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Trang\Desktop\Data Practice\"/>
    </mc:Choice>
  </mc:AlternateContent>
  <xr:revisionPtr revIDLastSave="0" documentId="13_ncr:20001_{6147021F-380C-4E15-9971-011A5748E5C2}" xr6:coauthVersionLast="47" xr6:coauthVersionMax="47" xr10:uidLastSave="{00000000-0000-0000-0000-000000000000}"/>
  <bookViews>
    <workbookView xWindow="-108" yWindow="-108" windowWidth="16536" windowHeight="8832" activeTab="4" xr2:uid="{00000000-000D-0000-FFFF-FFFF00000000}"/>
  </bookViews>
  <sheets>
    <sheet name="Antidepressants" sheetId="1" r:id="rId1"/>
    <sheet name="Map" sheetId="11" r:id="rId2"/>
    <sheet name="TimeLine" sheetId="3" r:id="rId3"/>
    <sheet name="Bar Graph" sheetId="4" r:id="rId4"/>
    <sheet name="Dashboard" sheetId="5" r:id="rId5"/>
  </sheets>
  <definedNames>
    <definedName name="_xlnm._FilterDatabase" localSheetId="0" hidden="1">Antidepressants!$A$1:$E$3303</definedName>
    <definedName name="_xlchart.v5.0" hidden="1">Map!$D$3</definedName>
    <definedName name="_xlchart.v5.1" hidden="1">Map!$D$4:$D$55</definedName>
    <definedName name="_xlchart.v5.10" hidden="1">Map!$E$3</definedName>
    <definedName name="_xlchart.v5.11" hidden="1">Map!$E$4:$E$55</definedName>
    <definedName name="_xlchart.v5.2" hidden="1">Map!$D$5</definedName>
    <definedName name="_xlchart.v5.3" hidden="1">Map!$D$6:$D$57</definedName>
    <definedName name="_xlchart.v5.4" hidden="1">Map!$E$3</definedName>
    <definedName name="_xlchart.v5.5" hidden="1">Map!$E$4:$E$55</definedName>
    <definedName name="_xlchart.v5.6" hidden="1">Map!$H$5</definedName>
    <definedName name="_xlchart.v5.7" hidden="1">Map!$H$6:$H$57</definedName>
    <definedName name="_xlchart.v5.8" hidden="1">Map!$D$3</definedName>
    <definedName name="_xlchart.v5.9" hidden="1">Map!$D$4:$D$55</definedName>
    <definedName name="_xlcn.WorksheetConnection_Antidepressants.xlsxTable41" hidden="1">Table4</definedName>
    <definedName name="_xlcn.WorksheetConnection_Antidepressants.xlsxTable51" hidden="1">Table5</definedName>
    <definedName name="Slicer_Product_Name">#N/A</definedName>
    <definedName name="Slicer_Quarter">#N/A</definedName>
    <definedName name="Slicer_State">#N/A</definedName>
    <definedName name="Slicer_Year">#N/A</definedName>
    <definedName name="State" localSheetId="1">Map!$A$4</definedName>
    <definedName name="State">#REF!</definedName>
  </definedNames>
  <calcPr calcId="191029"/>
  <pivotCaches>
    <pivotCache cacheId="2" r:id="rId6"/>
  </pivotCaches>
  <fileRecoveryPr repairLoad="1"/>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4" name="Table4" connection="WorksheetConnection_Antidepressants.xlsx!Table4"/>
          <x15:modelTable id="Table5" name="Table5" connection="WorksheetConnection_Antidepressants.xlsx!Table5"/>
        </x15:modelTables>
        <x15:modelRelationships>
          <x15:modelRelationship fromTable="Table4" fromColumn="Sum of Number of Prescriptions" toTable="Table5" toColumn="Sum of Number of Prescription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5" i="11" l="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B1A22F-815D-4ED7-8BAF-2393B424B16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342E8A2-70BF-4CAF-871C-A13B682249E0}" name="WorksheetConnection_Antidepressants.xlsx!Table4" type="102" refreshedVersion="8" minRefreshableVersion="5">
    <extLst>
      <ext xmlns:x15="http://schemas.microsoft.com/office/spreadsheetml/2010/11/main" uri="{DE250136-89BD-433C-8126-D09CA5730AF9}">
        <x15:connection id="Table4">
          <x15:rangePr sourceName="_xlcn.WorksheetConnection_Antidepressants.xlsxTable41"/>
        </x15:connection>
      </ext>
    </extLst>
  </connection>
  <connection id="3" xr16:uid="{724A3AEB-958B-4F05-888C-C9289473C6FD}" name="WorksheetConnection_Antidepressants.xlsx!Table5" type="102" refreshedVersion="8" minRefreshableVersion="5">
    <extLst>
      <ext xmlns:x15="http://schemas.microsoft.com/office/spreadsheetml/2010/11/main" uri="{DE250136-89BD-433C-8126-D09CA5730AF9}">
        <x15:connection id="Table5">
          <x15:rangePr sourceName="_xlcn.WorksheetConnection_Antidepressants.xlsxTable51"/>
        </x15:connection>
      </ext>
    </extLst>
  </connection>
</connections>
</file>

<file path=xl/sharedStrings.xml><?xml version="1.0" encoding="utf-8"?>
<sst xmlns="http://schemas.openxmlformats.org/spreadsheetml/2006/main" count="6731" uniqueCount="70">
  <si>
    <t>State</t>
  </si>
  <si>
    <t>Year</t>
  </si>
  <si>
    <t>Quarter</t>
  </si>
  <si>
    <t>Product Name</t>
  </si>
  <si>
    <t>AK</t>
  </si>
  <si>
    <t>CITALOPRAM</t>
  </si>
  <si>
    <t>FLUOXETINE</t>
  </si>
  <si>
    <t>PAROXETINE</t>
  </si>
  <si>
    <t>SERTRALINE</t>
  </si>
  <si>
    <t>AL</t>
  </si>
  <si>
    <t>Citalopram</t>
  </si>
  <si>
    <t>FLUoxetine</t>
  </si>
  <si>
    <t>Fluoxetine</t>
  </si>
  <si>
    <t>Paroxetine</t>
  </si>
  <si>
    <t>Sertraline</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</si>
  <si>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</si>
  <si>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</si>
  <si>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</si>
  <si>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</si>
  <si>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</si>
  <si>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</si>
  <si>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</si>
  <si>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</si>
  <si>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</si>
  <si>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</si>
  <si>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</si>
  <si>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</si>
  <si>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</si>
  <si>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</si>
  <si>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</si>
  <si>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</si>
  <si>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</si>
  <si>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</si>
  <si>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</si>
  <si>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</si>
  <si>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</si>
  <si>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</si>
  <si>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</si>
  <si>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</si>
  <si>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</si>
  <si>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</si>
  <si>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</si>
  <si>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</si>
  <si>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</si>
  <si>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</si>
  <si>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</si>
  <si>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</si>
  <si>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</si>
  <si>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</si>
  <si>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</si>
  <si>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</si>
  <si>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</si>
  <si>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</si>
  <si>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</si>
  <si>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</si>
  <si>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</si>
  <si>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</si>
  <si>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</si>
  <si>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</si>
  <si>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</si>
  <si>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</si>
  <si>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</si>
  <si>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</si>
  <si>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</si>
  <si>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XX</t>
  </si>
  <si>
    <t>Number of Prescriptions</t>
  </si>
  <si>
    <t>Column Labels</t>
  </si>
  <si>
    <t>Grand Total</t>
  </si>
  <si>
    <t>Row Labels</t>
  </si>
  <si>
    <t>Sum of Number of Prescriptions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</si>
</sst>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theme="0"/>
      </font>
      <border>
        <bottom style="thin">
          <color theme="4"/>
        </bottom>
        <vertical/>
        <horizontal/>
      </border>
    </dxf>
    <dxf>
      <font>
        <color theme="1" tint="0.14996795556505021"/>
      </font>
      <fill>
        <patternFill>
          <bgColor theme="1" tint="0.14996795556505021"/>
        </patternFill>
      </fill>
      <border>
        <left style="thin">
          <color theme="4"/>
        </left>
        <right style="thin">
          <color theme="4"/>
        </right>
        <top style="thin">
          <color theme="4"/>
        </top>
        <bottom style="thin">
          <color theme="4"/>
        </bottom>
        <vertical/>
        <horizontal/>
      </border>
    </dxf>
    <dxf>
      <font>
        <color theme="0"/>
      </font>
    </dxf>
    <dxf>
      <font>
        <color auto="1"/>
      </font>
      <fill>
        <patternFill patternType="none">
          <bgColor auto="1"/>
        </patternFill>
      </fill>
    </dxf>
  </dxfs>
  <tableStyles count="2" defaultTableStyle="TableStyleMedium2" defaultPivotStyle="PivotStyleLight16">
    <tableStyle name="Slicer Style 1" pivot="0" table="0" count="3" xr9:uid="{7A1B1CA6-0ED1-4D4F-8975-63702FFD5F80}">
      <tableStyleElement type="wholeTable" dxfId="3"/>
      <tableStyleElement type="headerRow" dxfId="2"/>
    </tableStyle>
    <tableStyle name="SlicerStyleLight1 2" pivot="0" table="0" count="10" xr9:uid="{CE483BFE-8D4B-4325-8972-227EB4046F73}">
      <tableStyleElement type="wholeTable" dxfId="1"/>
      <tableStyleElement type="headerRow" dxfId="0"/>
    </tableStyle>
  </tableStyle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3"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bgColor theme="4" tint="0.7999816888943144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[Antidepressants.xlsx]TimeLine!PivotTable1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TimeLine!$A$5:$A$20</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2019</c:v>
                  </c:pt>
                  <c:pt idx="4">
                    <c:v>2020</c:v>
                  </c:pt>
                  <c:pt idx="8">
                    <c:v>2021</c:v>
                  </c:pt>
                </c:lvl>
              </c:multiLvlStrCache>
            </c:multiLvlStrRef>
          </c:cat>
          <c:val>
            <c:numRef>
              <c:f>TimeLine!$B$5:$B$20</c:f>
              <c:numCache>
                <c:formatCode>General</c:formatCode>
                <c:ptCount val="12"/>
                <c:pt idx="0">
                  <c:v>11642</c:v>
                </c:pt>
                <c:pt idx="1">
                  <c:v>10963</c:v>
                </c:pt>
                <c:pt idx="2">
                  <c:v>10759</c:v>
                </c:pt>
                <c:pt idx="3">
                  <c:v>10697</c:v>
                </c:pt>
                <c:pt idx="4">
                  <c:v>10697</c:v>
                </c:pt>
                <c:pt idx="5">
                  <c:v>11318</c:v>
                </c:pt>
                <c:pt idx="6">
                  <c:v>11320</c:v>
                </c:pt>
                <c:pt idx="7">
                  <c:v>11166</c:v>
                </c:pt>
                <c:pt idx="8">
                  <c:v>11076</c:v>
                </c:pt>
                <c:pt idx="9">
                  <c:v>10542</c:v>
                </c:pt>
                <c:pt idx="10">
                  <c:v>10874</c:v>
                </c:pt>
                <c:pt idx="11">
                  <c:v>10665</c:v>
                </c:pt>
              </c:numCache>
            </c:numRef>
          </c:val>
          <c:smooth val="0"/>
          <c:extLst>
            <c:ext xmlns:c16="http://schemas.microsoft.com/office/drawing/2014/chart" uri="{C3380CC4-5D6E-409C-BE32-E72D297353CC}">
              <c16:uniqueId val="{00000000-C78B-4A2C-A8F0-17D90CF1F2EC}"/>
            </c:ext>
          </c:extLst>
        </c:ser>
        <c:dLbls>
          <c:showLegendKey val="0"/>
          <c:showVal val="0"/>
          <c:showCatName val="0"/>
          <c:showSerName val="0"/>
          <c:showPercent val="0"/>
          <c:showBubbleSize val="0"/>
        </c:dLbls>
        <c:marker val="1"/>
        <c:smooth val="0"/>
        <c:axId val="1998655247"/>
        <c:axId val="1998653999"/>
      </c:lineChart>
      <c:catAx>
        <c:axId val="199865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3999"/>
        <c:crosses val="autoZero"/>
        <c:auto val="1"/>
        <c:lblAlgn val="ctr"/>
        <c:lblOffset val="100"/>
        <c:noMultiLvlLbl val="0"/>
      </c:catAx>
      <c:valAx>
        <c:axId val="199865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65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[Antidepressants.xlsx]Bar Graph!PivotTable2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Graph'!$B$4:$B$5</c:f>
              <c:strCache>
                <c:ptCount val="1"/>
                <c:pt idx="0">
                  <c:v>CITALOPRAM</c:v>
                </c:pt>
              </c:strCache>
            </c:strRef>
          </c:tx>
          <c:spPr>
            <a:solidFill>
              <a:schemeClr val="accent1"/>
            </a:solidFill>
            <a:ln>
              <a:noFill/>
            </a:ln>
            <a:effectLst/>
          </c:spPr>
          <c:invertIfNegative val="0"/>
          <c:cat>
            <c:strRef>
              <c:f>'Bar Graph'!$A$6:$A$9</c:f>
              <c:strCache>
                <c:ptCount val="3"/>
                <c:pt idx="0">
                  <c:v>2019</c:v>
                </c:pt>
                <c:pt idx="1">
                  <c:v>2020</c:v>
                </c:pt>
                <c:pt idx="2">
                  <c:v>2021</c:v>
                </c:pt>
              </c:strCache>
            </c:strRef>
          </c:cat>
          <c:val>
            <c:numRef>
              <c:f>'Bar Graph'!$B$6:$B$9</c:f>
              <c:numCache>
                <c:formatCode>General</c:formatCode>
                <c:ptCount val="3"/>
                <c:pt idx="0">
                  <c:v>7893</c:v>
                </c:pt>
                <c:pt idx="1">
                  <c:v>6822</c:v>
                </c:pt>
                <c:pt idx="2">
                  <c:v>6469</c:v>
                </c:pt>
              </c:numCache>
            </c:numRef>
          </c:val>
          <c:extLst>
            <c:ext xmlns:c16="http://schemas.microsoft.com/office/drawing/2014/chart" uri="{C3380CC4-5D6E-409C-BE32-E72D297353CC}">
              <c16:uniqueId val="{00000000-BB91-4CB5-9620-ED98844D843B}"/>
            </c:ext>
          </c:extLst>
        </c:ser>
        <c:ser>
          <c:idx val="1"/>
          <c:order val="1"/>
          <c:tx>
            <c:strRef>
              <c:f>'Bar Graph'!$C$4:$C$5</c:f>
              <c:strCache>
                <c:ptCount val="1"/>
                <c:pt idx="0">
                  <c:v>FLUOXETINE</c:v>
                </c:pt>
              </c:strCache>
            </c:strRef>
          </c:tx>
          <c:spPr>
            <a:solidFill>
              <a:schemeClr val="accent2"/>
            </a:solidFill>
            <a:ln>
              <a:noFill/>
            </a:ln>
            <a:effectLst/>
          </c:spPr>
          <c:invertIfNegative val="0"/>
          <c:cat>
            <c:strRef>
              <c:f>'Bar Graph'!$A$6:$A$9</c:f>
              <c:strCache>
                <c:ptCount val="3"/>
                <c:pt idx="0">
                  <c:v>2019</c:v>
                </c:pt>
                <c:pt idx="1">
                  <c:v>2020</c:v>
                </c:pt>
                <c:pt idx="2">
                  <c:v>2021</c:v>
                </c:pt>
              </c:strCache>
            </c:strRef>
          </c:cat>
          <c:val>
            <c:numRef>
              <c:f>'Bar Graph'!$C$6:$C$9</c:f>
              <c:numCache>
                <c:formatCode>General</c:formatCode>
                <c:ptCount val="3"/>
                <c:pt idx="0">
                  <c:v>12814</c:v>
                </c:pt>
                <c:pt idx="1">
                  <c:v>14027</c:v>
                </c:pt>
                <c:pt idx="2">
                  <c:v>14262</c:v>
                </c:pt>
              </c:numCache>
            </c:numRef>
          </c:val>
          <c:extLst>
            <c:ext xmlns:c16="http://schemas.microsoft.com/office/drawing/2014/chart" uri="{C3380CC4-5D6E-409C-BE32-E72D297353CC}">
              <c16:uniqueId val="{00000005-BB91-4CB5-9620-ED98844D843B}"/>
            </c:ext>
          </c:extLst>
        </c:ser>
        <c:ser>
          <c:idx val="2"/>
          <c:order val="2"/>
          <c:tx>
            <c:strRef>
              <c:f>'Bar Graph'!$D$4:$D$5</c:f>
              <c:strCache>
                <c:ptCount val="1"/>
                <c:pt idx="0">
                  <c:v>PAROXETINE</c:v>
                </c:pt>
              </c:strCache>
            </c:strRef>
          </c:tx>
          <c:spPr>
            <a:solidFill>
              <a:schemeClr val="accent3"/>
            </a:solidFill>
            <a:ln>
              <a:noFill/>
            </a:ln>
            <a:effectLst/>
          </c:spPr>
          <c:invertIfNegative val="0"/>
          <c:cat>
            <c:strRef>
              <c:f>'Bar Graph'!$A$6:$A$9</c:f>
              <c:strCache>
                <c:ptCount val="3"/>
                <c:pt idx="0">
                  <c:v>2019</c:v>
                </c:pt>
                <c:pt idx="1">
                  <c:v>2020</c:v>
                </c:pt>
                <c:pt idx="2">
                  <c:v>2021</c:v>
                </c:pt>
              </c:strCache>
            </c:strRef>
          </c:cat>
          <c:val>
            <c:numRef>
              <c:f>'Bar Graph'!$D$6:$D$9</c:f>
              <c:numCache>
                <c:formatCode>General</c:formatCode>
                <c:ptCount val="3"/>
                <c:pt idx="0">
                  <c:v>11220</c:v>
                </c:pt>
                <c:pt idx="1">
                  <c:v>10543</c:v>
                </c:pt>
                <c:pt idx="2">
                  <c:v>10100</c:v>
                </c:pt>
              </c:numCache>
            </c:numRef>
          </c:val>
          <c:extLst>
            <c:ext xmlns:c16="http://schemas.microsoft.com/office/drawing/2014/chart" uri="{C3380CC4-5D6E-409C-BE32-E72D297353CC}">
              <c16:uniqueId val="{00000006-BB91-4CB5-9620-ED98844D843B}"/>
            </c:ext>
          </c:extLst>
        </c:ser>
        <c:ser>
          <c:idx val="3"/>
          <c:order val="3"/>
          <c:tx>
            <c:strRef>
              <c:f>'Bar Graph'!$E$4:$E$5</c:f>
              <c:strCache>
                <c:ptCount val="1"/>
                <c:pt idx="0">
                  <c:v>SERTRALINE</c:v>
                </c:pt>
              </c:strCache>
            </c:strRef>
          </c:tx>
          <c:spPr>
            <a:solidFill>
              <a:schemeClr val="accent4"/>
            </a:solidFill>
            <a:ln>
              <a:noFill/>
            </a:ln>
            <a:effectLst/>
          </c:spPr>
          <c:invertIfNegative val="0"/>
          <c:cat>
            <c:strRef>
              <c:f>'Bar Graph'!$A$6:$A$9</c:f>
              <c:strCache>
                <c:ptCount val="3"/>
                <c:pt idx="0">
                  <c:v>2019</c:v>
                </c:pt>
                <c:pt idx="1">
                  <c:v>2020</c:v>
                </c:pt>
                <c:pt idx="2">
                  <c:v>2021</c:v>
                </c:pt>
              </c:strCache>
            </c:strRef>
          </c:cat>
          <c:val>
            <c:numRef>
              <c:f>'Bar Graph'!$E$6:$E$9</c:f>
              <c:numCache>
                <c:formatCode>General</c:formatCode>
                <c:ptCount val="3"/>
                <c:pt idx="0">
                  <c:v>12134</c:v>
                </c:pt>
                <c:pt idx="1">
                  <c:v>13109</c:v>
                </c:pt>
                <c:pt idx="2">
                  <c:v>12326</c:v>
                </c:pt>
              </c:numCache>
            </c:numRef>
          </c:val>
          <c:extLst>
            <c:ext xmlns:c16="http://schemas.microsoft.com/office/drawing/2014/chart" uri="{C3380CC4-5D6E-409C-BE32-E72D297353CC}">
              <c16:uniqueId val="{00000007-BB91-4CB5-9620-ED98844D843B}"/>
            </c:ext>
          </c:extLst>
        </c:ser>
        <c:dLbls>
          <c:showLegendKey val="0"/>
          <c:showVal val="0"/>
          <c:showCatName val="0"/>
          <c:showSerName val="0"/>
          <c:showPercent val="0"/>
          <c:showBubbleSize val="0"/>
        </c:dLbls>
        <c:gapWidth val="219"/>
        <c:overlap val="-27"/>
        <c:axId val="169003919"/>
        <c:axId val="169003087"/>
      </c:barChart>
      <c:catAx>
        <c:axId val="1690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03087"/>
        <c:crosses val="autoZero"/>
        <c:auto val="1"/>
        <c:lblAlgn val="ctr"/>
        <c:lblOffset val="100"/>
        <c:noMultiLvlLbl val="0"/>
      </c:catAx>
      <c:valAx>
        <c:axId val="1690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0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[Antidepressants.xlsx]TimeLine!PivotTable1</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lumMod val="20000"/>
                <a:lumOff val="80000"/>
              </a:schemeClr>
            </a:solidFill>
            <a:round/>
          </a:ln>
          <a:effectLst/>
        </c:spPr>
        <c:marker>
          <c:symbol val="circle"/>
          <c:size val="5"/>
          <c:spPr>
            <a:solidFill>
              <a:schemeClr val="accent1"/>
            </a:solidFill>
            <a:ln w="9525">
              <a:solidFill>
                <a:schemeClr val="accent1">
                  <a:lumMod val="20000"/>
                  <a:lumOff val="80000"/>
                </a:schemeClr>
              </a:solidFill>
            </a:ln>
            <a:effectLst/>
          </c:spPr>
        </c:marker>
        <c:dLbl>
          <c:idx val="0"/>
          <c:spPr>
            <a:noFill/>
            <a:ln>
              <a:noFill/>
            </a:ln>
            <a:effectLst/>
          </c:spPr>
          <c:txPr>
            <a:bodyPr rot="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TimeLine!$B$4</c:f>
              <c:strCache>
                <c:ptCount val="1"/>
                <c:pt idx="0">
                  <c:v>Total</c:v>
                </c:pt>
              </c:strCache>
            </c:strRef>
          </c:tx>
          <c:spPr>
            <a:ln w="28575" cap="rnd">
              <a:solidFill>
                <a:schemeClr val="accent1">
                  <a:lumMod val="20000"/>
                  <a:lumOff val="80000"/>
                </a:schemeClr>
              </a:solidFill>
              <a:round/>
            </a:ln>
            <a:effectLst/>
          </c:spPr>
          <c:marker>
            <c:symbol val="circle"/>
            <c:size val="5"/>
            <c:spPr>
              <a:solidFill>
                <a:schemeClr val="accent1"/>
              </a:solidFill>
              <a:ln w="9525">
                <a:solidFill>
                  <a:schemeClr val="accent1">
                    <a:lumMod val="20000"/>
                    <a:lumOff val="80000"/>
                  </a:schemeClr>
                </a:solidFill>
              </a:ln>
              <a:effectLst/>
            </c:spPr>
          </c:marker>
          <c:cat>
            <c:multiLvlStrRef>
              <c:f>TimeLine!$A$5:$A$20</c:f>
              <c:multiLvlStrCache>
                <c:ptCount val="12"/>
                <c:lvl>
                  <c:pt idx="0">
                    <c:v>1</c:v>
                  </c:pt>
                  <c:pt idx="1">
                    <c:v>2</c:v>
                  </c:pt>
                  <c:pt idx="2">
                    <c:v>3</c:v>
                  </c:pt>
                  <c:pt idx="3">
                    <c:v>4</c:v>
                  </c:pt>
                  <c:pt idx="4">
                    <c:v>1</c:v>
                  </c:pt>
                  <c:pt idx="5">
                    <c:v>2</c:v>
                  </c:pt>
                  <c:pt idx="6">
                    <c:v>3</c:v>
                  </c:pt>
                  <c:pt idx="7">
                    <c:v>4</c:v>
                  </c:pt>
                  <c:pt idx="8">
                    <c:v>1</c:v>
                  </c:pt>
                  <c:pt idx="9">
                    <c:v>2</c:v>
                  </c:pt>
                  <c:pt idx="10">
                    <c:v>3</c:v>
                  </c:pt>
                  <c:pt idx="11">
                    <c:v>4</c:v>
                  </c:pt>
                </c:lvl>
                <c:lvl>
                  <c:pt idx="0">
                    <c:v>2019</c:v>
                  </c:pt>
                  <c:pt idx="4">
                    <c:v>2020</c:v>
                  </c:pt>
                  <c:pt idx="8">
                    <c:v>2021</c:v>
                  </c:pt>
                </c:lvl>
              </c:multiLvlStrCache>
            </c:multiLvlStrRef>
          </c:cat>
          <c:val>
            <c:numRef>
              <c:f>TimeLine!$B$5:$B$20</c:f>
              <c:numCache>
                <c:formatCode>General</c:formatCode>
                <c:ptCount val="12"/>
                <c:pt idx="0">
                  <c:v>11642</c:v>
                </c:pt>
                <c:pt idx="1">
                  <c:v>10963</c:v>
                </c:pt>
                <c:pt idx="2">
                  <c:v>10759</c:v>
                </c:pt>
                <c:pt idx="3">
                  <c:v>10697</c:v>
                </c:pt>
                <c:pt idx="4">
                  <c:v>10697</c:v>
                </c:pt>
                <c:pt idx="5">
                  <c:v>11318</c:v>
                </c:pt>
                <c:pt idx="6">
                  <c:v>11320</c:v>
                </c:pt>
                <c:pt idx="7">
                  <c:v>11166</c:v>
                </c:pt>
                <c:pt idx="8">
                  <c:v>11076</c:v>
                </c:pt>
                <c:pt idx="9">
                  <c:v>10542</c:v>
                </c:pt>
                <c:pt idx="10">
                  <c:v>10874</c:v>
                </c:pt>
                <c:pt idx="11">
                  <c:v>10665</c:v>
                </c:pt>
              </c:numCache>
            </c:numRef>
          </c:val>
          <c:smooth val="0"/>
          <c:extLst>
            <c:ext xmlns:c16="http://schemas.microsoft.com/office/drawing/2014/chart" uri="{C3380CC4-5D6E-409C-BE32-E72D297353CC}">
              <c16:uniqueId val="{00000000-A549-49F2-BF8F-0DDA39060A77}"/>
            </c:ext>
          </c:extLst>
        </c:ser>
        <c:dLbls>
          <c:showLegendKey val="0"/>
          <c:showVal val="0"/>
          <c:showCatName val="0"/>
          <c:showSerName val="0"/>
          <c:showPercent val="0"/>
          <c:showBubbleSize val="0"/>
        </c:dLbls>
        <c:marker val="1"/>
        <c:smooth val="0"/>
        <c:axId val="1998655247"/>
        <c:axId val="1998653999"/>
      </c:lineChart>
      <c:catAx>
        <c:axId val="199865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crossAx val="1998653999"/>
        <c:crosses val="autoZero"/>
        <c:auto val="1"/>
        <c:lblAlgn val="ctr"/>
        <c:lblOffset val="100"/>
        <c:noMultiLvlLbl val="0"/>
      </c:catAx>
      <c:valAx>
        <c:axId val="199865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2"/>
                    </a:solidFill>
                    <a:latin typeface="+mn-lt"/>
                    <a:ea typeface="+mn-ea"/>
                    <a:cs typeface="+mn-cs"/>
                  </a:defRPr>
                </a:pPr>
                <a:r>
                  <a:rPr lang="en-US"/>
                  <a:t>Number of Prescriptions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crossAx val="199865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baseline="0">
          <a:solidFill>
            <a:schemeClr val="bg2"/>
          </a:solidFill>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[Antidepressants.xlsx]Bar Graph!PivotTable2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Graph'!$B$4:$B$5</c:f>
              <c:strCache>
                <c:ptCount val="1"/>
                <c:pt idx="0">
                  <c:v>CITALOPRAM</c:v>
                </c:pt>
              </c:strCache>
            </c:strRef>
          </c:tx>
          <c:spPr>
            <a:solidFill>
              <a:schemeClr val="accent1">
                <a:shade val="58000"/>
              </a:schemeClr>
            </a:solidFill>
            <a:ln>
              <a:noFill/>
            </a:ln>
            <a:effectLst/>
          </c:spPr>
          <c:invertIfNegative val="0"/>
          <c:cat>
            <c:strRef>
              <c:f>'Bar Graph'!$A$6:$A$9</c:f>
              <c:strCache>
                <c:ptCount val="3"/>
                <c:pt idx="0">
                  <c:v>2019</c:v>
                </c:pt>
                <c:pt idx="1">
                  <c:v>2020</c:v>
                </c:pt>
                <c:pt idx="2">
                  <c:v>2021</c:v>
                </c:pt>
              </c:strCache>
            </c:strRef>
          </c:cat>
          <c:val>
            <c:numRef>
              <c:f>'Bar Graph'!$B$6:$B$9</c:f>
              <c:numCache>
                <c:formatCode>General</c:formatCode>
                <c:ptCount val="3"/>
                <c:pt idx="0">
                  <c:v>7893</c:v>
                </c:pt>
                <c:pt idx="1">
                  <c:v>6822</c:v>
                </c:pt>
                <c:pt idx="2">
                  <c:v>6469</c:v>
                </c:pt>
              </c:numCache>
            </c:numRef>
          </c:val>
          <c:extLst>
            <c:ext xmlns:c16="http://schemas.microsoft.com/office/drawing/2014/chart" uri="{C3380CC4-5D6E-409C-BE32-E72D297353CC}">
              <c16:uniqueId val="{00000000-E341-4E3C-94FB-279C310A975E}"/>
            </c:ext>
          </c:extLst>
        </c:ser>
        <c:ser>
          <c:idx val="1"/>
          <c:order val="1"/>
          <c:tx>
            <c:strRef>
              <c:f>'Bar Graph'!$C$4:$C$5</c:f>
              <c:strCache>
                <c:ptCount val="1"/>
                <c:pt idx="0">
                  <c:v>FLUOXETINE</c:v>
                </c:pt>
              </c:strCache>
            </c:strRef>
          </c:tx>
          <c:spPr>
            <a:solidFill>
              <a:schemeClr val="accent1">
                <a:shade val="86000"/>
              </a:schemeClr>
            </a:solidFill>
            <a:ln>
              <a:noFill/>
            </a:ln>
            <a:effectLst/>
          </c:spPr>
          <c:invertIfNegative val="0"/>
          <c:cat>
            <c:strRef>
              <c:f>'Bar Graph'!$A$6:$A$9</c:f>
              <c:strCache>
                <c:ptCount val="3"/>
                <c:pt idx="0">
                  <c:v>2019</c:v>
                </c:pt>
                <c:pt idx="1">
                  <c:v>2020</c:v>
                </c:pt>
                <c:pt idx="2">
                  <c:v>2021</c:v>
                </c:pt>
              </c:strCache>
            </c:strRef>
          </c:cat>
          <c:val>
            <c:numRef>
              <c:f>'Bar Graph'!$C$6:$C$9</c:f>
              <c:numCache>
                <c:formatCode>General</c:formatCode>
                <c:ptCount val="3"/>
                <c:pt idx="0">
                  <c:v>12814</c:v>
                </c:pt>
                <c:pt idx="1">
                  <c:v>14027</c:v>
                </c:pt>
                <c:pt idx="2">
                  <c:v>14262</c:v>
                </c:pt>
              </c:numCache>
            </c:numRef>
          </c:val>
          <c:extLst>
            <c:ext xmlns:c16="http://schemas.microsoft.com/office/drawing/2014/chart" uri="{C3380CC4-5D6E-409C-BE32-E72D297353CC}">
              <c16:uniqueId val="{00000005-E341-4E3C-94FB-279C310A975E}"/>
            </c:ext>
          </c:extLst>
        </c:ser>
        <c:ser>
          <c:idx val="2"/>
          <c:order val="2"/>
          <c:tx>
            <c:strRef>
              <c:f>'Bar Graph'!$D$4:$D$5</c:f>
              <c:strCache>
                <c:ptCount val="1"/>
                <c:pt idx="0">
                  <c:v>PAROXETINE</c:v>
                </c:pt>
              </c:strCache>
            </c:strRef>
          </c:tx>
          <c:spPr>
            <a:solidFill>
              <a:schemeClr val="accent1">
                <a:tint val="86000"/>
              </a:schemeClr>
            </a:solidFill>
            <a:ln>
              <a:noFill/>
            </a:ln>
            <a:effectLst/>
          </c:spPr>
          <c:invertIfNegative val="0"/>
          <c:cat>
            <c:strRef>
              <c:f>'Bar Graph'!$A$6:$A$9</c:f>
              <c:strCache>
                <c:ptCount val="3"/>
                <c:pt idx="0">
                  <c:v>2019</c:v>
                </c:pt>
                <c:pt idx="1">
                  <c:v>2020</c:v>
                </c:pt>
                <c:pt idx="2">
                  <c:v>2021</c:v>
                </c:pt>
              </c:strCache>
            </c:strRef>
          </c:cat>
          <c:val>
            <c:numRef>
              <c:f>'Bar Graph'!$D$6:$D$9</c:f>
              <c:numCache>
                <c:formatCode>General</c:formatCode>
                <c:ptCount val="3"/>
                <c:pt idx="0">
                  <c:v>11220</c:v>
                </c:pt>
                <c:pt idx="1">
                  <c:v>10543</c:v>
                </c:pt>
                <c:pt idx="2">
                  <c:v>10100</c:v>
                </c:pt>
              </c:numCache>
            </c:numRef>
          </c:val>
          <c:extLst>
            <c:ext xmlns:c16="http://schemas.microsoft.com/office/drawing/2014/chart" uri="{C3380CC4-5D6E-409C-BE32-E72D297353CC}">
              <c16:uniqueId val="{00000006-E341-4E3C-94FB-279C310A975E}"/>
            </c:ext>
          </c:extLst>
        </c:ser>
        <c:ser>
          <c:idx val="3"/>
          <c:order val="3"/>
          <c:tx>
            <c:strRef>
              <c:f>'Bar Graph'!$E$4:$E$5</c:f>
              <c:strCache>
                <c:ptCount val="1"/>
                <c:pt idx="0">
                  <c:v>SERTRALINE</c:v>
                </c:pt>
              </c:strCache>
            </c:strRef>
          </c:tx>
          <c:spPr>
            <a:solidFill>
              <a:schemeClr val="accent1">
                <a:tint val="58000"/>
              </a:schemeClr>
            </a:solidFill>
            <a:ln>
              <a:noFill/>
            </a:ln>
            <a:effectLst/>
          </c:spPr>
          <c:invertIfNegative val="0"/>
          <c:cat>
            <c:strRef>
              <c:f>'Bar Graph'!$A$6:$A$9</c:f>
              <c:strCache>
                <c:ptCount val="3"/>
                <c:pt idx="0">
                  <c:v>2019</c:v>
                </c:pt>
                <c:pt idx="1">
                  <c:v>2020</c:v>
                </c:pt>
                <c:pt idx="2">
                  <c:v>2021</c:v>
                </c:pt>
              </c:strCache>
            </c:strRef>
          </c:cat>
          <c:val>
            <c:numRef>
              <c:f>'Bar Graph'!$E$6:$E$9</c:f>
              <c:numCache>
                <c:formatCode>General</c:formatCode>
                <c:ptCount val="3"/>
                <c:pt idx="0">
                  <c:v>12134</c:v>
                </c:pt>
                <c:pt idx="1">
                  <c:v>13109</c:v>
                </c:pt>
                <c:pt idx="2">
                  <c:v>12326</c:v>
                </c:pt>
              </c:numCache>
            </c:numRef>
          </c:val>
          <c:extLst>
            <c:ext xmlns:c16="http://schemas.microsoft.com/office/drawing/2014/chart" uri="{C3380CC4-5D6E-409C-BE32-E72D297353CC}">
              <c16:uniqueId val="{00000007-E341-4E3C-94FB-279C310A975E}"/>
            </c:ext>
          </c:extLst>
        </c:ser>
        <c:dLbls>
          <c:showLegendKey val="0"/>
          <c:showVal val="0"/>
          <c:showCatName val="0"/>
          <c:showSerName val="0"/>
          <c:showPercent val="0"/>
          <c:showBubbleSize val="0"/>
        </c:dLbls>
        <c:gapWidth val="219"/>
        <c:overlap val="-27"/>
        <c:axId val="169003919"/>
        <c:axId val="169003087"/>
      </c:barChart>
      <c:catAx>
        <c:axId val="16900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crossAx val="169003087"/>
        <c:crosses val="autoZero"/>
        <c:auto val="1"/>
        <c:lblAlgn val="ctr"/>
        <c:lblOffset val="100"/>
        <c:noMultiLvlLbl val="0"/>
      </c:catAx>
      <c:valAx>
        <c:axId val="169003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bg2"/>
                    </a:solidFill>
                    <a:latin typeface="+mn-lt"/>
                    <a:ea typeface="+mn-ea"/>
                    <a:cs typeface="+mn-cs"/>
                  </a:defRPr>
                </a:pPr>
                <a:r>
                  <a:rPr lang="en-US"/>
                  <a:t>Number of Prescriptions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crossAx val="169003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200" baseline="0">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_xlchart.v5.5</cx:f>
        <cx:nf>_xlchart.v5.4</cx:nf>
      </cx:numDim>
    </cx:data>
  </cx:chartData>
  <cx:chart>
    <cx:title pos="t" align="ctr" overlay="0"/>
    <cx:plotArea>
      <cx:plotAreaRegion>
        <cx:series layoutId="regionMap" uniqueId="{22C1A66A-CF50-43AF-9CE0-2CBC0032911C}">
          <cx:tx>
            <cx:txData>
              <cx:v>Prescriptions</cx:v>
            </cx:txData>
          </cx:tx>
          <cx:dataId val="0"/>
          <cx:layoutPr>
            <cx:geography cultureLanguage="en-US" cultureRegion="US" attribution="Powered by Bing">
              <cx:geoCache provider="{E9337A44-BEBE-4D9F-B70C-5C5E7DAFC167}">
                <cx:binary>1H3ZcuO21u6rdPX1oQMQE7Fr568KqFmyPPZ4w1Lbbs4jOD/9WbSsbptx/G97+9QpKYljioKJhQ9r
+rAA/fum/ddNdLcrPrRxlOh/3bR/fvTKMvvXH3/oG+8u3umT2L8pUp3+LE9u0viP9OdP/+buj9ti
1/iJ+4eJMP3jxtsV5V378X/+DX/NvUs36c2u9NPkororuss7XUWlfuHes7c+7G5jP5n4uiz8mxL/
+fF0+vHDXVL6ZXfdZXd/fnxy/+OHP8Z/5W9P/BBBp8rqFtpSdkIo55QRJu9f4uOHKE3ch9sGlycm
5pgiQff36eHZ210M7U93fnJ3eOu57tx3Znd7W9xpDZLc//9Xsyc93wt2k1ZJOYyVC8P258dPiV/e
3X64Knflnf74wdepvf+AnQ7d/3R1L+8fT0f7f/49egNGYPTOI0DGw/W/3fobHsvNSwPwSjzQCTYp
poyh/XhbT/Gw5AmmFifMesBLHp69x2MZRX6S+jBU/zxDnofkd8sRKoN4R4jKX+uXxuB1qHAKo04Z
hjFH9y/zKSqYmSemkBZBkhyeusfjr2inw93hvf9cQQ7tRlgMQh0hFrN31BDTOmGSMWwSmPqPTZVl
nlBLEGoCDPevERSzKC382zdg8avhCIxBqiMEw/7rpen4OsUg4sRk4D8kflAM/BQTjOUJxwJ0Az34
j8Oz9+ph7yL/Z1ok/htgedx2hMwg4hEiM7EPo/OcoXglMtYJjLkQgpnPOnYhThDmpmWJB0fCDs/e
I3OINz6kPz/YaVTFP96C0fN/ZYTWIPYRovXXOxo1Yp4IiMJMjh70CGzXE9vGTyyKCDHRA5ojtw/u
4scufoMS/Wo4wmQQ7ggwebmLj0OgJ598ZZBM5AlDhHEuyLO6JCXoEngdE8zg/Ys/1aVREPvP3Xo+
Mhs1fyLJcUTI22+HAfnvDRs1TySRJsHWKFUR7ISbCFGLPaAA9/dDvbdo27vmw7e0CA/vPteV5wH4
3XKkJYNcxwjHe/oZdsKIJIJB7Hv/GqMCCYvFqEmtfVCGxqikRel9sHdFConLGwzYdtR+jNCR+pbL
l2bpKyMBemJJaSEypC/Da5RSSoibicSMsQeIRpHAX0W4S/ROv9Sj5/Xmd8sRKn+BeEeoN/b1S2Pw
OlQoPmECMkpC2F4x8FOPLyAiIJZpYXMEh50myd1N6d9U5Uu9eR6RJ41HoAzSHSEo28VLw/BKUMgJ
txjH8gDKKAwTA2iCm/IQpgEPMHYxi12cac8v3sCKDX7mUfMRPoOgR4jPcnsYo+cc7uvwgUBsCLEg
m9xbMjmmAPgJaIyFuHxQqhFbuUxu/d1bvMyvhiNMBuGOEJPF8v0wuc/wkSU4enAfI0MGjuWEmUAf
czJCY7Frdr7/Uk+eN2KHdiMsBqGOEIu/vr80Aq/UD3piSmKCDjywLaNgDGN8MpD9kjN+73UAq8f2
66/C79O36MevhiNMBuGOEJPt58O4vIvNgtSRUokfaMmxfmB+whnE0MBpPofJ9q7evYW1PLQbITKI
doSIrL+9IyJiMEjEtOjzbL7FwIsIgSjlezczsltrUJnqJuxe6tHzlut3yxEqg3hHiMpk+tIYvNJ2
AYkyuBHzsBIpRwExO6Hc4hQS/z0qo7h4cheBP3lL2PW75QiVQbwjRMU+e0dUgEaWFqxGUqBWhtfY
eiHw7lRYhEOo/NiVAGecFrvb9PDuc4b0eSX53XIExyDXEcJx+r5wEC4gUad7X4FGC5FDLi8EgMEe
lGTERJ76WqdV4b8eld8tR6gM4h0hKvO/XhqDV5ou84RTyNUt8fxai0VOKKVE0EOIPNKV+V1auG9Z
XvnVcITJINwRYrJ8R0yAJoaaFc4EpXvDNUrlJQFOHyGO0cP9kaYs02b30gx53nbtW43QGMQ6QjS2
py/J/0oNoSfUxERgus870AgNjPgJRhaRyMKHp/5m7U/vWv/mDZ5k4FMObUeYDMIdISbLyWF0nvOn
r8OE0hNiSSSg3GgfUI14YYwpJCZA7YPvPzx1j8nydue9AY6HZiMkBpGOEInteyIhwD9wAnP/YX1x
FPqCr4fYd0jsH5CC+49jrf0ayGQXpuUbbNbT1iN0BjGPEJ311WGE/ns9IRbUFVFw7ZAS3r/AQj1e
m5cW6BGs/8IK8V6PRitc6zeunhzajRAZRDtCRK6/viMiGNSBWNTCD1HwGBF5QqBWAgB7iMfAsj3W
l+u79i3LWQ/NRngMgh0jHu9JyzOoToGhhvz8WU9icSgyJlAo9g/LJtd3sKSl9d0blkweNR3jcpzU
/Nk7lq0SyM0tAq7lYTVknLxLIMIg6EJIiD1uI79yFkbg6N9SVvS75QiVQbwj1JbNXwcL8g7+BJ1I
CwyXxUZBsMSwUI8toO8flrfo4aH7sGuTVr5+2/rVo6YjQAbJjhCQr/+rO/l/WPB//o6zgSIAHQpo
D+UxYx2FOk2LWNYQfPyyrY992TnYTt1F9e5NNbRPW4+mxiDmEU6N0/dExzyB6mXCGAe2+XHQB5UA
HIFZhfKNZ2E53Wm9u/EqfVeW+qDGz9mO53mEUfMRMIOERwjMl+VLA/Hq5JVDssQIVMzuX0/xgX0y
sMIDa2ry+c0AX3x9kybaT17q0vPYPGo6wmUQ8AhxOX3HVBaSJTksrjEIJZ7oCz8RCMPitHxYmQbf
99iMne6KLtolt4d3X6Mqh5YjNAaxjhGN99USS1AhhfU8xQMrnQLqNiH6e7g/IkFP/RvPd3dvUJLf
LceoHKmOXL80M19pu2DrBfgNLGFB4P41igMxgk0zsNvM/FvFzGmalG+qX/rVcIwGiHWMOvKOySsd
klOJoQT2+folCXv/hp19wL4dpsA+HD/1h6z1TZTbo6ZjQI4za/0CVSV7c/6c4X6deoALgZ0wDGzW
P6ymIdhSRmArBnpgf0au5MudLj989mFF7U0h8aj5CJ9B0GNUmKt3xAcqk02o1Pi1A3nk6iH0gvIy
E1YNHkoG/uZUtIZlaD/L/Jc69XzwNSxD/2o8wuYUhDxCbLZQZfJeujNUlZsCtAPKMe9f4/oAeQLU
w0CLPl/rv737Ubxtw/LvliNUBvGOEJUv394RFdiyJCU3+T/swABETqD6D3aYo4ds5vDsvaf50qVw
AoR7ePM5E/u8tvxqOMJkEO4IMdmuXhqC13kZ4F1gtQ1BBvngRUaaImDxE0wcnOrxkF/Sw7P3mAxr
y6u7Qt91h/f/c1getx0hM4h4hMh8fs/wmELlBjPhn1FcDFtiOCiR5FAncP8CTuZxDvn5roghQD68
+Z/j8avhCIxBqiME42zx0hC8Wk0oVPBDhPyw+DnCBA5dAGISys3+YWn6zPPfUCmwbzVCYxDrGNG4
fEc0COx9taAKljxUJsunLAs2ETgSWBYl+PDQvbU6K+7c9A1p/KHdGAqQ6QihuFweRuU52/BKxQAC
2LSAYXxY8hzvqhy2imELtiLBbov7FyjOY2N16cEBRh+W+m2k19PWI3QGMY8QnSv7MEL/PToEFAUB
12geKgTGZmtYdYFyTNgQs0dnlKNcpdV/tSt53H6E0CDqESL06R29PGzlIyYRkIb8rpp5TBjfb1US
sBhq8hE2n8qd99JMeT4U3rca4TAIdIQ4XE1ekv+VdgwqMwkc8Ab7WveaMN4yBrVnJoHTezCnh6fu
fcp+jr+16uxp6xEug4BHiMvnd1x5hJOVgAGGelgwU8+RxAJYMgm7ZcDE7e+PPP7bCbDfLUeoDOId
ISpf3hEVCpWaEF0JAici3r9GWeM+AIPaNDie7Km2fNnBpvDELd8ShT1uO8JkEO7/Byb/XF3x67TJ
ya7cTe+PqXx0ouLLd+9NNxybOWr6Ej22j6mWt39+BANmPTrYZ/gbTyKuJ2cfjJvd7XT550cDojYB
NdGYw6I/hx2CGPBtgE8ebhGgPRlkQeC0KBaSQ+ydDIePwCGasNcA+BsiYMHGhO03FCylHiIIuDUU
+8B2WwtqCAQ2ob7n19mg52nUQVD+a0Qerj8kVXye+kmp//wIh3N9/JDtPzeIyIYD7uDwGwTHqWAB
bJGJ4P7N7hJmFnwc/x9mdpAfp369KCK08ErHtSs331Bf+LbXJ9JmZfm1NH6GBbm0UB2oLO3LaVK1
0g4DrlViRVT5hrbs2kq+ZCk9Q6V1bdVWuHKTzFnX+c+2ija1RbUSBt/6adQo5C8jZCRKBLW0u4q2
SroSLmunVVFK50ln+XbCnUIl/SdfVoHqcL/FnnGRScO3MyJ2ug0/CWleRLBJViG3OaVGEStxjqbM
acqJmbkK56JVLoZOFnG8aZqZQ/AuwElmd2k4Qe0nx+oD2/Tphewu60heFw2bGH1yXfTeT6/gW86C
H1UjzzT3TpvC2bRlsgpRsQ1xX9tZGfeqqjiys7r42nvZteekl7WTf9NRMe9QO9WorCaxIz5T4p1X
IvxZF9B5zrKvUQpn2LklUW0Kwww2+YJnbF0wvDETGKfQhT67ovhK02nmezMSm3PH0dOgSbalLKZw
buwcTsjZ1jL4GtXO3MWNaYe9RhM3uSV5MC0Ka+kjGDZHp4Ei0CRwWKZq6UzdMiZKROGU8O7UDI1W
cQ6o0nBhUapCL85tlEMfojojCgXRAtFk4pqNaj1uTTNkLWnLvzuivHEKaOfXfaaiwLDTJl77Scxs
zzG14vczxdC54v13zPtJQItsFnoRUmHrLnnOfbsO6UUvoh7gNBfDHw6oY6l7tB1t3NLsi9vBOGQR
Kad5a30JKrNTOmitiZtGF9rNVyxvazsObJ83vQqzhC1Zk0+aulWa6lj5utlWicwV6ZNplRd6QjIO
wPfup1DLVjmisiYyTX5q0stpFCSL1He3voCpA//NS0szVQmN7TIVX4rSqtcycm+cyMCqLOR1IAo4
Y9c9dUmqdNTawqsapVEQ2F4c9DNaWpbCojs3anxjFjc49I1LUzsTHElPuVWGJsSb5JI7NnNWtEfh
rBDCX8h21VgFUURDXxsmlrUjll6d2PfK4kjZ2sirp32Oqd2jn5mo0QR35CKuQWcKJK/z1v3i99E2
9AFfDAOE2EXtF6ZtYvciLxN/FnZONKGxVkGegJjZzA2oZ3dO1i7N6KatHTvLknrCE/NSlmWh3EvU
VKUNy/5bM40b28ojVUXyzimnnh9fZiaZ4qSbRxT95A5vVW8OipeHy8hrXRUztm278GcrQ6KgVNFS
hZl+Yc3Ci1Ll0BA0AX3BPF3BHG1VjY1kQosNbWCKiDrN7DgGrNykSFXfuF9xqq1JmfIapqmWdqGL
r03AsTKWsWslqo5AxQxQOttC8zyLNw6B6eCTayGLQNVZuHBxv+rDH2HuzkIrts0cxrqCXiDs/qQF
nlTNjPb+td+3Mxzic8vzMtsSoDRFnbXKiwsVpvEyp60BF866JCKcRh7c51bwg2ChFdhGSzW58zUp
vG5RAYRQUXFtFsSwLVpN4U6iMulL5edtOIk42FOSOL7tek2uWBNNpdBfRQjP5SInCmzt3NPdxgLr
GXIR2E12nmRggWJt4VkeN4XKwviHAYbMDsp8GWdgWBIRSzv17MjUbJq5OVImIipDHp8VEb6sLBLZ
gZtXi1gHmW1mTaCaoqttaQ46W2W56nyxbQMwlmlR7MxU/jTbKLQNHU20l7cTJ+9UGmbOPKXG2tJG
Oy9dch56/arwiDklOQgkvc9agzkKRWraXUM2fhMkIE+qJ7muPCVLOisCPwFnEJ4SGAjFYuvUddbI
L30lfXJl0HLalga1rZ4qisN0goLwJ0ljx/aMJJ3VHts2BiBYU6btxOWVqpNEKK+zPqGKLVILezZm
Kj9FcdGotApSheJKT6RIwbzFDVPCraauh5J545TUbsN6WuMETerQSu2GynNMzBklZ0YMUBhOsjEz
5yY0he1iHE68LLitkuiKNIBWyL42ZROrXoT9LM0KOc+77EcWIpBZs+sanK/NiQeqF1mdMkzXJhSm
y2BLXG1edEUYTFxZXorIu0JFddtW7aeCR6ayyhKMBXfPRXh7P8tbuShDz1NBUauSzxvaeDAbOl9l
Ij3ziT+z4gbMbUKLZU6sVt07LOYBJL0BHU0N7di1zhPlSFLbAfN/kDo7a7tyJ6rkp0fjedBX39Ic
pgHG0S0yQBdjUkrbNeN5DEvtU7+mS0ej2rakwVSEvHUeyHzdamfOWjbPwdp3TrU0XL9Tjsm3fSNO
mwbZToDAAju1aeeeM618NoXgCPxUj+4QLz9bvesrL+ouehJ3qk/yb37VC5W54IwMHIIpbzFSgoMu
93VRgHOKtoaWIFdiQXwRxDvUhF+KDK1wnyi/BT8ZgrIhdMeoF9iW034vHdNVIY1cm7s72GRb23W2
Yc03r0yjSVEwrRyc96poS2Q3HIyNDPlSVtBalGUywzpZuLGPJkWjbSNywUi5uJxWGRifRhjXuu7B
VFguUU5lXtRVYedV2876wUDylnuq1uCJEUGRHdXrvHVU7ga9cmoQoqkw2GSvcecdFSrCWyIA1wiV
s1hERN27Q1AeolKIOKIh+gr8TLUGntc+GETDNa77rvzahn24atOK2kkBxpbRC2SEEx8jbyYr8JQe
OWVlOsRvEDYYLLsyGpDFk6dEYwesW4QmXo6SjcZTNzW87RC6+Jl5KrQ2lDDxtuvR1/uZI0mawgwo
bMvoVl5i8KlojVRV4OJmNOHhNOxpoQpDnzW188UP4kVEWa7crRQkhIlEE5u1opy0nnNu9o03KQMB
+CNHBTjzpmnZqQJOi7canK98xrNZjpxdWTE2rWtv6lVOoIRKc/E5TiFUCg0Is3g4Y9JRIi0DxbM6
mJWYXsKQJwughcp1abYPP/IuLddFU2vFuiKBkGnK21quCNZzq8zwAiLwb17OwUu45UTr+D44blZF
IfG0SaMvEWonnqGHv3bJPLFzBQtmVpaZsXKKHq9cDT/210j30SSpA67MrHdWXhqdBQFtJxVBV5ZV
6VXWEb3CSaxXqZiVlhtM/QrXqqFFtWIVqlaZH1Sr+8v7H9Vww5l1rq5WnP5ocFiuhCH0iudlavOu
6e3KN711GFtnlHdsFmperqRVSFUEmNsG0WtpFtbMKGfcasxFL/xpq+kWxx6eI58z5YWON6E0D7Ad
hJWcx2Yy17QkkUqGviQwjiv42oNPrJDRLL+/kYcw5Uq/MCDydstVX2J31VVTP68HPF0XNMnpl76W
yqqKcO0l2y4s0TQxXVPxDrsbwctNVnmVXURODkG7djdOGW2M1ERz4hG+sqKKryQlU4/TdsGNUhVJ
cuWwO94mzpXuCQRgsr5J06LeeALVm/4i8vg2y0moSGSxFTzlE/e+Z5bLV8RhynfraBmVQTTNC5gw
lkbtqqwdA9v3v4bChBCHRz/vr/wsCiHiF73CfXAVxLxZBbhoV/e/RUKxRLhrwUW2DlK/mrWm+JYY
fTXJYbLafcW/CsT1LIVdzavGC8mKA98cq9/XZuuaU554t3HZmSvktyJW+19pSO1OhBA7OvAco8jM
FTYcHqvIk+u40f4EwpwQ7J3Vz9PY3ORpbayLgGYrlyX2/ZXZ+JBOSZcndmvV2aS2ImN9/0MPH95f
Ntln4jvOjKelmEKi4qs0Lpt1KUs8NZssUkjweh2jGnJDAUFAmPjNhjueUMNeLdUV7jbuEVvDgSts
nccJ3//m0EJMaGkQdf/e/Ueq3Fklul9hHtDp/TuwtZiteZKA8hZZa1canWLCTp0mqO8y6GzWouJb
WDjJxGKIbxvHiSGjqep1kzf8tDOMTdBDFN7T5sovtbEtY7ZOGrNVOWmidS4qfG3oRE7MlLvz+0vW
e1sSe9lUNBCbZQ0yryM/wBvdt55q6ii1Oxxns0ha7qT0SfM96925aEV4ETIztIuw/RZXIv6cVZJN
owQChDBhEJ5zzyYVjLYn+PUjfuGZdB0P2fgoWx82KhI4ORjB3jgCbMLjbD2ShtnTtKgWZayTuelM
h1zVDztrQhLruiogqiEI0pK6SxX1wXu95fkUtqaa3EJQ6TtiC2RHzU6WWbXQov3E+nxbCAgmIREk
fngLwb6pdaAq7q0c3M9ffjZQL38XXXA4Yhy2lyMoN3oqOgT/BvX7pFpEHeSJQ8KoK3ndRh1WLu3s
nqIF8rQLCyXwfSYPbNPDkO8Zk5s06wrf9R6+UOXX5f9cpzH8e9/m95vD97H8voLq5P0Xubz4KThd
Y2C69fhDQ29+/S3ozEPvBsLpycXfyK9/oLf23wvzDzf/M+4L1rkkLJP8+uqXv5Ffv+uxfzNfD40e
qK/h6xOAcIYjGga6CvILIJQfqC8J289hrUwyKuHcODjv/xH1ZcHxvhJOvobt6WABGYZeHKgvWCGF
cxgPdNnAZR1kfAIk8H0P14+pLzw85PGMgq91wAS2kQo4agWO5kIEnvRYmfLWaMs80nhtOPiqLPL0
1OlrtkoJm6WN/NHitlihKvUmIgI/lZp+f1bknbeWPd7eX1U4tVZxJC+6qKAXsRd/zdO+Wd9fsTaC
rBR78Qxn7g2N0V1i6ovUMOjGSwpi9ziLwIA6/sps+LTqvHjthuB4dZ7myogrojoW4wXJk/yybetv
4Hw4eJf6UhfaPTOLhHxyAog1jRbplSmsFk4Sic9grM91abSXieD+jHMn1UqiwlNFNSSrQbtgnqnP
qFnyrYPAq7vuBWZVPem6pFI+06WKIBDb8TJfxG3dzIgH/ELX4uQqDwNPgeqZU79N6LL0HEdBHAck
DqogCnb4ee2YxlUcsB1hGl20NS3WPjOg0/kNT93mSsS0mfdBVE2COIW4zey+uwhltqz8EIJ3Visa
82JGzRaCKs9QUaT5tAtQfRW72cLNLbmxKjDNkRfGS6c2+gXAF6mSELG1uroE96iZTXHgbSxan2WU
2UVSdktcGvU2rdpZRt3krsOV2FSNlldWz+3KNNN5XYdC6TBAZ6np8ElTeLHt12E4dX1db3jJrzjy
nLlJgWzKOE7OkjSyQxFzoAS7Rap9a9PodpV4hNkVq61ZCh/fBmJSG25x7ps/kx4DLyEDyiYmBF82
SLdEEISc8x5g8Zh7YTWQA8eivuwdJC5ZU847bpZbmrvt1IDYZWI0jF3ICGJ9FgSnXml8j7o+mJYl
pF1OZ4Uqyj+7cZmucd33toeyyyaXjc0gElYdZLPrNhTMNlthLmvL1Quov5laAbgx2iF8DnxYYzd1
YM1F4oSqI2cVzhooLftlIJ7TOFixeKpwFPQMShwEskzGgBB/qnCWrpoIguNi3XBhTGsn5cCP1htS
tqnClX+qUeUtGfGvSs/Fy8TX36gT6IlHg0ZhN3agMPSl/piwAeJvPaIIYwHfjgTfgQSrX8CzPzYB
hh+RzKhSdy2BfVlGYRzMGMsMO8qayyqM6RLVYQw6qUPbqvj3GCPjwhm42hqrXJLiSxrk3HZyPC2j
2DrPI9nbfuy43yEn33CIZWIaN98E4KY0CdxreZNJ1k2oIbt1XQUxkBPWPbPB50lgOdNg4BzL2rDr
ElqkqXfKIz7JU9nNIO/pJi7kNEASSCDlTN0sScYqRcXASLKqPxNdcFpX8SLrOrGEsNOaJNkZjihf
ezXxgTcugfUp3HZL0bIkDpBGdc8gHTfEnBveaUH74Nqtyk2HPbEWjrCARavLaRhisqSYn4YGdk/h
AKQQGCMnsqvMK0/jIrkyO+N7I93uEojLKSvQ59AM6CaFpIabBj3vC2fuOcDEsKCxZlLWkOdl5jWy
vTRMbBq0aInd5rLNzABWIAZ2NIjoknrtEhsiXtTNz9gh5TwPqk+44KDcPtZ2Tox6oqW37RIEaixQ
unbdYMODQE5J/C2OS3fqNwmb0kiWkzLGO2lprdKk5/Owqr4I3haTrgzDZQCkcRbLaGmU9UD9lq7t
ld7EiHU/7fp4TXUCzJ2bFosiJPVFIqqpNpMldCldeF1aTK2wmwaB9hXLm3bT9pU5dUQCbEwFBFsg
sDJxfStkk9p+kBp26fU2xi6dmrHobGSIjceCdF0X0cKCHHvthdZE1yxcYgYTpCqLb7CzAc0NjiIV
uZzPqVflk7LsDZsZYTPJKvijwaAjBTMWPSqgudN9qT2/UXUHGXBNDV+VnUzXOZXxpNWmY3cQp0Uy
k9NS81xRj9K12XfXINNZL5wryms5Dahfn2rMt1GfW5OoavE2oj50KY0ULJ2hRemVvh1I6s9Mp/Dn
2Pxc5x2zS9AOG3WOmIkC2RwyKxsIxHLtIQSMHJEb5ogLjwfhLGggM7OiWKjckdbGZf5ZgaWhSutT
zmAORLKDrIw4OyY7f+5K1y4y7M1x43MVOldGZTh2BKnIKc0g7IxleAn5jsfLdJLIVM5lC5lOQgps
VxCkzluaT9NMX+sSt5eWAPLAAA8Aiw3daQc5d0LbZGlQ4BDbjF0B00TP+mqW4Z4sNTFvjNzM7LYH
OUPfuQbq7nPKklgZJJkXEJlO8yBNN10xyXBrY5235xG1tN2FyTYLCmPimEhOncT/bOKE2DXPQB08
M5wEQddOhdeHSnc1ULTAnKUlllNPx5Uyaj+ZUxNiAStL7NJywlmchJ6twUvlbcGu3CIqFrmhYQEm
uoCYRE8TOJ9sIv3cnXZdK6eWTj+5dfeDZlWxoMQ9DwqJVJkjf+7Dl+a1sOVlntPouzSACbu3PHlf
fPeQlU5rzzBtxorPdSI/6YpBXp/18bxNDDpphnFIC7ZGgQF5YJosgqg358y5FtXXQtaBzfB5iQwJ
IVArYLnDLVVLSmDTeDkNuLmoGuRvUo9FQPcZbN5k9CbzI7olN3FvphAzxJMqByqe4Z+NH8NcBMqS
ae8WzjPgUzkoY+I45x4vFjgJfEXqxp9Xvmff27gspKAMFIIMLcgma+ty3ZX+Impzw44xy1e0Kb6n
TRMsjNjmmfbnBSq/Z3GaTwqLwkJDnlgqqM152MHSluwYWQaD5pq0W3Um76fAl7vKaZIZiy+ZQ8Ss
QlqovmXbsknE7F4jYwJZcuelWyGKVaYhoCq0KBZ1UW3TPs0u6sKxXdoXm6zLOpWXXT4Fx8EL+PUu
Ni29jatqhkVlLBwz2zoFts4lcuW5ZXWFnbmNVrTBqapJtemAZIC+AY0aA62Q8+9+V6fKckh4yTtj
TbNOryMXQtjU95alzDpbxLGncgN4WAibr52I8EWSxTMS9QLYg0me++ZEBEYwSdzEPHW6gCrde8ak
8QyglaxgGVs9Widhw2ZdJX42DeifV4b9hFo+WtcJueNgjRdha+VTiltqc+mKGWvgExCVODas9SSr
yLUYZMrubSjD5CIPfaycNP2GHBqsClJd/F/CzmzJTh7p2ldEBBIg0CnTnmv0WCeE/doWYhAIBAJd
/bd29cHfbfffjo7Y4a52u9iAUplrPZka4tZcFILJw9RF9AIp2Eu90ZArqodTF27RyfhRSmbDC3AS
Y+lZ9jCoh9aXzWmG6h703XnuUCTbcB8uBmJvyYLuGzSZvUSVrVNoyxDVBb/t0kdC1rH5ilLW7m1q
sBk9qnrb83qmSb77GstkCaPUBcplqt+HYiDjg/VrfUuSJMxmYb8tJqS5NliEqzG0iFCWXmRirgwx
rUxWeCwR7ljmr7st58rMeZ/U2CDCzYdGEeO7eViMoaejUzxNXeY1UBRUta1Xr7HP3iDj/P2/2dab
szAe5QFbjcoNttjXjtbHyDn/qKNVHpTq0rUXcNOmCnL7ilhOxHaCg1o9izkDBnDAhIjqcz8uQbav
ui/N5j/6vm9T11BeuCj51sVjV6w73JFpR1myzgbfW4Qf9+ltrLgphnuAlfdQu4hmLJiL/IxjKZ3I
sn8JeldfaVKtZTiS0s6UYk+f25zpBVs8bLGsrl+MSX62HfbtlnoEwjk5LxxZU4eUFnnL9IPAmcKE
TPIwBuQDLqc5qlb+3IRvnlYWnYK2xhPcWH8QQn+cR8IOMjRrFm6VOVg9u3y9P3ZpqYT9sH1q7TLm
CEW+tIXoI/5gtHcadv0YBtC3/WA81vV+8PGuhp4/PW91/bDOLTYDR/4RrLtEbaIhQ9LCwyLDIsxx
oVux32/u3jRlFyvvBVsX9FbyoCb/yUfYPYYOhlm/eTAU6i4+Rbz/Gnd6umjJnl2t1cs4tdgBtyUs
hn7RyDtHVGF8e5E+nQvSIFgE3cLT1mPwgcRUUi6Cj3NMCz7ZXPLBPPXbNKUra2RZD1pd3j8W5f8Y
mgZ/3atRgE1iv9QmF+3aXxqIVdj9Y/jBbj0tRk+Zt4UV4jC+yXHTcG/MrNbMsGi4/quAnGTsXlRX
ShmBM1iwL4/S9al2EDdhK+ANU9UM9S8Ii6rut2PtKpk2CRXHtTKP3VSrcrTG5PHYjpDAtybrd2aO
ru9+VhXjmbeuFn+1XVMm6vAkY+PSjRo4gMv49f2t7IXYn1ZbX1s/euSjHp9qLfps3qKxpNH2vUaF
BPNzGsph8mlpOTLvMdzHcoz1Z4rqLrOygV0CI+CcyIFkq2LhN1wZLs+MNhfI6XN4BzC+1p1mEJXq
EmryOb6HfoAAqhB3T1TR9jRwy1CGjnm92Qr7VjBcBhW4PFajOVT1cH/T3ZF7/ffK5/NDg3cUotbD
lJx2v9VF0CI1n1f2EniyKRKvuwiP/7Mt1D+Hk/wZyuE7StwQTpqOj4SibliTpGhG3abb1HS5bS0r
eR20bxbwSrdHCUw5P8Ymh6WMn7PDZPYhZ9VCUhV4XaqjhReCnoJ1Jdd1od/JjixHhDwLdkphXDk/
lQq2kJI8yGNZ6XytwyT1fORWUVLLfGAM1ulKIZLXyXMVxgI7D+8P87xW1+gtQWR7sIq8BBAiPJLo
tKuUKP0hOXXRMHyKBrlllfKn1E1x8Lhtb9R0RfA8GJYc936BZL3RB5hIUdR7R+LBMYLsqksYCTTD
XhGc/4nJ5j90q4AjwTXLFUNspwu8BB/JdcXEV90n02tr6KtJ9sOy6O4qdhtfA9ysAgU+zWkjWjwY
NcHvbQicjPAXnoo867EleT+AxBDTKXTEljgsGJgChh6forp/XnTzqZIDy+hqoqxh91XAmYPIgADA
e/29aufgGi37lM5hfCFtsz+YIzzo5NbZDup+zYOjDwfsihNfb8NStRdc2Ldqc/FzVMFNXZxBkUgj
/+Yj5y5bjdxahE9maMEHzFNdRBrLO+hl+AlZ7mu3p2tMp9OmzANygPaaRDbAX3zcSVCXddTuTz6E
HBLrDqYRZKZawcHBu4n6v7tF/TRebMTbHEzFJdJhdCNtNP8rm1MU1ETdiFtXxX4ZMVQO3gTxwCB3
L3o/kId4n/nVb73MNgm5vH84WUxh2D5WNfGLqaGuWOBAJfHgH5lq2aGh9kdLsZLsioSRIrfaotp7
sYAALnaa18N8l93keBe+HO+QK0C84VOcoaAgJ2/Y18s0hElWJe2AOMXqi9waeXn/kyZ9Xq2ygyNk
WD4OI4iMZNBXZGjJMSDkUUq/eYE+qR6jpUeFhkCQiWbYUzS8qjzelm9B1bRPWCvt0+bXUx4sKB5H
2paxoOOjbm11raghNF3JhlzUq7sLUv32ouBAZFPSzBnxYeiBqOCZpQYQnEmafxwsjTH1VP8CAZQc
yb7APTGeACOVSd3HsEarr9Vi+qup7ytLMZ6HS5OclwhlxApjJQsn6n2wrfqMTHc5QN+H19Hr04BX
Muv4UBV6lPsj6d1UiA62/up0f2mhPYhga1+8YdizLmgDIDvTlipOLklN+0fYvPzV24KHdQNSsyj4
IHIR8oPYVHRWBtfiSb/+gCjtrvsgflwtMMBXX8fxa61hJXtEsVO9R1M2xYYesI03z8PeZpIG68Uf
OlQqE2Lj3uSQdfXb4IIam1kEVo6tw8GTPX1akup1RcVeYt5Lc+zqxcv2bfBObQuw7P6lm6AtB8CA
2T7RW5BM5Pb+rhhCTqiGny1y4adx7BzMLoiQI2XtxUHKyMOK/qjYKlPkyd1RV+ujq4rdV/YJ1Vcq
XAuDtdmmVNpkR74cNznEQKTBcJlq/dHFk7tOUANuk8deqhhZmo5IGg6eXxLNw6u+GfOzcfUAhgVh
CXM4DMQ9io136pvDhNQrj6SML0NUTdnOT0vExW0FmgiVsL3GtNmyNmmrDEzHmIvEUGTw+EpEbmAf
BzypOZk/KCQUx2lrzXGe3AOLZ5PVXWVvvVuqLKRagnVwc9apwN4Cvxlzf050rpztgWDKOXNr9dIv
ECPbMJyOHQI6dlsf9JAjP1XPx8tsuy6vJcqkDpzVoVqCXDW8v3SbqSC77nC9OhNf3j/CgZqDs/Y1
Wml8WS3wobXfluN7ApJ409mJqYcxvhF45ga/3JHTQCORzcrvcg2k9IAsJegbkjtnf45cvWyxvljl
BRki6jcRzAOyh1EUFDtUyU2yZK04zhA90nANkpMXQfvxmy3G271KMDiRPlbNwzK38yfe6Y/T6N8W
YvlH1d8oq9c0Ig38R0XILfJk6W9efMSWQVNvRwTV7Zw8OdM1yHeT5yXmDgyQa6/c1WmUyOACZOVx
qqPhsun5SzASrG9ub0zGXVZtIjxFoTuH0fCh6tvyvZAc5h5149J/MQkEnXlGcev1AzBKozLR4uvP
O5TUgQ3f5Ox+DnUylXz+7G0udXD3TkEgb5XwdbknSHf6bnNZ0zB3cIPHsr1b6qMbzlLMvMBD9rJg
W0+j5wfXwVufjarlLRLqSy09i8yTf4vuJV4PpuSeSm9qjXCPezgKYEFZlVfY5c/qMkcWmgI4xybU
FHpThZe2FwxUGuTsBVbNnQycyw5hPEUqLS6hjLoMnbX6gDqOgm7oUAF2XrEgU/7YAMIBTFCnbAj8
DyICNjmPaoZCM/jF+/NH6rbnled4xkBzeqtRh4Q6lEIduAzCJuTNwae9RxK2993DCr7risFDqO4F
vboO9sK+y7AYuzm47SopyWLDg8dViKICQubURtBMyDxevdDPWuyVj/Ve2Ja2Ke5jcEImuD3NCgvd
m8ZDNTGT92z/ZSnTtxmRaV6SoSRQOg+r8ERe+zY695sqwqRvjtCSmry2CITTEiNUBkm6TGrKvUgl
0AhWlq0VhMoRZCGzKGe2MVZ549V1JpZYZyKhVUrrA8oEm+qph1LXNtNR7rg4OLOLz9fzXCncBQEV
E5mOPBdoKxcnuwZfktZ3D1PIXlTfTtDzxKeojiI8Wr6kgQd1zwxGHMO5+tE2a456GHsW8LbjJnWV
cUCxaaUgc6UQ2z1APjH2XQZ5KYEy/CtWRF+BLXmvC8wdNuz8X2LKUukvsD1exjsA59ZuPfbOpU0P
bHRnqjn3n1gNNRygnE2DCalVyIYfwSTP+07XcglQXSjPi4Hkmj4n9Xjkzkc1ECtgM6JqkGKRp13z
Omd9gvRfhodumx1ILsg2LIS+A/19KXpdz/kyWlV47K21c3CeB8QdS2P1vFpdijE6I/MKy65q1sJf
waK+S0ENCRW4Slmlw7farPaNm+jDgMjhFIyoproF+6qeAf7md/AxDVrNUWaS8WtCbQgpU9lCdUTm
6wpuS9IP4H/4SYRGXrYFPGRlHTvjPf2yQc6SUEHflXtAw9gHtH4IjHyZGQpt7sDhG5S5fKB1VsuK
f1p58jC1DrVDBYRtnax3AcHlQBaiNF0CxPC4QbaVNM6mtLPT0cL/EuJzI2d2jMFfp0m4QfF2owN8
weVxDYPqzFckfghf0LhY/aoESdJABwJljBhTFiz167yHwBctH4qIjOMlvn9EMr51vjCH96Slpttz
PMxeyTtgKxSvjiGJW6Eamb4UZG5w3Ym+NKMs7poAcALO2hOYkMLjtL/y+4di3ic2DDEYxlpkhFv/
YdC8XGqEamPIc0vaOp+DX4lngqOK17dATAnUjBDVk45dYQ2Q7m4W8QUy6VNlQ3Xe2lFfZ8pSfx/F
2TXszfeEPgzD2EA92Krn2crP2P+/D9rw1xaRC36JBl6CjPII3AwUaL11H5jTmWeaNXONustHnB5G
+KbpGOBCp3gNPtfO/NPOKL6RFZEzbZgAdtxvh61dbME3lfbJkoC/ITP2cdYX4bTrvNmACji/P2ua
9CfjSQ2laIH/W8Fibcch+ogU6LjG81jYda0K1/nVrVkm6DNUnvEvB9nCE/dhTpD0Nxy2AY/XIyjv
5Mk0/ds02rIGe/FBhz9mdALnsYj9J9foK7cSmBWVfdkOwZCFFipY4MxHFqmqDKYRYgexwYXQ4aOf
4HXmAbDJeQEoITb3pdNsLoLoSzC0DFuqHWHX9lFB7EZRiiNB4Su4TpiBZ38eM7QZlDg3PAcFBDsS
Lu3V8fBJMNzqDtTbZwDMv6rWoRyE6nZN1q30EUq/qJG+iAbaTavA7gHXYBkekXeQo5yf1nBFihJd
sTrIrZHekleVactaIat1MlnSbqGZUHXysgnOMr76onQt0PRm2/e0aeovntkB36xaAKAHiDzOgXde
u3iCGIcoyQ0yTKZkUm6VHr+OS5dceOVs/v6/Ys+EL+pnkDHVlXno/hhgPmajQz0RLqlNgv1x6VGk
Nctw0NH+VC31ehJeTW9rB8wWRN0T1qE8YKlnsMX8DGdGLx+r+pv2dgOwvgINm0A0QU005bCwxlsY
7dCpOXL5RdVAU6u5+RwNP/ZaNPDaBojgVWgRI3R9EUutsff322UDPTx4OnlG+QYRFhagm0DQsd6F
N8VM2dmq2dOlAWMZxn6cb1N/3XfSwrLZEbhcg4QEfQ6Ptu+Dq09+Ud79y9ZuG2T4vF0+VODzXhP7
2Wf0iS0S1ibCSL7L5J+1M1C/pUvSegrM68Y0v0DMefJ298MuyryIoICAz/Mo1DY1jkJiJM2vDYEq
n3TwTVH/AxOMp5HP2zLfQtGnO/d0totdZGYLHsNZlqar/YNsxGMTLa8hXU8Nio9ivdNSHK85Y96P
SsxhXoP2hSWMUkJHqMm9+WZQ2+JeziXxjjiFJT5vM5ZP7ZML6huAap6HRCRsywQY5SG2x6lan+O2
MUAAGlzJ2v8gQPzhPWR3K4URZ0uiki0nvf9mPKTmMN+TbGt2LHq5wj7wuh6a+DKmKEhkN755o6RY
MkhdwjZrxoinzOqr37fVra4ZB2GOPwnhXdvZ8pNh2wJouwvWI/iOL1YkH62AShAFFSwxXQtY+/h4
/9P7h4f+nfNKvaPagNEJ1dfHzdQ/dBC0PvpLdP0wVvYEWG8HoHL/2XL/mZ1XczAh9gm4rU3GGLvT
qfHopwEy8If3D58GolzA4/zrZ5XbSTkZOCRxuDUPvkiaB6T+7iRE/9Ruqnn4fz9//xPxB4acYGJp
Epe+BI6JPTppzhEbriEGU9/soH9iI0eI1fF+zyHbzHjKy5t180v8+4Dl16U7ojuuyjVIRWgsrX/G
9Pc3wGRYPQC7M9/vjqvXNki/1JBTp6eCcCS/vtxd4SUDKXxa2dcW0uR1lWOOkYcvjDmR7aFsjhQR
oTLQ+6DFP/W4s5mHIDgn3YNUUMiCir1ZVF5oXpMfB3/8paz8BGb/iMr/DD3ZwJTYUTxrSDlmDw5T
ICG/T+GFbLBWQL6nyQDCduhhT9sfSn1Fz9Q38LrpIiZytPpAyZQ1Xfy5IxFstXouJ8GufIdYjNoO
WRtbQAMq8TLDR22jeEkF103moJylBFVczNNlYOA0PL6mdVRnQ+t/Uxuf0/ptId9j+EWopMLzYLe4
UBp9BGQVfcGb9iGgKsnClfmpWjovpU3UgzOhJN3WYxgO2yN6WnyI0l8d6c57nKA9gfRAKpL4uWMd
LN5xeojcWqJsXcDpTj60tbDqYUdz71RVY41kFUp0HS3PFSTxLDHViqp0efCOW7fVn4NojMGtID9o
kDR6JoSOB2Y3rvEPgmH4qhKBrVzNCLsaOHiXQTqOANri3/S7e1U4H1tvB1U8fO/WyKZNFAz56pTJ
AbhmTVzgOqI8IO2Wopdq49/bDdCsGOp7Ij2wFF3mJLO8hWxTwrVCPgxWPqfLjNL3/i2m4Iez1Ufk
eS6la/TKxziXTv7YSMri+7qY/DprZC3TcIz/cVKH6dC13aFO7Es3tg9oNXmGd6wzaigaDdtNl2yq
LhhEgFUgUJyFyZ4Bv9kLraMPCWwiHhtIPDWx6AiLfvL2RwtG9LDN4i7oBQrw8yjzaGDHXgR7HlTq
wEZl0B8zD4W/mDP+9qtdNboLFn2hzc7TWc0T6q7wtaaSpmho9IuxWSGB+iHktOkzHdrDFlmJxg79
M4r9I9L2krZ+n1rTnhDhIcbXJVUKT0ARBdxWv9Ap0mXvojKpYCQFXvzMYwtHQcRgg2uTilWMBerM
H2QLnpYJ6mMI8jZQtSn8yAC8kj/jkOBByiWHWZmU8dbkC59FbirfYJOcDjRSjzMEngB9D3Dp+6Q0
rf8GU/Ir7qscH4PNwwvO8FINaK4rfAODfvEKuNbYYwbIKOMcAniwyOo9PJ8KSESxoHdqo+18AsV5
RM2p4LJFMGFGiPbtStEyYo+DN3Sl3Zunmd1r0jYi2ag5z6GgYcOhgwUMPk+vjCJtntdSNWgyWuUA
3zCcczUvQ+56gEkdtkMrJhj0DF2vG7YKEeurmGRbaNekLYXYhC6OXjOSg6krJPCmoknGjHjt85A0
YVZF6G50Hi9ijC5M9wV9TGJV8MoU9C2c7voAO1ShhHU6tQywteX+dwPGXL43oLRTB0PYV5k3/tib
Icj6EaK9Y5xkffVx4PTY9dBSJjKBrF+b14WgoWcq0QrxTy86uCv7N5BN31pEtDSOtEhrADXdPLHS
Vv6b3iH5QMFI9RZ8Wiyp0/hDvxBTOlVWNNmOcWxuaParsopBiAv3PlNkyKN7vhnayJzQcZJShyTe
T2x7WMe3CchLZk2d4PbMr7uVIg0USMqhF+dI4qEyn5Xh3J5Q2H1umvY7qe2QRgjGatoLLm19wOyC
D/t20UH1lSIS5QZ2VJls4YsPub5OIC6HCSpf2X4ZnK4LMdJ/xkF8WrDqGk6jtGk3JOqDe+t5/zNe
5/EwDpdqTU5inL72bBG5C1ZYDe46TAGk05pCjJjQiNGbqFy99YnMfY0yvpI3HDzyva8ak6OrEdBI
M1yhl/4AHfAmhtWemEl+rQ4tkDj7vdCdV9op8dP/jafdSdffcDm0fuM/mOvLMec6uRPR/9aarYc+
SJpurM5Li/6dPfk8stFkYEa7rLYiONCgVpAlaIjYXxVtt1n4hLcWhX6OLgVZhC1ahNAAUR8EsqO/
XBymePxxcRFGQ1EGyDcO+W8keli5Oq7hJZybOQlO013+YlyaMq7DAhI99PyO33iwyLui1aE7vI5L
hzYyBmPWI8jLrKtQovTkahaQqHR/+csFgi7+4wLRdc+gW1GEQv83tG+tB7bMXKC3FmWeSIcJ2YSq
y9ZJ76Bx4Vk92y3dKjiOfmfBN7EM82UGjNP9X4zhH4wxTs+MccgpniNBB0P42zMk4TJ7AujhGTQN
TArXZoNk+dBHbwND0tndH+ZYAyYZuu4veONvwDzFcUbA5PFkMGuYAJb+jbbUgscj6GB0utwt6Rl2
YSNlUkSWd5m7f2PBrAUhM/ytS4Den/2/dSncfzPBwFaCN/c+rup3VJ8kQzOoro9gQUn9COzrbKyX
82omRyPkYbc9wta8fVAu+TXEbsqT8Gl/z/Z6tGRXnvzVo9k03/kK/U1t6JN3y6VrpvUWRcO3niGJ
B+vwNzw1+G0Uwv2ycWSan2BUQ4hX5nc8de8h+XBkxudgmaCveA4tV5BpBpgOeRuE61NAMjgF0xGA
XugCnVXUdVcAuBMI0HVHbyBqZzpcRQvP3TPoTlrm/djS6Xk0o7ks/lgsE/i9OPAO8I0BkbsfvU2W
g50bGA6wJtIewMV1ROtWjVabDFJ0A3qioQdY0zck3uQv/SR/vp0JDqK4N1PgZCuYjL/1VAwq1D7u
NDsv0I3TGQs49QNd6HX5MgfIBOUEAZjEzeeJtX75v1fGn9ENvzsmODoeU0wpkOD/jG5dRS3o95md
ic8K5ba5BKS5FGNc5fFdNv3fv+3PcJVEMc7CwcEbOOQh+j2WMhNQDVqSnSX1ftph/AjGO31X91vS
/9rG6uf//n30Hl5+WwMRWtH8AJMYErQs/HZrW91rKB9DdG6rKi6kh7EA1XQgc6jQhnwXO+4WgRwg
+wvvZRwnBcwrwG47JBAB7/aonuLwFIjx5R0a7UfeZCpAVWWr3BuisGwRsJwR0aOY9Rk5NP9L+KB/
BtCE4STmGDcMA53wLf7zASm5VrvtWHiuGy/OoFmoQzNPT2RJxHmL+XYkxPsSwAhjHJcLoGpJeY8e
oPGOI9oEhMiInsFqkWkX7hx2Brsl3viJylF8cOpjFem/tQj9l9eZ40QIgpkfmGnyR9zhaHLz3RjR
M6QGCPwR3I4o0eoIAvBEqoGgCRONDpDCRe/jWKn/FefJf4l5eJPvA1sQa0P2+34YQ7zF7+7pebt3
D2jl9pQkIHdWtDqSAG4+5mXsN4JxC2nYGHhdd6Z22vwtBeO3/uVt/71P7B7KMNUUYTj0I8ai3/vE
Vl+qoOaMnDumEa/u9JC7Mz9PeP/qgxs/oirHgkN+6MXe8JeVHf+5tDErL44A1N1PivgzrMDrSnxV
++fR979CExxBjgT7lyg59EH34iQs6CDqIYFWdwvHbwRYZAGTpGZvsaTH+4iN7xOJj24Zosc1OEO5
zySZxnxyoBkEa9ZSwrh83ELy5GqkGGMVngVfyKVd9XqOIkxmoat/MJFiqalhuY1gah+EFEUAnSVF
w0hU9hoTAWZMvykwk4bnTdi/rIE5LpqrC0yJu/EX7XRMK0SwYziCmiW7qDNWU6BfM9J0PhHsZUS9
Nb54oS6Zy4bDKLSkOgqT4Rg1kstYbFfRUPTob3pMxehdSbDub5sNjl4DKsnr25fJQ+KGpPY6r9bB
F+MwO2dUVM3iuzTEKJ2rirtXI9qnZa4JqjNF/vK6/JcNm/tohKIc2x4KiPdg9m+ZppKoHnevis7C
hsnFtdEBpMH3pp6T59X4l0QAw2h3MAMNQSEzRyZVjfqwbFV08t0EcxkS7H3IhKFLd+AE4wgSsIww
S8bptOgInYLKS9GhQP9y4dGfKx7nzSLKIj3GkQrJ+5v4bxcuuhXYCnLA8zsmGoExcd7+axEi+t73
09u9L73rovjWOleh9amDJ62WJ8PDBg8D2ykQmh75F2KW9K9VhyEcnAWgB6ctg9kZnFp0wKes+STg
VhUrXL5DWE1oORrhNcywtQj/EjQWeD3x+vASdHDyGTD1M9nGp/fMyqDuv/ZPgBUQGPlGi45KaMjw
li9hHzxvHryQbvpnqgA951sn4RQiZB41FLzJ7rz03pJgRFNKL4McHBa+H7L7AHf4sa+2PsX8k/k4
GHBeEbVf/xLS/mzXwbS4CN1xCKhYxPS3LczXc+3WBFtYlxw5xJ6HOTa6AM6G/iJ+H0hg+h1CHCzB
Fv33507HJNtqQBEtx/ycqf1LAyj5Y0vFAU33+IoWIsS28Pfr0XKGcTnt7ozHa0/xDKQijottwEgm
GUJJMM+tUUMWj+AeN38sawdSXcUw3mQ9zNdFkjr/yy36I+rjkhK0Dvr3A9fupyL+5x6ZOAzcExAP
z7SWATBTlkKjh2EIv6GtCeQZCrwOo/X3G/T+/cQ6k6F9ml4wKCb4V6cqWkP/P/2Mf+T792sBa0xw
FgyS1+h+rf+2Fnp054xz5e/nSBD0BaI74TQbfZCwAVO74KFVlAJ9he+ZG+aRPF5wbZ4dH0XbqXTX
/RN8/Qr/nyXMNapdFJOyubjNvf3lpv25OzEkFPeiBM1NKBB+L826oJYbG2N79ibKU/RO+pje419B
x3LUaW1yhABrEWLm6rGq+NHjBz1gaXPZ11dPvgQOTSg2jj7WYppO0yqXdJqS/trt9laXG0Dfl1Fv
mO3DKeZlmfEVEaK/wLFEw5EdC7ogDA/tPOZ72E6FG/jXSpmfvgP+OexBVXq+6cFZjWgWrzG2IY2a
EOLiHayuddWXaxKBLGTzIQCpH84xxk7pYEunvY8LQzVGVqFZ6BLVkLZBppXhksSHZcYcl5XE6gix
IAAexHjpBiXzpXH7I9Y0eradPUMbrYA3ekk2hJG6bAFs4feP0eymRFN3eHgvQAYYeqBfA3N16JZE
d4hij24HgrAW6EinH8mOdL5pxceejl+7GSWukF2BaTrkhA7OX5MPHmQNXJJBe7mJOjIZWxb++B5E
G4iGFz9ZX3e9fPUHh94Ir7Agra6SeC8zNWjE2cBSxCFmX42fYfg36Dng/Mym/fheSWPSwK9NgWBv
OMZrjNgJMuUEeSCdxB7XV8c5jLa/5Bx/vvw47gA4HQ6iiAL/j2JXYmTcCJprPss2QLU2Ze859GgL
HJEdlP/H3nktt61t2/aLsAs5PF4CzBRFBcuWX1ByWMhhIk98/W2A1l3y8g7n7PdbrkIhkCBFY6Yx
em9DESQQRvnft36LSj626SxYYMf4fY7fRareDVPcnNws63ZKZd7l/eCdU6XMj+lgJ8HsGvuuS4jS
oMoqMPO86xWs3nYv/7lR6b8tcEym6cBtGQkxg1nqP7WpEuuHJoC9kJpWnoXjlhcaEUOwRcAW2e8e
+4Z5tOPwTjF7GSx+jdnhSbQqx3tJM2UXNyOpMne8S5LyGxMRAsc6UASEjpNSMHfySOXP8YNB+i+o
UGb7c9XsrKzdVtOk/089PezBvy+fTP4WG8qBwd9CtURmsH/vzMycTKWJaPsUTyIJXCXWTnNhqSd4
VcS112MsixBWlk1W5n5by+Q4OuF8Sjuc0MB42HVDJE+b3C3ynTSUlwk0zmndJMzikbhPTDwbK1hP
WUpF8JDQBeiybj7pU0ZCoesOBkI4kiDCCLIMA8V9L4+NmEmmpLZxSqxUKTZxPf21q6JMUSICzzjH
jVMau3Jr2e0fhSeVU1JBqLDaFsJJ0YaWX0xVvDHCAdlSbhQH08oOqVKT1waFd8qRa4duzZ89wRbq
ll2JWYiExKlcNuue1yYsKNUSSh/maUBKNI6H0uowyzTpUxeauKVDER1Yi+aHyTb3uqsis5niJ9Ez
aNGLoZgTz0VXIDSGyEjKat478ae4iKy9I7CzkUtALw4BaqM38fPqzHy3X6EXxHIX9SB88AP1krRM
nZvipiRvWtecQqMQ19mMmYA3ybQzsGlt1LaKDkWY5f6ElkQnufGYaoP2XMZ90KJl2U5hRqogJ8Gq
SbM5e3iC9jm9tC8L171AYQuIPYe72tR26/RMjvXNTKMcQlTm7nKziw8dRrH1W5IDvyvJvR/7pEl8
1Smtpy7TEyg0PA0sX8jMIxEK7FzpLopR9ZcU8ROLixrJvW7OftMRa+rK4RaGQn1OI9XbR2iHG9ML
n/D8+5mgDamKMBiX2loJYmdV+5l3URnl9yJFMFtlKLDs0baPq12HYUvZRLBfQLgMiCm6Enu7xC6P
W+vAMxhtpjJGvGoo5T6eGtYLLctpz4qqXdt+xzt76IxRex5NQHrw6xQ8oITkZWUVF1Qui9rJulgZ
yrMIH8W+Q+S6x7mlbZKO9ZMnoIFkof2MYEzfpqhrQMXgh8z6CrtlopD/iV6IEd1jtSIMpZkHN4+1
o16Yh4jFPhr1Wd92YXOSyeiT+shKoX0B+PhilsUXt40QlvYxvlJc8Ue9b3bK4FgHI9Kw8kXV0Vax
+Ncxrr5m0D8jnGXuXObmdmzM5NDG25EPTftmuvE1N52NPf49QqlmyA7d5rESqNQxkj2uxlS5yHIn
4T3r6LtIwhDLtJj6Xcqpv6+0ufdLJS237oi8asiTzyhhxR4CaYavF9FeiML2Zg5kmJTEhusRv6nR
bO+9Vsv3Y4y+T6q57pdpXGFrZbmOy4DnddYfZpQxzyMa8U2W5DHiJA5z0d9h5NHobVUb3QjRBacf
EbXExnRLGmb9xpC2uyJx00Mr1ItnKeUBWE9Jvhjz4oThb2sqMsaFHRqP6AX4+Ll5knruBKqlblMl
w+xlu/kmZeT13YyUZ3U0pV0/QWaI/LoRPckTM/eNmQxrmS/6I6y3QUfLpzjQFgFBfjAjeF/mGC1D
r4wQ26pIIJv4QrAkPpopvVCr0iBKo1d2jZG1QQcMIRhIYN3Zekswx2H+NLoM+A4Zaq8yUOjhLDiP
e5n9rDOkomj76ouaJIsyBcNJjrDy4pUPrFS6C6HefEsA0vOFkxo7tzIdP1eq6OgOLbNMOxLPzGv9
yi3NB2ZMWFa89q7seu3qGUqKJ+IR404B7a6nj2kXmNbQeQRUzGk88/fHJ0iVfqK60y21SnlDQRXz
BMybYXTEDvCbe1OiVruvaUyC5awfIcY8Ue4NWwrUsdMgQAe5+IkjkmS9+qWCPhShH3jOdC9kpJQy
6OroHgGx+5Rl3xkYyLC2hnvqClY9rCRFpGPbRMxr7jtMFkM4IIS6eZPWPhOW13aqkIafxWV+mvLo
XEwnmSUO1pLuLZdls08KI/KjOuuDBlnSuarcRzhUAJS8t7iPjh4+mVPmIYKTiN93CWntjZ1r0cZq
huJTkX3qWwOmkx6dE9Tkh2GA+jTwf6NYDHGNZ4FKLGt0jY7JtLKmS3lUsmhXK+g/tMq7rzrV2U2N
2uzDLH0wS0J9XU3Dr+rSDBQVT1qPwvyYFKV6jGTxiSGfjgqNKr+2SqDPa3sMSejbfObEHhakaQhy
ksH7qLc3U1SNazY1rVERmW4LxUmwWgYopoia1qxaVy81/oB4G0gjJh+rk6WBAwphENVUGZHvRjhb
nWXBdFmEMEnNr6An9Q00BH3XuRbz5jy7R3XPf0MKU7WF9EAGeMT5peyjHKMAbrH5SkqSQJs6e4GG
m3gXY1ve4oop9uEs8Ep4WnZu1Du9V40ryxa0avBp7scGkmWIrBVtEoxTl5j9fuqaoHJ094KArt9W
VhXvkG6pe37Xw9DlcleJbDpahsBzvtyapHDiawutBemOS+OYnkZ6oa1DF+rSBz0JPUp9I+onxBM3
0zKsJ0FXWThteZtlBZZy6EZ/buAMN0OGxSfsXV+Eqrbll0y3lmPhpZTtYhlJLl0CPVTMU/qmei92
djWT3nm14W20lsjxa1XmJp3G4QmVmr9qf6ssIc0SW2+FY6MqTPP46CngdkPFvCtKU26bobmxpPyh
J+LgDt581NTAZCrFwmj6gZwD92HRPjgO4EK10qyD2TvXPIvgxPb9vd7KV2nWYZBH+UVvVe+gN4Xq
zwZS2wh7IqTpUdszRdv2yWwfWswTMKDVhFgcq47YBJYsCTN0Lfy0QrWPRSa0oBLm05qW6TsjO9pK
Y/O9y6+GioKjG+xLV4qzuYitpwjdTp5dqtRsjnrWk04OI4zWQ2cizBung8GnwPcagY5V+ySKtYs1
2OfZzX+ILvWuIbIggwDPvpubm5gMUK1RKP0qnPtTooVBPJ9L6dVX9GVIis1aOZJ5BvKiNt424+dI
gDQQCoIgINPHynPjOwv7hCY19yIaO3BnwwqacHxbneVdgsZIFDE8r/Yi3M7dQDG8puB3/TUZ0tWG
sumHLBBC04IJaet2SogRVQSit+Tz0bSq4zFL6zhwC+2hJjqS9t9VaycQI5hN6B0TNCWbOKwzBHoY
7s0S671dY30fFwsjDlF8wo1Boi7+hrR4OkCRvaFoLQOZNjUigD48schDJ4812teE21xC7Jn7RLfe
ktAw7qy5XYxK6VFX8y/hNJo78qHaBqC04jt4fRK1hLfo2E9eDirVTJVTWAhYsxUr0Kwen0qjVc+9
GQUkUaXfSbMkWNweNGy/OlPzR2J7z4XU1XM+o1cZQ+jCSQ56FNvqVjoGJLeJLPyMvRlAiXPR+g7j
yTgkJ+KP2hZTRn4iLFiwYLZutpK80I03p5Hg0f3MYGwgbz0abkwH0mXXfra8e0IndoKAMiEjiMCS
tJ9oh69E/+oH+2EFnESZM93WeSiiaTBxRnxhvm/QjSPpVkTXbBVafqA0s4q6MEJT2PNwzmZgml1/
ROTRBpHhDg+KNx5VfM13Xa+0KOEtKEOWne3L2LlPVbPZK0WOaWZGeAezAKFKm3xzhmw+TmOPY9Ur
HhstY0ArlCc1Mut9asBYdMwU8Yk1YgZPwqM3ifqxnAElaIq9jJzRIaz5rGnIPg9G+ySK6cXWxvCR
aBF6qDrT7wdM1oSHAMzItEXMBy350GasWvA2Yc0b5nPSqvO93gMeaIpR+SqN/B4nUm8rzh9hnPLX
Nuob62ElaPTukjRkR8VMFLTLtGOTlcxvTJ6NfDFV4QBra5xHg92OFwN/6MEW7jfoADrOsbPoyJLN
oSxOWSXqLfWRDIwb0J3eRcAtcALEo6RTMRdtbCHHExyfT8LSt7FXlw+osatjEsPB7eL+wTUK522k
gXkztqA+b8tThDjysQY/3NCbHJPIxX489SkG9XAZM1hqTUV8Ss0vtlCYD5YtkuS6rbWgQ7J2amuR
HONC3iIxVzvTnMMvdozaZrI3Y5UOt2gwaXNpa1ydmVG5Qfotk1i/hYZ571kTHpDRyC8SL7WXAKF3
DTyOyPvuemGe61E2D1Zbtw/DgCJyqGfTX9YP63M7ogn3xwaGS9uj/O0dY3qcxka7pr3hvTD6eFtL
oofH6LOTNUCCAX1s0Dh9E3ijPM4K6zxW2C+mN5pnpVAxWKpQPvmf+Tw1pUWOjt4WYK9fe6hDy6aI
HhakTN0gjpfZZAJoMqanAqL4fsyGg51j7CZs6D7l7ms4WwBQNO9pBL/yzhWhWTd+OycM60u6oNex
PfG0YV6sQtKIJeCW1qy3aZk1GwJnaK7K6ViokKDdxgRRMwwTOIBhW0E5POcC6rqbZ/Pey0foBlQN
uDDUSPgQOgKkuvyDUIa3Jaui+21T9L6iT/KoargiwskydikivTujMnaIebJzQbLp2DndRZ9icZpI
srhWc+N2iH9TiYQ5y+p95yHVmNRO2TdSdvsqVJ9KcgBnSUB6DW/Nbfy9HMjhejhfNwV02gsWa7pm
3X4mBf88lvLaKLi6TGZwsmxTHI+wgJU2bg5Vg9dT2yu52vrdwjJqU+slSfDgiDZvt+HiasKq397X
Ymj3ZeThs9LcMx3JsMdf7e50gl9B0rdvetcbIMmGmWwCyp3NEC19WCmVTyry5chiZWBLNchd/Uqy
bHrNLSwoclfkuc3UdtraIZhmM6pL1ltlex27LjtpXXgqurw6uyL7FnVC2efRhKPDJAtWGeTDVkRS
h352i2wr3nSZ5yeEoK4wcXal1TYPRspEMkybbzL2JFNtdFluMmzasMD7qZN3sZMJ/DIJhvMQdcap
SCwCZpXVn5gOJxerONfhHN1NIh53mADg2JIqQQIO5sQmyWrF/IYlKiqfuAV2s2k89k5jH5JwukYI
Lg+Trv/hNNK6K1T3Il18EQvM9iBkCoceWWagKsZXE8Xx1mZFwaJpmP2B3+/gNC+jS9egGwzr/Tg+
riAo5kYqDd/baJDZVswEUnPtGoLgHkTc3ClW/yxQLfpt1xTb2rXhKouk3w6Rlt8RQg7HarqM1nRy
WUOcahBgQI3LLYrfDKqW3ZydVL/XRrd9ZH3O47kYZIvkOrjFyc088x5f7rnq8wnRrRndiN8HA/jt
rRNFatA5yCqlEotLI+rezxtxr9W9/Nzv0JRvajVq7luE6CauNWeY26vTW+doiPmfBw+xC63q69jw
wtV6aI1zGUx9eQ/CvQ20CPWlwFWxydzuRfTG84ANGZuRBHZiUqAgBBMGg8in5/9WQBpHfaaLu5HP
PHqj9aJU3lfmKhthuvkeWy3TXIIa+7wpMdDk6Z2gaMO6ymxK+R4ozWvbOJaOtms1Uq+zxdilLlFL
b8ivQo+Z8Pb5U2j81IBxYQ8XkmmVdVBFpX92wzcoit+iCc+M6YzhNtZz/JEay/5JN9wtNkstCNsu
2uFsO0S4Y7LZaLfmADsm9uI7nIM/zJ6JnENgYGNrwtqEHY4gBNO41fTnzCAkpmm9/WP27fKrMhvR
XRWXrHZc7dnL7U0b2a/GYA33epIfG9XJz6koHqOGhZdpmHBfwulhlKaCAkvJtl1muz4lrinc0enn
to/kth0N623QYKQr0jraWWncsxa98MhXdjsdUaPogZLgMV5ncBW9q5aQvUhQHfMneQjagDA6VI4I
8QvuZ9X5I9aIR+HKxOhNPYzDKGmrLYpVQLXNphrpdrzW+NLyrG/iSHZHYx4mnFVKufVUuaWbSHYJ
PGBdkgIdNHF9B0EuAjLgT1OQhqqBwYGoxJSaeeBYRN5DybM59OiMywo7CzR2tUifPHuxV7YIB1H7
7l1hKgH6t9o3lLBj5hzaGGbSO1xj4yYK5xL0DhaheZ5+OjZwvllNKRtTTPHiFVw69PZHnSbNAZYI
1vNh/qbs4fLg+PGuo96PJ3vUR38y4iFY8V1QBWAnTcj2I72rT6NOsHYVTZIozk42wctNBss7t6Jp
bzoNUViWdW5Zt3tzZNrt5SynGILsAT1vibF80w3ZVqcwz2nosre+s5M7pvIArG2DsYt50zGuuoex
84yj0ToMKVJdg6ZE8pZzaiMvWqFFgWGVwy4ah1cY391u7PLSzzKb2KfjNFvPHVnoTYtFpRsR2sSt
elhH/L6DJFFVw65htSUMfGE8k9hQgdpNeTF+sVv9SGUIOTjqFROtak31sZxImUmAQ0BXfOCm0w2J
pwN3mUyp2mynXjeOIZ1s79rteVbVh9nNtOvYAAjpGwXH9jjSdliIustiJ+/Cb80INcFtep5mAWTD
tVoKLXhjejJBf/mza+8pzJGeVbx5LKNG5PSVoGKEahxr7EHA/Ev0TzPGKi0UX7mG+UXvt12SaJd2
FFd9nOyjIjGAE0u/eafq3ofYYhMtqolO4XQ5ppnaBq1Wu4Fut081dS8e8yY1j4XZEUpUiltztUfL
fLCy6NK41XfVzSlnM5hi7yJOIFDh9jsivtqzYKg6lmQ9qqa65eCcgc3h5gsZEDCYH5E0y8eEUkk2
0OVFv5HcpY+5cK2z3edaQPdxc2wJLmAUka+ndNFzLO0LM9FB3hNDDowGhkcK7fQBzSpJOmHLjWWP
La0xk/cGLjeMw6C28UEaD4pLZ2vqrXsIgcz4dY+jkbWyRSpieXIFVBisvv0e+CmALqukfI3Zmn7F
kIsPe4y3xaQ7u0zrGdcUnXC1l9ivo/zhxrizlDpkiUlZj6vaFG+hV37tLYImMn9uC13/pA8zblP0
j2A96rNuDT9Y88cBpqmCnMUc3zNaBaatUygAUMnOwLVNjRT84sgoHxsY/TMd51NFZyRj92QxadrF
k/mtFjJ5QW/wxdXqLVWxmp8W8c4o++SWrnHpezW+M+mQNTRlF70nfeASbjlY5fxzTKoYa0NO5soY
zJcwfGVF9FwQMXqsoswIkji77/qcClAikbs5jjGYjkl2YEJ/GUvC6UoayqemVmk+nbTweIt+E4aj
5YuZmFRsR+0DHq8XnSnQnVFfFD1R99RtKPuTjLOebJB4ySyKh4isEa/uYkUIx3q6F6JSH0at/IKf
rr7Jqv2j7KGR6WOa77NRcT7PUl8IdbNyrSTej2yczZ3O0uvQ9l7KBEppr9F066EgVXsnDwPDSREF
E2LzIZDQV9kLqMDqRHZpUE+fwmQmAAgifl4Z8DMy2SNKTgJdHvWVYr18GtPpc1gp0y4GoXsJtfFs
LKERWw5Uu8DzGxRVI6/o6ORVpysLlGkiqtvLT1kfmbdBcuONyVcTYmS2m3ckoXsxPMVYNg82dUzA
WHAo67B/Ur2jaefqfV7F+8qptE9RPG4dXS1eG7Ir+xxMxa6ptO6TI4ojE/9gsHG7b7YhXmWeRwg1
oCKVN62WryP8j5fYwwbueu52KAIr77JLMSMj8wrr6HTQp1jFu3Z3rqj9ANfYw49cZpslJZ3idwBf
19vb/SP/fv68DZthg/+df4zXW7SWe3ghZ+uq39zn/LO90srrTTtuRgoAlZBcSBsFHTOIJEh8E4vO
1qMXhg4gD+CNm8vo3ifjEzr2GlZxE6Ca3ZvBdnvdXl+vOMs2b5R78sPNtJ22+s46iWNyS27Di/vF
+APsDbPe2gYsSDjHxyPKYfooqBtikfrYZsXO/TaRrjqox/wsb+NNf25fG0Tr+EzwRDmwn3wC12Eb
4ASjaEM/7onl415FCYKDRL3GspC+VcfPcV/vWoBouKVIVPa1Wx8AIQ77MO1NrPiN56eGVI4upcSw
3VVXt49fx6qYaKj2lry18S1jIrBhOquABs2cQ1RWlzwbxjcq2uh+T32PO4nk7taP6ssclbsWUP5n
dlKUSVXEHDPJPxNJ9q0GCUJmxQJvuWl+NgabiFnKdDMtzwaGj5Iv8fS52dobPDZyd+vGAEfm6ZYB
rgqfbs4DbkpRj3ZgtZJSX8tGmDUbcJ/vh06cEkescf2ketqcHKhtp1C0zWk9XPeylkejp/qbRjrt
RObrosSXgsjtTuhTdfJqyk6te78dNmRHDrM1BKlrlKeqcCB5xJFgq5Ev2025+7hemUPb8hOrIUKs
FeUpTI2LQ4Jwt14Mq6E8iSGqTss3GEdd+eV8XToE4fDglKNWnNZNlIYFjZvNx7l1D6zN0u0zZue4
lrXlM9uS8TqcQzH761e3kpp1JTld6hLVSyWZ+hS2UbWXXd60Z7XW+30F3m22rD/v3rZJ+f45v51L
lxIiWpM3PnnST5TgialLpmNkauOkCxjQIEIpojyx8ilPLbbOvEznPTpGna5Hj3EIkajWc/XXzXou
cpqckF51VpZffd2QjyV2mngZ28mewN0oSCQMlV5/sBIoW01XnbLlg0bS++/awf9P9v+Xxa5/rnUz
l5KPmmdifPhL2/xPYP//g8m7Kt/+X7HRj7f8ifXXVO8f6EuIr6FzRpxhItP7E+tP0O0frmZC9F8r
U6o2ErQ/K1oazj9UvBVUjXBNh2qYHoKPP7H+hvYPrL94VVDQYAfQ3P+O6v+7jYNQioXZBimcrvKF
UJr9XTpSCAcqUWaPF1gfS/kZxBzrZlV5aImOtmOeKp+kGPXO/uo0oPX92X2sPQcV9D6DxIqYh2cE
UOQYD6fQk8Np3bPiTYFV7LS2hF7O5fveejguh+s5p8CY+t5aFIrj7D09Js4LKxIdwXNcDdGMC5Bu
Qy21qPmi6vNFj+kR1s7jY6O1rQLSZumIitljdzCLzybWu22/tOFmaYyx00GAtyOFrSUwbkSaogPL
S+rTutHfQ6hLJ2h+7Oq5950AWbuN2jLLwddyeRhmqgetu2lRYorOiYDh5MbAbOupgPG5/GKuzMUh
M7HTuzZKhvXc++UREBkhVYzfY1HWJ0uG1amzyUl+HOY505JNqcTpiYRrVnUd8bMModG6G40LWmDd
XTeKp3UndxIwfsKyJ3tUkQ0CuU+3/NdGw44H3g9hfsbqip/fmplBk9txgl6jn4+XHscZyA/CQ04S
xLIRFP/Denp9wcermIS8WKOhIAvsu50U4lFKHgxjKc607ml/7SW9Ad76t8uU7Qm1rWGkxU6ZtOfQ
pbwTc3V+pPWF67E+LD/kL5c+7v7LPUtj+WllR5Ikl4WGcYHv8fHp9fvlv06u93j/pHX345XrGwu8
kJJnLVMyHW6Gi2hq2UMSqJ8MKy8Mf91dT64bJE5fUW/iK1xe97Ep/jpEMCQPZUV9v+XUx/mP11ot
Y1tV7wtFq05T6fLLtxho6ezX/fX0x8ZZnpX36+vJf3n8y63W3USMKAQs4/njLeve+31+v8Uvn/tP
u6n3wyjG6vj7J/xyp9yW9kaDh+b/8u5frv+HL//LG37Z/fjSv7z1X15fX/n7V/v9lYlNfUMzN3aO
BS5Rd2n+H4/3uvdvz723i98vJ7lB4bS/30cBafbeoqST91QaW1rYx6ZuAW9tlXnmv9lsJnuv06V9
vOfjhb/ddr1gz6QYauvozjwKeaRXp3VPK+lKPg5/O1dRJIJc5vKWf9pdX7peWvfWzXqj9ZYfh5Yy
0AOux8V6u3XXGjvu/J8/fX3hulk/BrnJswJ5a7ee0jNhD1/W3SFFrwPGfKbAGqsKY5kh2ctcSc5e
gboHnMdpPblu3HyRoL1fWl+1niW/b82UuEIjRV3NMaCmVjrgOuBWxMTs+WndVa2oqO5/uY1uRypM
e+pVFvgZSFYvb+gUAzXAuWmScJfhUwtkrt15SkPZAnv6hnKJHE7dbQqNIsxxgb2+6b9luZmiiyNL
MOQ/JHmCooqJMShtgVkfDc7oJuc6r+ptPuH+wDbfFyfDib4TR8RnTxZvM+K288NGOFAE/vqW73+G
NF3qy0DP2PbLkMYqlM3Sxa+H//Zcu7z4l5cs71jf+/6Of3HotTET+d9u/b+4DU6/fm+a7mG9s7cO
tusnve+uZ9fbUH2TcX/9gH/7TQo1wVcnK2RnH9+mnapdjRO6XkcyKoQXJxx1xWnd65Y/5ePc76/5
uPzxmo9ztbBtpiJ/v8Vvt9WHhvFzPflxi//uY9Zv+/EpH7dZz8EreS0yZvMSkcRpWoYufRlN1731
3HrICH7TUlXuPs4PeLUZC5e3ve+ulzCWMUKu7/ntjuthsY6Q6+X3V65vIlzy52e/X/84fr9nTCxa
KlYezFqHlq9SrpZOwRdN/RojhD7Hc3FhgTwwuyBSN/XjtG9VIggGM1ICbW1QEbcJ5tAg82LawLTi
+ls2UAHblVT4ZHzutnbsUNDYyrx9w7qw9bwK5ZC292rKqcJB/WqYURbU4MLarzgBjlpWF8cR/iLS
E7BypvMoS0PCMVdicofiezoPZjDwS2xxoLh2NJOIDvctxIoTCAltkyfimaSJuccD84Ws2fe0QPUh
NVR61Wxdo1EFna1jQ7U+t17poWb1SByPDsjCeG/2lU9IjUIieQmeuyMrIeLvWViRxB7tg9EqHeWr
x20MeamoJ8j3Uz7uSsc81Jm4LU7urMQQw4pDBaNlX1giIMAcPdIjWfYmc2jRFiVaz5RbrgIXqlOu
q58LI5uuRYKeUCIvZ+4eSNt5IjqW4rTYeTFBI4pkASX2lAllBwTaYUweQTopgR2RknwbEEgjR6Vy
F0pRbWdWSQq3df5S5ckbcHHKVY+vavvUR/UNBjLcn0NVqOTpnKWfs/BHUn1gU0tKKmYJeHPLBb9L
OpdiwUuFwQcCXgcB0uek64REKJlS+r1bUVACH5/bRdSYqEJKdsTGg278yAePdGYYD59yluxuFsvH
orMvSFJfLSuEPYEeoJcPEZSMlDgrIuQ/6kIrT4poQugYqDutse52IFZDxC6SUrHAP4+d5Gomm7tS
Zqexo1MVqlEuvkG/gMKydQu99x3hfU81xJ16i2BNGgXVN+CnWR7x8tjRX4f4IWwa/G+EFnxhQpas
a+iA0BhM8sRbrGx5ydyf2MKuT/izbHSA0+i+lrGe3g8wRR/6L+6TOvXD3klwbFut8lMBqiRKiibG
6kvlzdW+Ae2VR3FJ6t+4GfifqnIHuIWQlld7fmfB29eG3h/qGLNj2SxVTkZI66YBHC5vjwJN2iYB
0BMgOXLABg7kvKiEEIYRkbNCHAyve42y/o+6lFOAI6ffFNn9gIMHaXVr3VsaRHxqzaOmqo3OxsqI
Rtkj4TzVPxQ7CmHF57u8gM9CFLf3EZ2evBYmiTBvVh8iM695HLZxE5EanJN672U3kRJGtRo99+02
Zb0V54Vv4M+mllWSBG3FEG3nrGxMuwCQE8F4GmbtsZ6Xih3Ae7YmwqlNOr528/Rgd+h/W8htGFb7
0/oOWccxNFJ5V1btrYTo+Opa+SHR5nPnOLuC9tFmRRNQOX3TpulDz2wfNQq8OxugShASnc/Uvrh5
OlaQSmoghNLQ5++JtmakfZ8ssDKQFjG3RrLGl2gvKTh5AJGoBrWLknTK+4eaVkXEqRgY7akibiGa
vEk0z2QuPRNkoPsJaRVjeLMokHvET6CUNMh55rPeT+Ii0u6pQc55mGfWrAn6HNlQdESrUB/0TKFF
FrV3KqXz4tjaT0Z+m0aWf0OG4LCCoRgrfblrZnlAm1EdJ8hNQ99qfhc1Lbl0EDXp8GZSjnEzjSWA
Hxo+5CPY/0YKr1FvtpYS7nuydzCQSkrC9/Unpac8i9UZ5gVQQ0pFl68GkxHbaCk/5dSwvtyK3q3h
BsnQWNsoQppgih0Ki4yn8Wg1GIqJBkqLLsFqCLDFff65UqVvjMjnqRgFO9xs78TomRt76MRGjVWy
WsCWNqo2fem6oViKXx1QlNAah/gnqOafJdW9EpIsdjo9haW4taS0qD3snXNFOLtaUyjypCD7m6ru
uaKQQxCHVYPjIEfbbxhPg6GZwZx4yHBcErTKRNw4JYNuwDcZSBzA+8kzmAoWxTIrE+OyU+8oft3v
qmJGGYvKU0zX0LC/gLrVfBMcwQZszqaq5tdAlvqjcOoXWl9K7BkIHmyiMsg5QgZDdUS8zYiYAR3P
0TnV4QM3rb6B8zX4UxF9Smim+9540yptIoAyCQSDTkUt5/lpCqHPO0Ps+rKLj0PaOVhn7UsWac8a
dHxuP1xU66tHDYE9HAzAjmYP7ygnuN4UT9Qsm4kXZxF8N6BxsZrvbVivT6SOh8HVz/29LYRyHmlg
tDRjL9JEbpAz+kLWPbAZj9w18WJ4m+42sh+GecKjXdMmx7BFlyQU/ThZN7fvrgJ5YCAcnr0xI+sf
LdyiDgwG+ViGRhUywgZlzFcWCFSJxeXmoUjfVfDkSObVWYBFo9l3TZpsmUmT/YeNpcv2lrkJ0GMz
fcgii8T6UsZcSvNMYivEhJRDFHP+L3vnsdw40qXtW/lvABPwZktvRVJetUGoTMN7j6ufB8maoqSv
pztm/y8qA3kyAbJEEsg85zW4jhd2RwEiPGpYI4y4rjdtA1nF0inzuc+jOYDU7Z1noEUj5maUAOMm
BjDpvpcgOVpkvjCJSMhvReYvqmXSwuoHMsIY+aAwYXoT7/mBAjDJeTcol7G1RzwbhTgMuNAydZRV
7RfRMlSQNkU14K2wG2XugP2aWTYhqmeYNlgStuNp9kZGLdmOLSuiBrdJyTCfemRQTCV5Qs9Dh1aS
bmKPT9iq4m7mOyPIVgiROA48po0O+E4bcXjQ/LvIzjq8ZhADKJTAnVc29ksIiC61NDyV93Kt9nd2
na2sENNp7L5XWCF3K24k+Lq1720TLD0QjYvAdM+aFXs8blRsICN5V0AKWZYkJ7oooIrT6NG6CoNn
Nwlj2BsS0Bf9u45+qa+M3k5GI59vhkO9VS5X44CXEBqQazxnwVsMkMP5S+cKRpJk7hcDmBbEruZK
XqMdjNzBTLODn7kSoC+us1CoghhpWFnPAIPm1MMlB/eoNl830OZtEkSA+7wdTPGVXyndEQerFuoW
FW+dukzjI4jiaUiaDXL2ULFyKAqzhOxTnx2tQMy+1eZxjUEBEjzP6GTtM3fdmw0m2hpytlaYo6Es
I3YWPTQRmGZT5WODaW4oyP4k3iFQ2+95x0vJob1KZVQ1LcPala1bHBTVv9f7GEBtSOkr9H9GoEK7
CM+r/q+4kwb4G5IKKl/ZVmnXzzU9QlpOT6jYmRSc+7+0iQQmo12Kw4L+ZDu+NSXz71DgQtvBph5U
WO0wS5FuoOKGIWaAltW2YAktl9khz8d0aco6fPZ2Hlt2hj0bTFm0BmdNdAAPDwweUhtCEDF150KT
t4XVwwrQtQ33uCVIbfdopuE91p8/GosSHurDs4BaW+3HAWIKUsnKp9kXvmlSJjL3Rb5JYziDjiYv
vGobGZ2C0zVgk0rGhyfsZxhBQG/Icm3N9mGu6t/QudROsIS4dcZptDb7fpE07Y9UhlUN5IK/uLsY
PfuRHVvOtm6dIUA2eLrJxiW573WYRVKaHz1NvlcRYl+AeXwwmuanV+FLIQPmzi3/NQ6dHD8gX0XV
vED9Um02qLAuR/jMmImE/h7uK8C93dCP0gwu+GsZ+M6Mm6G5DKMcIC2g1hgokW/noDEzaDIBC4Vc
9/O5rlX6uiicuQKilARCly08+VtbD98kA+CJ1tQzRcvuE8eGdFcnEJENb9PEI8hwFQi47I4ooQch
im+tegrN8ox/V73yNWnbRFZ4RJLwzgiQSFPvQIOYL1oKyyfY5SCjlnDbSCqHv4YR8eK6pbIJl9df
Ar3gOwqgSbJ0MiaxPmOJJqHH6yKfnSm4mnUKPz5AdVIQsTK5KCp4n9BV76R8qo7WJZluXERnoWSi
rh26y1qJyTRA/ILIE+2DukEzuAQH4A1HJJrlFdS8F7/BxjstkURv2P+o5CuesE3VVfhh/LxYHSiN
sYg70h19PS6qyH9vhuBR9nArTd3uLwxBDrCgMG8Y2r9M74l0fIRIE8rySa8h1V6g7QK0goVlry07
BZXuMKuao7kIFdXZeLq7lzC2z+t2XDqN7K1t6Zg43XdnqKIjmaNVYGg6+hHVsYqCYl6OHtxtIJ3k
6N+NrBrQdERAs5UnLi9UTaf5RY0XRRIAbnLwo1VBzxY6cK4UUhhoumbrx/XPMnGdVdH3e3vA9B4d
6YVi8lDILeeHKSWLLMRqsHSOhgXGadJ5deIabKZ3scvoGUvcTafYT3rVombDJnmmWcNj6RZ8qs0T
vmJczG0pisvRXStXB+7SwZwi4s4uQ9QusudMV98h3h8khMKHDIQIdPVZHgXjHcJw1SyqFX8D41Jd
lw4fmaRcyjqSznJouOd8LOJz4e7xS8UfTYQ6tHxKNKuO15hieflshPC7vZ3lqa4Pb7X3V2DNpbMY
aEftvR6tflHU7ULzx4eqeKhivTt3SreurRKeUdrhfzHiQtVhIsob8Z6kHGsAyqxwiosGKdK2RjAu
2Bs6vypSBHet0nuXemqG2L1AoEZ8GO9CrzNwlaMhHYmrwzCyEs2s37EUdNB6bHx+8n9izWiHM1VH
QbewpVlmG+4pmZqGLyMOVmd+FCq3/Lpc9YmqnsepITWbb+zBGmaiW9W+hrejFZy6prqGbvHK1F8C
lr9wiTnTxsnyHOf9uEgmzVERE42GlMq28gzoXdOUDwMaJpwsX24RQ82SWQA/CbkIXlgMuH43YzWm
AaJAqkeExGAQyeneMIcHETKSPMASER0rz8c+Jl/i8jec8XcJLl3RoydduEjoaEd5COND3xv6WTT2
yO8KyyhjdYvFqPqv3UrDi1mWQmmWk3Y5aFKzwxnCOAdTIyY3WEaOmRstB1RDkTywfT5UnFRno5Hb
8COmfomiJECVWJ/nou8jI8XKCJJbZZ9GJCOX7YjudVA0+tlxIulkBHtv6mhsb64NW6u3JvTH3aDH
XDH24Hf0qcbD4c88NEqdTTzKxfVCAL3NvZcE5yRPmrs8GxbXb9SYB2AoUWF14qQ6ZRPyHvKed1HD
7CF3vX4vponGBOs6Q3s834iumKvYyOcaRSfDLOUsEVNhlKIbFqFQ0PeQlDznjI+MA3aYN6xpzTfP
LZ2rwSRQ8vZk4lbohrbM/2OaBrF1m1uqfxRnsgs8y4Gikbbh+5cNQb2REM45F3lmnfPUL5YKap0L
9ljWWQwodVht5RzKkeiKAQ+91bsiLuZaGNVYvjp+vaoSDW/UYGDl1hqH21y/KIBYRBWAIrUIV1gM
IeUpuf4lR94ZrfEhWmoWrmNzBGrQw0d2cl4VRQDHkkavq3pLTimFk4HVoqiN/38Uwb+hCIAA/COK
IH6vos8gAnHG/4AIVOe/HGiSqOZYGs5mkx7fFUSgWOp/6cALZATcEGgBCfwHQ2ABFJgkGtHbsCFC
IjH5B0NgMISOIaOadkUl/F9ABJo16fbc1Pum96OoikE6RrF52/ZXDIHNOjVJGln/NVb1X2U/eAd/
NADgNxgoofs1vgchzGW+1j+LdFp5+4p2KUMoHYplwcgoM36+XX/xfJ7yTcMCDk3C7KEs2+rSwGl1
7RhVmqnxGnzlGrQy1yCu6Ra5fmwM+wylEvvLunV4EEcy2AMxWbKHXaP33OBHL57beZyvtACu0IhM
WRVnx1tj5W12tH3Ez6ipSM4cFC1uaX8zR8Ta1pIOeDiKjjgVWa3n0koa3EikblHBcH+NLeUON7rm
F2Lce/LHzdsAFWjR9gYO0XAQdpGsYcZp1MGDLrcwVyy1XVojQkKpnJXHRHWLI4inHCyr+3QLibho
brHCjkk0Iy4r4tD0q0PXXFBpMJFMLfJ+n04NROQeJhBHfNPiDbvU/4jbVOCgYeXsxsRs0Vz7WR8x
Ji4U2N22ZMW3QZWEGKK301kp/KPUIBNsYVTHA6KqLl7neXMdcsU8ifVkLwFsz2Y+vIl9NMAg/I9D
YcIENTTeYrdoRUshsGKmSX8UR2OXReQnqircT6NioC4yVqdGDVQbP6FZOWFNgxEFUhd3mp3uePZr
jkwFdl5vjouIQ4+bJavA/s7vExaHg5W/8Sx15mmpV3s7bPRnTEHmVpcXb71qphtLKwG1TNMQS7xk
bJ/urdDsPpxewFibSxoSEjncEExnJYwSbbs4X7tuEOl3pisVyPeZLaYbMntC3T6ZpuryA8GfvoXj
vSiwBjgJhrkx0czRItz7jaLvb/HGT92dpXoXERJNM47OCVYRnkgwCq/X8B2PHbjXJysoGR0yzDSt
bLSHMaHmIZHBRCD904CYcotVAUkjzWepk1uhta80HQfxqngRvWbUwfuLw699X4oZaiZHtHiyKCdn
oS1uMyHETXC3yR3tFgyokKC3QvUPRu+9aOS4XpeWZCG00tT3Ta5Ag02DS0Ha7WerVHeD7CfvWh5Q
qckd72ngGbgIwDyfVFLibDKVZO9i2bK3Aq9fGxlbWE+Gvf/ko5tcLvGQlO4gA6QzqRiUDfmX4Hxt
2KIecDXafQhNg5JdGJR2kK6/DQStE5x/wv7yf587TUyQ34KNx4oonBZ7RV3gQ6o4jy3/oXvR6Cqf
M2QDfXmLBe54cEJJOyZNX9+XetxQ85GuJ7kYf2wtlATYBqj6wWnG9IDmluiwryQH8uEQUjuUPicn
UVdqv0e66bSQVGgLfcnFfBcZNSTwSDHYA5KebHww2+G+J6wx6iluePh7cLtFh4NKib6+zmtG178T
40klg/pQdgOa92vcC+T7Cnz+vbUQx9cGggj0/oEkYhEp9yI2WtwdI7c8wPZX7nsvSQ+1Fb3eTqr9
Epfdzxd1rxfIvPZUeCyePNlPzzbZhFFWmyOI+vR8DUUNUpKd1c5FN1aQAnAGNbnNvcUNeISrRJJa
MtGDRbKduvuot+6xC5Hb8Hsj+WGD75YwTJJrs1hITRIdQW8xwfj9VPj3CUa4yHJ2BR/WA+frw/T/
pVQasiCtK3CHQhzv40MWgLamKqbNP0OfJOs+A/UyMvfYZY0wBByr2dT89Q+9VioH1XBac2XFhrku
kvpJUhUg+4mew5KikLjOp795Y1Om7ZGrEeRdpTWyLelnfVZOgyLme0o9s1DU2Y1dYByVBNNyvYSN
k4bh93jEZUNC9CIfvfdI5RsaQ4a85EO6Ej3RdO02NpsEHRDGuzw4yP4YnGu/kx6NmrWs7DjNQQzm
iddNWmolZEbmyijxV2YGCTu00xMClNJOGwcJKzs5fBnj4uz5SfhTkYNXJKWUJzIc2ioNIms1iQMk
Pu5yeRfKZ3YWFvB7LQDL2ypHPRnxDsAR4ElJqVf5gBwha+C/gK93tENNuZ5BhtfvpYYGlbB2xl3L
pbwTTl0Yc8noHURPTLMxlVnEONithsrS76/Tto2C+oSvanysNumi3gyltVMH1pNhySez9NrvrhdB
W1Gd8YxJy7hvkFhHc6DPvrt3nYWAM/Yi1mKMc5Y/kNr+RU5dVT8rfiKsayHjbFigTw0TQXXly5cG
YmSfZFXp/ewsWVnEyOvew6ocL5q3jITDa9GiVjTWxdm0UQ3B0LBeamGfPMp5Uh+stPFmnRf2e62I
+QaMpGO4n0h71qIoygCwWhSTCMttQByJmJgnul9it3O/DPzd5FuMFSb03N5CyEBNl3mgG8dcj6St
Qr15HbV6e07wgpoDSNBfB6t5cLRO/wtLCqp9mvej8YHmkP7SjAOMcG1H7kbboUFM/U/0YfiQjLWm
6PVQRM3aqNZoVR6u06cTRdyBYUWxu4kPHXYXm0KVq23uJvkJdRYMzCPNebUzfBqVzP0VIE+ltEW+
TRwzmQvXtxg35mUXtogStglWzXWC1Ks47OPiFOYmHOLJHU6EBtfEli4JeczhjsqjwfjeF5FzqDV+
a2OGCAZSKdoS5nl0YZMYXeS8lomxKij1LLpo+ARdbEhCa2R0yJBNMTFPlwppk9gt7iXTaaIBOCHt
mnB4vYX0vk2OFg6RGn/yhUqycsP0EGZ7pD1FZDqT3jSR6aHRtaJbuvGEgZqWDrcBcSRiGKCQcv27
4YbKAwKgPnSbPxcUR7XqVcBpK+0dkavyYDreLz3GVrC3G+PZQlrM03DlpSbRPfhDtkxCA4VwWSJF
7qAUpNS+8t0EYeF6tvpioYq38lsv3pJPkR94uPwQE9Qo/pUbRvXgGEGx1QddRvJHk17Kxl7read8
d+DfzDXV6U4mPmsHnj7jQgzEa4/ktjeqOH4Arp4ET7xjNKT+cTBVWMCGr267SvXuWBojI+fWZ8pX
8pGko/+gZJKzCSnvzcWgaFqpPA+lIh9F7zaj0AJOn876cw0xgwKWe71GHXr6rFMTFUGaApIeBrr2
7noYZoq9kzSb6IfD/jx2g7S28KNc4nsuPbutP1IM0Y0N1WjpGeFUZPJsngZi1MT6Q7Js6cGPUjyp
kwbVY2a16Vj8i6DhF4Fl3ZJ50JEWRGjfUByTfe3nR53rR30gIbP6C02p9pxRCpp1oVt9zyN/30Yl
zrvRHUV2XARbrz1QFVWf7CbTd3UoHfzYHpM5WgvywgVdtxJPNzuKcccc/HgXgHaBcVJ3cN4sQIwQ
hbt/kYIX6vgfntS8fU1DztsxDQWVZf4Xn9/+ECeFM5q9+1PqoGk7afbcD4BeYhu2sJbDl8TfbGFq
mv4ayuxYEatgQ8GGGRI8BUI31181Wws2QQbxWnTdJvsZa1V51mxJuliG93A9G1rMChU/fy2uXTjZ
pZKPyBhBVfkW9GO185IcPkupIs0gDq/92qrIozESGUWerIQbbp1hJpRRkl5kWRa2J5hl88qAWhJC
uhpdvdlGttGWGGVF9j4AnHNtwr7qsIme+rj5FYsxVxEETCh+iaefDu4kqGv7VVew+erVrN9SIsJ8
3s5/igklv25y4ZJ9P46xtaVkH60qqJIILWDUBdflvar8aBX13OKMsVafRkemLlHlGnUV82MXkTdv
FmrSQ2IhtUpF1sdoiyPRTNj1GappzerLQDB6ye6fV2rmZ+Hl6dursedFsNfAycB0xPgHZWFF8wbZ
6UPzZ1vZpUmVBwMzeHzHPpFP4OmHe0A4NJaDcV+g+itj6ooBxBWXyJ8P12le1blb36OiZwLncxTY
bjOpVu0LKnfuJSp9Zw905bnNbPeiY9t1GZQ8WhselkdtnFnhHD9vlNRM1E7EGWLiiF0q91djL84Q
cTTypquKQOqhaD5dVfTEGeKqieKr89tV/AFUWQhzdC3mBRHEMK9aaVph7JSojvT59XDqiyPRdLZv
7DqT9T9FKw5R813AaTQ2OPakq3/+FK4q7J9/hSS+EKHQdPIZGumzz79CNUjjKA8M9WecU24N3CI6
UeC/p14X7ywUME+iaSdDyDDQwnlGZWglYmKuOCpra6pKOS0y2ZxxG+iLrt62/vD6JT70ZXSXdw9f
wtH06kiXHepsQLBm6okZoqmkUMPOVpOur34bsFA+XFZNjSTUn/f7+4x03Kj1BDP4PJBWXnTEJPnD
CbcXQ/B6bacKbit//i+BXic7356oZilWAOPE2xkFhefa/3ooJrim4sB/meZ+OPxwmq9lCLr9x8Wm
E2oEWxeoEjhQ43vraMqxfRRHFgLUetMfjbB5CHrvQZu8b4sMP2Eb0NDK8OsBBy18wQ9iBJls+yC6
A/mpVd2BtohCaC2O5HdPlaq8wKf27slA9XcWAlNUx0f5LU5QglFa6vwUntNHeO84zxBnM41zDGYT
m8QPlDfVvMenuXw1yVJtc6UEFDLN+purKmkx/otMMuLsfDE/f3EdBQsmBNJVniHczz5/ccMsU6Ku
VZOfJD34hE0X8FXTqPYxwu4YTdFoL3pZqCLA5atJvCTjWs9F8MNIF256YBhHEaoHOUCLTrWpZzt6
t7hN7kfPuc6p8giD1NBF+MltgN1z30IIbh0ofX2HAah9wUOD9Y9lzR0rdS4ilNZptUOJFxf61LYv
6tTko4mxGkq/YHboinnRZFgvmyaQ8CnWTcqOPI+3NtJJ+1TpjL04ujUihttduuIWTYltmmepRQw6
ZDoUzZfzPgwbUTcghM5mNnD1r9f/ctrfXaqoMIgfqGD/zTtDZQ7gLX8jtB56pNGtVDqIoyContvI
kBAP+RTvp+4tppWsgB0sAFiakEe+nf9lXoes0LzsTASXP18gQ9qxnYkLVl7aLGze7fxDUFwRhzxl
45BH8xtD37sRolWkqBCod/ags8pqJdXExaDdR0E5S7TAuM67nUH27eIiaLi+hW6niWv6+jpwH8ju
ygeb97KUpbp7rlXjDWxA8yvqkREkz/ButpO5NNX+tUvm8tx78bI07eKbPVD4ioeSHUZTWAe/Aiwk
6a755pCoEdt+M4ZBLgFde+jVLtpYgCU3iM0uurhwT6o7bnIb5J1UVd4pj+u3xM2K59AD2wHnfiDn
SrcJfGuLiJY6v85N0PcumxEm1jTalVvJOiRBBkAubbqz1ofldpDNcZ0bUvDQZaS0cRSxfsrOW2j3
FRl1dKLAao/3djHagPIQWykjbXqiN+N9roNbNsNS2ogYSmYjWFD7eoIIkexHXAjgw8LzwvFeXMn1
tIuTg3AUM1qErjEuGvHsc4tujk4LWeKhBDZ5veP1BgIElksWaFAKtvLcKUUjRm93xttAxLPFUMlL
30KduMjthnp7pVtMzIZs+fvy7kYBWc9z2xtHnuO1Q41QPNev/WlkUAxqGgrOvmLKFLo9/pW/WQ2I
ebfFwZfL3c7lT4Drgujr2Hn8y2JB+2zexJLN0EzbUAzNQu2QtfuXW66keJKVxZb2w9OkvUlhGxRo
gEpblKBgd+07ge+fq0IHR4tk+uYatAs7PyKTs7TA1eMF7Wv+eZRH5FmxFFiIU9Dvc+fUy/U5e+fw
VCAvsEhZkS80yQxPIiYaM3bMdRXI+UwMIN4UngBaeEgxI+b3bwZfwtLo00MGvycD6rEpq7ZBZXF6
CH1YpKKrUpUwTKofeultVRP6ANaJ6qopwl996Yzyyiiq/HA99JyXOpcsNNxd+YcnuY8Zz61nxdfk
JfJwzh7P1AojxVwHRoLqYhlh0201igmS3myPY685j2aiIrUk26+AfFMs3yf1cst3XsGrvuduZZ7j
zIsvCIC+kda//PNScKqBfn6gGhNTGpF8loOyglD+5/+r4kS22qty+gPssD4vw968dyMXeSXfPIse
XGx1jbegMo+RzUnniZld4MfmRzGadGYJ0yJBtNixcBIrQn8eoSaw7wfANuIo1zpQ9COJqClOxRNI
kTgUjTFUC3Mc5F3nGS5FCRNxUKkt93VUy+sWRu8Jhw8WGWQhHm0fJZzGydE4K1NwXZUt8bpG4B08
k4ZMqrQXRyI26ipi8pa7voVu08RcAGNehcQ55yKmyLWCoL3zhqB4YtlprICppiDEC+m5HhCbjXW3
AutJV9eUF0lyjJPoyeqi6Mf62ell/G2L8VJJabj5549J+VpG5lfo8IVkQSSzmscj4svn5EqK3Oel
IX0HLgT4M5W+aTgWXUSDynFMgSY88zYd0jpBIh8RSd2Aa00v+Aqkl7LxklM0GTpLhYuHuuuZ58AG
HwFCgqryu9FJLjw/LgjqLSUl1lBK0Mu722sYAZ+pzRJTXE/EpaB88pR0gfYC/I0cfdoI6O++cWFK
ZGE9rmIMX+/jMPHnSMZ275BLNgnyin/ZMVqiQAvf1c504C853sMQjriSKKm7lyOrXra4sKAIlAED
+1MiGgveKvbNH0tEpXk/uXgcRIlocNLmGCvF354UNDUWuwEnWNMJ4rqS3TfH6VXAdQJpzZFN+vAK
hlSA/Om6eV5k9X2CxM+xDPAHiuT6XoT4UeDV7Gs4Rk8zlNbJVqRRPPhHxWCZB/ydfqUI3547LXAu
vWY/dPyqXiflnVWDPCS/qsZ8Lfzm2LZO+IAyaHwquwnRNsXbpMd3dbDjbeoOaLxEcbAgcwe8cIhX
Ji6Yx1vjy+bvLpTKJzdqybFj8dxqIOr/p1FdXdvHKK4W6ItX+jaGmCZiYspQJ9rexxRsHcnkCsow
a17UH6XVai9yXQzHpICoJrqSlPcouw/myiwD7aVkSTDrWvSifp+TeYV+j8aeufY7v7iztUKfx/w3
flTmcQSb+i1As7IzJczXyyZ7MAfSGzKyy8VgDAsjkPSd1dXDE+CHTULN5ZtG9WUpacDDM4RLXkNg
CGJ+4ivYwIY5PjbT6Y4xm05+w9gwRacma/7NE0lB8+HLvZJfnWWIZ6Bjq/a1CvXhuWB4XY4AaJl9
tyv2cFpum+gh0hSj38/rRA5XItY1OTIupaxuSpvnxG0eSNpu78buoei0GtVKfD0bq1fW3tA4L63X
LcNWHd9DB/3NTra9g565w04b0q2HzcE5NUweSLBsLGQmzyJU66Gzbg1UBW8xMWCM4NTkuD26LmcW
JW6cZZIpK0NW2QxOrLg95YJuD7hKp/AMjkR0PS8PEVIuh25/PRRRE+E3d/5hgjjMc2o+YdhvRa+e
rnadPZ3tlPBcQiw49q2OF4guufmD3vsYNCCPtyEFLCNfiE19Olqw/kJrWIVVhubx1ADA9w+QgAvY
ZHq6uMXEkT2N/q8xLUKDFWeK2ywxlRoZ+ulyiwtTXsmUIIFgSlIhh3M9topZY4JWNKa9lztt3rBG
XlWuAkRlCkFNz05SAgZt6olQ1SIeRWECwRnVDc8qmpCP2G/ONEC1b0UZYyztacUK+c3hzQ/8vcoC
8tGNI52yH16vYhofjDFL7Si4w7tUu29L/V7EQcN0y3KwvK3oquzpwjF5M7AVQAQFdeIs2ocGFJN2
8P3HempahQK8Uz9cI36CnVrc5zvfLI1TlCb5Hlemvdo3JR8BjaTz2cQ+inqjYpawAjx5V4bIrotR
H+2lZS4P+VZi4bAAHhfcAVMpdzgvZOs6jRoMCmVnxhbd/d4V9TyodfeXaRYv1LTLl67qjAU2jMFd
4UsIaOOwuIpBHad4vkRsDcWhlbJLvDY40SL3OfU1bCvWeVhO9lc+FjmqodtUoSacM2bv69xLq5kt
JRiXUNtJWyqOBjgnhMIp/MhJ2m0BwOxsUDkvLCKQ1x0d9FHBDj6Qwr2D6Ki8oTmKQFYtIUQJSnZn
TJhCH5/eg2JIW9ETqENxZKNh7ICpvLNjxLcyu19F8uBC9JpuvHYwtJtaDd7EfRcfc+f3gOgnY78Y
h1zdf7k/g8a+75reQKo0yHlGJeCsnay7WFgcL7xSDZ5ih0JvHSX+m56ZP61Izn/02bBDq9XFvKW7
SNGIehPuEryN1r0TjV2YeLa45lK2WkO7DkiS4UIuUV4DQPLb64DUYGGG5O8aYi7+hMNIg747zhp0
7ToeEbCb+mVlVhsIW+frvCl0HRV9fh4Yj0yNmMdX7Cwu1VfxKSjjbKH4uNWPodw+iAaFeQfY172Z
UYFywyJedGZUrsWYl/nZMVfaJ9FDA699ADP/3YDvOcfmNF3lE3BZNE4RVgsbGMryFmtMoLMdYHQv
qczDLW5F1rRrbX/xStJJlYuJK6vI6ArAW1mJoJgs48e2LcP0DkHaegsQJH4dNGdTGwm1L5LK56YJ
v4twCO9hHSV1sxLddtJKDLmZnczUtR+dWlqIeG1b2Y4qerRQFTt+jRB/nsNs61a24rHRNTPlWyZB
VM1ybgQp6HfwrWh7kkEt392IMjzwHe8C9gnYAqr0vN+2W+lDGyx6V6r3oolUU4Mw9affSyPMOQQi
cVhhTiKGvTBv9pGp1nslt+JtE6vSssBJ7Gw5UjKvEM37WaP90Nc92pUJfg+wSE9ZWOGf7DQ8w6LY
eu6T/iJmBqr8HHaO/WQoyC5KsRvvHF/+ci3PhvEQmfnZ6kZl38UKbiniUO8jDQG5KdrrmKvmuJDI
uEQieQqzhk+mcsx2a3lm8VQkCv6/cRdsWjaNT7Ib1HDpIhOSV1I+ZYPNHxKK01KMOknHc9815IUY
tWAXbCscPeaiW2EBuNOVXkI1jnNRy0gPTcs6RXRTPjALRv29NxbQUFM4lI4DOsvtKqy2XH4Ntm19
CycMcAD++WFENWlpuIrLd75Fbsz2PVgMc1jRShxZd/ABMR1y0I/U01qZ1VY+vFc4nTalJn2LVH1L
TcR7NCu8Y0ZtWLLfDitIptGba1bJUZVC/zGTg3Zp4FgAo1lPt5Rghz1emXhiJgfRKNT7rkei2ygW
KnBTc5uCgGO/VNB9BbDgYSCehksZeOdeNGS+672OSEQ+qych1jqxpbVUIh2sTf6fosmcJNi2af1+
C4mjUSrhvQeZspGSpF4EujZ8S1TnBBAneqytoNiLuDfFQ1k6SdHw0OP/sO+A7CxKD2t6f/CzOxLK
GeKCHMlWmd3F7fB7dJi6IiZGnRgoTOeW46teQTVSB4xdNBMSC/5OzlzKq+J7W6Lcm5vJGxbn5apS
kxb1xkJ9yDXvXR1ZAQMX3fhOXaKSGZZ34kgl3wcX2sYKXWUjMpNshsWIbYaU8zyj5HZM7DYgTob5
XUw0lXQtBkTsegVDDR4slmhrVFUPcKTnIHSDE/g6atYF9GfRHSpcukTXnfi9ppQfurJ3d9lYDvs6
71AOVqzoPOYtGiyqzFtnu4wQed+cq9oKF5ESGKRbQu0ptY2CnGRiQH791MVpoEMcOcoPSK/aGV/i
ItEeZTUL3lpN7+dJCqJYr2Nz1Re1vs8Qht+j0Akzy5bzC3ANbT4WJglwrE3X/HLjU+voz2mAS482
9UQomJzIYgsaidmEJUrslML5szCc+FGxtJXpD1sWRzs3/Xula8d1bWJdAaS5efOTGDiZ2TwqQWsd
cjlGUCgp2rfaiqEkN0F/DFQUZ2pVPzqJ3bypaC6s+kAFPDKdDn4HeeE0vBRSuBaFexIU9k4U60Vj
+alz7YqBTFT4b3MwAPQhoMEkkBr9QdXDVRu39UvM73MPW8KbY21Xv4Ral686X7Kvo3yUuNgXncVy
lFE5he2hJfajDivgnBbg+sJBPmayGwLFytwzZdnwmJnUr6eeCIkmTd+G3tROOkDB8yg5+TaKYTxE
+HUWapJt3aKqntXEgOKalNZedGO1f6+HzrgTvdRVN7JchPeiZ0tLz+oRS03MABOMYqHlaGFUKGgc
phpdO8Oz4ndfBIOud2eo/cfL20Qx8KXbWFgMuhiZfon/3dy/u2ZdUAOVu8ZnHRIbp0b1go1WYkUT
kFiJljHr5nmgh8lSjl4GE6nzGg8ZTdcCzKeK6lQEsfRWOUaJpY/m3aNYba7aTh72Q5yTec86ZaUM
crTBDSba9AiS7ZFrBcTz33yd15LjOLBtv4gR9OZV3rtSuX5htKX3nl9/FqGe1kzfc88LgkgkyJKK
IoHMnXvzFPmCyMm59KT8LuyBH/y2p0p8Nlgn3dT2a50EPso7hN3yvC+/1UZxorjMezOgttzoKXuw
arCHt5L4g3CQzHh6+uv9OUD27mCOTc7vw6u+pUYw68GmfUkkU1+WoZ3tFD/ubug/IjMxndsOwx+e
muQvvVdBYt9Y8ariHv+EbW4uHLRScqHeHqnflHQLLglA1ek0s4vhVc2CbkZqM4RiGCy4AISLRuC/
BVRcHD0H/vL7qyucC/iM57bZI7kzAcyfJ/jrfM9rqCzoQeaNOaXQcrQysqFHc26oP+0SnYsm+lKZ
GhBYlB4ADdjRF4I889a1BmKhGgIf0EkvhVuS1QeHIMrdNSngTDVJRkJwKPd9Z5V7CFEqCiv/6baT
LbIlKALEsOg/HP/rI2x5BkVKFpVUu0/z/nL2UYrclAbivkqWzYJI4y5QHeXeVOF36rHSoz71ygFd
mAgirE0tQbMiBbyyfGpBEwvqEzDHfD3GwjAD918hJ5uqvSIw/UeQyXaIvIVV8P6IID0nPPqh5O2r
yVkeERTjJ+3vpJay/NhroCKBKedxNNkkPSx+6Vo+BwThHDRoLw8T9+VBdJ9N5gF8r5WfT8tfXqPe
G/OxjjtgbjDPlFl1i6Yt0gCWCDhfTUnb1FVqSWdxGTkIuKTp3SztFNyV9Bl2hPcLbUR1I4PFS1Kg
IEJsIf2Mi3LnI/r4Y+itN830urfUM42lXlbqPkws+dgEBZJHMVRGXZ5IO0q/QGi7SjCDfVA6m3r7
u+nhvZp17FrWphJ7FzFQS119lpuV6AxIllLoP5QUsDb1rnLCeQotxkzz5OgnDI6578S/2sD/iU4f
2S0pYlfgj+PRJxm3K8cuWY92l9+AJqLzwAv6W4xmoJjEGulS5475IVd6uHDgXz83JkByrdeXSlCi
iAYPuS+N9beiXQnEc1DYMPQlRXAyJ1SfQlnOkI3ZVZegIVD1VP1Wj9LZryP3VUFldm3IiFCSQy9f
ddu9VamZf+lRlx7lJLtZUZveZMtmoVBoyMdPXTEgIbyeUJNxEibJSsjekwistXd2y+AelPyHElXv
VN5S7GJV9UpzvH6HyPR4ZmvYz0PEE77ryKCMUfEjaQuS1KjQXWNXKrb86dXaIWF+9+sQDYHJpRrM
Nez+3SelHObCKyz3MDoqzOa87hZNO9afRptsxHUJiHOjska95UZpLiuqlk8IWP5ukCKT94nXUk7x
j92x+5BgUgjCv2DbNH86P32GjnQBfDKwFUXGNXDlcB32hf/GUg/imB7K9kfXruw55Y/FVnRHJUTp
0o2poJ2cjQi5iraSnT3BNLoTbWehROVRjAa1+0FA2jrxKA3e2Aaf8t5qLo8TkWiHIym6iYmKhohV
VyfXZujnj/d2Qgqri+AYEC9tYWuoAz80pXl8moQdkFxXEE2G3nXLhi+sb3rZ+AjWq1+VmiJfXsdx
sc3i8TvA4XHTyFVyzgp+KEWmkXwdFFi5o8r5AVndTB0yQCuFVp0aIslfgtRI5zK1qjfXnTaCElBb
6OTTvUPwYp0raX0lqi4jwhGFiGbYKBq6CHcEBVjr3DHCm2icJt7KYJZOj15QEac1pa05xtHDwZaM
ca3Byjq36mzmNRB5GlGP7AyNi3wWOkjT4eB8tGO4GivPfctcy993FUVlejQ6b4E6OCs1tfyVOnWd
zoWroVZgc5+6pRb/yFPdPompRtxSTk+4jMBHjkap8XAy7Vw95FoEb9M0J/OgxUqT1FvKtbd0dZYm
I0oWhy4bYBUZcouCcZ5OM42KWoVdYVAd5DCjKk0MZc4kDzL5a+JfkAzoa3kxhFzVJHukNHa7C7Xk
KnqZ4dXn/9pltaO0XdjQeemEr+ar1cMNzOq/ziHswtRDW3UgVPWaQf8lNkNksRDKasihW2oSvPdj
/LAncq8uzSwrt85k/6+/sLdllt1Ljy2Hqbn7pm1AkU9HagK8XI2p1ZEiguX9II2brEDX4XHfTitP
A93Hw9gVE3mie7Et27mIW7Z04c4lWFvkhYT6V9m9i5Xd/7a8Eza1Nn7mleKzLvrPevK5PGwiFBdb
o4GI1fwgaAILVSK3yGqEztKauih8nYmPshCKQ/XoVaR6hF2LHG7scuTdJpvpvWWdX7Lf8FTtVfKT
YK/n6IIjIiZ9Rqr0pXRb40oZbnQKHLhRhN20WcixNc8JaDntUs1ac9fJjrvj1iPQ/aduo1IsdHqi
od4IoCvrDeniwmEieqL2Iw8ngpYOxRlhSyyU3sYQjQulaJeAUdRL2ZfGSxhbOZQfZbHm6zVeCJrL
+wKOFBhwJP1FuPyZ0APnZKscAtF05OTeQ4o8qlZwVadeVPJMzJLwHkrdiACttYPQj7AdjJbuKbES
lzKj5NJTE78D57BL43hSsUKqCALN4zDB8USjThuvyLA+3K6ttsIUThs0f2pMglpzEJ8RCRpSeNLo
SrNR8gZnkWZwkmluf3x0RfxQj/IjvEXqTvTKUeWBasOlR55wzSIIgeqpAdL5rvVmQVkBmtVjpIxL
Fu/Wspy6jcuKRc+lL3oE/QH6syhWOMpwEb4ZHIDzcGykx9m0YIo7o1lCLWkhvWhqq76M3/tONtFQ
HqD2M/Wg3SFMY6yc0kHtOnxLwef8kl1qVRyj/vD83FtYqfnDDCp9oYYJ2+sgoki91U0EV8PqWqZ6
eVXQARemNG3Zj08edV9bSGwyKNwmE/w5O2o78g17PCB0lAPbB8vM/HIRKMELnGTZhgXNCLhuAnqI
4YdnoYyoomkagsrPmcLJ8LwfUddI856w2q2stGui68PHKLPVJ3zUrkSXeoEvMQ+vC4RtDy+lJqZm
18DOAzaKU8OahptxbAEO/7FBvQTxd0TOIvNqBJ9kVGnRbiYcGbIs7apg7/ZoOYiuaMbMS0krwaNT
ZDlLYWFUYslHbHaaE4HBMefiUMysV+Q3c6TPzWKDIGZ18wrY9ArdaiGX4Q2rQ/kjxzJggFKrzrWL
JpKn8HpyOxNoYSt9ITXR/lBDdedGyjVBN3qXeAncKU0LL1sckO2309I/EqtjQdU240XrIL1RJ1nb
lgqGJDbki5HK2iv6g4do6omxjoobMSZPntNYXkbKY+z/nSfGlAkD/WeePhGRtH6EkFqE0o/Wp2TU
BrfZgjLv1rwG8pdMc6pZNsGZTGmilSnhmURXIwn0bx24qNnQJOpFGhFs6tC7QAGPAF/B2iwftW+N
N/3LoewmlxtEJ2CmKoxODCgafGkKO6ay40dTVr62C4yaGxQCI0htOXccdufek4I3XyFsonZKtlEg
GzkAYopY9OoGlCGJsasmhUhx1JvZxpU6f6NlyQT8mVyeo+LoOc3Xc5l6Mjc8sVyf9YVmfniWOqzz
KOrXPeRoHz3cgn6qJ195TdVLVUlQruLxfOdrupg8+Gae78azAnLQO8Q3gNOiRl45g9TepRCBYsmH
+k6MQtlCPSLhCPh63JqgF4JKjRbdDMpr79TJEwiW9XH/PFNlgVfPphPjjw6fVu5LN2oOieNoc68N
pXkuuhV6ipSC1YfWNlHiFYcPx8kYSeEbvI/jWtifDQqhV9B2lNrn5RuP/epXOcUcqGz4wZIXTRck
We+5aXkAaJv8UPWBvIcrDcVUqT9FpdVfWysZrn1csiQCKCBMojGgoVP9qjmLHhHs/voYFRP8khUC
tJHz5zlKh8d3XPTQqHJa0QS6PewhIH0TvYRHyUnJO0BCUykwAHUUTKdy4Xpqnt1E8t4DhCzXnqgo
FgPg+uV6pU/Vw6IvGuRVIzDkxVyc4O+z/qsfBt6tUHWbgnQDrSRAxAsF/ZM3XQWGYdYKei9erbyh
0YZ8t9OjRjMq8XaYguueClLJT4NsFcPr/OpbzrhGNkdZ+GYav4ZpocIshFYr9M7xawsH7MFEwhO2
16nrU6WkOtmr6BUS6F2nKOv56EQFMlEa4rbT0bORApsUieiH5LLsh2flNcU+rGvYFvNGQZmqubsO
Au+JV3evQRVWu7K3I6Qc6YamEe9TNTVmhZz0r5kPFYOr69SDTqNWL9kHKGdjOK+M7rULbOMIpcT3
dOqlhDtOYTi8ibG6iLWzE+QXMTHyXO0yeP5ejMV6YFwLS1qJsSzPrRv6RHMx5sAK+FKnP8VQr/vR
q8LTyINYcB5Gm9RK9LvwSwdIPUsiouLaVqcvSLPbsNBWcDQ0ZvrqorkaGRCkUC2QvY4+8cnMqU5i
zA6BAathHx3EID/zZJ44ZbgTo5IVZAudFfVGdKFQgnMOKpOVHqJMWOb2PnXz4Jj/t0G2vpU75SDM
MKflRKihMH24hQr1U1A4wDgYqNVC+MA3gM9Yj+MmVnnfPrpiohgXs8MmlFeuryczIjLOLjc7ecdy
gJgTr2wgPUYMBU9j93OJZPqidjWHf9Vk7OCzBXcqnOwAJLU8Elzs1PH4bMZJBFlFO3AHwm8LrxKI
qMlD2KOB+DcV4k65RkDLR66C4VShih0Z2X+ciJ8Hy6pspgWN9KvNQbeR8gWp28F+nvVmfBCN7wEM
bx/YR9FC+QiL4TSeFOktGKyJj+OPjziUpDA5WHzZmTX0CGIO7VwNvBxVorB6Cwre7r1jeMRj6JZq
cRsjOYRemJ7ewCattcMLqxe2GhlslwVUDWWRLVyVBHkwSvDzxaV+hXpxWA1B4i1CJ/TDOUuddKG1
WbaKdO45VKTJtHsyebNHXymds5/Y4yHRVf0qzmPnvMBTKJmm82VhUJ/Q4AByziWEiYIrGIqi+pcw
PexjDGeJr1dz8UcIW2tnlPW2XrP0WyVbKWgEs2riGRkhsX32RqpFdVc7Ck3actqhCbsEBYWvyBoS
brjqRdcZM76ph+3pJmb98RX2xB4m/kHu+wZN0S8u4mqIRsgffWDVm75Biiuktk/YPdccP+xyrDeG
XDQrRy+CGQsV/6DDiT9HL0NfN0nb3gb0V26+svHtWr8KCysUdUOcU4LIeVLzDVNZJqdkVFvJs9qb
DojvorD/f4wCCKL4CHq9uZjsJ9HPFijxwmyG6A2a222fJupVa+KIwkIUK9mkvShJYL/6X4WxCuzm
pWwtki9MSHvCFRnaZWLMZL1/dqThXYx5hGuPqlqls6YO1JvdGm/eWP5QUZC6h4VnvuTmCqZtp55z
ulfJcaWjPo2ZcWXNbWRSNsK1tWEMhawEesRpNBld5/DnPNCPivOgR1lfuoDS4UpRz9q0Myqm3VKe
ai9K2GlH0fPkmlhQ3XdLKWOz5ARueZr8xWA2+cuV8bc/8dtuKQZdbSxP1qCfrcQHtBS7EJ3aEJKb
ORyfeZfrN15S+g26AmMWDk62rUvfuKWK6p1RyNuIQeHmK72+qDzC8c9ZRveSUax2FXPUXGvWYzQY
8+ekXilvtqtCSThdyZUye2dPF9ana/51YdH1wvAQlcGrabbKuTTKaiFHvvsGXcovp9TGn752zyQN
ZtGcymPFVsfPOvAa0Coa4CNeM6uiNMZ9hCT0PpHYBGUgJK+BNdTzzrKNNzdHYBZqXAh3k5dqakoP
Elm0fOR1msXJi2OzkFAD4yB6wsMqYCx2HNQrxSynTcJDOTjfLN0yMk4LWy+o5AakltVtqQbOZ2rk
Q8Bn9+o2sdoziAi4rkrRBq7jHRX5U3g8TJReRifRR18aUZxC3iuTSdjNkc1JGhb9Qs6a9pxpiHmG
cVR8jpUGKa6sDLuq0tz3rrzDM55/jp0MRWBbQ1UeRAUxyJiimGiseIRK8rxw8vyWTY3u1ugTjn6+
FTZNUQj4sg1qbO9GAWB2cwnCgu6Ai1mMCa8cogcKM4qj0bXaWZsaIzXaeWfU4UrYKiXSzpBJaGfL
t65sXNTd01RojX4KlKtasS6Yiek5UHF+8MmcXzQlNT9GMzIOopFsh1CXOMzagsNM94ZFwu5o/nSq
+ua3O/legxXoP13fa7Y9mdktAiLfeW787CHrIe45jgfF9QN+wVn7QsGvRTpfdr+mprVWVE36ZbTO
SvLk4ttgwmKZ1Inxgt6ksxwlyzyEWqXsAviUJli1d4VyYRcaHjgtA3q1yvqEfNxeKaHRr6GMtD4l
knewJBnvtuZa27BVvGUWkWTPfCgpYvjxNkYsae+Ol75SYmhc1D4N7yPZVWGG6xKFemQ+56Lraa6z
SNpE/z8naXmUztHwBL1FcDpX/G+mb6iLvK41fg2Dd/Yg6aaTf7Cv/NRlUDWtbhi3onAPwlwq1CUM
JeTeDay5H/AWw73adyYJ5j54IxPzmI2EN2FEK2kusZ3sepIxn4RiYPAAJ7SK88H71Ab/4nZg8iQe
o2fC+CgnTXbYblB079UpuOn5n8UIt62Rf/ipYrLQGFEiznqXrYuuLMFbHmSX2EnLjvHYKmowl6bs
dtkRAhpaLTyCnI3uvF72Is0N+2q7Gu3aWIvkOPVt844sz1sN6n0/5KW3EG4a1T/UvZXpGRZN5ToM
xoc4bZFFCWqZHlCm6SrNElXR4hMy925rmXW4FJn1dnQ/yWx3xD6riifqWMzEScdcQqUSdMC2Gr4Z
rRwOM0UbXsLI1zY5ucls7au2v0mpeTqMBnmEqKmdtVz7OmUNdVuf6pYShj7s9gRXFYU7T9iy4Fh7
MQk1eoaOcAvr4WgrmYO0L/MMHq0uce5BMUCB6MSo89KLNH28T5wnU8duu2afZUk9hS2oJqJE75CV
5OlRp/duroKQl4Fa6Acqn9/z1pB+uG41J1kRoBvPQsfuyuE7PCNogKF28wZ3TDABjOAwlvt22QV9
+TLCdQ6VVgHlxNRtqUyGuRCxB0WBqFfXQGumFCwsfQ2B21y1W1jW9hEP8lvQd3S6pFhEGiQHYgyd
8v7o6wVFmgz6VYRHpPyInCE6RJQUrLguSa0IhfG8ZX8xFol+zhu0ewUITO2LX6k8JPAHkFSzWOAu
hF2BVzpl0/+ulFW+0XQDzFuvmciiEnKtqq/8ivtl7FNOzqP1F4ylA3UxRQyFC3xHiwqFjzSMAhZB
vbUTDeUbADLFIY4cZqhi7Iqp+Xv8X67P+VrdtL/nC6OY/hgua+IFRapeUQMdZ30etV8tGVgI/JQT
MYFdwC0BUNs/B47kf1W9VJ0Vre7cy4KKb5Aw8pnwOAomVMzCwFZWeyms/Jkmm/GuTAz3CuVUu0ZU
nRVzX0OUOtm6JkUoYyy0VZvKBIbjlvswhn8nzcdi3QB5/hhK86udFdGlpIThJU20tc8Dgt0qqlPR
aIJE5rlnLpueIBEohubgqlVnH4ccGIODFoIxkIBMwX7cakASG9lXsw24G+nmd/yGctZNr1qkwCyv
VQm5Nbd8H/O+n6mmER2NqQtr96yws+AVyh/rYrTWTZjrtHe2qLL4C5e1wjvveBdQvtZuxKjtGL8o
y3VOYlCYRLfOur1Oxf9r33fjxukiG7bvRvkkInZsWtd4UZEBPFp+dY9625plchtOIAcurirhqsl6
Z6lOXTB25aZ0U0jmpy6FCdJOcsmEQ3AVvGpB7p0QgvisJeMThYF32RiMe1Wl6gqsWLas+ALumjsh
aa3Sn7eVZNxtkhMnPQ9f465yUNPt+pVUaofGgHSmnRCeKQQ1AHzDaD9MIFHYpDxEtWV0V6ZR4RfW
wbxkAXgVvW5Q4YOAEHtmF84VkDC6g2ltXnwy/ty3Vf9daQq2F2nyxdVDf8nanuWNasunJkflV3jk
sMpJWfi9Jmo1r2zy8e4IqsMqLXUxOtA2VY0166TxZBbBwS2r9MMKlUk5I2p2BkIBH52OQDevodfG
MttTl/vkEPgiPtrYcJesRNU1OrST0j3xEUi/0GtAOf0H8oLLuOA2D1TK3Cxdk9DI1rod+lnyit+/
cVc9xZtpRZ5f4XkNN4kmSUenU343clzcDDg5YBz9x16DvIz1vt4OaYdeDPfYpzRm5waM8y8XSeTS
lOPvaUBEzywBO1F1Ga3ahn2i3Mvd3hy5sKwm5q3OVXemQtzyzcrVVagawy/Nc5El7OQvlZqVc3nw
nINhhN5MispmJlNe/RZAor+DmmeYi27pm+YazApZumlUjWDk8BPXWIFPK99I3GYLS7Hg+J9GTZWA
kakXBHemURZD1C3X/CckghNvI5jXrMijqzhT3lCDkFXdHZjOcB+0Se6BOaqmojuQZ+YZ3tmvALqa
X6691eW6+kkyOJn1kZK/mpTTLKtBT4+JQnDf8JN0PRDnJeZPFf3gG9nXyC431OjVv5LC2HYEWr6E
qBnP06Acr5EaUNQtJfUuzf3hqMsRrMZuo75qU6rWplj1p9nMWf/Vv3gE/EjMSH6r49gCTOBk3HHU
xMcU3yJiwYrIcEAAq6G1Miq+R2D87U5K74BGlQDC+brcw1YDffo4WCEpEj0q96IRQ8+uqQaAqmx4
y/41J42pqlAKR9rw+shO5dTAkBwvlLJrF3BOZifiS0DYxLBS2dG/RgL2dKzY8RGjVLW8Ouwk6n6b
2byLH42ReayOunpVdDF41WmgK1yAGWmlfkKY5W4b0S3D0IaFEMDq5CIbI+rxkduSfFGCPRnxMpuJ
w8FTpsMxrdaZ254eI0XrBvsWvQB/JQ7/5e/b54EoytXRq1VAdOR9lLX0SE4RSNnUDWqv2mgaDwco
w713uVG1BUGTcSNGeVMXcHk33VGMklSHuUuSXwxkOF+mU/a1Ir2JUwbNWM9EV5wSyQxogKdRj+XN
45SiCzvE2tALa8NvUN5VNdEqj3IsSMrkYPa0iaPOcsed0ZUw7Yv+sxHznl1x9LSxYNlUTn0kw6ND
JvBa5wkF4VprX5DzsC82tVyxmY2Hp13ve3WWxGAmhAf7W/sST6jEmkgsGap/pqolX41qoiAk/Pqd
rpGU5fkcrTu/sY/ldKTY4e8jYWOr9Hv0L7//bRRQgv04XxZ7Rxc21yhSrV2NBgTCOZQQ72xH1/W5
ONT1kVWHOHw4CF+SeSg/2231mCps8LMzXxz+axLpEmuXKwZyXr6VUCgglZugBaibxKV3QZrCo2ZD
YVlZAtMpUofk45+BIbK8E+Xzk4KFd3nanQiOWZ4XwO0JVaMaMg3XunoEVdztn35SqAa7Khg+esOw
trXryCurkvudGjn9rjV0NJREf7TjYRfImasvn+N6njIuXIXx4f/oq7qHZhjhfqomnVkon1M7Hb+i
FVAu5Titd36AaLyq1B/C7pb5zBiGvlIpzWeZF6ued00qRbqkNgxq3Oz1oqxMiWWHr1UbUo8ybHU9
pLNjUZt7UJYPbzGFxaVzjvK76JD7Y1ZnSCuHFNdR2ESjxWCLgfDyVJF9d9ba1RQ8napkZ12V6gR5
IodfVirt2i6iNNUbXl0tqa+5rBbXOI/e9DwfPuBMgJ1wVfi5/Fq/lq7VvlZuq3GsRm37KrDOv49N
DeLJxBvPlGmjLGdm6qqbxEy8FqIoIEs/EVezDmoQ9/cAZSFe2OyegtDt7yx1EZxgBb4Qo1KVxcdq
dL6JwbjQFJZIe3AJcTMPxnKlaN5ZG1oQjXrhHEWTNCS5Z4Y71OtWcpCDEv3nuDiyimYj67G6a5pI
bta1FLiLPCW66oR5uzdaYhUz15Wavehbk1Ec/WWzY5VSeiKTLMQ0KERUHbyPrQWHurW8c2N3vxvD
gi64D6GX/2uAggF4rgpbnj0HiO9550RPwyP3y/wvuzin62cvSCfxJJ+u0JtqdyhdAslTbZCo8RkV
RGwNPaNW65+yH2E32KRRijYZH4VE+Gw1/J6mx5FN9dDzdMImzvnHV5j+Orvqe3vFLKqN3o/IpigB
ZB2G22ycKAlzKhGagTRdl2Xb1o6mQ/riKIUpFUHSAOnrnKeP5WonKLz0EwLXHhxCw0JppfxkDi5E
xEqQKotQClNA99OozvqhQ5SiGrlRwCrz6coheB9UbqNUb5Ol6KaukS0gbym24IbDd00Jf6oTtEkM
RsaNX4n1io97IcF4KRQpeAfL6OzMFjpD4eT1RcnjqlBBN3B+ftbxHDxktRfOve8eS9LRV9s0yadx
TwhzlRgltLSIl4hJqs5eTvrygD7k6WcRmdFFQBpYo1Tw2H9SwRNfnkgHMOh/WTLlM4za6AJYuHrg
Jf7/53lcpzI+nufoeorFKFfeNekApoBAs78vEbIy5wDogYZNDZWN9SIdY54Tad5Qrig14SGhYPUg
jmphHEeTzbla++zcJicxHlRq/dv/4SUmRAkZdajOgOb+dRIx/JgUWn50aHYZO6J95DTVum2cOwFe
ae/raCocxWGAgBUVVhgHfpA8NChqAO1ntWDsKHTkPghcoiGhK+0DoiOzLD31zo/adsPFFEZE72ZK
OopM5P+elBRDAAKKvfCUNH9Vd2W6050eghQKVAt1QpOW7M8fDGyP/p9hVECl7vSn2wdwUs8EN5sC
/1G1iKN+3hVGtO+VsPbWTya3WhseFwgNsiynP93HGWAw6qHLSTqKOsfuqnyahqFdRVOaanMMdR+4
vc/TC2FUaRtYZcL/rtGuKeom16jwqBiRXMT1/tgcnsGo2lgkXqdTiYHMQk5yUMkwPm2ybH440Vjv
xZmEnefqogI/ThkRMzUlCy+SVT6uJ0ylraekZ5ubmBNaFNy2tboN2GNRvJ/3gPt4XrWu07JCLUJE
asKo4cJdSCuXBsmuyWFwvYWUh/3Omybmwkkcuh6JRyW0q+VzNVZOK7tn96/F2XPguWD7v12qqKoR
iIf6vm/Z+IzgG7zGK88ucGbYhqfG7C7eYPS7hte8ATANW5FZb0Rg9a3oWVFZnlNNKc6WU/zojQJU
9R+T8BhULQZJMuabwYCKOGpz6QjLajBDKXR4j0fKKXuEFW99l5jLOJfco1O3ykZXqninQuB8qGxU
jDQkkC6SbnSLMAmS13Es2DS3hv2Gyke7lxoZfBQJEhuYJo2X9MkhL/ZKGjgH1fUYbFr996DwUNUh
POiqP5PZGMuxESJhQ2IxDEILadl2KXqiQeDb3MVa/aMdvCgEhhp069wpKioWXHNRmbGOlDvF5l7g
S2t9GO17K5VsWlN1XxtgCklpXxyEYAwjgv6RJuJtfK2h7k1sqz6L3sPuOTv2gtKBBMQ41dpVX1wz
MHbCQ47j+GpDvjwjdW1sdMtDlo0CDSAJVemvn2eXE4hAu5TE+dOWVbG0HLU4WYjTiBM2RTOsSavz
iaY/ypiaPo3qLaKc2ezxJziyxtrAVO56NQ7e3ISZ4ujX7fr5Nzemll4ywqf//XRdP0AgkwCan/5s
4Q4P++PTPU1/PuHzLwh1m5RI6JmbxyVTthsAVVg+PK8ZWhYMPCkZuOdV20Byl5TC/f6E4oRlkP7+
hI9vK/BtqH6nT/c4t2p4rHf4dMJbnF98wgritOcf2U2fMKkf/7/H19LlFIEjmfX4dGI2WmU7ybNB
RU1fhJidJemXUC2N3fP0FmlHRCalcAEMr0AlCLHMqpTzY2429o1U2UulWs4nxTdw7KUuAEvFLd4z
JZ3niFedMtXRl86IlEBtZWceTMZLqhKR80eXp0wQkfWMdeTUFO2rGBRNARhDM5zh4V+2FM3XBEBX
Ih+K8l1zsPPox9PfUYgf8s5nwWnLi0aTWOsVE017gghcFdrKzfcy9QaH1sHua+kYTr2hsDpEvvlq
xaBwM10o61lt+/Bg4uLWPnQUNpTH0zlEo9Z5v0xaK/+XzY2qlWNa1flxlQE1nWpw1Zm4jJhV6wGq
IGae7ES3V4bqBLj50ROz+ho6o8IsoCP98/f6KpJGo2JfhCmE8GEDmUQ2f/69cIb/yuS42guPuA79
o6VWj79UmOB2Jw7aoxX9nKR9Rl7bPL4SwP75Wg4TYPzal945am6anipJoYB18IKzODLihNKprsw3
omsZMUzuhQoCIdDrcPGXtxPJ/bak2vF5AuEhGq7gpsPvKzzNZpSHFOP/c4XnQFw0v6+SUYQCfzzr
IbmFI1n2kyVQZkLbLDpWqiFplNR70ZblPGTWo9PvyTrbpNvL4uQ4SCX0sl9fNdAFC/I55l3ybW/e
amn/YVQIiym9NnwLs/pY2q37yxnJ1aR+z5qwJavM0gzVSvRL4YL1v1u68rO2POnDR4oPhrAmfVWp
61kk8KteKV1ia6pp8ok/V1mbfmvtLam1tw4qlNte4s7VMkvIsLDyUtzv/LiGA1CtHP1T0Sos+Wut
TbZipNecqeIIAUG4EdtkODyslubMel4ESxAVKf+Cmv9yOg+qmni/pMSrRmF5Mi/SKZ2tXNOo0m8F
/EProMq3QakExEwd7yw74EHAF0sQUKL7FqlJfRwrU76FcvUq7LYXaYtwLOsdT3eFmkptkeaW9Ame
VVk5qmuSSGZ63x0ztYF0t9P9LT8NZSnM7BD3iIbJ9/BqjL5NGZgZ15C/OtRZrlgmEoQk4xvvu16P
91WV19QoT4ejCmuFbSi7TvGQb0VvObDbfDkOafLqmKTPmh5xBNsy49dcQlbBzMB3iG7bUHIVZvIv
0Rul2oYh3TmKmXC+GDdY0udwI/MunhoEUEGW1HfR6aJ8DXN7fRVzk3B81b1APokenwQmYtcPD8I1
7gABNoTqt4QPpHvC/nPLTwGNSP1/WDuvJbd1rk1fEauYw6lyDh3dPmG17TZzzrz6/yHkbfnv2fsL
M3PCIoAFiK2WRGKtN+RVQK6eg9YrwVy2Um05BsGvvjGBz4XCdQVQ2CDtJwLDXv1reAo0mzHfuUMG
3vh3f25MiYZWjvghHV8i3FaAVRfxaysNKvL/3PlFU8vJeWoh1qUeIK1XngFeZKMIL9DVxxdME0WQ
kjrxWctbPsesYKshfCZT4UlgmhLbBuV8yQUlMI0OCj+OnTXaRzE6Uv8Gh+Q9Y2vXXg2tPpV1nLzq
ih3sxzooScczKWvHbGWCsViJSUaOSdnQBGwecFjZo97vrryJMSkOofDlcYIk2ceTZY/o1MASkh1F
Cmb0yvIxJK01RI16bXDtRW05iJYZ7/BKDHaD7Z6pM95aoqtsOm+OdyhfoWm6Q0l7r9QGFa8+pwCJ
EOqz1Hgh2wRWIhHsbEPIBSCYf+K8+Q1lB2A/wUQTx3v6EumFsTbdceLM9egSStyyncasJmY1xp4k
I94rC/qUMpXRlQazKKBL3023yGe4/MrPuW9SatFVlUS27mw6FKK2jjROeJIcs2G23M9VzNaMD2X3
nfwaNpTTSkUabfOu1d8jHaaC2cj6Y1OT9arjIDlqckblLuq9TSBb7tm3tGxhK1HyGpjSj8SyjI+4
v97WwfTqKmGl8tYY2OHWRStdHVQfFpgm4tLUx88jtlZPAX4QT22FE1RkwZ+busIKb2VYGyCrp8Gi
SYpVRjp9KUb5bYwOrY4JnRjN0VN+qvf3tajHTVmtqD6IcctJkmVj8SGT3lKnaZ+GNlkUCDi/Noat
AL8ItJloarlhrUy/KZDurqtXdmJYOUU99IkpWEvcFYWP9lFxk/IBatWtuzcTf59mEzp6ioozvnPQ
R/r1IDfGvpPqeKYbUnec9CkWcuXj3myO/VH0iQNQhP4YT4cxrM0Flk6ETDM6pHsHsKuMiLYqI9F6
HxZ9YhQ5ONBTqbmXqxhf1250T5XpWcc6s/r5oI32Oym4nde740s+YuCQuVWxhpMZfPH0EW+J2H6X
IDQvUnXUD0GrhJeU8g20XtV6T8PhVcF8wqOyMfNdfHbVoAsu94NVu8eKB509ZMbCnkW2E21HycTJ
fIqLA+tXsBeguqzL6TEy4THNTFJ1s8KoK77/os3uYlUkvD2BkQ7YnXso83VAeQQ7oB3i73iyBifB
HKhpAenxUXOCVTA4wXfZbIKTYAdMY/UU+X8xT6yiG/3WVsrgLI9QBXBj7ZeuETkPvtE5D3YFfMQ2
r6JnkEn6IJNTL8SY6DMxve2dejyLVmxE0abqUC7zMYFL56ZbXZDp7Y/htFjmqvZqxEUqUA3zwcdj
BQnNhI2JVpsPajba19gC5sKY6KlMQ1q68NkXcVah2hhG4VKDAHJUQGXbJd60YRiVL0qW/joTfdCs
msehz+dgKIKvTvdTM7Pyi5Wb6daC4LYU3a4X7B2r0Sn28muFdQxSBkkXfA1H+TuU/fbqR012GrTB
mon4KtWQisis7oQ/cnJ1Vf1D9BtO7vIcgH9yovI9c+ziIPr5ba3RzkyabWgk3pdQpzg/XY7U4aEd
I8G2Fk2uzvh9dV1n98tsugoUZvY4rP66upZHqXmnuqsKKZUQn+KPwlLOZGSzL2OYGQsz6uWjWzvF
vsB7aNV1QfQ8tkAUyNNkH7DB51Hd6+dGU5NFo2suUpceJiDT2f2QNNKwNtvo4JjNn/0iVpf1F0+3
/ee21fdKbKpf3L5AhyyN/GOhNNDjZTdbqolrvfZqfHYDW/kR4p0MKi551Tz+rK7MpH2ojd0RdQqY
o7pfvYGV33o8e/9Q3Pwr1lz6s1xK6crOSb5rQS2fOm8MJtFM92skeUsRihwSjk5OXj1lsL9Xrd7g
VA6V/Yx6VD9XlYEv8aC3iI8PLqi2Ube2Wuhs2GBEQizodUzLGlvbIf5q5MG3PKncb2QSThkCHR+F
ipkzP/v+zGmPiJ5k4awxkb+BMTKD+rHSs6T8cHz5gpla801rg4+x9Y2NZDrdSsZ55NEFvJflj8hF
ZI9tWbABHVwFr2362lEvzxDHNmnWZbcI5Aq9uRPrpDFwmBuy4MHHCvycBwYo5ukMJj7e5XEWLLGO
z5Klj8IY/wFnX6oUpbm9sm80iujhNlq78JJCuw6WkYV4EeXuhnX+mnLr4129TRHr+0qmLLEnrlex
3Uq4RsfS2bU7dR8PAOUiLyvf2/AF/LH1LS4bd47YuHLkH2Ye9RxKeTkNNMP3BB7ye4hD6tIr2Qdg
6BtdcrlDXi0KrW+jnsPIaPwveRe1q8AO5a2UG/KDHfpYRk0RfWs+aXAwn4NU9zbog9qA98zyuUmU
RxGAJFEyQ9QPyFlVlWtVClTeAupFQDGB11VfLDDZGylO8lWJEYzVRP4Liv/qNtadbmn3svHVHJpF
YKXDq1v2+sbG5Xol+kv5W90H8VuDndu6AX60VpzA/BonifFVs8ko9LFsrYumi9+G+JsYi+A4r9hW
axssW8bXQasWol8x2KiGVaKS8+r9FxLKG/ES5HesRSAFa82MpXlp+FidsZfYi7N8at77xIDul/9H
SKc7OnyKRl98mtuDtN+hY4+jJRJ/4lCG4JSLINf+6EuTLjtzEeGaSgFeRL+D42kAfwIbnW3jx6d+
tYZy63v18VO/62XpsQHx30bmMK9gLc+7rntNjaq8FhM50UbDZ/+7C9Z7dcWc5tZFla0kiQQrVmJb
6+uDsshx1Lt6maEta71H8KR1nFWu6fnRYae3gRXb7+Wa/ydlcXfrmU6+TzK/3VSofB4NF0WdOsqp
YGCQu4zQQr74YYUmgFt6j4nSohAb8jAaqvIJGEB2Lk1NXplK687S1HDZWN/eC3nYoJHAztQ007Po
E2du7Bg7mEEn0dKc0EPKKPGLY0VBKoi79HzrC8sEC8FEjhf+MMiPkMG9XT2WAFhdfSjY6/lzANDd
VYwacV0srAB7UNHUIrs75EP2DWti+bHSy+aE2OIh9lxUe9UwoKJrRBvR1HWlm6V56N5Gg25c607k
PlA99Z5qtVmIKHvk+aXUeY6XYSsC/EJrZjBG6oSdGx78Uq9fAr2cR4OGHLNFpnDU22Ypmk0d/YAb
P1zspI2uKXtPo44BiTq6tszNokb3kkkJblUZFZONnOHvaplG9VDaZIH1ODg2k9ptVBvBseXmL8bE
wevqctmofrk0TWWMAUI3F90w5bUHgmSbBm5yFgdFL6KFXJgY2mlZeusL6jGBreT5uICawBmnYNEn
zmBwlhu5ocB573Ml312g9qLMQB7m2FXHPbWRSYMncZpkF0JqWse0L8xDzq5tGn6gnGdH1dyfQbzj
hmF/hIX7U216+SUppRFYUuWf66yyNyjCB2gtmvqpU+Dv5lpevChhHlDfKNoPsLyGpjk/tTJ8Cp/S
Uta5Qw3m7VAnFgp1bXItogxL0//d306Dn/rIbeC40sxiw/9ZGF6lnhzwzFAy5HGpAyw4ZqOmgI0M
PxA4H1B1GYa9OLsfLENJ1krUwKLG3s2ZDj7PIbAep9NQK59alQrx3ehN9KsSPH3Rdwv+HSdG78F9
qRTLWNbdjQQbbY3Z6gDayAxeVUWS0A6UjW1YecGrHyXvgeng343IyKs+VcHj6sVzrZ7UcPIopoxF
pe4oGXZzERSzgwX5BduDLCz3lIHbxtjBLDJ6S3s2Q11ZJNFQnWNFjTeKXCTgFzTzUIRxvPLLXnmw
IInNO+gkb91oPZBkn4D8PH5RtJq5MNkDl8cQX9fKOXTH+kGvuIMkhSIfFLRqd6kteZuxkMdz7qfD
YsDI9KXr2CXnX/jNSQ66kVMCCKtuRoJLjhbAW+ODN9GknAYq5Ey0xQFIXgjCoRnxaIz+GhFriHAR
c5sj2qqEYmvXvg2Vnlz9Sfpa6bvs0KfFWXSFUxcIBOMYdvVadIlDp6vNmVzBTMy594szddLEvvUR
cQv9vT7SYOvbgnJCni6JqrPtp9lBxMtjIK1cY6wAYmnO2iCxtR+LsNjVWeeQgm/8o11p2gp8W3RB
F99esHEZHrPBqCkYa8V0z80xZ9K8hd3AO9MjXcEsHjePWTKphShlHa1EZ6ikdnE7tT0Uml2yacNe
HlQgaAr76cxrqse2i0GC6y7J6kRO1nLTIYzY5/p2SMpim06ZyRBFxhUu9fEll0QqW/WedDlL5qZc
FV/wEfbRCSW12CJMCpsz5VF5WLvTJmoGsHDZdgVSY25mrS17mBkT4KMtpGDHBhy/t6lp+Y07gy8h
HcI4aV9+hzUW6EK7hzGT+dqvMLcyXUzLCHNYTfSL1cwpDFzLn2E8hZjgBMb4ENV1uZZim+J+NKiP
gWmWV59fcLP2jWLuqpACWhQJdqUTq4+WmaqbzDNg8k/BNuY2jynUnilUz5NsroB124hQRa7jXSMB
1xZN3aoxvHQKddNZlISQDZIfEx9lTcMxopfcY9fTjKr5pQ55GObfr7xHI1ISfq38kNKWZ64YoW1y
FTObNFc488o12wxMV8HTLKsoKa6SVOnzqoFqXoYtGk1NQuqQIsA7JPJj5jfkLUJ745WZ/ZP63LPb
h8Vbnhj53JIK/UEDJbeq0VE9mmGkbZsh0TZYMLQnsSJSPymiXC6q2W3vv5cZT6fcu6bc8W3FIgG9
M62ot04+HyaRQh1Y1Fbscf5uF/Spj4pYsfMTUtujsfEhKYaZ3qc47AzJMkF/CJVuScuTa1Dn2XPR
FM9Zp6mnwW3TZ64yA9xokJGZBkcpQ+rO1sqdGLWaKkS/02g3YpSqR4G6k2viz8lc0rDGqiLX3VfN
CQxNAf5di9/sQD4Yk+uKabE98VznS6qbk9xo0JycsAKY2Sou2/MaQlhUtLNKs+qPceV6Uv5RxnEP
QARJLDnv3qB2OAdXKn8d6qYalnEWa7NPA5+aZlmx24IcKfrHIEM7xMFCMBl15+DXpKERX2fTGhrs
8Iug/8ETGYLMffcT5cMXDMX9L06CTjC8ou4cxr2xqeDlwHWx83NCQXiBzLa5NvXBmXN7422fDg0E
g72p2OjI9Rr24qIzwxUVY+khojJtuNy/xmAW6J5+6KrKfXK9bvqiqDXGjDST1imXZWNgeTEF4xJg
rkdNR25javqNg44zZsi3pazcaU6+1DyLqSO74gcEj+bWFGrWTTfn0SdYxewn4EV6Y7TIYzaemSb1
2muT8PNTLdg39P4MSHKP80OA6ICxyKOh+5Bz5TGlyvjutmY1Uy3TecHBbJjjuZs8yo0cLBGe3juJ
hU6gP6DZGo7ZtgeJg/KJImXzumx3PGrY4NkZVSw9XkuGHS+yyE0fk+kwUFmg0nAVPbLrHRxr3MoM
HX3fdI6qkhkjvt3Qp2XTTRZAhDp5IcbLgYxw1qJXXDXuMSQvPy/03p6lvvwUWbCvzIr/+0D5aWW6
aTkXykJCOCicCLB1lk/W8cBa5bHCXyVWXyydP8+O1LNoyaTQQV4/4alaXRQ0h3dllpYLL7WMt6HN
fliJkVxzp5JOyENT9DY6vkf4PEzZyCvV5Opb4jc/DN6zN24uDd6XwAJCrQnmKDZfcJvvThkkpmVg
2yCJHQvLTKWrtqUH3dpFb3LALQiDIXk88G35qoz8QOIDguNd3Xor0wFhid5b8MPhH6OVkrKJlFDa
kAD8NpQImyc6AuQFeui/uCwoRKZqbr3qg+6usTpJ12aRN1ffzI+xO6jYkGls/cvku1yj7ELS2b9Y
YXHtJD/c9n1g7hHxRhFyOhjx2cvfs8KvvZnXwRfNgvZnp65kTV73QeF88TO3W9aaXO5tNhBnj0uc
hw0PWRoKDitct/VzOTbevCMXCVuoCFGKdvxoVjeRBe1TPmtKM74rk8Uq4inpzLXynE/UsMpk+9VH
a/ebbQcoq3QQzrihhGuzRBnFlY3u1TGBa5W63373jGFdegWFu0Z7alPdgaUnXT0z3dQ6YguDhejI
EKnzusZkukt8ex2hSb7P+qrfmLa0c8csXSqDsx/jqp3JJD1IxDT9qg00c5W5zRffSmsc3u1gVqVD
8A1dpottFNZHzpcHKWc8YJFBXzlSXe+Qft058JtPBExm5jAUTukALj0CBtJ7fngVBwTKlL0UoUo/
dUWShKxYYhtLajvKsbMG5Sh3+Zfezi+FmZKNz8on6OPxGWFn+TmTFAS8FOukhnl1HIzy0oVAefIk
DPeB8xHKTXqQEZ1wwn7YehYKKMD7M/0gndwGpqJvJm8dqIw12HSkmaamNJjnKbP1YKptd2rMGuK6
BKhNl8JgUcqNv1ed5qjUjY1m/YQ4nICJvsMZjwg/otwHIzUgXyD6xQEyFnh6ESLajl995aE/RUV7
eO5xUzoXcfhcK1l1ItHKN2nsqPB1Vfsi22k4g2SRrMug/WFTCbliE6wd+96C2qj7wZynjezA2VUM
IhrfXfFFAK48Rt9I6xPRKcawdYIon93agWr1s6FSY0B1abvMe7t4KbSwWWKDma9F09RMbj+Ogr6s
N8J/c/Jh3tXQQMmyaen+dmqxa927Oky/+QSq2Eee/kApWJr7HbaLvrNLq+FSDKFxthNQrV291B3t
B/u6YiaH9bdON9rLWCeUnTJkPsvgbSz5HoaSOh+asPrZ6Y+dbaHyE/nOoaDMNEOFql30EeSZJsSK
PJAad4M1Hgknvs6XBCXPSzqdUYa+JGpcQOKkSwy2GUSpruO3UjRlVU9OklJ+i0D1ZDidPZWR3HIP
QhZKNK3AG4+DTbKM+9wTmM/uIWmyOTQI8ynP5GQWABOgcN7/6SY3Ts040rjr+ub735nJiQgx4HB7
2GoDr/7bs85CKXsI4p+Fm9u7vkD70W7wt4F1k2wCHYYV/EyYySXaZGy5h5WWa8V5tEsLsqXckMPx
Lk5dZJuMR/V9alOX8/n6b7iHUJzLkFJA8HA8I8qcLd0gkB+aMbJwGerkpzy+liUPoJNd77Vtw3DT
6jjCh55Tn4dgKr44cfmmuulRLvimR3GP2zpwJrJc2ty0sFzXGkPfNO4ob8BKR/MiU+OlYljFVjFZ
DXD3dMvoCirTPJfCWl6qcml+2HnyqAzYBFWZLGNbIy07I8x/sss7+fwWvnktV9j5UYZEU9BsyqE+
2XyV1pFqd+vesIeLbNneAg1o9VWmQKmaSfgzNY9UsoCO82W+mH1tvVk+OqdFq1QPFJiaVRHXGViX
Emw0aSyeuapLVunNPK2s6FuR9XM/K+MP2S8xQUiD+NkEGrhqkT7Zj6OGSosBltd3OoWa/nBUa91+
sh1H4Sd7RZareA98A3qnLRc7V+8s8ITdh+JF/FDaFlB8ozIBwjfhHinicEnmZjgljpnPWsP4Fiq5
9wQVcdgoCKeuET11ntmjIxWZet+RsQBAmCbDw5DoHbSfUl6Vadu8oou6ExGBWY+w1sjPqV2VrZu+
2siWF2/RhDC3CvWHA//LiNJfbZ6RnnAWAUL+y6Yn6T6owXBISfvO+sBxnwxdJx1U9rsJe9JpKAQX
PWjBvo6PAUA9GDVlvSwNbKo93suFiePnlpuL9NKEoz+zW5vy9zRaNTaOM4b+JMuIj1J44KGo5kZa
AqnQ9LbbNg3Z69FW0jcntj46kKaXwgn1S6b5PzBrTyFAO7McHPUcHh8KC45sbjGRGtZ9G6UPnjpl
rrOm+m4inpUEjfLBLuejkAPruUD6aako0Zs9lPmCuqdzSaYDmGWUVKkdbVxTUiX0PSplMZZglny3
dC4i0HFMoPkhRex7Xy71JtlfflimVURYTF7pYt/Wvi0Wm5jrNOe+7Ug2S56/tLM8PUpehQHBGCP8
1GrxAdTFVwvA5DHQjGXmV49IUAdzdVQPY+Xs9YQ8ruXYyjHH1H0+Dr6yMOq63zhxpW7xIRnO+XQI
NulAygWUQbDJPSdY6GajvpoDevpl3/+EDDf6HTt2ZK2eS/Lts6p2smWHQBI/l7E37qggzH1dMjCK
yrWNPABiiwtTIVfjWRs3ktI5H3m+r0r8xXdUZGBsTGA0OR8OI2TVeaJRjg5NrV90RkSGXh4sKHVN
086iunlELCjZiL77AVbYXyGVrXbLzuq0GU8jR51SwatddaRhLD14mdQoF21iaJfI8Z2VDznbTYw1
FanxAMEo3XgGjjedWqD4E9THrtSSRxQVeK7GZQ/sld5vRZ+SAH1BXRY4qGRf2ApYH4pKGmqc7Mjs
B0/jKRm3iXdZkoadr2fjDjw2745LBSOA1H9owB7xIBh9kSrKDh0k3GWLAPMmKXr7KmNoKltqy6YH
p3l4r+RKA/Y4ftDMYy8JDmCG020wkrCwgXksCmtUF5rvuIi7dA8e2XDHMCnhj6FkHmsQii58tauU
edmVZ+mJ7YxtxGjy1OSB3n02MQLA3NDnIS+uy2dcvkiiR/oTnx8TjM4chff0YjeTk3LzbEFGvpD5
TG6Hgrr0okAhbDlMUWIgLCr3VOffRQNrV3lJwTRaWFY5XlCYcmaaUvdUWbTxcuuTDXOtxrYO/pUQ
McBuQT8bQCSnnrwLo7lsYOBeS0156B2rODRN/OssRmoBhW5kGBG9BqQsYm6n/BLxuYrldhVzJzyW
Bn7Gkmzk60RxXFiVHPgYONumtsjfp+PRKE1uAEl4rQsp4uvPzyJPsBbetih0Y2wChaQ0rKvoq+2M
RGOFbGloq2yTKpciHVldUH/rUU7TRVYMpwY5oIuMssFcc33v6nPVa1JzMdXCDtV8b7zYgIkOfOmq
TlmgK6hzm3b1vZOryboO9bfWb6Oj3/4gCV6e4mbIV47tohYT4EBUuYhuijM0lZHJEaf3Q22d+qIf
SJ1iP9KbsonRhIVetRS/uaiifDWwt5gZulS/8HuvzOvQ9R4Lu8SpLSzdsynzoQgiRHuCaG82uBGr
jcGtZWqKQ4eoByxIJ+uzmRhSe/LWabeQuli9aNVDIMSZZDOGWsMbfNNukknHbWGFUb4YIZWw61Wn
VB8GbkJgSRwKX+GxwDebleLJ2k3Aqawb7Fd7FX2hScJJxHX4WqEXbR6iDB2BPPTiRWMp+q4O4Os7
gLmeFN+sHthOz+Q+yZ5QflwCk5Su04O621TKqxY7xaFMAvfWNPIkmYdDF64QcMFjJW17aYldq7SO
gek+VHr2HeoEGLG063Z814JZR6XqamQReDknHteG4wK4KqUXH2+rh25I5npTVk/eMJRPWWJfcsSE
T7knlU+O1hnzdhgafmFp2rbirilRhAu3dk9GlnfHNh/cU4q9PPqc4auXhOU2kP0c4oYXvZoRuUny
kMFGjEbwqMHIUyoTo66EcVUaSY+yrcsP3D82oru32vQQ+xnIJjaaACRHH/EGKpiGVsUL+BDmsxFH
CHiraIfDqDKfk4rcN0AzeWFPTWOQlXWecXuXIst4TmApAQlV4qWYqzqtt0bhu1ne5jYgh7nbayj8
EswTXrXKRtdDJ42lorYPEG2H/yWaKiaVS5T55ZUITjsw6Tqyo7dR2YtSUjd+vr7N7Xt3geCPvBbB
GmSKRenb7m00NqtmYUGz34hgOegAPbVTGVa87uhLc72uozW40Y1hOe259QZrlQRjfrCjfUaG7gm3
r1aRu6eJSfOUlP0L9TnnmKEssEHhAXV9re/OTR1vobQ7e0uTUGMRfbXyXowws25drdZFJx2kgivn
aoB0aarvqY7s7M7uziI+LYN4wf45wLAddxMr7XjEC6gTy2GMbR21i0Tpv6e50b7nua9ijK4ZZ3jp
4SZAN6qmHHZpjOi5kbEKM51U3ZFTb+eh03uvJanjlYbOwUqMKhW2H3UR4y4yjWY6kL4qay9eYGsv
zXtVJN5G9TNEyzvSdmFilotKKso1aGbuW7Y3DjsHmwpjGRrWX6fxdKorSaHO/wj441RPlHwVTWwv
z3jA3NZ7MfnzIC0PCwkZoBeNT9vVjTEimlqS0enn0BseRCsc0+xUgM4TLTBWxkHDoWcWTIrpY4nI
k9336J1Pq2LQqa0mda1FaEraeXDlXwdd2loShMB7Nw/8+S52AVNOQff+WEdz0R8Cc/5pIPNCeVa4
ybC+B4sQ8hHsdUy05n+/nNuyYTRKRXnGmGAFv3t4s0fTXYy10x0GJZWPskq6q1EBDobskf0BsYlg
8hESh2KyFRJnsWZMOhgYw44WjkKiT/l9FmdTkbnFnvbTgAgWo6j2YvoxrSym4fnroaOAkMVyBER9
W7UitwzsiaJUMwPJvIiGMd1lVfDrADcw3ZH5Tnfi7D5wj7sPfIr7D0LuywM3Q/BerH+fJ5r3mPsr
/Qchn5a6z/3Hq/zHV7tfwT3k0/KVJ/11+f/4Svdl7iGflrmH/Hfvxz8u869fSUwT74fSDvg7+sGD
6Lpfxr35jy/xjyH3gU9v+X+/1P3P+LTU313pp5C/e7VPff8fr/Qfl/rXV2p7fsnToZZh2jvwaBdM
X0Nx+BftP4aiymdWSo3wNuvWbvQo+7N9m/DHtL99BdEplrqt8u/i7696v2q5w4VmeR/5c6V/t96/
e302M2y9Oz3k6fz+irdVP78Pf/b+v77u7RX//EvEq9fDeDGKrl3d/9r7VX3quzc/X+g/ThEDf1z6
fQkxEk//8k99YuA/6PsPQv77pWynRDq31N4HyQj2jdROComAzfbx74MYiYah2KnaRXSLHnFWiQn3
WNMtw70YLikgbZ0YWzat8x4yrdHnXmXAraoN6ZoFMQJqdf/ELhgh26kV5zAJW/At07iYMwa6uaP6
/lOMi34XnajVWKKIJfrEoepRyzB1QGA1YvsH5KLPiHrE58KW4m1nOxg+d/B8bTO6HVCojI95igLp
FKVFEU5yYjSwJOBsnny49YlhNdI/WgBUZM4apGXEUrnfw3POVXl5C3RRlVxURmCjk2zAL8lGLHbY
2YPDxEx15Ud4udro3Rjw57virJM0oG4fwu6ZmkNgFedCiYuzojTa2tMLoOtidqtVw8YtQDb8Mdvq
HYDJafOGuCAriomVmWNLZNTX+1piab/TKpKa3v62XpAUzSFMY2R5/3pJEZb2XX9UebC4hekjWzRL
3Thy2UNixi/Imxzqb2b1yCNDUf/DuL6R4V+NQ7c2+L/tAeV6B7+avOxdg0miU0y/DxfgRBzJ0XdJ
14CqsPMC0mmK0kdmbfPC8m8NRwkc0DBTfw4cF4Erkle3GaLzPk2yxmhO0aNe/jHnFlkN5bKLk3T/
eeKoDP62CaXrp7VE08jMI5luY6tUBl71MUZro9x5p6BJvJM4A+zl4dtaemsXyCx1bUbvAyKuc8bo
OMIsnULvM28Lae2DbUcxedNA34nDSOpshzOyvhNnGKYN20RKZmIw+R0mmq6ueymEE2ZkkKMxm5Vm
rSMDL8NtzEd4rCnUUytJykn0tpjJLcHUanMxcBudwsVZN8qkvFXvIGLvEVSczJWUI+kBXuNX7H00
UvxHTIZUErb/a1AbM32jq/b7vd8ET6iip5VmVHlceS1G7i/m4GEIqq5DwmS66t/XdWumUPWgGtpL
cRGG5am8I2WCwpbt7sTByDIc62/He28XmfRmcELIFk6xCcgWjK8HnO/GuJP+WEAvchIGcRdLtwVv
k/5YsOzRepVQaFioKKPv9ekQhnmzF01xdj986oOnh2wsG7H5feC/WuA+7fYaau+sMqTtUjY+ZX9I
2CLigKwmF1/200topOyuQgwlxAD5tggPakxqMzTS0aW1d1ABRvSMpjbY01+dluE/YbQgr0Q/6DFn
d59xjy2FsaVYRsy9x3xq5l4PG8Opt6McvUlNSiUjN1By08PoMQCgtrUtkgYyn7DXotU2IgICl8Oe
2/Ev1gRjTzPYdbkZl0CqLCT8JzhJO8FJmgFQTz7mJqXH6VR01tOIOLvHiClVv7J67JvuoaL775qB
gKjcV4rl8eS29XAdHeOi10n3VLDh3uW6Wi6HMk7fPd2gpATAitTZgMjbVIKSI/dLYQBcjQrk18K6
dmdSPWwF2FigkMWhrmx3bhhOsrz3CdhyCqtumYDfmouBGzzZddxwrdl89P8APXt1G21RXvx2C2xg
cVcBirkYXLk7p3CcHTtXPZ2JU3FAi90AQlDhaX/rLaFp94VqrLR7JGKnLjacUwx1I2xip4OYbhd1
AMCStEBuVj2KoSmC6vLo1djmBNWpzNF9FmfikA8JbNtUB9XhVr8Got9nsQfIASVnfS2CZU3DDjry
0UStrercp/FL6DoW4sMxkFMpHvAN+asvpJR1FgP+dPZP/UmfvsS/14jaJ9KW+aF28uiI9n90bEpr
UTmkPhH1+tUlBseiG8GTVEq+RYT2II/20M1ETNWBoKbuiTN86kTwA6e1kraugrU4jRvjww7UbP1H
n3ip8GeOLvhBnEukTPteSxC6051dMh16U0GR8t4WZ/gE40tiVpvP/VLr7P6urzd8dydh+oSn+xRz
W1X0iraYIw7tAPVkLkaKYpA3VJVb439IO69mt3UlC/8iVjGHV+W8c7BfWLaPzZwzf/18gGxr2/fc
mYfxA4robkCytkQCjdVr2dq9aYbla0u+OVQBsttpaL6Q9WjtrnwNglxFQX0A168WrxoS8nfWYD/J
EXHppue6ZNFYmmRr7Y4bi0nJ9THMQ/8or7Kh/DwFrr2RvWGq/GPQAEnm4f4rJP59dbMNwExRw/FR
nxDem+M6WM4jZ/zr5VqqdVZ5mwlO/D/G3YJ/jo1UVCicaKOGUbGtZjN4UNQaFvrKS9/J3n2yRlP7
gbi2Z5kc/bpB/JQ6SfvJ6xOOdOI+fAxjl3umFStHu7XT41/zdJB+HcOhhu+GL/FJUxtnPygl+Sdo
BxYt4jmnCHmJ6dzBCrjpY6CXYBHs+i1OFG+dwta1cEiUc2CaJWt4x7pTJxoO6z42N5sM0VRtndSu
sr/Z5YBbV4ZJW14a9m5OPLTa/pjSKuePr3Abb8QcR7RZdu9bFoVQKeIODqzkW9lN1TK7eFl6AWCb
lMsuR80iCFHbCo0Wnq8RBS7NiMYFpFoDB+d/NAV6vei9WnB7L6QrHjR4rOVlGWSowFak1T4Y/aqw
18YQg3Lzmm4TaYkmSg7CJ9l0JgQSaN0/yF5QQYBzixhE2EBE5My/Ilg1gX/UkPfWqrxZcewYnGtJ
klS1Kct2vxjX0gh1ZnieJCFSKoKk8b/H3MbcYhpBuyQdcWwEOxWsHgxCpfECV0jia+VL36BE96vz
y1MplbLJqY6iGEbc94ygWMdQOSzlbfB2VywmmHFD4bjZrvdR4TAnn0S6uK3K5jbVzXEbdpvqFlwg
2ES+Nsu5r7fzE7X+48LlxP0wJ+jF6JkTcNZKSVHq+F21bOAqCTv9cRROiDHcZaeBzJaxo2Jbx6gR
ereF0Vccq0RHt9ajO+mNSv4ieQaNuew6nMxfzGA8IhykPtXTuqc+pgFJB2RByJ27hbHyOzvc5whd
nDIHFi72RGWykpcQi0/Nwi1AdlKGWm/aKR+bRWWoP0Ov/ttQeTVEgoNhYq8iu2TZqWYaAeElSvHo
Um188VtDe5449FwaiWPuQU1pz2HtuLDdBz6K0yVUYao5LG1x+moh+bq3jOpbNasu21VhA9MYAALr
6v0szmFlYwaauY/a9pvsdeLMVsZGlO78a6yY8zZcXsl5tUKp97B0pccxGSrq11lPaXwOd2YNYEba
eo1qzdbzve1cFcqlpE53PbU9anNjUC7HJtMOs2zSBoBTIeQEF9LwwSX8BVwfhyDrf17JkA/RRhK9
54Va70Dv1AddhVjyt9qglByU3SIqjhyLhEdpaqUqYZNxdGaruaDg/6VPKINrm8o5ZdSBHiNZ+GHE
qJVHy3aC43UC6bnNMufQXa9+v42pbzgon4N0aUXld45SyydOoKonRUk/c9bfn0zR01Rr3AGZRMpK
RJSVXj0VUbeC+ny+l/FaNSNEPFIiJZ2KZTcPekvqXgyXg3w/1QAcofV9fQE3zc5ZblHbb5TlciBV
srATrzjKYFAE816fqBSSr49ChLqfXI4lIa52euOta2rj7CjAY2XXCSBVnluqcmS38pxmoZqJc84D
RX37OabvNeOsZPCM+5VnvN3GsIiN73Udtb8QTsvISb9mYHDuCtFwhKndhXpmrUehXnqzSUdmFugk
JKj8yK5sZEhoRk8j6MTDzSSvqBkdbZIzt3k4O3QPfg7l7++Xu0bq1Jr7owfWVbwF2YyOCYN6Hm4H
X2mPFnvPErYBvT3qY72zh2DauVrbQk+LKdVtg6oV2ZeX0nodI4fbDYeIQHGrZh3O4J+7tviXAYVK
zWcSKTutYwshm7QPfFBXot+oin41Uu7y030L/Ms2ixGd3Xk/B0u3aaT6VgOX//fUVuq5Gdqef0xb
UvqyMyb4G+EFSVcJijPvWucNPGlNRDrtoHjX3BdIkZ1XiM7qcxMjGeiMaf6e+1O5dgPKy9liQ/Rc
qwunULWVJ5D5SEHnR0sgN+WVtM0A0YEVC49sit9XsgtNGm7PSqHlGcSDtxj2KmvmE7zU3b0WZv29
rln+ahhQvLnZbLUKzk3pb6VpoOgSlllB6WpM7riXRtnEEENsbQAdgue6u7819lPc+sU96EyHraJF
EWfR1B6Ae16wim31nFmg2SgxXcXQa+5KTqtfu4ZPqIktJIeFEjP1v1RX+117NEV3aEGwUiHsn6TX
dsMvw+RNFzkUBOxdVuvVvfS5ZrntTDt9lL5IaRcgcNJnzdO8lwH5YRhePFt5jmDKuwew2RwLH0Sq
6GVQG1yvOi9FhEDrm710jFZQ33u12+1g0mI9IoJvji5U9qpmdgheECZjwbEFmy4AmHKLlbMjIlcl
YXgdffWFNXAMxdDWShD4G28I4SFIg+JONqqFNNTcIqAruwga/3Q0ZQM1jaoGm1twLrxITgyrMCmh
nvs9SzJqxV0Q6t566EoEgn475AhrIGsXKw5kTKaysWHa3vM69j7XUI0R5JSqENhDlgutYElreevf
3AgXQngp+1PbVrvGpHg5TOZtwfk/LE9Bf+8bOt83cWUk5xgNwDvOlH9aYr8YRNaHP5AMEI6+bGsq
GACTki1e+0pKnX7swRMIAe1+8FrnfhINVbmoANdkx1Itcu7DzHLuLc13tu2YOIubzdQU7USF01Ga
5FAZC43Nos31EIwis0mnFgTR9WVuttvLeD0Vxz3cNEcvdPo9hdkUp6fl/Gaz5F5lZkc+UnRd2Kgo
2zcfxl5pnhLT2QaqPoM16YNjCsJ0Gcmu6STrtAuanfRG1fgl9sVRPeicl4pvr4yCWwXiezaEiFYw
ddVo+QZajmgru3NcgaLUQu8su1oN4lPJ33Ij7C48qdLrIPRZYB6GqWEto0rDUhZ1DZ5fdnMHwk4d
wW2z4mtrlwVKC9AB7ZvSybfcdI0nDhu4k0Mk8E9kQ78NIf5XOALHpYPU991fsSY8AWixEJunqLyz
fFxRvOutWnU2jr1o5JVsIqSojk4V+hUc6HgU4FaL3khaCDfpJnXzaHht/DYkrRc/l3nXvpVq913r
oo3rVNVDOaj6M2XpwCPrhpViFBrPI2iPVWAN/lZ6I5P9PqolBgAMgieUv4+JD0wqEcE1OcR7SsAP
0inHx9W31GU3JC1hGX8KagWGaxGtlBD7zxDLq5alrlJ+ao+yofhKtcLHwerLR4o5Z3JJKmSXs5+k
Szdlu5qbJsSov+PbvtgaoWVddEf/7mcIko2Dlt4NBXdKlpOw44NGvOtEIx1jntv7YMxeWrv6ZRID
8twtz7UdL6/xnR0c4nA+d5KiVJDPy6tb0/6Lbcqs/yvuNiyO+f4XSjuuzDRIwEr7MO5MJhXDouZU
b0IdxiAaedWXnJMsZP8vN1jQaBdG/knarzPIIX/F3WwfYkq4Ojb8Hr5raqWzyOCFP7zSbYi8+vvd
5Ca5oZFl3eK/BsoZb3PLOCNUrHXFXQWmbjQCloMLqzTf2qTcWIJbWvahNokADwNovNmG0UDD6ENf
DOykUY65NbXrxIeyHJQHgIPWU9/k35TCGk6yR8pV37A3s1Y935snhEN2UVKMp7xzNVRyqNSY7FhH
3zTX76RNNn1uQXLp6sVadktlBrtb9fOenC3f/64OX0FDR1SoaR1agUW+Mb2pOydJ41GnEgUHRTC/
MimJawBC4VwHYNCD8E5eWTpPm0LrYEf+04HKGNlj33qTdnvOYmgoRIiW/mgGDpLkHFnhhpBDjDq3
OcVGQZba0OvEMraeODDwv6UIkxyzNi2Ozhg/RKaVbePfJmmv7DosF39fjlS0Y+WDvo6W/g9Bv2eT
tv8+Zel7v2Zvy2ALyMlda4OXn5s06iFaoNKgpMZkEdl9+D0H5kkR0Q/+Mu8G3Fhvs1a0K19z07ui
gEkQcj99N9mVdmezRlvZfVcuKd33OHxo51NoAs/e1CGlRE7jjKsPRnkpGyMAoN63hg9cC8w22G59
Pt3cExT33aLz+ZjQTf5yc0TQw6LEhualmhWPPG25HUNHKntUSpjHppg/yZ5shtIUX5qhXuvNVDxK
mxpBBFPPLj9uTD6i2RzVRmvpM4UJ+hN9OytGt7zZsqx1F1MPWP020Zh89TW0y6+zUg52oEwuXsg5
pC334Jb10zHeSBuLo2hZ6VG7g2fkrignJD6QWXrsPXs8w5t5jkWPMvnqcYKFfwNp2rySXdmQw/8O
UD4mO0lY2ljenc+JtxwkTS3V1luYDfplDTE0dcLjBJLMR5pxLPW7FHS8Wc7RpRU9addD2zyydjjI
nqvOJihFfaq2DpJbC2m8No2q3/k6UmFGB9OctIWDalzMKV40WR2vbU+pLlFpcToLNe8udTTjwv/b
BfDsaC+9zQGK2pvhP1OpLTPIUCjm7s1DbkbFl7CicNWFlQqyI0VZJ3PlnEwYSg5eo5pbh6TIfU89
5AoKFvXNKqKvnHDVP5x4i6JGsOE+U28dqufuO0+3l0UVYLO7zlsUrM1PXesdpNdWEhjv04mvOFqj
9k4FC7lPkbhZGXptnyib/w6lQkgBhYaktzDdmpvNhqN9V6gd9eZESLsyTmUPl/WvYdRu/n+m+7dX
lTbxDtl36esApHwtji9b0XTi5FU2FButYgC/p5tJRgT6pG06XeUPKmKlTY6XXQpBH8G7W3vZu81L
lUwOF8i2oFzq0AErFzLL2XPVpxSLOp+hsvfuGk7YpiavdoWuRpd8aKn+tQz7gWwQylOeD7kSOqQL
ZDGsz6PVPQ0J32BlbJbWwBknu/zjlV/1A9WqvJy8TF/XlUmpjGBW1Q2LRl6JRobMgp21E1nraM5+
zHo53XFHg+Z6DPuvFKscKsoq3wLIjbbUl/e7KvJjZGzUrxbfsV3uOtDvFE7xOlKAtPXceVrLbjO2
/Rqhpnwru/48xCvVMuK97Hq6IL9C6OI4cat8DWCyotwI6q1KVZUz+s/gmnPo1yrV1V9GLf/ZrUW+
VXa9xPOhIut/emU3uy/N9RSo3/t59mB+tVVUh1ITrG+bJ6CjB3YwtoZiCf+ZVab06ln2ZJOFmSCy
0L/Hg5Fn69HZ6zaJftIGBuUwqnG9Eot1CmOqgUMgCs2kw0TK4erlp2ZSoiSi09rS16U+wD372+1V
llGu5IzXaamsXUy5r6xbpGKWfdoXByvJ0AlELnY1gz//qlqQMOjeZ2UerPWshdGhq938yUiMr4h4
ZtsyCMDpdEFxlo3rj+1pcO9kZ2qqqlvdnIYSaEurRmJp7KphB6Hhq59XFBN6tb7wdEe5tELOg9OA
4C5PYVuyNOODvazywFwMLuSTUduRNyBMjoKBtt/PPUqXHF/Enzodjkrbcr+0Q8CDLinhie+py+iG
toczovC+QBP0RSv7+sk0puTAUklbQ/E8fElYHqeG98UkU8dJbamChdW1R3N2v8tx7AN4fFN28jBS
8ch5RGfy3I2sKyWZOj6Zmq19pqIU7U4gInu5dZRNxlYodEoeU2I3KZuoouxTbSsEwnPHhWm4nJ1z
6dkruQl1YyHXlgdLzW/VuyaJ1bui8T/VUaDtZU820hkn/mKgNu58sxu6bp660pgrpCrVxnu1Z2M+
2340LXoVUcEZkrm1p4/uVnYzxXpB1XmJGiuaGIK2xtTikE9ND0/yKpnDrFnIyyBwk2Zxc6luy6al
1kCGM+RD4M9LZP8WZmt7sDnO4ykWTUAWJl/VxvDuFHa3lQ7Ut3ykT6LizTZzKg7LOmz4Ww+gh+Rl
KGh3YiFqIR44p2sjmHyu/WtQx5GbhtYXhFgCMy1R0Q18bhrbz9BBYxReaoVUMXqus75rhXZPA1ye
p3ps7NpM11/U3v/phfouPkwDynCsE9wFtXTB19lJtnVsmj9g2N83cUeSD5IGto/+3m6c4l4m8lO9
mhdqkIdH2Q20MFxXKtRkbuK8NOOMPlIyf7Z9t9yk7Ujy0XPqd2EvKn36TMkstKx8hTneWVYgpA6F
OkbvpptAZuw1z90EC2QW9d+l2c2GcFsa48LKdjZ7tAPM3TA1iyvzz+6kjIOQL8R9vbyGh8CtkA6H
PPf3mL/muUZryAvki9ucgec8ONRBbOvcGU5KUAwI3iNlZQ3aXYeWuYmYLzbpTdRxOMmmqPNnZQyc
bdLEtn+WNqhBwNDoZb2QIwCZRKSnxaxVPic7jfOfEvFXtL6pSSrTYZP8LubiD+jMC+m1ovhT0ajd
bm41naoGMSIKW06CSjuiSu93oKwCg9LHBmD2hW1skkBt2bOgKVmE1C2HGFulTuxNCZ8ZbNe6pq6C
oP1RlqTylbRCJ5C6Fyor6p9i7/xfueqGnw4pAH+1CYaMvxxu7lD8eptGRkuV+Ktw/J/z/9s0N9tV
Pv73iNyCWYXfLu8mEu8mEvLQMvr2Xq1QfwzM3FhoSlOtyDEU9yiM5feOuAJfQAGTfSctsplDVOTq
wXY+hHppO7Ef2l2H/J5hrKaM25jfreVIObXpqv1lIpclTWbWhyheWCZp5CiMN3NsBd5C47l6Lt1h
rcmuHJeVacFxpmpu1ICyccr8+u4UgQi9vTP56tT7Otzw5357c3ht1x8bko7Xt2GqQgRMWSHk7Dxk
pJ06j0SpblXuQ9p45hncy0H6VGEqBgeiDmNidSS60tGW3bCuNc9b6THr8CU7OH/R4Bdq0M41hj/q
nQ15z0nOwl2he0DN5uYH+9fuYXU5O26yc6POurRWkfJ8zTgC1RoViA7MBpd4Nq2LvHKD2tgHbft0
jZNDgiH9J/fzeZfxzyDxzQiHn8SubYxoYYtZZdxtKoELnZyyOFxfUoMrI6IqazWI08ah7wJK8Mpy
J7tonSMEbFGKJLtuBtVH3T0hGOAe0Zdwrs1fXemQtt6Lo005hTHMg2D/jHhIF+jb1A9ozNUPUcyZ
l1nqVHwNU83HTEOdyUebDOYp2K7SAbYO2ZVxcmwbs/YwSTBfx/41X9OE7bZsqMXWUD0/mkX/s/E6
5ziwaKAEHqYliql+OYRkeYUQAnScVtwU9QbucjgnoBmstCpYyRk+XMppZbT0+DCI8ENDGmlWEY9C
fBNJzDJDE76NvRMl0yTZBgu19HLI1NW1TxWqe7pGTV4Ag4Udfv3gseSgQoyH9ZztN3WCLMNT1itm
7SvHmapC1lc0VlIqyDBz6gehj64dkrGMThF1rrDPG4c4SzcBOc5d7FBWNZeVdeDM1t4F5vCoGANV
1rAiL4y5bzdsoKbPCVkE6k+ndz2AE4FvSLup0/5qz+16vtqHTP9gl/EzcJJrvJl2yhlVRShZRuiT
hqq61EJdN03YHrflFB1mob07OEgLaAjobRohtmuwcdnxiwpX0htAzXry7YQHlBhb5ZN9ryrRrhOx
SB+4BzfwX6EwnR8auzcWTQ1rD1xwCxi7jS+G1iGPEfQRdOYmJa56oy/S2EsufVSmTygu3VWwiX8C
ZpVv7KBRIFjzyk8elczkj0qK/dBo58Af1cTsTIlmfYa6GgGhChGgwa2vpsAOISjiJL8+a7VCLi0D
ni2DZYx0yK5sSoc6dj9AkScIBefLLVBeKYLSuRi+3aaXZjnJzTaE0efO+ZSOxbypjSbQNtVsU7So
sF1bIURaLbmPNiyjhMuKk+o0dgZ38cyL0w0JpGzxH6PAUsUHwzNW10nkfNcgM+nfNMWod7ERR5db
YxegqIdpebNAjxRd4LFEK2GOrGdSksFe2m4h8qop3Xnpa5qyujm0yWUYWdNga/UZdYfixa5GeVnU
IDtgb1oZqfnxXRgOqbiu7L64dTIcAn/qD57q/GykTXal49b9EBJXSrr40P89jTL75tJHVmspvbfB
/3UuR7yw0pbhDs3mPdQe8zYanXBRCwqtFmZ/qADcclUqnnHMQw/qLUm1lUAadU4431lOVkSy168n
FZVLxqgFf5Rp1o8yBPqBCGYlBJiCoLR2Y+o4rB5r5dMwaHsq52DjVsORwy/BXS7s1Vx9NxKYOqI4
1C9lax6asNsMSn+IG6v4GmZuw1PSUF6i2KxWY6MM97ZqRVsHbo2ji/TEskunEmk7HfL7tv2SNU78
YpSKc19QSJxD9/bicx7zXAQH6ZIN1A9AmtUG3UCiWVc8NI25QHP3W4VW8HOCuC3KFcpS9izEjJ6d
kR+Zm3SribX2yjEWthIlT0HY9U/JmMUrN/PbbZrZ/ZNaFPGZO+CrdMpmDPzPLqvFk+xBx+FsG5Pa
zVglLbRkMldM5jnhz8nmJu22JILPU9dy4DcXrGEEiU8PQzaYE9GF+WTttPq2SmEDiiJl4CH8S4lH
CuNoaQOxswW+9OaomvILMi8OFMtkAZQs5JRpTO4l0gqU4V3VZsm9BGEJXyN60hfE8V2jpupiall1
OFZbclyYqAuw+uWjU5jFI2tpiiXyOd/KrnQYBXXCcexcpKmx+vqkt87zNV4MChQhlxqw6UmnPk6X
g9l+jb2gO8oQTjLcu3a2l7cBmtouVW6Sp0YzF4nDIjgpo96CKjj1916m3MV1oLBZAvh5QbKsv2RD
w/m/mlK04kPluTUcahbQKKq3vq8ZfIh+s6yskCMy8TBN9QRu4xjZH9GTjXQWIuIW9r/bph4VvrGh
uDdR1oXtwk7IntqFbmQ9xZl7HMewukOjpFqi0pp9+78jMuYY/5yj0yo0SYwi2FVJ2j41k/Lu8x5P
hejVeRfu5mHUlopiNk9GMbZPSfqum2nyKC0WGiMoGVrDRvqiyXMu5ghPUtC0D2msA2uuzAt7U5S5
s77/OvDIDi0lfm8dz9g0nhHti0S1Lx03A3tw/WPNY66mXJfLcfaUtVsCgET13YUOc0ZsaW71lwnq
pWtX7239pet950P35pXB/zY2J/e3g/M2m/X2JBtPhfmAh24BleMvm7xSOxgvSAX7nILkAuA5Zcjq
qjBLrq7GTqBJ487ZZbYxH+YSdmxJyt6hgMQzyXnutVnZTX0HVD/Xo09qZSwh/Qy/ApwEDha5L7oT
I5FYgsFJeohdjehiDYp+SWCQobiJn8kpC8r11WnHrbO3A/UtpKSBox7/tWi4RXj23G17BGxWhTcb
z1VoNkeOP/qF7OqQg99HTYJIT610S8N40/Sye5K+GoKFRKnCi+xp5VQu3csccSu/hwPHPU6JkiwB
ACAvMtnTua9mY4ncUvjVMZwNKyXrrW9LWEV0GLLsSQlfSyEIJgLkyEQIk9QjjE5yJEvr6OtcWZt8
cqy3YRjKbZ+swwDq7xnEcP1PVKFzOLWa8mr3w9faqpM72VP116Zr1Rcgdd0Dh2vnNC1Q/u58TjL1
NFjKrp4P2RYosL0Gp/eeUR+/r2o7n0HZK/OuBHWtp6SGVNFY4Qjn1O+rMYMpg83AsJEO2Whlal/j
HAg/jpCGLW/j04ZDFOSPugYGCD/cODkqWqPbsTOup+TidarOHTPVHmFqHpZJ2bh86HOwaJzahI7L
GJelGxRHu6sq93qZ+WVx1FyLFLRTwsiofOsM2LlJuBVIDY3AwCeeUoUxIIvTtcOT7gvN8MyMv6W+
vyT12P3I4v7ehIzq0zzxgzGNqrxvvaTc9YNNjlDL9IsRV+oq1Diwh7P7ixw0ufsSFqLvjjVki1DN
65e8R2i9dvx+UQcogHM+2MMoym+umcx61yZ290xOQmiNgW2X3roIAw55zG/S6RSB98QHI12yQe78
Ff1u7yx7ht24S8MdQJyJqaEu/te5pLNSZvfPuSIET0xD886mGCznivXnIM3MlUy79VaXom4UtT/z
dR/6/ai4y6yDcagRa+tWh/tjhg9mB1eE9ZxqsbOp+jxZt2Kt3cc11LcKd+BedNXRmC9krTn3pado
pf40Jg9yoJzMsco9Ch4Dzzz8CARVVGtl3lHOpRrjv79S8FIGEY8eI/CvTaC3FtDRMIk2Xd90C+nx
+uqnW3avMWrWaHtwHvvb4LhkZxHAH7TQJoPbaA3G7ajbaJsBY+UsMOX+Kky+oD1XQ22KkGXi8hqd
RYBrFS0+zFDkqa72yVJDYMZt52+GoJg+GzPcU7/MXQXTrjSrzr+a/4iWk+Qip/dHtDSHcfyPV8Bt
PKpuv2PnZG0T2OifzSn41tv19A2SkEcFAqJXU48tiqsslcrNmu1PN88LGQHN4mboPao5/bAE0N69
GbE2Lg1O4M+sJmFeVZW2OMt+B258ELxQ3vCNpTWyXYX5Iw/KC7oy7qdBr1E7qshqO+RTtzU8Owen
6ZRT33v6ei6G5hli8wFeuWb8VtSGuPGYP0gMbWEdXnS5Nz/3AFvgJ1HBeIlPzaqBe/yLHQ21c2uW
6nPgwgU7WNbP+AihqFv8zS7iexHvO8TL+eUH+mf87XUD5vkrXr6fP+P/ZX75/mvx/p2pWI8coDwb
nvU9NLrhWwcL9Jyk6MO4CyrpIgj/rXxHykD/hn76P2NsOgdIbnsWnJa1gz0o3viuP32Grw0qtlp5
c3Q4jythR7x4+gwjz9L8bc8ptLvaRfzsmv2O7Em7yBBcOTZmUteLNFPsYzUYDgIevb6SHtlIx60r
r+rGYMhf7iLuDl04jrubfdIGi0xZqD4h6wwvU5bon8q+eXE5Vf0B326mOPCNdfOwG9GoWY7QsGzS
0quh9qNBT6s+ya68ko0ycFwemG0DEwqPJIUSrXJuz7JJSq89R6KRXd8arSUUL+3qZqvNjjy27AfK
HG8MM5gXcpwcIh1TCassNZ019P6O+qmfDaTe6uClcK3o1A+OdrVPMRQnY2ojp6miSMLewLz0A/Qv
SZodKqdDRT0FzbX1coS74W5XTiR6qZtzKEWeDcF/l89PY8T2xivYbjnTE+og85OLdgElpT3ii8JG
2c2EsCsLjsimzM/W7ylum57a0YMCF1gGzMdeXS2D0aWiINUv0mtHos4KlNhaM8L5qYOIS+yGWUy2
S0M1vPc4nN40eAl/pMm9A5NhsLBt8BGzqBOEVn/dpaxb9ALYQa92n3Uq3IYtynPhBQooscU0BqR8
YeIad6oTggzQIHZTq/IgeyOpkTt5Vd01fTVerxWesStLT/nMRoBA1PBTNZQFlJ5XVCae67wci23d
TyyZIdRbcjg5ni3KtnK4oGD6MfqvflMsx3Iy4bstlXWgZtEh0Yb5sbFiKGchltuNquWt3TZsNu6I
YqymBONrmwjCxzYP93rcja+TG2sLNoA5Ogx45yrhiYIAnplFIyolFU+M3w0ikD+77I/ig+JV8NHD
BXShDKp/aZxuyVqEU5NY47aRBGjiiC519pDe9fkqHg3+S4Yj2DULsMSk4Nd22ejvpSI0xJvEu+PA
rT6aoEvQhlJ66iXDcMPk7aJqqY7IXVd/kA2L+ztD1aAyDOAuu9qhHTCV8r4Buf1QpBSmRPoM7fav
IWZUDeQNw/ebaYakc6caJLRv03BOirANT8br0AZiymU6d/lK8xFCrgHjnJNZN96g4q8CtX0rLD24
uJB5LqRZTXQUNEz7XYPVkvN+d4MEO7iphITiStEFXFnN93VSe8qqi2v2SEVubuZey+7cJMivTYbU
CcLQUGDbQFEuBcjKrWqgw2Y13XSXBb1N9Y3mfIaieVOaQfG9GNr3otbGV9NRh7Wix80JhbfhVLRF
tRr0rn3uq8xfcUQe7Rotml/JLwCjCWqKLwZteg3d7rMC1oQyQXpqYLG+yYYnM2/NZxXsFH/e+TVH
mec+nL1HGVSJrww1D9rCiWBa1vNuq6hjsqlM+PuofRlfjN47KTx3v9guPJjGCDgnilCdpCQTXrpx
aL9UEyV0hZO6DyPMYsdBAwcwgdT+UpF8MzynfIN5P90FThBtm9ZqP4kjIxmASi8cuFPeH+pe15/0
qHrtyLtuA3IBu1oQv7aepj0LxNEmqZ3ogOgvRZCQWS0R+9K/jsqPSlemfwCUcvejXvwx9JxoZ5SR
sXMbX31oA7i9IR6b/wE/BIGW8q0O3BTcTaPfBw6y1U3vIDkL1CEvmvjoCQZp2fjTrJ7A/mSbSUAr
brbrlQvJtNvyhbp6LBEYanzEjmFidH7Pw2djI4SKvFpV5uMhmB1Si39fyr5sdNMcDyplJP8ZpLaK
yrFzMIwHK66YBQBjCEYIqgQVkJkRaf0lqCProazH/j72vsSmgax6moX5KZj8R+lzvNZ6CMte3dU5
mNSBkoJ4mVihue4LW+MMS/QDWGaX3JoLaN8I90w4Hkt3m1Ww/E2lru3mmiNpitkd1sEaJz7NDP4b
Acu+u2+aCNi/OlxkD8Lb7r60XTLMeaKvpU02gk8BrQLtgpAJU0lb6+vvmaa0h2uE9a5nwYEMxQyX
aE/tVgHWAu0YgX+sdOeB0/v4LlU9RGZC9yEzKuchz6z2gKZ2tJDdwBn1O9QUSeH17vyl0YbDqIN0
Ubxk3rWKaW5YdKifACBCf6rsm1F5IPPUP4xOlRxcS/cWgR/8MMtELPmEhrX1ZFesTVrOzRYjDMov
ehKnq8avGl4/RQgAlODZaViwOA4l62pWu8cuVBtObIv+zhdyBVDETk9dB0pwMpXsPQiQbXYciOps
G3YB6rwfSr9JvqLiFyz6zETYY4BSLXEbHTGIGGiG02fP0MWihdXFzkNH4m89jcAPKRvXNm3VUI0B
8GBn57px7Fn07oOej9FVxT1CtdudOQ/JmfJvbkX2mNwhtchjkV3AwyTETKqgnJ+QN1NJjyDINjqu
BffKqL2jn5BQcciP2oHItg2d6h9TnfZlLkj4fYuK4W5G4iALp4Xda/9D2Hk1yY1jbfqvfDHXy1gS
9Bs7e5HeVWaWr9INQ2pV03vPX78PkT0qSTPR0xds4gBgqtKQwDmvsZ8nC3vcsK3YVPsVDGkRr9za
r95AIOEMoeeID+t29VYkC/ZC/tuoWvkJKZFkKUclNpxvPXGwHZknIfmycpIMWVRRd2ez9ip+01aF
FWqpvDiBCynSJTuRi+7R9JWlOp4C89wlRYhnzZAdBBZKf+hF9t1Uzehd1YAvhpGDr6xmUXdNkgmg
rIXURepXZ2nXIxDtty2nLPSF2tfdxZlpZJJJKxm3YDE75PC7B2em48pQH/uosySdOLhOUjxOcBcP
mEx3i7KKu90AJm6DPZJ6iZswRL9CO8sWSFmAKfMB5cJmG6NPzBPSN6J1qfdioRSp9YAci1iMg+V9
6drygguE4y941FqzoC2vehdmMcyRMgs3mZ7zpOz1WAEcleDpKiIbYkZj35Gm0qeVD+GKdWJ7ujXL
zhObxkSQyaEszccQRRsn1lT1oMY1PlvIjC4S4ZV38pDOxZuKd364BeNsh3qNcZKdamqgPkKObF2a
mHkkDqiQxvCjc6KnG0tB+n4EB8bPODeuUefq1yDvyjMEQ1Rd/xWq57MGhUlvGO3jZ3yIFWNp1V2x
0cLYRycaw87d7XLcEcHujObtUvLCWI62p7rq/9TqCW39Icg/0nPdO82HEpvtwnDK8dGpJpe/1OgP
7GzdVd/k31gBWLhoUELu1CygEgbFTjY/O25NilexW2d3v8UHo1VXEbraKzns85DnpDCM7CojhpMW
zmoYtXYpDDdbD95BFX73IA+Bw1vriU7dyyZK5RqKvyjxDHX3oPAtfEDmMtv6joO7/DxLxlDThL2u
Re5BjusbiC/x5G1uE+ZhuQiyTT1540rO6iuje6gq9QVL0vwkQ4OD12xXR2c5CexejttIsCuoUJy1
nkTcqOFcqVc9yVhk+bl7infFT/2NYen+gbSy9qBNyLvKEYNdfyO7pT7WqlPtK7PuN16DV7CaR/s6
L0wdkxfhncsGvn/rmidUSZBwxUtgZRqzSBXWhCtkYKs9eUvnzeLhEha28RKEWnTqwaAtC89y3vSg
5laoVhG77Nx8MT3sT1InWDY5iHlNc+J9neraCXxauI2iqL/kTVOsURtVH8jWW0ujrqOXsgw19GVS
dOmt8YuCIcQfdRfti1jXebY54zb0Jg9eCYc24ObsZqNgd0M23vIQ1k/Gd89MnGUzudOxjDv7OUys
dVBMxNFf2WoTuqlmpg/vmSAr3SHr6pGJwIVcpwQyTx9zYGFBMRSXtpiqey/ov8rphSOsVWoiyy6o
XsdhekeyWd+7LlDzthi6s27b2TrAbffJLDUTCmsWfq0t3KPllqfq92HXW38icvBsWnH+HuZ5uVRr
TTxkw+hv5BV7th63K9rotp6VtMd8arDyp3IYTKD9WvjVDLo7EQs2UVwxA1XxXaPiNf4xe8/oInDe
rVDn8+gt/aSngfEY9MAw+sR+73WgLArqA3sDFelH1U/YRSJQMBVqhqFXdkPR+ZnRHrlztEuJogPV
2i7H7JvnlCEGVJ6zrLRK7HyXZt8liCX1Pa7J5GvAUDfGNlSwCJe9Q8wOLQCSvZS9egmp3YZaiLef
eVRc4azQLPa/JcGah7/2rWy1BtOuVD2ZYZ1cRsXIZqra8DQjzIpc7KvaGp/Z6xcHX0TBWgLLfo2H
c1wC0X6NF6wX/lNcjleGoqIimZo7NYn8TepqARb0evQcdLqybWP0D2wvip97oRQHS2B+KXtzLVHY
d4w8keZe1xW4qQ/J3aTNRZym/ibhHobSJYe+R6bgE/0hY9Q7Kcf/QH8og5EcZEwCRGRHbVIXqAGH
2jpCxy4ObXfOpFNGViLxXjrc2WthYXlSvDc4Xr9Us4A+SUAUzuahyYcZb9ocVKPMFBhja5zlmZjP
EPS/DMqUHGToM55nVrPtf8ySHRTE/5rqNeZPs0Qwfa+m2tgJTYsubRrbqxy6z8osUFmXMXnwoTbs
ROHiagWJ51JXXcsCF+4fPC9j2U1xx1/4YwruYFu3bJ3jbZy8ludBmmxm4spPQUX1rJU9gXdozTpU
Vp2RV7sKodtF4tYBhpvzK8S8gry2vM5t9vwKRtHZq9TTyDvprXtvTRpMO22ovrv6R5FHwzezyPQl
b0N6obRsHgIMwjYCu91LoMUmHmm1vVZSl52l1mUvltrBzilFuxvmZmZWSC/HTnWQvYg5dECZgv40
qmH2YrbpFzfqrTOc7uzFiNjK86s6NAFfGzXhVetJLd7B8CFvFBjROVLc9BHm0EXGTSfPQWhAGp5w
VHq3+2I1ulb2gu27cSz68K/pXorEWIiK+lm3kv843QfU8m5N+W06IuzG0bddsbRTHTSGHnrL2CXb
E+sjewGnjV7r9s1F1Oi5qWrl6icU0lMnem31wDmQ4mnwtCni14Fd60a1a9BSfCYLV7HqrRg9HOb0
KjgPDe7sA/rQu3rEIknxx27VBIX5MoXWn0WCO0WZ3ENNZok9kzDgaywiKz87ujGcpNOu9OOdQ3zf
seMw/2XR+yNUlXgW9mnkAWGt2n2VlA8R6tTqFk5A81MT75h2j1XUQ9mq+TmIKxiGnpuudMNAAXE+
pGn7JUEuZT92JcaBYxOlFw3F8WVk2+1GNuU4de5IR0ERsdKz2wWqoVq5egIKr9PHp8EjixDp9RsO
hCUV8tFcgUaaEwoIbqPJndwNPNRezCZZxGbcvBm6pR68wVGWcpbvi3aZmthEy171bUTe741ES3hK
E5zU4Hg3rN6jdDXWXnGoQ9VakdYMNl3CExyNgc6Cx8gOzDZupzlC3TWA3BP4IbIkHdX/OKjTvT7L
5KxYezuLpq94vqNRtiT7GD07TQwyC6/Uj7QGqedZ3yNgCKSN7elRz7ChHQbDPxomfDakIsK1YsO5
N6scv6KJdDPVdPQRzW89d2FKgz7SltgmbAevsPdwt61zHbrlyh0T8VYJ8yJfyAiDXQwXEms4HqSF
OgE1yL3oIs+suvyuKIFNIfCXeFk1Lgb2uIunpD53g8KGs1PN7tRZdX+SZ20W/XVm96ZyVEOg4gz4
DP82FHf0/tbbdrOuilWQmIwpm8VtkO5crKxuZbOeD+iuFNGb7CxmuEgeLsbESZ5k8ctWjK8slbI7
2YV/QLYS+FtsZSdLkOR2rTJ0lUM6UE4OYuFfMbEzVxg1AW0KYbPLmDefkXdfK6qgXIxL4S1eeqLe
dVRvF3LE54QkRFrKtYcSlOa/LhKm/FOcEJGf+WVkXM6KO8dYuTF25LLjp6vzgsYljNTinq1E+1xn
zl04diBB5pajpc+KGrpn2bLr/LuXzpocY9o92zi64zVZTCdzbhbgmRel4fRAJ5ipIlqzFL7bHdp6
6p7jLhiXKT55ezmXjDfWkpEx7eTcQeWGPfaBsb39GzQURrwO1wQ516HItWl1NdnI3j72TKCPs79e
iQVnlVpYKHZ98eJZ0W5Shf3FMhRrlQB+gDwUFE/wB6+3OKocq5j9/EkdsubBMcRXGZfXCccadU63
ma5WBve6aybny9AaGnfbproEYeyeLWFapCE0NASbdFjVA7aSpRP0V1iY/VWZ6fkVj8lJdYGc/Yib
wgxWFC5NVmiMkB2+qWFWkaHAMof8QlVchF3HS4ZZyVHGUiOOFtwxzVW5byLA3xqr+HXpinEfU9h8
6vPpvql6fIIacoGjXXdPlg0ZEYeAUz+3bqEANZMKzVnZiuCr4WWe9EfZHL0oW/tJMG68GAyi07bW
JpPMHTXw2kUxn2IevzGqLpiXMMTamd2jgestVk0UAMKZcbjaFG9Tdzpkha28N9xSzZQVOVvrHSKj
fLtARL43qbvDRC1/5iFRH1GInR12iaMR9MeI642qPZp9lger8RqUpXYMWWYfdXgyTkuGXHDTXpj9
UD1kSubugjEatkOUjE+pGP4g9W/9EVncR9BLeM0LI9k4IC8OJNPDKxK4yMlYsfWHkz1Y6tB+awQW
v7ZnJWdXAxRQ16BeFTs1jmgj1AuPdQ+3OZry4MW9cZwTM8D95+BPp66M6m2ZbqgPo/k49zemFi/d
eavJ8n6JIYF3In9tOKveVsNVqCj2qk0b+4yDd8ueJ+LXEhTlrtN1G3wNHb5ZAxjtzAGSIjfrnQxS
0XJu3WYQQDZxrW4xoNS1ajX0TlTdmh7wzjW3s7EUFl5jk3I3Hj4wd6mwaYimB99lw4nIylm25ASq
h+pqmLeqqlK0KQvbdlkmdXWVQzyeYfsp16yFjhrwgzkffIH4hp/F7l429c5PzoG6g/F8hXJPWr96
MVFf8BcQ5x9U/snvgR/H2CWF+aMKd2WtplgMFKiy7G1vCvbslvxz4ob4IZF7eQz8Ulnww2++dGXy
1xUFNZB/XbFGN2vrTpm6xipU7AwtRtOiqrw3hJg/KkuvrgFMAuwe3RcZHnWV9Eo6uVtnHlXY+tYU
ofbEbnvC9F2YfNbEO/RxVwNY7gPOVPVblq7k/8Pk1A+WzpYXOp2dF3Cxk+HnJu6WyoIilLVMxwmj
pd6oTpEC4XQzzqfdbAUkD7VW2niHMKZAAKVZyODnGB3l3q1ZpOoyzEg7SmdgTYy7rKFQFfGbXJhg
NJ9HOxHUgSZ4wH7ur/uqcV4aa/4G5a8Yi7lnvw//vLUAbe5qVnurwGjz17FMG26tXrb3PSVcOZ7X
bZQS3LVwcepKO55UXt9t+crmbxmiJ+2cuDWgwKziIsb+EyHae9O34wXWZtPXFiQpT7A0uRdxnFA+
9WEr/pBqlGdScPGmynjrYaPNKtfbfI7roj5dhlaqLzO8+fo266/jfEhKhzy6X3y0KRogsiXjuh/C
Ii1H1qLoL9+GuUlVXgrzTY76DDcjCxxT5Onus6MsSGBFNgBGeTX5erXaaeBd9Sz+WvT+2uDWcE7q
AZ+rdgwfMrA8S2GBQh0rAAx9kJdfNK15wfQy/Mh0qqGi5a7ratus1Qq2gIZ/EE6NqZRifuhjoL+5
5RiQwUmHJ9HHwyorSuPaIQGzEXVU37UCRonojZnQ2XerT7x8Fwzt0ilcKHoUzKiw9EF9J7tr+KA4
w/QfNRvEbUk6GCmePMYmLr+fWgsfHQ0YV6YU5N5jgfkbRpN82mFzaMHjvcHMk8Mj8iz7uKuDZVX3
+Y67FLKLdWSsgvmGKw9NExXBrR2bVVYt9Bom+T/+53//v//7x/B//I/8SirFz7P/ydr0modZU//z
H5bzj/8pbuH993/+w7A1VpvUh11ddYVtaoZK/x9fH0JAh//8h/a/HFbGvYej7bdEY3UzZNyf5MF0
kFYUSr3382q4U0zd6Fdarg13Wh6dazdr9p9jZVwtxDNfVHL3jsfnYpYqxLPBfsITJdlRQE5Wstlq
pjhWmO/wltMLMsG76F50kq2+9uwnaO/gjW69OitLJC8vsiMXA9SqMkfXzEGoy+iSddvoxZvvhM7e
mZJmJZtoDWbLykmj02AUxVu7AlGdvsU6xaBk0pKlHKTGXbdySYXujSx8zpzsPDVDddUMr9i5ft4t
ND2HPi6DWelAVwu8k2yRUq2ulaaM66x245VTptU1t7uvf/+5yPf998/FQebTcQxNOLYtfv1cxgI1
FFKzzbcG5Rwwdfl9MVbdfa/kz9IUXs/AFGWTaW2kxXzUqS9yFLuJhM00OwJfyz6KmTMjD2antXj6
xB9A86p7PnLiUdwefowy50zJj5DqWwaqvGq7LPxoeEnQrZg8ygWyBTYYMkr4EjRJ+5BNDmRexviK
V58j0yArcv37N8Oy/+1LamuOEK7uaEJzdHX+Ev/0JRWAHqeOreK3qaqbjWa06cZgbbgnjZk8R31+
cYxI/Zo5KQWW1gzJZwfRJXATZSE7Csd4RlvXe4RuHB261B3X8VBis1c1j5iPYlk5JcFD10TJ/tYM
5tKBrB+oJGS3rRJhPBMkLRzMHz2yxjCi5x73WJV9VhzkmVB0++5zrpz1edGfBjNfvq4c8Rn3BuCs
SAfyfQfKcSyy0T/aMM3zWzvQsbHk3drKXmse8jkOgbzgNsOVMz67kyjNrCWm8/5/uYsIMd8mfv26
urqt6aaw582zo1u/fkK1qtXomUPu7pSw3PSp6uIehP6P40KoJM3AvhRrtHPkVd2paFxI+l3evNm1
CI960mX3oRll91qC+2fSu8Zexm6HDuaHHxQYks7jZAxx25TcRdduZbMdrey+L4RDEjVpNqN8cc8r
KOrmZbeGEuIhgwFNOTb0rFkMlYIusx5zWoKoJ0Xq1MvY1oqTmxTwYH46bRAc3kWTd/XUGrR7lPGO
94m547dpnaahjLdDr4eXPErEGthofx/xi1hhxBg/+R0pKnbp3otS9FDMhkl5T4Lgm6ICPleEc0Jv
enqCi/VQGVqzmwBGkeZs46sg13mVZ3BlvnMBlBl/hPIGkcOoSV8Mdxqc24Si9GFmpuBCP+c3HbRC
jzRcqPBrzGfBt8nKy/graRWIyTYiS75a2kvD7PH5FSa03/kstiek2uVpPYXuLSibAM2NQ/OnGVP7
9ZdgteM5HZis3SYAwiwPfrwznFHZU9yMUbBWan2pOQEWAJDoT0jge6dEaboj+WYI8LRk3PIr1tA/
nQJqXqPGPh0+x+Qui7aVbFvC+hYZfr318mYfqkXwHKhtsTLJvZ/yyXDOLvXhpT4nu9t0NpRMzDce
MfmG6qGxx5Cb+qjXUq+srPEG05fI/MHzsehzoHLOQP6xc8mz1sCNZCfg2+jSV/D9TW8qlkaVjotR
jbC/mgfrjUuZNQu/gPFuTpPbq2fQkn8dsgwDGva69pZ96iQWdZeq50gDlods+0aOs7QPdWyCi93E
zt2YYc0+eFbwxe1hfcSjyXajq82rPaDj5uZ6+KXqcohHnpOAjzGUR8pMZ6PzvGdyMt3CjQ7UiMaz
4lWqv+7wjqSsCYzMLYuLrsAbQJIW6+x0Ko8yloHlROtSKy5kKp77Au2Iih2ov2aLR2IHbOduRKTY
XxcmizYlAxch58kp8swNIog0CX/N57UmB0H4hB/LOgkS3tgIbNnamLxgZbNcXmuN4MmNavwZlkN+
NL3KutS2sC5jBJru758chv77fUnXhaoZrqbqhgaD2/j1vjRUXtr4vW1+HTxvrc8+Ctp8IPPWsu3n
zETczgOb9q9g6QzBqqI8/lNMjm5Bhx3jXDFQG5lny7Y8CwZk5dUppfg06UgLNu2G7HfCFtKKz1XA
bU8euiGL8MuQ58gqqCpCPIySbb9yYRX53VHOkfHbECBEz+hZ+Sjq1Jq6yM0MPpuO0fXfv09yOfHL
/Vu3bN11TMtxNWE4cpn40xPWLCPcjRWr+KoYUba0yQpt87LAWxQg03tnomCHrt1L7jjtkXwy+gVz
3IlQSlQLc7okk+JdfdP43hfWiE8t+xeWE/XBFIP6GpXFQsYDTw93ZEOLjWxqGRahIDieyNrpJyMY
qttlS61gQd6o6Xkyg3STCK3HeCEJN8LxHe69sf3aI28Uz6DY3+KpvzSKNv/ij7Gz7jEG2ifoLr6G
an4DGEdold7iuJm3rwn5ZAn0/W18RlwCht1QidBxOIaVkz/OdclVkYXGRjaVsckvsFJ3MfmuAuFl
AcM76PJ91ObFIwbZVFia+mMcFW3995+W82/rIZ61NoUwk8/LFJQxfv1WV2WtO1Qxg69d0OIEreWv
k1V791Fa2uc+r/pFY7b9+9AG4Ad814Kt7GjPaORssMTu381uSLZOK8KtaaTNug5AuujgS47afHCo
rB1lU57JWGAKajW2fYhEnF1Z7yDpovKzKfFCviIWiF3swM2lL9Xi5Gljfyowy3huRvMSVNF0QZQo
f3aF+UG9o7mTrWBOUjZFUB9lM23Dflm5dr+v5pmlz1bNn3R7K3tDcONrPa3qje+K9BDMkDMwkO2p
m/lE1qwd3y6buq9PoPaAWsqI7PscVfYCGXGH3UJWozTVRv13bvrWXN9LhUV9jNzmA8+xYhdHNcmU
RCWFEasM1eNuHlo3/s72IGfW7mjf2Ui5TQvTyO27vDLOVW6O+3LukL0yrjWW/V8+ePnB/vwzFeQo
TU21ddVgs6b9vhDukaLuetfXv4zCr1a5VYCoNZX+doj5wqNG4r7kVWRt2FJEd1bpWPfphPCujcCi
bFEHTy5mZwAHZQs8m0p169wzwkVWg6sZe6TM5AGtqOzs2Nz7/cZQWIziOe6gOkWqZTh3LIn3f/+l
/rdbtTB1la+zrsKE1XVd+20JGRtm6ehapH2xNe+1htR813CX+ekw9KjzwXfUWMhN9iJFXPoO1Ei/
MjLPvZapyDcx23uMlNAgNbPcO5ROaB1UIDS7LpmmO68bqk2BNfMV+lm/6PWxORahRi7eKOodoGtQ
Qsm0drzU2xvg9w7yrFCj7naW/Tj7T72fsc9xFNbi//JI+7cfvzBdSzia4eimO2/ef3uksYCb2LOP
1ZcoTT+y7EJ63rsbosg6hzOWR+JzTJHGKxSPzNVnTJ7FrSNOGgZbtwklGjULeRpNM4hYL8eNvIAc
LDtQspmzH95xpGg9/gX17lAYKIMxQGvF6e9u8G95qg71LNU0JuueHCi4AwijAkAP3DBRX2ypYzLH
7LDV7m5DQH3dmvo8xEdzZYHW7IgMbJ1dqzp9Eo5pHKTZEE7E2dVXzWZnIqILAYumPMixeRrfxqbg
/Z2FWQbtzleGTR+JGrqv02qLdijvQMo7XwI1wZ7eAYxHhsRmE2u+GY3vfrF6u1nCXEBdROuda5Ug
xirmDsSGSAfnQXYBWeNfislDdHPuyEbWeI03YgZuBvldO6hzeoiOaCpeDQCRf/8zseXv4Jd7gMWa
xgXYatsOIET998wAkpWJhpbtF2sAOV7WIckv3AXWkdLbL6Xh9Suzrq1dMDeVHgy3qjfZnezl0Y17
L1nhsTDNp4wlpgyPFtgpHm7fUAO1X1oN/IeTG+pSdroCGxaPnwqHudfJ74O+f8KdqDybpWnfmX4o
li3Kyt+AucOo0se3qS5A/eGass9Cv3iqlOpVDuiUrF5Y7djcI/cYHwN/StaJNyhfm3AhB+Qic1eF
G4xHr8hcfOI9Hv3zpfHTe2IfYD2xitF3g67gRiaJl05qkfbzez5fZI62qhbV9+N8gP7zV6zKjOpe
HpBK+TkmB3/OVaKuvo37jIkIpSTWFL9c6/frlzaoILaTgur5o22r5wBOyHuiYy8Ul0O2z2vFfusj
dONr+71r4NAlnVqh1uRZ73aJHTiURRbwHbgSDEYQOSMOvRJqQp1Z1y4b0LxOoIa6brnvCgp/CIUk
/Ex0H7to6P4R9Llq7I8sPPrgxc2bR0eAfRF5/eJCELibjMZ5BM6mr3sXcbcQN+LH0a86bO7wPYqQ
rliycAFhPrQXOXaYcPBKKsWDtcpYX6MYVuVTspC9t0PeLA03mu4TNo4nc9D0rfghlCL1Tn6TP/kU
WcFIe9pixXz9DMkJv83/rfnb5VoYfavSFNZCzpUyK5/XS7EcO6gFlka53ay7PtevZqE1FDh4WX0+
G+aY7FULV9zO/n5cjmb4xlWpsXkzxt2ScHd56ufes95axq2D3LR2ciVCXvY682h5Vgw+4BTGxdSI
Jh0SxMRaDBS1Gt3LQ+41iBl4Ybqc0TS3WGMa097OZrjwPK6dD2rTwm+JxeVzamS3yllM7bKPRrFG
3ejZcNzx3laneqn1Xb2VTXkYMq1d9J2T7rummO5lTEuBByuQnmRLxovR3edOMd59hlozQj+/ja6Z
bjZXM/vwNErFdYKjEanW8Q1brw/qjf7VVTTjYdCCczPaw5tZWjpoGtSbcEj5eVQfc6eBWnke0wJc
PozBZTTqablM/LOHtNmDqyrDY+1HZBsoGW79bhoeRTnqp5l/6LhdVpKfxAMKnAtIQcZ2ueJARuHh
pMWPgmcEuvzjPdvl4lEd0nZtab1Yy+boxuF9NpZL2bqNGEttafhC2cJYJsXok0tA2MuuNrpn6MdQ
dKz++myHTaS9Mw2rr/eyQx6SHtjnxjX1WcuqrxZytOxpbPUuSIryQXMRzy4bs7+LbUc7ey2AJECk
5bcEAbIUWcfXPE2zbYae4s5U8+IZ6697OeBLKHz7ENi1EqJGB6/DbYy7wXEGck/jcIECm54hAyxu
IzRWMkclNk6fI+Qwv8hwUbMakMmG6rBYrhyyCAHW5IM5zO9ZUh01HxH5IKWZWI23z7JeX6PWUKKs
SULHHrz0m46AThlbw3eMigAWY6n50E0+8jhpY+28SB259zr2bUjCb8617D8sisqSXXHNsnTc8zxO
Uax4bWF6YdI3IABY538d3Ln5GStSg49xJlpuQLi5i4Ba7htWfUupHJBWNrp7KkDMqMztS6DyWJaK
AdOYPNhpKU5Fz7s8FT2Kz6g2fpmcmbKkKcM5VUnpGZiJCINNKsjvZdFo5Rd4Q6CPAjeHS9O271Bz
rSQrv0yA/LdePRVb2UzEoRg84GHDWO6m0ag3cjKSkMscnttrryjIO3nxuJbxoA53TaSZz8Wkdoek
N8yVvIxW2Wc1IV3oZT3SAS26k4lpGbAFveHdwMZ4UdrSoGga7zFy/yLjmg92G3y3NDYY3uLhGMzD
RaOoOxfDvrUcVajmxagtSr4goO90q1BQ7OyH99FskAAoFzF+a8s+dsxnS23txdDU01vj1zFuT+H4
1Yx8eOuV+K5H2Y4yiQ8IU/kzhxsZkdC5lOzYgwVl7k2fp9VH7Kf3ytDp95MfZjCmzeGaAZtfQpjw
NnEsZm1fpfV2o2hy1npDUK+9KFlU6CdeXFPJvIWuwRCseEs3ceajkh+9i0B12WGVlXLn9ZpyN9jo
gMWiPMrQZ1yeqb3X80ex4Pytwwh0ZT3xYttqsHDomuKLk4TI9hiK9zxmegKi2VWubl749+xwnIUO
hYNKLDHL77OzKYJ7SpSnSNX7oz5oxkVtfPOCX0g8y7KtZUgeUoA22LQM7YFSJBnsliWDq2rBcx8D
uAX6EoMiacNnlDrsS9yV3K/otLx4ePT1j7wMw+dCFdXKGVM8j9yhuRvmQyEi5B2yaqd6WXOnOjaH
+Ux2ymGloRdLExLfWsZ+G1cmA7aX1hOkHe1UCXU69m5aYqBTR0/TQBncB3zxEeKb0RjeR2cG4cJD
eop6qz+tfRBjt0kQ+MpNlGgLE6j00RYIx2ow0joEK/VupxjN9dZEVd44jTXqMAt7bcC3e24yDAyq
gp9JZKbVcwlRcI0xWLB1fKt8znTkLLmr27jF0BSlgZGokyN6OTdD27Z3AVrSS9l02q48sMCMbk0U
Fd0jvETwR/PgdLLUO1H43xPx5MWT+hUo+B8REM33oS69hV+Z9lNSiXqVO1ZwD/sv30T9oN4NSjmQ
5B/VQzLyISVWgcQKfj5LSxXtFYZtvFP5b29pY3OGlGeu/GrU2GR33zUt6P/kp6FUSfJnxMpuEWON
8FKGY7CuCiDCfzqZSFexlfALUCPLPfWl2GGzyA+gMKyXrMz0Q+GN43VulU3BO+UH2TMo4GShaPqE
iKmaPtu+ASTaV6qD7HW1DM1FdO2BxNMruqFH5c6dNrJJ1Tja9iT01tOYpc/oURmLtFXik5vXwUUI
7U9uht1rGKT5roBns7YQpnz1c1cj7VeoqLLQ63bBSQRN/tBk3EFMH2GbOWyXRnWEzSxvqN1rg97t
uhhqdSt7+bKgcp9UCfgsLtn3qwqY0ouBjN7F7o2fXhdSYLqWc/R22AjsGS21qx9wHMuBJpdYdsVW
ePaRWlw5VVq/Ipf+CjOJ72fUL6l4u9+cyQOoNU8y4Z5sh8DEKnyeFDggtXRsjV+nILlNspx+6VSF
883vUwQq7Kh+8OdXSkXw8ysBgqtfs8p/tRRf+UjL7qdXgtW7mxRrwb3UBCU6F+NliV4eqrTZ/JdN
3pzryGWx/laVp4wmDNUicQYA6d/zPG3mFYGiwqewo0BH+LONj6LKxEsqovfJj+oLwn/iJdBjEKx1
9TSULH360VvJQXCxsTUGan2bEjTjITJAFcnmDJjcokKn88FxCWdQ+hXaJPpOXhGJSFAWRUyRbu4d
w+gSY0Fz1diVH8j+hOc897JdkOCzwGoN4Q9zCk++m+SLIGJLmYcD7NJ0wBkrsZ7kCH94RfOte5T9
AbYjvHZzlq1Q41GUjmpyGN3gxaldC8EUnd24am29SldmIKFzglsKPWhu1koW7eI4isAb0XSTckBe
07V3smk0FszQohHH/8/Zefa2ra3b+q8crO/ch22yAHcf4JLqxXJLHOcLESc2e+/89fchnbWcOBvJ
xQECgU2yIlHknO87xjMCa7zjQvxRtYzs1oy77DZmyoESk05GV/BbcP2IH2+YpcdlL4qR9vz7b1DR
3nce5k6obcuCWo2BS0i8K2dFJleTsrZ6ZnjDuKVAOGl0bycujF4KHKshTDs6t0LWj0aVcVLxf8Vo
59FoNkZx7WVPqmxFt0WVx7clIdZ7KxYNbcQIY7kNS1QGTLyt5VBaj3nRfZI7bsxtqjUXv7agrRTT
PpHU7tPU9dNuEsg4A+Bwn0oN8sZECezK0EnIQR/++nTsIc3eqvnp9POrFS0OWdsyynNPPMnHEXn2
8vS6mPJDQRedAC4OK2c5Raan1SlFffpgff+btl3HR8vOdHc5yhcA/RSujsflNWAi0dQcV5IVDe5A
JfBahTB3XRC+4HN5u3rbZAs0MdoAtG3Ztjx4RPFsdOi6r08F56yc9NJ4kAnRPfnkK+5yLYX3Ni+9
bftPS78/zozs769n/7P07lXi0BZbpNP0WuWbupO8bRSEocsEbZpnadONkgbJRrRdvnrb5ivttOpa
RVsvT1t2dLpaunpqdtu3baawAKaNarkR/fQNHTh4zFoR/PJ8eS80yliT6CFV16F1C/89d40saB/V
TtyjHwsQ4UhrNmBgkq3ySiu7+vPvz+9fGv6axhyBtpqBC52y7bL/h4ZRZjDJCdUmeARUE8YHw9zV
WnaPwat5Nqx2K8Za+Sz7lnAD1dQuJUz9fRVMxhazf37Kod87OcJBB4UVJ/n8IIH1XxkxStBlVa2b
q9+/Ze1910QzbWFqFDcNzdItXbwrnBmK7IcBXanP0zisInuqkYjwoCcFmc+m2eyYJsdOL3vft8mD
ScQ3eXaOmurdo5nVR6x9yM0VLFa0ETBPpWn/6KPXd1KRyuceZtidNKYXI5X7x6LiC1KJlNmlwQrb
dOFn6nlsKkqbg06+dp5wkzdsSyE2kT3L0vKwHIhSoSe3Ksz/INXQrHcXJv7jlmkAUTZMna4ofcaf
m0e46FFiZHP8gMEFUyRlfqI/489B3iya80Oq+vnJK/CcU8Dev9u+rC5HvB27bEtEDqs10cn6m1/k
3XFvq2/PzW2MO7iaIpiwen+rATc/BsJ+xDhADaTWRwIaTF9sLL1m73wITlB3wDl/vWxCrTXsuZJO
sGnZubxILxPjVFuhvgNHN9zKRdkD07gWUc5LSh3npl+1UFvmJywvInll4CCf8I/Li+AwG69iouOW
naJu47VX9PrSKDkm1AgZciJjiOeHZamp9dwBs9yu3+3IUljtznKgwU/FVRVAslVbmOD04skNtLC7
NxNjvOIDuW3TDrrX/FAOjzim4rvX/QalUQbJ9WnZh4hFzbLmlCdk3hhlA8vVDxQyGzT5lCjl96Vl
2/IQz3vfHbxsW/bWjW7uhQ+dpp/84ijbLcWHMbkRSlFQF//7Ydk5WQDvN7k+Fsdl/W23HIE0pmkw
0KS1yduVJmmjzXdeZX6Q0a9ESpteWfN9GBlNfJ6a7NK/3oYRyW8Ia23RKcx75zQfEJwZnURUFcuL
dGUq34h2s+xbjgrTqdpDXR0ZqMz38v/0V5Vu3Iee/v2vRukgu9YgkGyk0wRBl4DGBOTeY43iB1da
YV8wblqXZbVXR+lR7aniawAYTt2gZpc0a76QL6xdQZXXr5Ylw9OZAZKSYZSFzjRxQoSz7IiY5xMj
UZfrZfXtYXlGBdf1bZNM88FplRhMStNLZ4RAwNjUzNoEsiGdl21vD4HhB65fhMmB6nF8hOFFAuC8
tDzUkjfmzrJI1yrZwEa9RG2QnCI/g4BlFdna4mtYVVFRrVMwG1Al4EFT5BowvrUvfpnDz+i77K5u
qFv3oyqvX1frtr2xiQ1SNd3LXZFVlF7KoiOPjoMDu2+vsmg6UfxJzj49PLCnwnK8RtcehkE11q2o
p+2ymhMO6OjTGF/KoPY/VoxYFDvRH5Jp7DAs//Qso7tOMckw3Gwi6gJq/cSv+TAi7nvwjLza5j3T
nzwPCoiW4e1yAKS30TEDz7geQrs7iiIHITzYxRNq0PkFrEKyVhnCqSNgIfW6HfXJWXYgFbuhUtJ8
6Dy/gC4DUDbOUK+HlnpYDhAlTGqJoktnkadauHHq6d19bzNp9WC0MXOuNrMJ58uwApyIyCrGwMaQ
Wdt5oap/1GukWfPuyIpRcxvMV9K+MtZWIIbDLC7G9wV6TgqkY7kQ5wZ5lZnAsxZjhl/E+6AuUny5
dnMccv+7YUMdum/0E4obMtDGq6osaU8hwXys9WmthI10gbcw3o42daUCDekuztThVoWyeNPqp2Xf
sqVSzAJ1UmC4yyq1ixtd140DmYrBvg41bRPLSv5pzOrN8lkYQ9u5QTPVV2lS0sIbhXj9eAExr7Is
zx4VjR81qTzyfgiG8k4Q+LQ8M1NiEGiFwJNQI1SSdN9e28MYfMar8fpFqB6Qvd6C0amR1XGRkzJz
jQowgtSBvMx02KZ1iU8Oc2tpvy6MywJJQq8L/+wa5f/NMb/+CV4nq9tqHha8/QnJV8Ufbsvqr3dl
kqk0GZGrbmqG/f6uLITf2KnRDh90fbIucdJeiO8oH5WWfMwORst2Wc3AdhiVSsGsojPo9i0lyLFf
ebkvdTEfj1m4GUA8TIJShCT+7yVJN21GGWO0XZZe95bGH1qTYEp+nrbOIyvakoZJQC4SIu39nIe5
Q10WaKjv9aoHvAl1V640ZWfqwDiXpbdt9n/Ythxn5xdSQ51RSulKwYxJ9iHF6UM3lVQeE9s7dGqx
H7Mp0rbK4JmbseXO87pOOs0GnjFMlCF57NomWWl1ZR5KG6CoqO8iU0oYlRnZPgzClMszq9HYfSN9
UbnGyqRh+gu/LUdRAUjXmkWS2bJaefcmkpaHAlnlpqutyrhKhqyENRcWD2rL+KMOGvIf59WwyFe+
5lX3fjrpN/z+GPPNAp3RJHkpt0ncDJjpWbGXbANITpeeLu/J9IbNsjbGrX1ZlqrWkqGMkacXm+Cn
nWWjZKSPELS8/dvBy/OpUm3k+amvxy7PTVruxsvGbiB1PPQ1XLKa4m39UC4Zq/TFAyVgEyVAkRyW
/0lk27d0LnWKt2H3oWsyKrz8jwzyClw85QPErcwUj0UafgmiKf0aTtGjXuU6w/7B4wS1UIASDnk/
HxByn/gQipJLXW8jmZuHS6+LyxhKHWO+WWVsa1fXeBNvA6tKaQvPfRtKQSglcwF33HZq9XRjhVO5
Zzxu3dMmvtG0UPtSCC+GmOhrV5oWFFd+WXMTmne0wXRV8MP6YMuZvzfDqtuUPRecOvq67Kf1HKyn
hEh6vZHnbAavX2sM/6+ShHFFr9jFF9WOHnB5dWD9VHGgkSutlu186m5EPPCnmaW67Vuz3pqFLX0K
gNcsByTkR63VXqsO8NWj+yykQDO/oOzrlWuNk3XGPaxd6qKjJTPvaD0avpCspBvVq73jlKblykiF
fR31OFzgkn6sq7wGX1b4HwRzg8JXxofONIvTWOnwk8ZsfMDmEW6aUMtQ5LM3LACrSkQ/XS17KzxP
pp49QFkaripiE5iScFQcTtN29CVgSG04PTRRG7sy8TfH5Umm7a9b0G33Ut1L12ZGkuzyh/G97E07
6FbLkwhdTFaNZxl7kGb1uYpgs0zjhLCjnmdNYaR9eFslJ+r7all41ZHS0o+ry96wouSwPLeZ05XC
0qekm9J7tHUa/yLwDqHfie+L3Pq6OZ+69A4KNm5p/cu+5RmSJ9ZabMhoQvZx5nniUznUFcgOgHMI
VSnZxzRoOtXYJ/mMpvMKmVwpMzoWoyfu4sm6fd2e2AZVN5TEVjN4N4ymn5ftNUMSN60BAmBaSq7T
pmicYJaaSCNxLWlg6RdjKvsrdLLkQURgdbsWYQ1w3rWZNebhdZG8GvOwrHs0Y7bEbsLI4SYLDEc/
ZyMYy7okqud1W1ka51CepMMP4pp5m6/cjEjaPS4WDF9RuXVR+FT1/q0ZeeFz15dbkorzwCnSp5SA
8Mgp2gszYxE4eRxBtPCn53r0LkZl9U+k73ybqlx5VCd9gAoG4G6g7O1AiQez65kmSMGEGQQGNpv7
kOzB0+wsilzz4nLQslRrDVlRlpW6yzapwjLjSAGvkS6vQQch3MLvfFl2vz3P6okeC4IpX3deOjg2
mHO8prG/loxSv2KOK+NmVZR9ZkftGd0WmDgR1HdSwFjZmqruM6S4i+ejVnSklZ913au7KZxNTYuz
aXEx+X6qHIMJ5c/sf2pGoikMLc2drhpMBGg8UOzDJlKQWWf7EQMRzKwqL38NQa07+EH9SZnz2ZYH
e3YSt356JiBeOi6blkONACikB+d09XasGZA8qIhgl0SVWKnq6F/UtJlIrzJGkukS/dxEcrdW7Ty7
JxdLxXur+U/agASmZgztdHGxisH6fM2HeCbwKfoHOwR+uLxS5SvfXymfA1o1Q1K3hlSJM6WtXITB
2ZpXEoah57SfEsBufRlualOacxHYYyZ6hA+RfE4XJSRVk6jZsZCehnkpUsr05BdVs8tJIHxdCv7Z
9m5v7tf9WsbKjzpAPtjURnHfzIuBIcsHSfCwrC4PQrMyY/16EGRDoRK0waFWbChurhThdQd6M7G0
5AHJj3qw9LZeqQZWZ3gZkMECqgPY1dJrK9HIYZ13wEMrVr3dWofSD+yPVdK6iaEPZKRgkcj6btws
q+i+9iTJiXuyfSLaxRjAEujbLXmufNSMvvOw9j4T2h66aT4DyiSt2mRJmJ3A8qJlBru7LSe/u1Hs
aXSDAPe6nNB80OYKkz/Xmpo+1PdWVj28bVqWrLLXV+GcZigT+KPEqXUikdxi0o9vDtKccNV5ddm2
PEwFIxcHzyERkRZwPohBNxUFMFehHwZItwClsKxP8/pQ+6iYlnXu4n+v+2n1oMsZzK9M/iSjH04r
OXthggi0MxPMlxAaBLFu3KIVNjaBVYRHw0z9c2vNDSepqT60eQb9ArLvc/uUJHH+kqloSKtKtT5I
XPYQDiTN2e8r9ZCbabxNyra8ZdYJ4iMtk6eOwM3lWUpXXPyRqxXCPc/l0rr9feVPFT/bk+gS6rap
ypSFbSE0mdPp55oXNcqgs+TC+yryGX8waf4xpdaHB+ZFrf36KY2n9SfRgrmOCFh34/A8qkTjKTW2
Ykko4aVVhz1JSET+lZ7GiCy/CqOq3rf2SjOLcJsWeXAbZLdJ3FxyzdcPsiS0A9UCAl3yInHDrkUB
o2PKYNakr3J5hPo1JDKXDl4OBy2Mz037oOiSvmpG+G3U7Zot9hPKyVqFpaYJiLVQDsYsvjFl3FMA
pT+pCnCtTPsUPaOc1a6n/ANhdDZKHwjGKv1NkqOs7CQrnrJNq/aDZE8EFfk0MPHaix3d1NTFWCkd
zeiOogdUb7WvL2IkicvrsCOFUKSPkmzScoeQ6mTktG5SlKmr3iOfygoS1xNKvsHqJm96L9E2k/ja
6mq27yi1rE3q464AZLqhAj64ZlUw9hbt3pvCZIcXF63MhG4oFrkDohdDJxlqUshbrnN6PLGA4ZyW
ziCH010PNDqSSG8cA+752HthiqixuUbHJK0R3hWbUbNUJw56WvdxU65kgGwkP8CSkXr1S5yD7OuM
rFxnvpc5klSmq9RXi9sINSCSAvUMxFo9N3jBYiVsSWQIXAg3wwHBsX0kwRDweY2RjJ5hcBdjmnST
QaXkSK4bIsSy2sPhW8HDpJkfNfsJjj2whsIxBioG0dR+TeVSOyGfefIDbWsGjJmMMo8yx+vG8kA1
3G/89JRq+schMrSD38jmKhbgexm1+G6k2A3ZkUZNj+WeWV16wsyfnkou0mMA9LXFkVFFXnEX6MW9
EE16ECGtak8/Ur6+gMUyPnHt3QcW4e7kjltBds41I3qopGSrmH1PqFVYuzntyBsdMV1X6U4SmKgf
ioAAOBL0cMpGTtd1zbk1DhMyiPVM89wQ6ntuE2s6BzkCFcmkK46F7VR4pMzKONc25qCLQ1FGH/PU
68/eSFE2hplhKZW3a0f1xmI+6nBJtvZgS4FCq8OdElXt1fKgmpAThzIjgi+oEF2VsnbUxhqpnGae
Crqxlx4lymo0AvD9JjG0iG3d3pucRj77pSU+YtN0rCA4llSxD1IqDfvR7h5T/ONnXR3QRmt8jRoC
V1fVCBZmRo+4Ef3kqqsAJHiTpW4HRrKrVDXdUNK+yn25VkOV28s4DGc5S68bvIuk06OvxSQPHmPU
mlWctQShp8GagoW9TXwzXwFRXhmD/8VQte4PlzXl55oBVzWsAJpQBGJwLAq/mC6prNl5jB/tWwpe
6wAB0DiiH1mRah4REZRAZyI6xHMyXKoOxUOPHO6EgG3Vwi8oLPf3F1lb+Wnyv7wbUsIBttq2Quvz
vZN8QHKudpze32zGxFA42oo46fy5s4LZQjM2q0m3Y8eI4IZYg/WiSfHXtmmGU9vb0z7XrW0pm4yg
KWLtGKkMB08KkD81oblRghLK+QTbsO2CTyiS5Kt6Cq7i2lSQGnThOW3VZNuSCyHWy2Sc4MQHKQ89
Ry2i+7At77im2mu/6FPytRKxrWTtIUyIHYx0GGK6EcMwm8vdUWu3fFwgcdrSkNeK3+3TtFbdQMid
O/pKRXKUiallXq0MI1nXvXn0MSKRQpA66UA2IdjIF7sJg60Im0c1mwD9Ffltbun2QfWVQx9Kd5Cq
oo8x55CjWPZTmoOu08ZWPqIS0XeZz+Usl5JoKzy1Okb+uppVtm37Ikb9wtmJJ6tK1mMPzbTy4vak
yk2DwtMmQkAujk3ZNuckJRzY8PPWhZ4bO7FshVQtlGtQ/hLdhJDczHqcXn7//Su/3GM5E+fzEXW6
rpqm9e4em8PtNEvhZ98yUx6uu8ouCHvy9N6ly3BXByqD9IIarzqfnUWZBzfCiv7gj1F+LkAt56Aw
BUZx6miEIr3XxsPmy0y7srNvCPHUh3xEYUiaktlJWNQaU6IMgY0fqtq68Phk9U4ULyTJmNuAMR7J
QfFJkeP4EKM7acNuxEfP3e73H5P6y89kbpYi6uC3otGDfN84VSSzHvDJTt+UPPlKDFpzQu6QgGNL
fWSdoFWWbq4aV2eUEVumLP4+GJVhTQ0YvXCfW5tQqE+Q/NvzQLosLJVROiaY8KMxk1d936mnqSdH
8/dvW3lX2+OjBdUt46S0VMWem4fv9AxKzPwLIZD5Laz4fcix+GK3vboiqQ+qhueX+8w00JRMzUcR
rKl276GNa59za9hzr8MFS3Afd+2iv5K6wqFcaR9qc0ycyALmD/3fVTitGDtayn1YKvJ6DPIdQCV5
1dT+UbGANXhk/hl1uiJwxNgP/lSvKDVa296iONY3CWCSlIBN0oxmLnby4ElDtjF78MUBzd1jid5y
XXoe6BI/7E6mMdIAoe+Kx5cMzzaPaqeMxqdMpxkYYCF0Y2ls16M/mJtcWAETt7xb1VFXYh8c7Y3f
apsgF9WN1jcppvzEXA8EXW08XY+4hdsM74TfUw6bGgxiWrmqdL9xvYKRnh19wUkX1OWTpOviXCYM
yCSJvFvFImmzxP/umFE4Ujzy7vGW2fteD19aBkrYfJbB5jDuYdYWu6JukN9Spthyi1UOQGdDKLtf
ZY0cXIgaWtURRJU3wd6Ym1M681PiIkMiGQN9X/f+sO5hfrm2IbI7G4z5zu7aZwF7MGUUoCo7BQfZ
dVEztLug2GFCJCM0PXjjyVaLeBeUveKMnR5OlBcyV5SJO5IVfq2ZEjmsJfDHXraDzKHUL92E2adM
p+NPdIOSHgmoZDCVKSu/f4HOnd7VuW7s9K6e3IaarSyUa4jwcy4Q9rt8auo/3KneOWheT2UdnoRJ
vdqGU/fOQdXKns3v0vS+GVUYMPzoMic2JXsTI9nZKHLY0qXtuivDEN2V7isEYkb+MU/wzHNt2Qx6
d9fNCX1Y/e5TvpTf/9LUn7Vfy7ujgI7DR1Fp3pv6O3OnIqtJlZZF9DwQpkgKBjG9vZzfcJ7kxLyP
/U41CR4raJ24BeXWTaLUjtYjTl7I+8UEyCoayeHQko2mGPUGjQKVvrBJb3I5s9fyFKibaZ6eZHEf
8vUn2lpPBbF5efDQcMn5w3/nl+udSXNB2AgOFEM1fwHMaGo/TfHQx8992F6QDSt3io3cvUJh7Hrc
KVdjWyXXDTQ0dBKdq6gjjjTFUtxGcMGWNFK961rJPw9Wi4I2NjVEkFF3Z/b3dm49jf5Y3Pv0/P8k
FrHfj2b44DWVToymWbbOheTnGaOhhHVaE1nwLPmAbyaQin1ufmiSiKEC+NKNMaiDE0hevsezQ3sI
WewdtOFrM7EPmWKI/TKZ6mTtLNUDer1sr/akZeUt8x2FfArHR11pNn191pRiH1E43CqWPwNLMNZA
TLMPVT/JjubVW6KBvo4oxR612EK40lTnKPWqLbXh+D7tKspmXEybdnj4/Tf3TsG2nIiWzuTNkoWK
1tV+p5eZ0hZywhBHz1aq1ms7Nnzu4B6279q60cIiPhqDYqzxSj2PEkFR7XCQxloc06Fa414CQNwH
Z22Qq5NIgwK+tfLJJLj+WrOkPYmFndToHzH7kgaJWWOFejF0yjrpXIoqsE8iv7yaMu9zK7dcoz0m
VfhcP3j4eo5VC4v89/9Xzp9fvm/0PwxaVIuT1FCMd9eEqk9FbflZ9pwIIa9Q0vZXuIFtgrY739yH
DDMvaRiv0MlkZ3vy7/QmePHKSXVjWRWbRLf98/KQ25R2IfcAexAoK7FbRW0b33Dl9faFVT8SwTyc
JMq9VpOuQ6m6IlB5AFRBeRR345XOe7vWAQ6FnFs7W/fJtE8k/Xqg3XcVZ4+huec+nZBmSY4DVIPM
1hxRWNhdZe1DabRrjx69FuvKkVBytPxNJ0PaJSWsRTeTYY8vTG6N1L12nh8FbktoiFP72dz8YIo1
3Yo0c0bdkAg1SUGlYNC5gH3ITs1MPfJTuyTCHiA4WhremGilj9KYlCtaFBf0i/mVOtw3zRTumHL6
1OkNTN1pVpAy3CUuQnDVnbQPDAmReNb9c2u0R7usyPLh5gMM3KGpGF8ShtHOhKB1HZF44qQzh98Q
FVHFZXbFmN0+WkYeHmli5U4T62KnBN5wGK3xZQhbla5Dphy8OdHVU7PnoC1BXVDHdAgNGE4FKR1e
SS5lA9tv4Mq+EYy6sMhR8JCB+8ylUF3MFbiuMx2iZ45DVwEVi5KPhl6RaTkn8KoWNTc0Q3hjlGMd
jPVZ715o0DeXhMGQA0ZkD+ut3+peFX9E6H/wKmrE+fhkJZJ/4gpebgYfqneFtM6JRtgR1Mblo5gf
cEg7JLQWJ98rnmAUPVf4wHdKLq4AO+u3etsOOxOaag+X9qKGSCoHkX7N2uqsG1DpG8u/7snZugaW
6tZKektyRP5i+tzajStq++ZDpkyGM9J6OGayejUIRb0blWA7WkV83TPHhHk2NjsuS9S3+6AnQijA
SYteb2eElP7BkzK2KFJ7HTEyOaJ4H89+S6lqsuz62if/7A8jevOXWYVpKEIT3AxNW0Fv+O463JFM
yVmnt88G8TFuHIyM4lJ8WZbdcg1lBHSxrJITst6oZLkXTuQDPDEUfxUQzLg1wulrOoRim8QA5yMB
ePwzVQ/TAZNl7+NorlAxc+J2fiIhEjMIKDwucf4Zb4YTG1lP+otnOKqGTdrvR2ul+CP4/rQfT3L9
OU6ynYbo8xZEQE6AYNaeYZCITZQrLws1B9fIluwSbS8GekDgy+LHtO6SFdYx7iJtwDSEv9Wnodjg
iVG3mAfwhvphfuyBasVz3mdWV+1dG6mKO3X3KZ0vuGtDtJYzEErBlD0PFkojY+iare/RUIrnU9ir
wqsu6sZzaIjrZiqq1znMf/9EjasXitzXHKwYYrDm3er/3Ocp//7P/Jx/jvn5Gf9zDr/Skcxfmt8e
tX3Or76kz/X7g356Zf7693e3+tJ8+WllnTVhM960z9V4+1y3SfM3/W4+8v935389L69yPxbP//7r
y7c0zFZh3VTh1+av77tmXb4iy5Rg/sHrzX/g+975f/Dvv/5v8uXpS/rl16c8f6mbf/8lWfq/LNtC
188kCo0yovC//gtO4LLL+hcsPlUz4ZwZCo+c51leNcG//9LEv2SqCiazLk03DNNm0luTWjrvkv+l
qrPMXBgMRmWNmszf//vv7L/Xr+0/swCVn++BQudl0HPyNpifqrI2v4cfMWsROFu91nQJiERjb7jO
RVRdbBIMABQW/gbGVLaryQzjd4dHacD2yUnpxa9n108n149Iwv/4Npi8m4hIQL39QjeZlLoau6mT
dvAiCwjPqkWPuH0ya/mbnTUrvyTpIqwJjGuhUbmNLEWrQOWO9sNX9/3T+elt8GX84MFYPg20zZqm
qwR1GbqYq28/KJzh8kW13WneTq70YuUlOlUXRVL3Erigztz3ff4JLde1EdqfkrEinoWBW0FuLLea
TNrWGjOIPqTo/Ie3hdjqlzdmajZXRWbjFvN0ef4af3hjQ1yLUjEpo5rdmDmp3OZbPSovyuzkTE1h
w2jQh1UeBNKhmlTUuOOgrIZIhVxUImelmGvka1yGmCxa/9AVuX1ShqQ6meY2Jn3iVFO22gk7ve5z
FTPXPw9JYVarAD/UquB2u876XOD7D4bLhOHpEErjg1emxZGIevoXoZSf/RmNYOTys1RaxkEHX3pL
gah17aHfjgbyEmnqpb2vZC+2x01V12rZLb1oXTf1ziyTs0eW+tqQtcDtqhjfW1p/6wbbERNuf/7b
2VmOpjsrrwh9Gb96zK8prOWboVmb/sHr+mZrmVAe4hGsUrxXrHVOyrPbcI3flFJ5ZRKlOsbXetQH
xyRObJxHtHi1MhmPmdoT4tuBrW1bY13bRxngXKSqECRl3QDcFc002B0aKDqpYRwhbSf6t6vhy48W
2Vrgw7xkj7OZvi5vK05fxlJO91JhlGSX2c/N/IXMreY+fEiFMW6HBmkmnUPoCBFk7InZdF/rJCpR
VA4bihwdup1yhHmaSr4zUGnhpvhiZtN1bvvXpaa5ke6pztCVN9FdlpRPvTnLp/ANYiW1VzCQmktc
j1g/wp6j7FXti9EVuGVozHQnHw1Ljf4QNsNEgjjxYFqlXk/gZMws9lFpijtFM4ytqkT7rg0ijNhA
hopgXIm0/0DFaMKrUJJ8wsAGX2z5xFh745nXymR+9k30wAUYi7nd/2APIQ1NZcgZ5pNRNzRXZpw8
KzomtSalXVulExEx2tAD8u0CZJCPSnEXKnPrPxvDSyQ/+SBLyG1bmUjq5SCN+QEM8laL++chj11R
APmv6xkIm5qMf4sk2ZgWeH8vIyp2VMiRpHRzracZoXhVwFkxBtuhqhg4pMZXSrwCR7bSuPnYvySG
qruxQuciaSXLoSfvreq2TLdK4jekzvnmig6SOGceUxzgO6uwrAWXALXa2Yl2yFtNrAJDb+lv86DT
I8HUNy/KUf/jQ9oEwMVxKmIRZIckyqcxhEOTMmDg0wwuhl+LTeUXzWHZ1PkV3YplfXlo2uyDYqvJ
D4cs2+P5+csz3p67bHtbXZYqMUzbSBI74uOyQ0ZBfXIJuHrwvQD57rytHcEpLEu6OuHrHHHWBQwl
141UZtS09byGh/b3gUqPtzevTGO17F4esBcGlHfmwzll6APwkRJzLykZfECe+Lrx9XE5KrRRKE+9
pr8+qZqf+fZyk9FaGmiQ+ak/vJNRloOdNyqEUiP40Eslen2Hb++NKbZFGWF5C8vWcXnzy8uby9Zl
sVzeLpeQjDz3EBEBqBQR0ebW9Dm2jdNT8pWnPqZWoer8eHzRjG7ll8DRfAsNosc8Q972eEkoIVar
aqh6Yqq6e8bQ39L20oGL+WgY6ilLjUPWZx0i3umjrrUvzdAfiiSnLAfhxsEF2KwJ1k132lQjMmQ2
vZe4sDskr1hXSVXtPNm/BbKvrtFz0KYzo9tI8xz6iBcvlu3dWDY3qm/Z2y4jbCNBatTiJzTqCs6w
neDW9AuDuoN+FQCAPmXZZwbglJUtQswi5ORcv3vHs4tnIAiJkxnVLtMAddGYGFyInYkbgIu3Mznc
5l1xJQ1ecMB1ude7cbpXcVh6Uv2VKu96CnV1XeE+d1ORx1yey5tsIotuAPKwKhBaOKFWoGGzI9Jo
zZE6/Vj4q3FKiL1T9l4TUnzs5RpUmQ3UMWHuGQ+1W4WjtTbDlNyiYLrQpn8u+f0+lu3FCOjk0bab
Ns232PSNkxEaxQrlZ7RSATuvkYxy07JzFxjHtK4sf4MDsN2UTj7IDflEo+nYRThSEsMIbSjczjK1
2nQM8DCKHOshgMg4+TusAlgumTBuwvYbFYRnfZqeILt8EFKVYWgyy50q2Ts75lbn92FxgbiDRdGv
TVduI1gbL4z3bLTyo5M3JeFQwZi4Zdx9oZgUOWbV/j/2ziM7bmVb01OpCeAueNNN7+lEkWIHSxbe
e4z+fYjkISge3aeqfnVC4YBMMWEi9v6NgpRlkK1Nk/eoXEJsRBCA6Nmhryb2vBFBEPJAKY2YeY3J
ZIKLEkzRqqCvmlUV39pyli5UxcoWee7/CrL2kKDob5TFD8XOu83g2eu8uCl6/zmAhrpSIZvuraI5
JFaztnC6eTKbr2kbqMTfjWQRQLfcSZn0oDRauW31ZKsp+KsQ7PqmJsVPE7T/Mg+KYg3uL8UrDT3m
LD8qZg/ESB+XejZeRgnVgNGoFoaKgA82AvlSDl1AL1wBaqGBPdL2+DPsBkM9EYwFmpPt5FHWV1zY
N4gUDRtU58C/m+D0UfvCieFI9LaHp+7jDlNH0m3Gagb8wc+RgMoiAvi1Cd1x49XdS5Dh0q178bDw
/Ls4SL5zi+9bw7wLIitZW7kBiAeqtjWxrzGk9rPyk2lcshaSkLG2+/o+cRu0Kkr1a9nmO9Skk7WU
gzcKbFKSQQ5b3J5wk2O/dvKbcIx7fonsqKm8oNAwj5zCXraSipFu6d3KvsW9N963pnaP9Ptz52r2
0sLb9ei74YZgmoXoOTgPZY+gdrUc+2wnkdAlidvflwooWLNAfU4atV9IWHNtqfACNPx+LTbmbZ5v
7UR+6YsKjxMn/66nUb3orAJvcIT+F0XAWywKHjoHZKDTttqq2abW2dTyG8ilQNvQzUInyyH72UiL
fi8n9UFN7FvbKm4rwqKLXoIbOkRfetL6yNR9LiMeTc6ElpMQXCO5M3YDFAyy+95g37lltTaU9lNm
twSfAjQnSg+HRlty7i3X5ukCJZiUTLPuLYOXcEmS38jUXW61TyDfDJj+ZGkna/LWj9mSF5s6hW5V
aMEJ9trB8lae2QY7vx9OqBaQQZPkU4qbSz8S4ijHe5Vo99pWiUYRUXnJtahYYCXyOQRyseh07ZM1
Hu2AvX7g+mdZjj8NofnT7uWvQ08CyH2UfPNAhv1isKT1w+zBc5Jy4YL9JE/2I+2SpyzX4gWexM5x
aEgQmYnlrzRA6xcrnohw6dAnlxj5mzUyNOymphHRdx2GJM1aykSOOss/kaGSEYZSn8UsgizlOm/6
ejnw+r9ILGK25CzSRa3aiDa4irQJowTZ8tQZTmqvL0Y/GS5qbqxrFex6XEwSH6aTjKuR7GJQ5tyN
YKRXVkHEUC7cagG6B+0b+Ze1a7NiQA0GewQ/SNEjdvdJXllnrVatc6ew0stGpd+Q0MeCJVaXpJPK
lSujPahIn5Bo4H84fRNdrsc1MpQJT1WLPx/UpLWjERovx3aVN4bB3+mXV4/pTa9lFD0pJb1tvwLY
a5cqcHB++AEIjt2758YatHPL7z3yLypN/K9rvABz9aeKozbKvf2LlGsrLDgXbJHcU1j39h7FkdsK
cSvk0MDKYmxSoId0sZMowJoj/yVJJvB4rT+MtXfTqZrGS6+G0gVgxXLj+PxNDolAq2O2l5FWQX2q
OXQGgTWsrC9eDwktVuW9lVTJKR+SlW9LFcdaqNBNP2KeJOEGkDrEbDXLlrBfh7WNz+gyN9r9UFpr
LwmyhYR2RqMXzr4u8gb8AgIjPZCS1I0uVegXO2UovgWZBxrfxY4u7KKDgwiS23TDRe9t/aBY6F8k
0S/f5Ds60VarWj4m4crCDDm7dJDrYL5NS3DjqYBChFqHvFPUYpXV1hfb4FeJyz5n7ze0F7WU920k
73gvkei205s4UtD7YS281I3UXY1jgTOHIxHLH4ZVUhEMdQaCnrXdXeKpcNTuJxKD+iZByjY1x8+x
A6rT2IWdx2aoZuWiW9GwlMm5YjAWfHO8vtsFrh2dLGK+SSzne1cdf9hZf2s43xAU4LLApngq2qmA
zTIoS1GtGmVUlmJI8xqblxQ7Or845HrOH2Sqhb6ZxYu5LTr1vEQ2S1R9Mc5G/nX+Hzsr3VlF2ggY
CSG1Ze3z1zYrMFqiFqhh+d+bYko5HSFq87HisLkpavOpbH3gWQVbljUZHyROwPPbkGp770oy9sEY
WYGEoTYX/7XPxleSReMfjit48AdmBnxRB5k2nwqN0EJezu2kSKrrJ13PNX9UoDr/zNT9Y+K2+h7G
GVg1JKenD3w37gGcVdaiN7LN9vUbibY4X9M0L6WNShlLpVqGTMhnYkTEg1pU47bax576GI8yqwIc
yXwpjVl4gvc1DdAvmafcdBJJiDoC5a6yxduHBIKXKZYOC/xj3FVBlHCNJtGtH3p3QQ8LvsShmb9N
gw98kpGLz5Lz0FjlQq+TalNgcnzGO6DcSD6O2aIJTDI+B5KfsGs1kJCEAXxSKu1zKBs60m1spWPw
OWs97gzgsmazg++i7G3b1mBQl4tRLh8sCKrYC+6atoSF6WNkk/ulv4RLsakV+HZjVwEbwxkZB/Ea
VQZjKLGj5z3qyaq/GZydVY/ZaWgPj2zEIaLi2nYSNbvEtUTKYNWIpjKNQhE+VCwe9lURvE7zRmU8
aeZQbiJF8SARbwv0/k6j8SVITAQhgywiW8KeoIrkYpFr7gpjGWWNvhFIYVM9tLHrneqpUIhdVKFH
TrMolIXf6Zh6XXRJOqvsVA5eWmhHPM5iXmz8jTgh23leL2PWn3ia9ifDSz4VqmHxXGZG6UndKZLQ
xB8iDxZEbBIHsvKEbXpMhKEPPltqmZ9H245Zu6GHAeXjO0F6deM2OXCCCpc1Xz8mo0yGsa13bsHO
cIxhs5B6S7ZmH3x1iz7b1GHwjBsSrAI7k0/gsOWTqIlC6wbc7g15XKoxZLqQNDqxH0njJ8AuU4XB
NR2EAl66ITITT0At41jgnoB3t7JLS9vC/dL67rCdP1lGWR6Aba2lqdVMVwr7C+KUukky863Ptwit
9NWiarv7PGXVC4NKP4kLS9TstvNwTFGzRUMOnIVjDTKuMXcGaOWT09XaFuGTp9HR1XyFSDyyLCdr
GhLjZpdr8FF2iImz6AOcSsy2W3tyNu6NnB3lkNUgeXssBgwJpAo3CbixRDqJWoyzMhuwIF07SX4O
kpNVB9UuaAys1qGBpoC0i6exgQxrduMaUXiMfaI2OplqHJ2AJn8pMRTVezJ0U68nDeVqYk8spcwO
TwisvM4U00Vh2ccQgz/i0finDlF90PDkWOkDb+Jg+rv7iV4v7elvWE8XvSiUJsiWI9KkvFtzNoJG
eBx9NDVFgZ8lCZh3VYCyw7RrTxfQ0T+LgWY6JAub5reJYkicTYyLJg5hIPIiTbl+zDwwf6rom5tO
XaAh3LDknfvmD82xPoO6/KRNWKdFiYPdu68OpYQtgI7D3vz95k+cv14hvnncEjlzyQXAIuQ/33HB
OXqI/tLUmj/7w9f70BSTP3wNcayYh+bE97gp4HC5ydbTY5RWNMgzRh49RI11sju/WSVlXa90sihY
lJKfJDv2nMW6dAmhpi49Ij9rVukB6EOSUY4fbTqrGi9uBjBa7r/L+G8sx8jhbiCDvEqhJB+yWFVP
BB/RkB/NHat6f6jHGy98qix5GxOzWKtl9F1lnbu2TQcQS81OV89shOO4O/FbxyVP1uRpb+m/2Ok2
yGLwv2OFCHzXjwc9UOUtjCyuYFXZ6o39xU0H+Ww28bPPvmZLdIPtqNYHS5rqni9Rwz5jOWg4ob2R
lFtvHLzz6KYviTzYT63/Na/RKSl75cYKFuixljupbO/SludsXQe4ObN5WuKDUK6jNPriS7yWx0mh
Ri8IJHWNBk6++k5OXt9PkY51G6LyUPfhpUZnpHLt28SQzQ3of8+PqmOooMfVGscYVeWR32jN89xd
uxn+tThBZ8cCiolEJv/BNWRcBgH/SFJikwDoi5WLcQzrfuTPzHyDKxBbJ0cHEeBMJuJ4W3ML3qtZ
ZBBB95Nl7ZXR1pEzY5XDBOhLutKs7ogG90tFB6KCwRVUy0r+1hXVSy0bykYH2IvzhrYJ8ucxNLwH
eBVbVK3MDRfJucO/moR2eNsi4bWxyh4qt3vBQA7qv5Lrh3g39jpiQVi4NbVZ3slOvS6jIF83SAXv
3Njtjsbk+wXCvDarLT7zh8zRTYQth3GVYfBOALrJL/VLiO/FqcO291PtBIea8OU+ayFqoaSFU3Da
GLieKeFSyTPzRm/YLmUJTEK9Gjdtmxv3CrbUaYmPW5uZ507qlLMro+eTJ9ohRlwZ61rfPhZB91MF
tb6l0Nass4ddX3fNmthZtLAcWJRuokrItIIJb42JZYhF+9rF13OyKljLiQyyx5KUja+3xYIYmYSn
k39p7K7ZY3VJlKMxQdI1ORJxQ/hLB7N/I+uZs7C5ooi0aQT5ui0qYs0G85tu48dA7Rqsu9j1LcLe
HNeoOar7IsFYTDHr/5/0fZ/0/Z41aT2lkMmup+8zuKquv8vQ/Svn+5gG9c8f/+eh/lr/rP513Gvi
1zT/41ikZy0cJ3/L++Ke8B8dxj8SqKCWoc0DQ3tN+1rKfzRj0gLQoNSoJCdfc76K/R/gzYYCyh6k
ErQm6/8l5wvu+Ldsog7nknwv6URNtQC72R+9JPBDLVOli4yfhZadBYyoL7A4zH0MG5XWVB87vVBX
aK44WzEq25JyHUVPTruOwuJ6Hf3TseJUYvKfjlWcr4GH3yh5HXZ1UwGaFiX+uQ3SsThOQqvXYTEg
+kJvxIDkOlGqTibuCDvBQpmLGDTMaW4GeiIds2jnEAV58vI4YYGMU5U0NYsBS8uuQ1ZNhVv6pFrE
jhFhuvH6cYGE4TqzynAjTEeMvFimteI8tV6/4RVR12z7rVHnMTGikz+gZyhqZu64R7DRZrmY25Gr
aIcWTk00QAfTkUJb1KVG1s/uRuXYQ/UvcDizlaNo+2ZzI2Wu/C2PgnA3hHp6Ckc/w8mOAuATzHk5
R2jt9wHRFIUZlNkJA0mJzOJUndztuugkxuK+l9YeDFQ0xId208OwuIQVJHkvd+2LP9XGHnmS0jEy
cnZbBICrz45cSLd1nEXbSPKzRZ+32aWdCleKKKyCxWGe4kBSdx7rdT1BsSIvPAeQU028pB4vXi7p
DwpUyrWK4MqG3Ijx4MPNOHt59VggprWSfdlo7xH6qw69v7RMo7pv5Li+5//R7tIAkTXRJ4rpXlk4
QQi/f5pnjmgp/W8HiRPFRrvTyizbd8QUigWaBQOIm+h9IfpgQPbvBkRfq+ePr7+5rV2GsN3pShff
lFrgP7iuZGwrHZ5qqZv+A7ILyqIFGroCDFpvi6jWjgCEmkNudS0SiUVwMeB8rVMcHe7V3taWhhT5
T1FMmK/r0bDJcQEmbNfHy7CDMyJq8VsNQn5w7ZtrFsyIXRiTuFPiMlgqVmpsHSyv/KVok2oytsD4
vB12q82qHSeBgKrzH6wejhyE5mJHqMu+z6sJ9yYl4Q8frmdd+MkLFgcKTqZScDZqFf0zQIYrMhcu
Oh86MD2IX8oCsTGsxB032xAnxPUdEP9FJtpzGaaisDpj0TtlvhEDhAB8hfuGEcmvsaYq8u9W058L
N365yu7nTkFImWYKcdvHgAaqu4a7D7cn/6G3ppD2r8Y9eqnJEa1DjaXhhIAM0zjyVnWU1WsNCuG1
8zoeVso3M0/8nYVgwBqArblkxRHaRF6+S3XSI9CN2lPSIzyLkOP4ucXcjqhp4OG0bXukmBUjJ75t
RMOtM6kdiyLVVxwRvO/xelgGRcnKAKHp257Ad6+rwxbDvuAuczN1oQ4lOhqdt+tDALxGVV6stNhG
03NEFDz1XKSMeI6IZiIeJnObH/DGHdGHsEolPNVo6559IIMrXjfjs+fKJ2Fw48Oh1Eekk5AQgoZt
QA7ISHacAwejMzG1TcdTqCfZXyDEwGU+vF0cbEUnXBHmJ8AZ1Y9mJZaSBI1v+vZPtFlRcnEiEleq
E+QHsBDZoY5U2qL6sf1x6rv2v6ofj4XcFC0llIjXujbKj00x4U6QSU+CIHwksocAZ7J0s8F9J9El
lL1cCSAgHoLXfgxlSJYKtS6iQ8myl0p3PSuAiYG3I+b+qxaYOOLvn1Gk5RklxfRhsBEZqtqsuwvU
sjzhAReuDLPOv3oRAgNswT4njhTsdcS9Nl5p51/bYx140dcqAfqITKC9M+Oo+szKf58A/O3G+gGO
THormbVxn/gNYBz0P1FrQsrXNPW1YtXNc4q6GtsXdIFBP3u70rOUpVJCeHBKZFJaF9kYgrs9sScU
VZOouLWm/gqLNFazo4v/ppESGZABkdDfOCFyPHWosg6O/BelvoEsaT2jCCLt2qbU16LbI3KIsW3w
6Dl2faz1kaBk5wUvmhr+DUhmTwj1dzK6pmPhugdvCB4FKxwuRcbfIaXQCLIrUzYR9UFjDfUaXl2h
HI0vuoyFKRJnrBlyV7tvRvZ0Xja8yJO2h+TV1WmsBu3e96SngRt2o3QZZFMkXU4I7UWnJC9fa6IP
w4fbKCUf/KFfzO0bk6CPmDcPh2ZxW2olf/E/nE70yRU5Bb+5sww9W/dN053kOjFOUQl3LclG77nG
Zx37TPOH4Rq3BVqdT2Kq6uuvU9tRfTcVJ0TrRyZpt+xplCcTrbi1kis43fnY78DW1KUxT2/tpttz
S+KYo6N4MNXkWAcA5DX+a+330Y/zpD7Y9NCtr8fOo5ldKQe1bPSlMMOQhlE+zYWTK/tQM8v93CVq
89zIzeWTaJpGdqr7xN0F0TAg/D1xXv50mEGGSe3iHnM2Dp1P9/GwxJHvpUjtVoCHNu6Ikz0vT/aJ
0JSfzYFdOeir7hvQm/MIqxUveHKpQYCO+yIBr4Pfd3mvBECtJAMMTtiHWDHI6uNba8Sr6zEIike1
RY9PmVrTmGipvKnmmf9Xx43TJ7ydZf48j08Qrbex+fOmsbn19s2MNLb2UQ67JlQmKZAclntvEPlM
LN07iz5Rm4tIDHgxnnLgt67z/jTZx2rxL1hMC4jr+xuZvRM4TCI7mjl5ObLp+f1G7v1AQqxbk34A
QH+ox9K+s60wPFeR20LJ5Y5mSfC9IQh+x9InOBdv/Tb91Vt/O4JeyQp1EPN7K3DezRf9mmd9j92v
QencXy1chJuLoFaJi+hamxxeMFYp1mGAdZzjV2Qq5mExR1yZoiYm8nbUF+ZsGXM9ua246bKYzHbA
VegPRYyIS9o66bGYFsVJpslbX9aClWgC+Y7vaiW8thAtMx40BAsXQZ9kx8B4Get4absDcaKirkhw
ApKsgyj5TmYFEJPZvyQsk1Es/GeGafxwjUOFpuEeFWY8rBSTRdbczrW/rAaE/Fv2TtWcX3Ha7Kro
c6hAFz/+inkzZBbPIPuH5EF6lBaGgn682BhmClE+VfokGlG0I6sifcrJWD3gRdEm1tEl/3A2zZLk
71szd2W+cNi511EnsMo7xxtWMu8bY8T6A7CWt6tyWUWZjZo29Yma6JtHs9wFsPs2T9S6oLtXUsTN
O1SulhaiAZt6Ul6KRu+1EAOYhPdsCv/pE1NGXrJLMYCdcG8syuk4ZeoUpxGzxUQnGpy/EJn+ZZUt
T4xB9ofoCBpgpz/SdD2jDQj0+9oPIyWRQzpcOTVvhVkFXKmiXdc6q0NijxrB/sPcVaT8MHGACMIY
GPpFCiKdRDU8Xc2H6DI0+kWdCtEfhGCinUHRlx8GxGjvxOxscaiqG0eq99kYWPFFJiq3CtQE7a1A
2RuZUd1UfVPdaFNt6ocKOuyuc6NQjwjWRccWuejHUc2cW8sKjiW5jkcNoO3tNFaAIJ/H0GdWUVDs
PmVcl+tMlQqYrjlx/6kWdsNrLX6rzaNzzYM6dYzUqty+Cwz9CVEuXLB/vwFsywZYbdgyBm7/kkjw
USeNw0Euf4AIGysd1JGzKf1BAiFV3OY4qIBko3XtwgYRgdK0GZATtJ1lfG2/jYcRoOvOQn0ktaWz
lvhGux2c7N1pxIA4F/Q1dGWyrgZRWIZAgkfpi6Gm91leErEmQDLUU5LU027RAipeOjf3lnGdyg+y
D54pzST3XGCDuFfBs+9xz9DOES/NNUDP8kFLUoTrK997mc7oR6jTcEbd9aJ7W/PLrQ5QY1F3RfJd
l+Vt0XfDcwCrZz1KVncAAOPeihkxyaVLHKIJizYp1+x0efZ6I58scc12xZAvDM2LN/PIPDFT0d3Q
PHjI2BVVd06PEi6wtgegFv6D2jXqCsGzaiP63mbU+HevkJC8x7WtvDOwFtyorhusqqkp+oLYSjbA
BENQM9OO03trp+zU7sRE0Sc5iJGMk+ucGJjPlYiNa6qiUlJJ9QFy+bqAG39pvJ798FSz1CRDpBAH
AKVAae/3fjFDDE5HiqnzQXg8ZpdyOvLttGKG6BfT1KC/nlZ0fTj899OiJPKXd7b9O01Bt2RYo7oN
W840TB75H7UYajOQwwGhve/RkK4wWTTJbI4FO3Ssko9YJiRH0SwMF1cZbGJJI7AnJHXO8IeJEPMs
a3mdLib10yQxc54uTima4pR2btzEqpZsgrAeLgEmORhbuXFzwc136gFbjM636LZybIogEfeLmJc6
5JK3caK2zcKy4mg7KsFwuQ6/nkUhioTWVYItESapWKwjryg15UkJgTGsRFUUlRS7x4QkzzQodzoi
OfPkedowjfiyDd8GBdM853Si61p1m4AXkKW5G7eKs3NFKn2Ts2ZfWMTezqJPFAaRBdwypjmoCZxy
eSj3pl/7r33zRN+pX88g+pzccA5/edzpHzb/XAEgN9l+sf/nCaV9VATxUBUwnLyWvkVVtK6JXWBl
UtrFSsmaHiNX3izzu8SGBnuxX0RHkOZMFe+UIUE7IRrH1/miTxw5BiM2tN95kkxnnc/1+/mvHxqE
1i+Lnzzqk+oumYrWuvdlvbi9rhmmhQNb8LnHAzR2m4cnHaH4nt/lLsLq7IGki7dC7B24twsjIh3N
8GgWKji7abRXeuNhOgBt/+p6ABFXDuhQ/K6qdCvWNpITTdIQdrYTTS8pGhx1FWCuUzDdR9DlOioi
7/OoiLyLUXma/OFYBTGZxyzpkv2Y97/cQQX58maNKnntjzGPlL3oEoONHbfw08tfyWSxGsvquOoB
APM/SeAwbkLNW7XTyhE/zGg5qNg4F4PcHK3KADtWud4LGoHL0vW153F0Vx7S4Vu3b/wVLxf/oS00
/0GJgMF6tXQjuvqgz1jI5v6qgwm8Lxs8+BxYC+TkgnaJhphzUwCovLGmGoKtME7MMd7PAz2KLOdC
Gpdi2twvTtLUaftugFghLB5ZYrGBAvx4bMuC6EbEai7Ms1tZMr8LT8KhzZAHUYxha06ehG6T3cAp
6O4j3//Lg9D6XUoAPp2iyWin6IaCYBNbmCkD8y4K0XQuKJ9i7L/1JZF+sHI94GfkB40z67S7zEjc
fGnV+i8Nrc3jCOr1gbBttQOW3C1FUxRt/slMx+JeNNSA60a3LHcjmr6SGmcvNO5Eq3FTFCoC91eE
4N5RbaX8Qmz1VbceO/J11nVIxkwRzlfdetvxN34bR8t5niYU7Z3GXRcO+iTxQSzCkLuQtlEeyyux
7sp+bzqDk6xqK9+Q9jLOyJA8iOC+KPIouYU1lF9Ey8UWch1rAAWu2YCwNOf5mTJoINtr/aCHvbYS
tcTs7U8F8Bxh1y769SGCIYXo7CfU7T/2a53McigMSmR8wYz/bSVn2B82pMqkg4xeN1RO9ImJb/7+
m9qFWtUD7nrfqqFDVd51y32dNJewHyaP5InaNauLIj9X7c2yurCfq4yDmDw1kw4k8cLR7mM5ts4O
nPpd7jg+NJcuOVvhaCIMm/QPvCycRRkEyVcr6Y9Rk6P7Wcb2wmoj9Yc1DOEilQ3gnHZ+JoifEuGC
nKezPV4Vowyyx4yH9DaFDOVY47ZJoIn5qOcFpLKDepVOaf9xevXMxSRUerKnYu5rkQiQFQDWSJco
a4flXX2fteYe7tMOipEGuMWfdHx0A7sQSXuqSce7qpPfN/HQ3Ye1e+QRGH3OrRvLGvEimwpRE4U9
gvteTBZBWRUrO9GH7jsZItWTt9dtM4mnT+houtt5oy325nNT7LbFvvttrugSM0wpX7tGW++r3BuO
czEiTXZM4mSXJLW60zQvLxbz6LVt+SSsTIwsjLDTb0azWyH3VZy1qSW6at46RxwwzqLFM+a1v81Q
yhtCvCTmPjGFHM6L0gzVtiPGW34LNTldd3Vv7rUU7YU4H7wviZZqS2KXwzEbkvRJAS0t+jMUHvaD
jwkWkTn/i5ZVxKJMxbmB02beKXr9aE79mMCQrXTQ5U4lDPgydfCxPAcZpwzHtu/Mh1TLgsc624jA
ExYFoiHiRwAP/GlENOJpmte+m+YFmyJ0/L/wWlHh/NctxbPRUk0LBQ5ss8zplnv3mOzR/M+ddNS+
JT73i6XjUCoKyR7DTTHEQHLe+nS/Rv5UJRB+nZPGsXzizjPeZoi5H5piviFDmo0T/ktQIh58acQd
rXUIjE7FYMhLXWclMneZQTVJ/6vprlAz/TrN18xoY8pow4o+BGCUlYETwUZ24LHiiJfslb5wgPRL
8hpmBRndqZmPermLattn20ETwS7ygRk60aLZ2IZy08r6WbQiNI8/oTYvGqJIzBZ31dC69Zzgeygn
6RHZP2/X6D1uANOeZZg2IB/65Kkv+n3e3CcZZK6vubYPxzWaPRyNDvbKKHlfmiiJPlctplKK6vNK
GTz3jCp8i1lpJH+RR28vK4354/epqME1R0B97tko2nYV9LB+bRDOZF5a/2JPRSETzoWzhyh07F9M
A68XhKMZEO3O7gFEyfoe0g2wKdHn4FB5QWwXru8kBfHuuEJSrW0MKv9U+H58o431y2g58ufQZJmm
406yFM0y7/StFfnpWjQrNQ4Q+u/c7XUyQB8goW15FE0MgJ8tw4dQ5pXKZ7BYS0wPfjYuTAj44sYD
wp/BOTeVZ/EWE13k5o7sb4MbK3OskzeJdgwZeU6xIVNArS4giEKmmDZvH7ZlYlQtCCh9GJBcOdv3
SmAfnNHl6VM3Q3goUBL2e/hkoYpCRz5UR20qPKgbJAypjVmU8bRzVnOXqIlpYoZoikKureroukq1
JeuOSwcg+63qWto6y4Lg2cyyYREg4H6OOgwdneHGt9rgGa9ddOrdNF2KpuoAYbJMsMKimdXpsU0V
9z4swy9uZX6FSWvB1nH7g+Nn+IL68bGM2+FF9AdTP5aIf+y3iKnDL8eaUKRDe9OJkM6hKXKiIhsq
Bua06dzXjPUuH6FNVkgxubKfbXj5ySS9ac6F89Z0ZahuRqEHWzHqEfuAET0Nl4Uansdg7+aFdg6d
sFh7vZ6ucRSHMsk2HIpfV3whcDAuA99E4IjI5GPeuNzsQfFFjyR9G6pxvalGOcc1TT8HvNkfbN13
roeP07QPhyeNtBL9LJV04F/hKShs6R38Qcty+FEJqlgC/sBKQLmpRoXfATDEkFr10hhZJdqNF91Y
zWOAY4YN8Jplgk+ycdUHUgn6kASW6DNMhQyG9eg02W/TUuM56iabKz+XnDt9uB8J7mVLxUGgNVLx
HMD12n+QncKdBosJ++C25s1f9pPCoO19+AxlDBuIlAnUzTANdpW/vyGsREqLNm3hcbl6i3FkZR7l
FuA9agMK5bVuuoaBa1suL1XI10tDDF0niKFrURr5NuwCWJSVD/4zSeNrIDqfmjbX5lpsudzMzLeZ
VMVrsSFDU/l1NGyT7M7hVhX4BYFnELWmah5Lqwn2c/8Mhej+GRTzBSZinubI3WM4VvcZJqpjGgWP
UdivrTYZn1Ul5p4KEokQVzk8O90IG54Y7yVyuus0abTac9JLKKVPCTFWF9Dvka2+5sdE37wS+pDR
mCd/WE59aM5n5j2FSfCbq71YXuFGdKoBON84E6V/yksmQXenwB9+0kujWCOhVJ8cKXKQ2sUcdxIy
fq608hJUBPgbESAGQu/du5OYmpLXxY1usPbtVBnZVP7TWoUcdzWU5AumppimAmU65QrqfZk7wOsj
EXI7X8vekDy2uJgerhczBtj9TkvY44opoqinCx9i0GPTZfJh7p/ninNebxrJyK7nCzNEFNGfLSHC
xRHaP+Bi+spw1sK38GpemAQvoPuHo2i5nWLfutGzaIhjfMtV91rtVIBlsD7803n6NPqblpIxoQZ/
S6OpgAlRkEfWBGlBwnIfdi0R0iGJ62f5S+2ryYG4nH8VLesrhCAjNh8rozJQPRZKZn8aFgN1bnyp
Kj0/io1m7dw0ptfei0ZUlmjxu7a/FU2pb5Sz7Pb3101uFMk/cWn3Ti3uRbtBQaTK7Xtk0kKn8VYa
ci+rrhzMHVj3J8xZkUXDqXtVj6NzY0DDs4gfak8Qk8KD6DOncEE4SOTi3GIrWjixNxPWDmxT1+Y8
AbMMSmvqOvqd7Y9r8aUSlciDHJlYv0x7bRcdpjtS1Usz87oHMaPUYxI4aZztRbOwTPvQTYEe0VS0
WMfcfoLi6mN6ytFaqVktXcx8IKqIiTNKnj6eItBnERu1m9RciaFKkl+c3NZ3g+ONS8/DVDkb0nbl
9b1y71sVgt8Ed+499EpW/VQLp77MtdUzDtUs261IQURYD0ilx/6t8PzQfJUESkF+SfSz6bsVrTGQ
169aaZF1O0rtF/HoqLD22LS5hIQFdiDHpg5NnITcuzruq7OArNVqit2YU7okK3mki0JKsDmJrAqO
MF3zDAF5E0e9nUPMCLx+wDkIZM/8XBQPO1Wp/HPt/vjQLZpWq/pnQlWiMT8yxfNRjLnNj/lhKWqF
fm6FF9P0ssrtcCKjsH1m3wgYJjRgJysZYBk77on3+fALZSP83AC+XiR1kX0tkvrWiXX3l1l/a1Ok
xHHcztcZCMIfVa284ACXfvEQPVymJDwO+LAjHoDWPc4AoXUOrdo6B0aV7bE1u4OErY0rf+oTA6n9
YPqsAVtZmjbgvRcuMdz0tnNork/jTea0Z66CO9vz9e9vldgLrz3hP5VpqFasG8lv0VyEyXSGpwb/
u0MhcgFLp2QrQqejgOBc/Q9l57Uct7JE2S9CBHwBr+0t2Wx6vSBEiYT3Hl8/C0VdUUf3zpyYFwTK
oEWRDaAqM/faZeMVm6wX4V0YWQDYsQ1bBG2jJthpWv5KUWN3IxcHPH2qu2i8TRTI29Svnb6ef4Lf
xob1Xrr8fPThst2gd10DTfP3fRgnD8x/gTHfvrUhHqLIHuKrZbr1QaiFsS4rckgIZRdyRt5q4aqp
qhhKdytucEHEQK9EZaE4OS/dWVhVzMIqQIH2UTa/DlUJRMNIgv1XFwKEfotOK5yetKputwS81wTf
ghvpIjzMfsKOEtlsqfANxu5IASHrRN0mAOi9lMMmactLOAQROw+fRGYZbZ0wcRdGZ7jbKKkmXIQy
SD9xA1JYq/jyYIi3rC1PPJfC+jFMVvZexAYV/5TxLSZ/3CllNbzFCrUUelt7q5Gg+MLp8uo+V4IF
qFn7Lqmd8h7xUbhW2zjeyEEjbMStB3ZWDsouUEjKoiEguZdNRU3QP/gWG/w+bhDN9MljEhnJeYKP
uyos6nE3Za3CkUxJhwQJyRXwRORQ5KnslId4Hv48A1YJDSIj+fI1RzZ53NpbxxyUAxa8GH8MZhUe
gjB6gVzn3gJ2cm+BgRKo1UMFV7FiXMuBHkQG9tuAS9m9CDyHQh4rzjC+6DqZs0E8F53uHf2hqJcZ
IZ4yxVLmacpQDLeWHl3lwVce8bHzLgpB52tjZcNRG6tvX+NGZaLjKQZ9Jft0tf6OaBh19EJQYIYg
IiRT4hffGyu1V66t56ewV8WNpo1Yr8z1lf9jRuGrGqpO88Vge3b1iX8abDIeZQsVyx+teYyVBinn
eWau4TjxuzWPjbYdv2P/S813jjlHS83c5/1WJgT9ByKhn8t1WXic1d0RC6UNN2l6Mzaa8mQ5gExQ
yD/ASumuqpbtkyRXnszMGk649mAONs+KCqwtojIo0OIxmkRBvQIITnUxGsWF/Gg9TxJ82ts/Ngc4
MeXbyot+/QSRbyCf9eMIJwZ0qsOkX9tUTFh4gxtadzapXg1B91UeyJfeDEUOTgA7ZEsWrlQ1GbIg
bAjez4u/z85ktHK43qRSAYryCgNVsg71OLsURpdRCqv0t1BFZM9X99fUQLPSixxIUm2Yp6qQmLcw
nixzB7JDXxMjrxdUlybvNcVlWu69i9QJyRA0zaOVwIPpsdQ+DYWmHQW8CrRXla6sPot5kvDg2lP3
qPqiOnS+80e/ORjROZ/yt9RPjSsvn6WaGO6DjLSgK1u6eOhcZSvyBO5OnvcZl9EJgi67tswPcrDz
GxdPgQkzjTmkExp2s41Coa/kpyG+HQ9CB+NsOV696bQ8IqTpkiv2KuukmmRWKmi0i95rgjfuvbtO
i/1HOGjOrtDBlKlhXp7HOcPFbnpbV0r4UyQGKBb8Ie9BRyrbNhjHHVVI3RUEPKTkeUoUE22hCuRb
0iv8RbqA4jU9/Tf3CfN/LCaFKoTmgAy0kb3+tRszqOv0Ma5LvoUhlLeubC84f9bXuNHjQ1ED2qBq
qbnKvkLUGg/9pN3KphyYDODW/7xqULTdmLuNcm/ZSLknPHtdAF9m+3VCbUV6Z6gIh4lGURIgjKY+
yoOXWiWodvX7pCj1MfPFUCx0oddHdT7IKbJpZg3XydOvi/+4Rn7OMFav/7J7lf4X+R/VT7rgPYT6
hzpok0q2v39fdaXWQZ8aPS7tWbpJfS1aGPN6AhcpWBvzocCzY1qEanOt8J3by75wXlT0pcUAeQBc
BhUoabKzjUPnnIKUPMXAaqkm99mM2trtX2ednuiffQBOf539/8/r4R81lj9tZZ7SoiAYfywCa3Jb
LJu+GcVHmZiUzdgcoj+acvRr8te1Td4B6vnn5K+mX1f8QwnIRXXQEJ/meX7rjPEunas75IF4vbFM
oXhvCcAG98nkZre2MJamrpZvVTyzpKiEukOnAVQmZhMZOGbMvsAwkMx19s8YXxr+2j/tGNpNmgzR
odB4JNtFXSycIclefKCPayUYtK1sZoN4gEyR3WU6yTiq824M10hfwiSvd+g8kRrIZoRq0cYp4NzD
YX0ysvconbKXHjHh0TCd+ZvNR6M0CFe5o9YHOTqayhJkfkXBqDqwneAnkB+mpqEPmoCf4LNpug/Q
dLK71s3Ka91ZN6mPKNSyonDfUlgHbUxA4U4K7xJGc41sXIZv3ByvaKuNewO77r0N8mZTW1H1zRFv
SiOCt78u9FrtX4r/dPufJF+UbAKimaAWxIIv+t9uNZPBU1Nx7fQJiX4K7Qzs2KYOInuEm7Jqu9Y7
KrbhHYOuvAt8qMiyJfvJrMFq+GqjpiHyThnYru/NdD/aCD2zAKjDUuitBs1lqvdGZw3XsrSLS263
S79KxqvsyvKhg+QFR1Q25YCpuziotRQMzhcJxDmnOpgeZUseBk8rEHcRVeko+V1HOrolMdVim7fe
tMZA1XhmkYnDmtokJ4tihOchpCoBMssjlXT+voxEtAzQ8DZzORTQAVM4K3kTf97y8lYOGzieZnWE
p4zPH6+lbeRiGWfO5nHyUMSmvjATK/ljIJinyCtwZku3ch7enW9AcXCpdAv0cZ3fkpxyY+B0v88w
Z2FEtkn0OmCfHfFjKFwKvueJyqDeNKp9+SsOIJtffTgzTlSxnWRPPpOMv0IGjQ4MryZOtwAtExxQ
gChPfuR9M3n2g2ejBZEyMXPnEcB3eqeK4Ja0k/Kk41FzVFXE42jDlSdESuEWqhlGO1SnXhHgZFee
1dFdzR8kiFXrXoHIcV8GfQ6xLSohpNFMC3ebN+m49aKiOyqe0h6VHAqoC0q2WHy15dnXHGeeLZts
+24Cgsx6pw27z01cQPDiEHjFoyyjkIUT8swEMb4YcpdK87Fgs+cTSv6aB9FIW9RKNLE80MxbLcQt
265YQRlzUx7gbVi3mVnczRW9h7GyQmhHXeydse9Y/DUtKkHFfarj1AmLr7iuArieHOD2xDfOeJEN
ooGEnYksP+WtPu2zqU/NhRwR0MpWmqkRtp2vcvkyHZ0mOvPEia64iS+SvE8uslXY2Iz5xCFlSx7S
hBTXhL6K5QXz5cEsAtbyhbNM4y44Z9X4s/Y64zG2C0e2itnsNVKmP1rk3D5bdYq3axx7f4x1iKJW
hF7TlV/YE8amER558xmS7unzTPahwwRj1ScU6LdJeRCWUxyMXPNIt4kWU8LPc81Ep5hGiPsBwut7
pxzH/ZC2yUl3PPR4yujdtH06rRVSndc8LcKVmQXNY2aVYuH15C2GLnyP2E/+sGbWezE0KADQrptd
yKajhkomwMz4yDvaU1oqzpsd1B+e3TgvmYtu2yy09DFHJbYCb2v+W8L0b+Uuln4OfuHzQxXrL4S9
fxkuAR8OMnT44hHvaXUhX7190ZZLiOPJQYavBwWlagHX7CBfvXI0Detfo6qW/Br9ulaO6tawb/W8
uPtf18uPkxcEOhXGFm6P4zErB+paGvxe/lIEwHSAOOt0HawCGcRyItxHTR3POfbL/WNRedXSd+3+
0WTT3lLsihXOLRz04nnC6vkwiHzOyNIkUqiuHd8YeUjStH3Rks5uyvPUYK9tWfmyHEtcwKwGpy/8
7Hdof8qthZ/vYztZV7kRBCoRLBwKnu+j3rJ2ta+WW7+JxKPSGdcQqdTOtwJzZwzlQa3z7NVSKM0P
WeaeTQiQx8DVrbWb291TWttPMsr9e2pa474kp4rOw0x2nuq4w3PeF5jYzSQ100GHvNIStFNR3h4b
N2BN1wJhPOukYKGt9Q4gxelqc1O+QQl6xxzWfjUKaJdu6k3PqNaCZWHb3eOAMytrHr29T6JsBHdE
kEJVmg7iWGDeQp/uIG5UwY1X4Q00tGZzsntTwKIcXJDCIj0YSj7sBXjSo1OW+W60EQO6YR5u26EQ
N0VkKWsbwsJFpyyYFGDfXrMoT1YRphUPdaWzl9ez/okHl7Fo00F7CQWw0rrolW9iml74n1Q/WACc
xVSKd6tPN2abBwe8g7td2fPf6XCLvh3zEQpoUb4NkaG9ar6pAiXWykNcI4TUEjDFc386NGJbUdu2
GXyhvga+tQtwrH3o29uBm3s/uWO0K5BKo5SqwXfUXfzDLOE8lXH7PpZgr3CZKB5DL/E3uqUYRzib
/tnxLRB5auk/x7391LtT+67MzsetZW7sPNJ3I3uaZY5H4DXNPWNjtGqHS+YI3Sb2i01bBcV9nUY8
LgMjfbPKaaMVVXOM8zBZirhwcJtSZsspDrIJsKVmDWIFK9kH/72vFvJUTSNO5aTPU3e+HK/h7BiH
f3yMnOyE+H4LNU/2YEXr1dCr1Y2nhvoBboS+AQmbPlDwiOeSYmbvRvDaT8H0I+PFvByqTL3Tyynb
KVje7Uz8Di9K4HDrlaJ8q31Y0fM1meN8tLqKj2hqgubhqwfvCGU2mF5BCW8AVdyrVF6LUXrgaXgf
ytXHfDDmVYrsr9rpnsrPX11f/WQl72Wr93REEbhOfn7G/7VPfoj8F4YueUkNygTs0AH8rBr+Q9uV
9U0DllJXouBBdtlWc6hJJt8ChA8eHBeap0UN8lYORpaTUk5GMkA2XX0kHmdvTaFG9bIeOogy6Y2R
TM2t3SjNfRPgMJLEhLG0LtmVOFSsuzmqhXQayq7u1rcwt9t7vfX/mNaOVFqm7rMRi3FXEKZL3Z4q
Xr10qtMw073kQTZT0GWrwbIyLCxt4+JpuX+JwgPSXOKVskvprW8GOJRffZPNjU4ZAHTV+QJWGcXx
/71BJc7wz+wQHFPHocqT1Co3p6b9bbVRGlk64dWmP5L/JBmz4VlbHHqc5Wzibnefru0umHSn+dWa
x75aE2NyZjO/1od/zJzHvmb+/kxpDP+79fu6MFaqbV9lExapHukUCUC0XSw3OmomHXu8kT3yMFIU
tVWiBBTBPwdqO2EXIAPF2I6rK7fKDkFsoWSYU27c4NRfwNCXLXmAb2NteVBUS80K8HLvGrjhneuM
2yDDfYO6JTSArXsrxhD7eSPC1Sxyb2WXPFNC0jWtPym8Bv4zQHQLh+jUH28it8Zma9IvOGhTOJKW
YONipaTsJLPuAy1Sj6wf4sWY6m8Vcd6HUHPep0YPHisN1MuYYfCmebF1Y5pGQMWwX++LvAe1NgA+
MBrrKoq0uI+LbBundv6Mc0l0slpig7I5UK/IU8tqNtWQFc/jhIP17CacQ6FUkixdEZPSqb/PbW7z
HpKkX60nraZktFaUPUuJZt2liGC34zR9t/R8Zrd1zZrItPPYFvrVINn6I+1IoQw5khBKg+xdYpBJ
/x8ziF/mq8bT9C1CHm0zFQ1JDT1NMbWainVaqOkT77KfCEW8d11/bZu2viQoi82dJyqfrROwG10k
1qVPcu0QESlZI7qwXtRC2Ug3HA2Hz88Z/PQq7PJcrIVN+qouzHoJMZ4l+FzyS0gdJ9+KvbJeUORC
zWkITun4WSLnBa1/CsHVDapf+oQI4DMpNXrQOsKZeOz1D18zbwgzx28VumC4Qa737BRltmRRGj+M
XaitPP4zlyR0m01G6fjZAtAKMIhSljHsgqM3WPkud3LnTLgR1F0FEoC/GFAGg4Ty6KdYt7EGn85G
ObOO9NzY+6oyvuClthTF4BIz96rzgP4AYCD9pldPKyMYmDY/uIZy+GOaCl8RZyKeYMoI+T5vrF/T
Ygidaex+8GqPn01+hUAUqlcf3ME6sZ3gBGerukkwf0T80upvGuQRX7V/hCo+QFMTu1RGYcE+W6nw
w+rlc5ynN6kd2z/SJHnPlL56EGVZ/NvSV3pv/BFL41Hlaoapa4TTVMtE7vbPSpBmiDWRtPn4SLWO
C7H2yTFaHrzgMg5W56IYSOLyNQ0jXJgVLIK6vjTuBl0DrUF/PMXQm/pVgA5jaRRDvJcbEdkMa+vP
phy1geeVYXHnTk5y8rQQ8hIU1WtSAdAdiHa8Gul0F8q6XNfZF5YoP2q7+G6MifOsIPFcpr2W7kn+
fDRw6eHw1SRv2mL8BgX6CnNUv6/m/oBifKCBxvitO5WRl99Cj/+188/jCYvtKcfyZ36zyrgACa7h
HOqFtbcTYTZbC3e/RWkZ0VYkHStLhOPkKvGa/xVMF722olq6O4ko81kgqUN/km3Pz/uTP1gtWYkB
8PU/B+QUu7C5RE5s3GpYp87w2Jj2RVYSytpDVO7Jae5SEA3cBbiMgZhw+hWiSvXsiKZcQ7NmM6Sq
BQiQcPjZhChXdd/6EE55jTxHeQEoYC3jqNIu2O4Jnv8asbjfl4ceNWPycn5zn5fblm9+VGF3nYzR
v21Nr9+JcMhua2QFeHva2UtVhc3GEXa6Vao6ewmE/dpiP3YJyym8B1l9lN2jmzk74AkgfuaLspHd
n6lX3skM1OY5zHem4aUvbl7YR7LEgETn5qCM9+hvIH3347es8rATsUqcCJvk2GuwuGW/n/m3FNWV
D0YzrjIXTruaFNh04dJtsJI/UTz+5+GrTxVNvzYxDl3IKV8DskmlaL9GsyRWWV+POJKlyZ1b4u3I
ckO9sd2w24ZRWp78csz3McvCQ0rlwhGoZ4lfVdvCCEk1UOqdQ/nylK5HzM6vuANAK3ay+jFucg8L
Rq19UQPsg9NoNL7r3pwDLvL3CkfQMfa8meO+dSxqURcGDhlt7If+Qs1Jwnii+dH64b3RTVn0gaE4
y9U5YzbU5AU8vPDUuZU74cHj+XYnx8jofI4Zsyj+95jMyf33dW5cBauuz/RP9YBrhjZFpW6wkxWY
aGMx3ygCxFmzRrrxhbIx+6Sg1JVvZHvvqv6eZbz/gVJxH3h5+EosRONBMcQ3yWzcoYK22aSRLu6d
iix2CJrlPYLX6oBQqLQSyqCeKVdHm/Jtw2LgMPjgkvyS9WapJ+NrXvrHEPr9uVZj/N5nhzkCn/4H
JadpZhofStG85iSXn0UbF6vSaadbQxTjbjL0Ym94rbmJlSQ4QkrB2zOotaNRaeFZbcpkTdFX/Gz0
yRMcgPadKpdNG5vB9zGG21HYY4CZzcCTpsyCnV91xp0I4oBtsW69if4bS2bkBklm9OdQyhTsoeiP
c36yn/UKcoCKoF9npjYO8A1yTFZGy75ghfFa4Tn60jnjuBEZ9H9zLsRqNHOltor7MCZ9eULXFC7V
xgxfMNSlXI2vx0423ak6t7XfXyuvae76PL7X51lubuD62YxAaeYmwTsin0rwI7P69oZ8Ar+KAjHS
V5HUFGLNAFOGWP68ipOHse1WCsipW9kSmQh3VRJsyRUY+PoMCC584W7NoubJoCbKqtba9iG2BxtL
ha7/1vjFXcS3w1/gKBXHuKBiPlkcR6Pz3+DhIuz3Q/NRhV8p4xe4lvOgfvIa03guGm3atWmGO/Dc
dDHQBfjKnfY5yn+rz3z7X5xJ7b9UdQ6yE4MAsU4FP14P/6Xw1voJibRdKg+9m2nUNmH+M5ZTd6v2
aXyoe9yQkEvmD17OssTUU/GzoC7Qb7iJv+aO6Br3Y3zDsoDpYZE9FCX+AkVu2F/TUxUilfzoBIHr
jGj+9dHWrCapvQbYpBR143JOSX2SHBsivu9Vox2GNo+/NXVnLsMmyi6g5mEasu/Y+bkWXXxUo0tb
yf1voMsheVufF3W9iImCUqcxUTehz0+CwkrDB4EFgD5n5wOAVw+Y1uKBwRNEjv1ujfH099h8HVUu
4l+wMpTM/b1RQnFiwDBQKadTQav8VUZH+MYzKScUDwap3VUMwrZ4Bge9oMQs3lIoVh8dtUebKU+r
lnRkMx8+RzJzdJeys09qMpHT6Cz9FMa0ak9nWeciy2Hk2V81MX81+x4Pp3JqbHOHWAo2UAsAeyCf
do/FG4tOBwsETSnFqYntbl2D1ngEVYLf5fwLT4sTMAbrp7woVUIuElG7UQ32/PKiOva5LQPHeBRJ
wVI/udX1IvjZwhV29Jq7pPTzpT1SDIO677to7OnF1fBqRstiXdUxRhYbh/a5ifCTQ3+o7mM1Ds4W
5QIbE9uvgxuYT4FHlCyhyOZEiM49Uh8K2Dqd+ocMTRzvyn589yhvbky+INTjUe/RRY997Frr0K1+
XUQgPPy8iG1r+fuiUVYKVKC6qkQPPy+K5n9p3jZ9/kuervQPqmeTIqEAaNuZbord4hSETzgEfNcs
Rzv1RhwdpgKfSBllxDwU9vAw+DtzjkGWBh6kVjm6nzFI8FKLeb/5WCQW7tfUbyqKZr8UuIPOde4N
VOhNRTxl51iRmLtLI8ovvhm/pCL1wKOh1a1r/RmMoXcju+RBNt002RB4j05/9Zu1ri/btK/W2XiN
W2M8BuZUQShyERPPZ18H2Rf7mJfE2YknlNOxb1Pvs3guOE4866TNElSBm/dCdzL7pHe2/ihHx1a1
TpV771dDvdfT2HiOJ3dDks6+VwcR3FVBf5/MIrDcrN2dlsY2Xra6sVZaeEB5UWW7nvj7St61GG5l
O3d02s+mHE1trAC0cYt514c1b80GCvU3hHFsumgqkXYuqf+8evlPYxTKCedtcZYL3EDbhEItz59r
Xt2xwXibOODgCNiwnImhu/VYzJApCaiuZqnGLhNnoToITkUUpPfWFP3ZP7HrGzIrvZ/nW23qvpr6
KRmp8E8bNLYxlp2m/InCtNiz9HdWvdGpO3uy+AOkwbRIm8Y5N3GQPyqNv5b7zDFri31KfHjZx3p7
Pw6YIReOEW1kotCLU2ORxqZ7ivmVPWfRpVC18Ynqs4fPIhhqvYzVZCjqhrWxOOBCo5ydrmF7GTXl
i9XEF3+OdXZRcbDTzHrt4yGaLUjC29ILvb2r1PU29F0TL9hEXzjUqvxs9I0Z1x8ZWofXLL8SDM4R
Ef7nRFH+7vlzCHsw3HH+nJOVjXhVEffJlAO1L3OOSBBunb9OWU3KSA81fyNHO2SS5WyFK7BGwbnW
48+5RErQ3CShiE+YY4ew12rx2uJ+UieN9iPNW3XhavF0l7BIohDQdjZJ2LuPadM9yBlVGrJhDZPH
pkjKbetk4V4DYH1t5+CbnCEAT+DDMZ4LnmmrZuaNVPOhVxHT4CGnrRwtGNnX2xGdwjaWSSuix3QI
bww9KS/y5ZPT4oLiIr/G89hXqzH8P1q/r/M8voj/7yidq4r/fv/P5TZkfjQSdf/NQoLIXiu+OowP
Ex7higY8OEypSXJds1t1eWQfpTBCnvmtxwbIROO0impPoZas8zYgkS2K3Xt0+MQmjiXOImTP1YdY
xO7a5lG1Hc0m2tge5oGymFgWGUcz46bBjzMrEayFQI2ONk/WJ2G6T5kT67eypfqzV1b0EIdEbTQ7
8w48t6uVnwnrFcX1T0Gh3F3h1spNPHXDIkVhdjO62Pmm8XAXNF2N+K/9aUGqfa2IrFG70I3PkdGG
yxCT+Hj0+5s8QoUeOk5+U7nC20VaX+8rdqcpe8j12Jbd/aCr0ykJ22/apHf3Y5npS3yw/Y3tklUo
eNf9dO16YfC728VahM2o17yNFRy41MTdqzR9Y9VrbvVd427P9EI8407obZEDZ1u7LNq7wC7OCaW8
r0lqrGReSW3gEo19HlxEVN71ShDthyG0j16GFkUeeH1SoZiX4NZmndCsq+o+ep33LRmasHRfgtwD
tGmo1dERY3NLSoxXaRuOa8Mayk0Ve+ZtxdNp2Xuls3F6KgoWqLahNrWxuDqeemtQBvddo2BmgQdW
tvBEUbDhGTe56jwHVta9OQ4ONGWPH1M0tdHWrlRtyROgf3ZtO1xUZtD98JHD42LXYwBlPHSZ6X5Y
nXLHpnjXkJ1fjQLFwhjry6bRsJRKA2cbm417zId62NmOcvCmPFtrIyr2pO4WKtXVz1PWDpuOurhN
7rXswLPmVi+o36spOnxr4/7ikGx9J+VEzEa4SzwHHejWTXNIKIuRaj8m/EcWmI1Th2whOQ1+EN3J
Q1mq2lGJKeGbu2IFV8Ewdax1YeXauRcj+oO+eBmc4lLaWfFAVe6DVrnJLRAl9TFXtCfsRMSNHhX1
ebSqC0IASvrTKGIL9x7hMXpSQ//qouve+yINTYTYuXlSCEC76ymw09feJmpctGq1kU1ltG+dgu2h
rXf9TYsn1cJXsuzVVKJwValtcNRdXKIbTGykvkbKaAIXnlgJsykuAn+bjr12+pLXxAQxCdfMU2Qn
tLFvisizFSaCj2RGstsyiR7JgdY34xBxJ029duj7untSHZ7UlIanW4IkP3nv9nep0xnnYRA7KzGD
cAlQi4CeSQn6PKiOXn/XDUIciil+I8fIjB5Cwt4N4ZJ9tkOIuPiH4z/pDVm3LogsP7GMadeU3vNa
m5u2YbtL1dXafQafeRO6xbjsm1oB/2Ib2fHzVJgt2yRWXM6yn3tjnxeUoyvLoL8p+sA9ZPV4KcfI
unXSZsvuc226xs+811jhRc1bb1rdZWrSYqnnTrWpwtepotA3YqcztlH90Zv3vSP6xzoO3FPpzTj/
MkFWgYPBoo14pIPw83ZqH6aLgtv5kiptccnmM2Fql5SH/lF2ycEur9Nt3xv4l80zKG5KbxSteotJ
Cee1sB6qWO32fW1XS9kUoT8ReYu/R0pmP8AW7q9pmy+TuVXkKDZxq8DvTB2U0zQfqCb7dZbERrft
Avv7V9fXtK+5LopiUhv867+vFHZ9pIr3o/QK5zCUdbR3Ws9FEjqku9DUfJxmw3obVEZ8Qypx3GDZ
UN5ODsZULk66x773Ly5v5l2e5ukRHnFzCLj9d5huOCcDUupGH9XpdigbgPbUfYDMjEFPm736UCR3
VWVRdeBM6R1c62jXmVWFJY/b3I5hGxL3SqpX3cOtt+ROjxNqC7Ss/hZVrbGkUi+9GKRddxRSqbuu
aONlmevI7Yii7jWbT+stZX5l9Fi+C0P7brOx0NUKl7YivddYQyxrooKX3lDWwEWKDxNRWcCz8NXv
+An7IM4vVha2u2rEhYpbaRvrTr8dLGplVOEQW7AD/Vm16jfdTqOPzD5TpQlggZv5YpN7fhWBUSzL
Tquv4F6wiEya/OQMFe5c5AQ9X6kvKIzaZVaTCSjzYYlvYPKuBmyz3Iw1ie2Y2QZ5YX6cJsM669SR
rAK3117MfjwTA3FIVLoaj+xNrdrl9zCwpnXvqOWBMKW4ZnX/jraCByVZe3bEtX2X1m10xHsWkl/a
jTepO29fLOst0gofWUYz7rSgabe2zxIJZNFdO2b+D5cyuYWWpeNsNdJTYV6pmyrr2mfCEyRImBHO
C2enzNM7va9z6gDqnSr8ZC8m195rU4QRUdjG21Ft7FvXLN1V2M+4qiFyd6MejqesoBx/CF3vwTLN
+oLTwyFGmdobPY7KpHv9ocFPCQDflgwyHg8WxV0+v8uV3YflXpZ+tYDNqRRxGqBWjNats2hhmj6o
apddVS8nZNpYR6vqkqVhdv2+bTV/PTla9ooQ452sy3ApXaQduRH8DOdnrhW7i6LDbCTEsOF2dFV7
34UdZstdnF19vXeJV7b1D9utgHm22rtCyqJUQ/FYqriCalr86oxVscozw72k8wGBfb/QI76onq3g
9EAgSFtNlSjWgVe5FznRdW1z60Smu/jqg+yGvsXiwTJ/ipyWWIN9waNj7vj8sMTWtj5VDV0/PY+K
H6ydvMjOik8AEH0g6+fOSE5u5H4TseGeQ4P9dVDfT4YRLvVJB1jronKvvINwHe1cIFBZTvC1KT0B
iu8mtb7PumS8LeZDuMvGNNuwOQ53BTuFlWm3+jO40+9GNQwf5OewiCFsiQP2Y6XgKFQ3br7uiX3z
uEz86aAkPKhNxbobeI7s1BEHdkwOtUfMq8XOi5UMSGPG/arhr4Ix8Wpy8NUy1GLEwIrqkdSwxAaP
2gEeUJxvHHUUp7xs2w6SUntv5SLdyb6vg1Y7/5lSOzpxNUH5F6sRiIR1/ezUfY3zlxk+dUDdV11q
GZfYDdiiUgtBPfc2MiYkAggSqO8BBNnjYbSYwubcVwZbQCJU9yl5pgWi7GEv+7TUwAtkahAVK84l
MkLxTi4KF4Rl4/nO1TdYJeMp811VFMzzsDbF3hmlycKDnRyOc2iiVHoWgvGLUofJa69ibtZRDjQX
LjsEwIMDVekdmDPDXsaDU61tauitAJ+PBKPAk1oM2T6cMu6HQlVWpZh0Unuudx1Ff/Vt/4w22g+A
AykEWOJ262lVfkc8DUkyPsno2Bpk4zarJiS11aOdj9F5IK5BKKSpHuMid27c2Hzg+2M/TCNqHuTg
/1GIi5kW8yUFK9nFrcqOBLAUiMuBqKy9m6b4IRt2EGDJKzCFF6KaLjForIWhNQPKBGO6fPZB+9jq
mMAuZFMOsFuAkaLAgOGioo+wTrUyFsAzI21wRXlqWxzp5VliFPEabKQF5quvG/KwzPk85UnE9ypR
uw3IfLiJFshJRUXanWqud5YHvgbuvkVp9X9oO6/muJElC/8iRMCb17Zk01OUqNELQiPNwHuPX78f
snkJTo/ZubGxLxWozKwC2GwDZJ48x4Bb5M6qbX4AsviprRZJ3YKvRe5gnSdtRtLZ55W5tmrLeRJb
6xYnHW3TqyJ2dQim6OzqUpsq/AgbnJrDqVJN91SdjEd1mqyt4YfBU8hVHydnSq8UHi0rPZjpRpuW
FMIDCNZdb6kmP9MgN71SpxcnNn/paeq7C/ufk1FQaO2m8uC5JG5LVGlPjd9wL7YcaQn0OWejzGVo
nXuqvNOh76J2T9qUEkVJJ+SgpL/4SZh8Q0xgYURR2i9832vbNvaDT2BRor0Z1/6DrfKmiJLvPFxR
gO9qwPudxU/LMpUBgVhQtZZHdoC+Nlz66Cxq1TtlSPVHo3lGzJrGRtWGesXnBYYSAeZk1avTa9/W
B/o3NCXaljP5ADOx0l2E+u+TDFVISyB3W91BC9Q3W912HQUbvboe09o8xw2adk9Bz75NCss7lPGC
E3c089RGZFo8OKxf0NFrnocGtXhIcF9Mp997iao8LTfqftdorwaI1VsSBP55aiHTuY2nIT5kehnX
cO2igFFC/3+EgimlFlv8cH2EmeN8GE581iKemM3xCc1qJD29dD5anu/eJLXyBTHY5HmgQ9Ls6uYl
mKb6pQCNVBqtdl8GSv3iGYO17eGo5huWKSos/lHrSc34rX9vFYCqaN3y7/PY/qnNc/waZHF9Hakh
FSEvSF5tumX25tBEV+KlIwLuztAsQa/gRWYClttE+aS6pvrM7wcwFsyj09O3GBb2xuZB88ZRZgCD
vWVcWUaT7mARsemYShoIm0CP0Qduf85IJaBf4ao7SgZ4J1U7lgU/70riWKRYQvg7gYnuZa3u9cGx
1MoOTaNlbQfojF978nxLMHd4zaGYQcaLN+nJ/ZnTXJ2nwLT4wZpG9SDB+ZBS3xxN6AyXrdQgyfd1
R2LsvHYc/Z1DQfsowUbf6rs6dP2zN7WbDn6LrLo6r40GCm+oVCMLyFbJHCpbKqzJETGeK8vx+oce
6vtDFs3lrZvcgD6JXhQ0oTR1eFE0p3/J6vELXVTeXWHm41XV07ypGOPw0LVQ0EW9R++Qgs612Frt
ezXDp3Y29ZAVoIMIGYJawnMb88QM0Dw8uYM7PEh8XkcpnCd5dHRzxM+dfOAWL3J2wKfTmyCg8Zuu
tx85yanvSHTrG1Ae1kPmW/FVNLqntp2zx85KPndqErzSj6yf0LWA8dobg9c6adsDufbpIF7AA82W
GqF3Em9h1ihxFf1jELnGl+57U2XBlR4W6q4crBrGELveNfStHpuYIieaFtAgeSXqIPvYcv5zmC6H
ppZV+vZDwIdDM9PKQzKRPgisZ58mzC82f94nzwTGO3rBF4N325OfFieZKdZgPsTB9CyzeM6hQM2H
HzKr+aNp344qyq1V+GWu4Q5yR2p0smvczsbBB5myi23FeJh89W0wlWtHGYKH1cwNf3lCtPKzBK32
1Oy0fThRKb5wFEGsbiqfboE1WELIR/CsA4/Z8H46v+eB0ao17TP98IdoaKdf3NlGK7cF1DxpuXqn
6qS7wE7vXLhe6H9H8DNaVFBkQFfp7Sg1LJePd85vuIP+iXi19yNUNb392NNQcuGQYPEOnRJ88NLs
g/yKPTRkJci9nndtGneTNjPAvY6mYhIs05yfoAt7G2JuFU7pMsjR6ljjVsdF3L8IWbefAcSjzrmc
eF0n0zVmPdO/CLnYal37t1f5t2dbr2ANudi+CRZg3oX74kzrNuvFXGyzhvx3r8ffbvPPZ5JlcpVa
P1WoS0bP658g9nX6t6f425DVcfFC/PdbrX/GxVbrC/Zfne3iCv6rtf/8uvztVv98pdA71NwdGsUW
ghBu7aLlYyjDP8w/uChFsSpP3bdV53lnJsV5l/P8vODDsr88gxhlq4+r/v6K1rOuMSp153m/ej7u
9H89Pw8zPHoPZszd+XrG867n86zn/Wj9v573fMaPf4mcvaUHwqqG/rCedb2qC9s6vbzQv10ijg+X
vm4hnnT5l1/YxPEvbP8i5L/fCkx9t5tQ+NmY8dTcd2Po7GsQ8VuZhv1CGWDmDcgdvGC0rK2KmPZO
cZtCP6YNon5N7XFHubglcJwQqd4AXrmlSb0+6QWaTTtxB/3eNFPvDswvHXRi6mcvvak87gJLvdSP
+mQ4aAb3fKzIelNmAHq5yLWdxdxE100k3ejZg9JTDq1xTpTtKvSmO28LV9MqBef7RgzLcZN+96NG
uTahfN7mWYa4abLko9SseAaVeWVWeXsP2VL+rJB9ubW89lF8ElXxyT14dj3uaAvPnyVMT5ASC0m2
nCRE91VukXJuTdlVAtKyAMNlxoAFl5OI41+eXXf7R8fSfZKof3Fmb4J5Sfd/DXKDDFzuDnczSKxp
g/boeCdzxCbD7ZguIqyLe3WY7yG2qRBSjIQUw9syCZZB4rz3XawqCQ+FSfOuVtLRYtQxVQA5lIEs
ISSl6/xDUOK6d6Avp+OHNSBP/xP+wQq5YuqiUawO0PTB4Y/0m33fa5FzL0cp2hU9ArB3F3ZuiKId
96e8hy4WjG142ycBbA3/2UMiZCh5vIUFyu6Pq02OwtTpr2iD/O3CLpuUjXtTl7N9EqeYnHQ4oCU8
XFfg7cFMUidEyMniJXK2uV17Z7s4xS5H6wC8zr6R6SwEeHLoUkzx6/htrSxrzMjfRUbdonmWjQcg
AP02imfd28Cv1zxuKo0kCaJGCu9aINSk7ezxEHtF+zgEavtYa6Vzcnr3RUyrHfqtFytrXZ41CJUh
A458sM2g307LSrGdzyE7rUY5j+sE0/k84lDL+WtW1M1R2nTlCB6op7d+3YvWXUj4vHJz9p2PpWdX
unehhQXt0O48eDlDargntTWMFF7zKmtOSqXYHPuKWv/huNWMWt1KuN/W/XjTarq9CZo+2zWx8dY7
nSid55LdoDt6HYyygayTbL6YPoRcdl6LP4hdmq4/hBqKP8hyacSGvmATwfOPcBo5a9OgUbpJXfsm
XEARKESq37ICdqBFSWONCG1NgzR4yLb69QXoJ8kAnx/E6CxqofS/WiRAdsU7NghOo5vcDqgcLRlA
PinPEVVUiCuhxZMBQvYMXbm2P5PmlcInvcS1VMPOcUAthj2sJw3UcWXztDAUHKK2jnfImaPOA1Iw
Bw6SxbvB9+qncpjqJ7Fpi62jqRvJIXK0B5mL+2KfUY0fms4Prnu7GW571epvvYEK8UbmMSz0N65+
X3TFmO/ODpJP4AFGp/s1RNyGwr3ew78clLt1hy6P3/a6sIXLfr5+f2G21Ug5Kvr41L2rhH74XXlT
Ea39eUsOQfvwC3P+2aEEeHOOkfmHlecfmcGP1G0A6GlLhx/8uAoV0yyNXgf6wo75IjYnQ/p+NImo
3DoXdz8k5xUXdpnyBN0fQf5/bYbOnTckPuma8mhizsxIuVsH5LLfpmbQbjpgIrfiFPt5bU83zjaY
63m/LiOr7u/6stK2Z7Zbk4ZD2qAGyABNI4oAAWvVXnGaX4ypy4JTmzvDbR7nPJhGDcI8c1pdJ0bq
qs+DRe5AHd18KzH1EphIR8LkgYzuqLqRh7wXkxvqxZab0QF6kEZTsy2q4/AVj858xc+c9kAzq/4g
Rxk6oPocdXerXUe67TbTLbiLCPVUQLUbbSyto8Nl0+KHcR1I6/GXgPreRQok1md3ZHpQVb6fTaKb
5ZRjoVCS4WzrBYR13tz2jXk+2wd7nlagY9DFG2b9ek6jCo4PdHe8LoOoUvHtnzpyHmGXDb+6bT5s
a5r6H/332Mhw5ovYwflac5q0gk850CgBdA3kaKnXkE7KgysDvqbh7K7siIwkSIc3W0FjVTFWKOws
K86LZZ8hXJJ6VehumsVTw2Om7WRHewyvJORyybI3rbURrO+sEG9hVbtUd5zRfgCznu/dBqJh/nX2
TzukT0RLqu+hHcPrYTXpQ1UnaP8iZniw6HN5kViha/ljrNrPFmUaoA+KXisbR+MnSXoGGlQPaIZJ
mC4wYtWAV0280m0gXscF6CBeWVt01CFVzzC9euuzz9akTr6pFz0p8vVk4CvwU+tUvNWiRCXerEBV
pjYBNDUaLL9etzH9lEYdiqkPcrQ6Vlu4eEFwaEc7pltB4mQYYGM+O+jd+DlT4ZuHgSLqukBOcbGT
nGKC7QRGaDaW4PXc6XJRoK+auwpYk+GY5d6egONF9hj/Qh8UcjDqLwEvAMXCCKrhodN+qSwNkFU5
fZqKgf48JUmphAfaL06uOhQ/Vf8uSGcVAUTesMty2TVv8/p6JN/773b1Rx1uDEVB34ebx2trcK2j
5vd0ZoPP2sAf1t9GehS8huV8HVRk+1s3nl+KqtiOCzEa/XPFvd4hGxUsUTQtcu9sozEjXi/RK/4U
thSvbElX3nAr3shUP2yZTzmFYvZw2+InJYWUCoNXgKB3umcVwvHrzg3tA2JX9hdlju7ld3iNSAF+
XpeRYx3CxoJ02YSdatjUs1Ud5T55jiPjxnTy7cW9Mk2V3IHPqmrcWPGb980mnqipP3imkZ+fjWzB
50i9MormU7LINxppCouO2ZxadVCG+/cpRdHgToY5d65pji7vbAU9OzYqrhrNjZ5l8AB4lAlYPJnB
baHfVWZ7Y/QmAjDZlI3HrBt6vmRZMPP5f3aytN0u+lvHAio6RGJa9VS2nXMnIZPuD/e2Ox/XBbo9
J1d8g9JVLwtoZba2LfTp55jzeefkoSyK8LyJAb3jQzhR+JSrcIDhI9vuWxuJlQHUdLoD2zQczGX7
WXHL7Ygqwicl3akx3K5F1wyfpqDWt9GA8K3YRhC3t6CifnoL36uYqsKEKihT75zFNIBOPyS1zV3k
Mi156Hs2rK/ik3Azpo/Uy2jZaVXfPE2Z/wvcIcONFwTDzeSPoNDlUAa+3hUFXYv3gMuo6t0jMTL1
izaoNjKH6iza69bcn/dcY7Iinvztulr2terp7TrOW8i8zJwXdaiD40WI3aj8ogbe59CqUVLpPPPk
9koEdnBWOZRhnYtfIsXtQJX1Filze408uySUgsS01QJ4RiRI9pCj9ZRoEyjG9i/PJpE8o4awDoJM
VPVmfHAgGNzFo5bsZdp7IbbeGB96d3Y2AxwUhwuHP6Q/Q+ot15f2YjyFZabd1Hmd2sipsMnoftKn
crgP9KAFnJQ5B48nyydI7euNX8/DtUxlSDr3WTX7+FZmVRxrT5017nIEhB6KZeaZQfBEY+a6pIKF
467rrCt/auZo63UtLANe9l2j/TvawvEy8xHRIfuT5cuJRzMcDk2UgVOq6i3wnuGpdtTwE40A4Cr9
TzIYsd2CILL8U7rY3Aag6jwriLssU6r13UMe6KfK9N4W6D0QBguhQTHRipbtnbmHNnaJB3ub3/aF
8/saT2sg8C4bdbsloOqraRv04XQl07ktO8BodrSVqeKmxnNefsmS9O1ssCJVpC9t59pI2wTUTWGQ
tHEX3TK4RGP+sjjYQbGOYtliiwoLEPE6N68NGuXg6ifAXwIkSqYyGJEdg6Mpgt2FY52i3WIeQssG
I/jF0Fx0ciYjQCrFpdg0wmNvAXzctUMzH6jCQ13vRuGTGrmbeCqzP3llrYkkj8Smhht8kvU091+u
l4gQctpzxHqG9/OLc90DUDBcvoDQPaj+D1YIh1dSI6G3sWneuXOVdk9nRgCRgDX8qNs4OMULxnoj
0Z0dOdspNMZHGVpYU+9Kv4HWvp0ec5smjyz2s6NcExTTSDJY9e155lJGaxRr3CTycrx75eqyv/Cm
pMQ+rO2WtcPy0uVqYl1Rqw7ocEppvUnK+gRcEG4pALDPY7hNo6Xgv1gKNfZO9pj/Lq5zUO13+7Ry
o/26JhiKdDP1wds+4oDM+P9xn/Xc4/9+PV0/q1vDgqGsSi3jtmj0Yx/r1nXrG9xvpX1v3E4V23Dr
lRq3qW3Ep5EWYGQhjVsxDeI9x0h4RVPOXms9ekmWJRIpe8tUGVGP2FUBhE9tUk17MYr7fEYJH2lC
2tN8VW8iN0revqXLCZzPpjSN6QpNjD3qd5G5JalhnqIqs4Bu853fBvzkITHB3JPvd/GTy5ncfVm1
7dXbfY0/Rtdk+ZR7PiDBg9ul7mEsWgOu4//Y1MWB/h2dObV+tucw7yCWvISgYP61163yWtaLSRZo
vH12vFOgRVnWi2PoM/fW1iflEGcj/RxDeQtWorqdNau8/aupOCRkgtXarmdaa//3WNkpjYLvjg0j
Wm1/KhVD2cqRCWjlfJQvtjJVEP979/5zHHqwCqhgkpluur/gxpKpDoxXySMAs8t9nJhkqMM++CDD
nQItSH0D2rYsuNOcgOYz6summYFxHk0DAHP8yVjMftYlp4ln6a1MrYrWeziSFADMc/GqayThyQJB
OLoEc0d/3mPmnuYxdsJPAc1KrwwJH1uT+xgULuwMvbdjUTrPjW+jJrlO4Z2/7gMITY5K4529AWRl
T7FtWrdQhI+PMzQp1mR0N5CgTY++ydBECizYVaTvnL7ky2uM7eR2dt8WyCoZXCM9L5WZrB+tJN47
QGl2pVul5Dq76VhokfFU0mi170ryZKZlIam32HzFbLdlYTfnEHFMbLCBmS0/lfr0WxdY2onUsPEE
qelJjUP1TutaN9oWrxO9Yk/t4pq6VrnT7PGqNRwvQkg7m06Jov9+jjRp1gKdbhZbOed6MWkA13cM
LKYEw34j9rT12m2FxMfxvNV6MeKWC4yd9Hwh63bFq+YlznUe6wGECTzYGcuTpRsp/RVQf/q2FB7p
N6tRm2Zwt/K8KOFgvomEtP4cs26xOlbbug1qP/Fm5nOK1v34hRTaKw2VyktbTNax6Mzyqs3q9EWZ
4SwD+PjjjwFjhOBFHZCWESqgSaVPxoDIS8gA1dA2dnaVfZyay1SCxSvB61S8F2sLG3h6C8Z6O3SW
cZcl4IFG3/0KvlXzT4EGXTpNPLB81aUykaaJzTtyu8adRDdju0tqY7gp2t/TwjJPIRRPN3SS8q+q
FHQq6QwtakjEsKJjPt6QEhLvtITIkQx1Q5PU2XM5t6PWONn9DyTNbPqilzjZTuYkkTpaoatTPAXQ
tQdJn9EGzWDMWqhcjRUJ+5nfkW1vVbn7e5qa2Q1o4JLUZ5RlNw2IqG3i+NpWFjVu6u2jrou4t8od
xbxDq5mu9WGiA3BRSF+msEZND17oo2KMKNbZa6l9/TQjDXBHA94rT53F1y6L541WRP5r1wFH0vpi
evWryNp4bZO/+g6yg0UReKgoNMpGsejZ7Qw6migbeCcNddpzn7YZx/55qgnVA2w1H6arV/rq/u3a
NA2irTPwSN4u3Z9GBzzGqCONewXPubMXthPKZ6DYJ2qGN0NQ7cU2Armcd2f3siTrC21fLzuYNHTt
PU2v926tlFfQp7j7hLbdX/Qk/tLQYvCk9pX+MGRVuhF7nvXmLlOBkXsLqJf2Z27NtK/+XLUnXoAG
pZIs+YXutmbTBJ5/DxZwfi6V9knsgZ5Vh9Q3LRJjnCRq2kNnAidq4dl8jb4ZYTz+HOYAuQK+1p76
sp2vUD+prlQzC555HARDb+f2z+ib3sJ/IpHQm01PdgwtzNudNXyTdD6h6biDwiKlB+pdfl6MtBqk
+2ly0jvQeM5DXinKVgksfs3ej4KcVKnYovej1Xs+isfirsshx4oC+ynk7vWa96JxLwNN7Oa9Ffuo
NqIcuLlwyHSK/aeyzNxriV0j4HknE2aBOe3T4Blyv/yTVqfx3leB/RcNjWOxUpZbq3fSH+0Yb2dz
Gr8FqIvt5zr5GNEsJZJ/jBCeqDSOtlkUTt/MQKHhI4dq8wi7TcanSFHDB3954GhCz9lZKpxgZxHl
UB5OnOUxRPx+QH+DElk3Hpyh3c5bHOL1UpcPTVrfTUpZ0xSyPNN8WLbsTQ14vGnqu3aR2tV7Er5G
5ZXPE8DE68FV9MM4l8oXMljnCIOmn002QTxkx7RE5dSHtYVvHSG575SetRuYddtneBSne7jPr4yc
y96qxVQcrEkfdhIrg6Gm36Gw025kVnXRTE9lfwWfe/PIw+W2n2vKkj5ibiKU2zbk4QqD7MjctNNn
R8930gINPSqPw8ip7KTL2dUdbePatnpHg+I2DbVe+RT507SHdb+w6ZSBFleG0FbVk2ItA1jzjG8R
DsHWmjotBd2vGd+NVAoWj4QvPe1/d5gHiEDWtMPS91pN41O0fF9D9mVRw0ktHutpXMh/m/02P6yS
njO4W9T9KrQCJ+dK7JeqnxKSx8Z4k06huZlh4dhJoDjWreQoSJpj/L7VRVjiPiieljXREcoVPd61
mbVrWzt/tMqUB00ziY+13qa7Ro940lRTGuc7FZ1Rs/51KDPvoPfqjBQB+tSiXS221uvn7aiMzZM4
/tamLmvp8KM1dY2RJWndDNtuGrWdFB5Xguhz2fJDHTNEvejgD8NnqVqe3Wfu6D8fn8ubpoEk3Zlz
uis6+9AX3Wc32kF+ubH0Mb0bpr4P94lCq6eT/2maLF3G+UCGLu3bo8zeQ1tuNx/qZXi3y44yE7tE
vMeL3VwEkt7j5ZQS6n2zKwiYyoW1Woai9O1909fzZrXJ0cKfeacXHjS2EmO58BLSr/+2rnUHmoIk
ckiq4G4cEmdfVMnHmHXHFuK1I9Wonygf2Keqsu7Pr4dMYb2iLZoXYP2LqLKdw8Tk5g5VgPel56l4
LmxkfL/7QV1tNH1Q903LN5uwC5SN8RNAff8QAC0Gw6pthIOgCars1jThCZUoWeQEPewLC5X5nxe1
TXL3VirRIg2lbzOn3a1MJjSkAqQik9Ie72QeII9z6CdKiWJTlpiPgXRd7/m2cs6rxU1OWKOySP4N
7LUB8VD8m0nl7VrJJ+NRhrntnZ0zNMF+tdW011FCVINNlqsmj8VItQ+LcJgMZKvhW63JeeejD4Pj
IhwW2omBGPU3Cfhg7nrtAJ1tthXbugc5OXBPjeOc9xCHnWvenR5wq7mcqns/Hyig9DDP5nDp4J7j
B6XX/nrdvPL4GJRmx5vP069gUIISZhFthdSwfjL0gj5rx3xocgReEYesn5YAMUmADLHz0SShy0LA
ytZ54R/3Wrf/415T0X71olg7uXq4cWyreZYh1goU7zW/e9O1aQtIkfTZM687NW2f+z7zHvssXHJU
aMkMAfqqvkr0eU7iilp8rr1FO7TjPBY8ylxGr+eTFeqyv9gmc/QeR/aXWVdqr1EWvo5J5DyNA7d7
VWKE1zKV1h1vdm7oQmvupIcni73gKdZuZCJBIcz09DKaL9HS9yN2ov1j0oOaqi2awbYd0nk7reGT
Iyskhg7kt1OtWy2nckjiIrvNxWhtET75NX1+yx4qnVe3A6fJvKWypfr5IVBDQBbg9B/DrL+v53S6
EZMMJaxOR0SxdcgcCSPzCJd8TJxqAR5IFKc6VaMZOygJI7t9JY8SifzEyaEMcDj6u1bTtI08pohN
HkvkaLWtKy5ssoFJ1W+jukW3D2kABTIEX9gH0jCaRZ3rWk1vznRitLu+EYYVU723LB2KzB5xwYNC
/+ShXgqkc1JmB9oMkkO1VFNX7xToP0YNBA0lvWhLn5Kzv4DJy1S8JSXHs3eFyQucnipteF574Thv
tXiTmXcy2oZkt+giQtPoy1zC1OVrMPq7vWZ98Tv9G4JM+YM4u1bfQJKnv1RZ7T1PengUc5ghxGcM
9OGOemR/GQu1uc7VMtmJ1woaZR94MXW05QQ+2sfnE5y3HJ2LE1BM/HCCyG3cA1SmoF5pc2lvrTDZ
MiXtItPMAtA3afo2TfoTBJ7ubedP0a6xoujXikaOWYf/FCE48zDohQ2pRZF8HpX6SQIAUDqQXQTG
w7oSecDw10rjIdjzza/pnFkHxF14W1mw1qdjBj/MglnpF7DLOogtR3gFetv8uNq9qB4OFUBJ8lyI
g10slakiYMplLX266EW9bzw9xxFvJqsL6nLTLfoUMthFR6JKDusYCFa7DKtbbNMchLt5IBEkjsst
zvuUNYVistA7Q6/t23UYur459SXQpXd7ABrp1hgh2tv955CWw35uPsQUbTQek9b7tQ/G4h6uZP2u
Vg4ygRoamWd70XUWe5UdxS4WOWqXNUPS6Hfc26zmAEFJOO0osv5h0w/7rfY/bBogiNXnTeQ6W53O
qeWZQh5ALN+1j+OYfDs/okjhZBkunj9oFP6K6Bd42sUJvkw/RPFItviPsc6yWxVG385PQOI9P8/0
1bAD0OTexEZWkdLJ609NSgOfqsw0o2SVA49w5bxMNp3pENb8joSd+1nj+5McnubfznFd3+gGQEj0
i4xPvObDJlRa9afSPojO17LGqvS3Nb6m+LdNECHNnRTTXhum7ZQVPBWT0f7W8v286SFxeaibHjoP
NeDpK8zmb40D9wN8kdM2beBydIap2FFRiR+AHo/XtjspR91piidX8yqefOjDMjzolhfysCkaHse+
0b9eLNLaWoFt1Sye2hreA3fSnWtz8KYM1QluIOkPqp1DYuXGl6Qe79PJTX8kRkInJXdvz/Br1vSY
EhEqqvGlHvp7yZ/9VcT7Hn8bQRObu83pAt65XfIZXorsUYAO3V6luvXFmpqaBrDwRQAVRajapxGO
rTPMISsNoJ6oYRyMEfaqDr7dY2nk/bYoTNS2FyREnEfnTWV9u5NNJ9CSsqlgKGjsdM6bdtrU7WNE
S8AOc5uiOsNjoFb5LdoGPIEgTnaeiki98MZqmMidwLCy3O6IfTHVsZrfyhbv+4gJQc+tEysaLzP0
/TagRxqvIPkIbmdbTx6aRUivC8P8RxeCmGo979s0q/4u5UHrHGG1ar8JAel4IO0OdhPTQPWeT4UO
oHkoylTDgYzcJPnT1WjBg43MpcKji6ymaFNtdDgflh/kwN4V40x6bcqyh6yES1R0zbsqHgFU/dlR
2wrPEosjIKN2XpH0Hu/ixRHEpXmrG/AQ342kqrKiUZtPb/mdwXCyw0iBWvTudn4/qd/b5BWl0OwH
mT51G3nTfK+Bb7qlgR2KsLeAvI/2daqA51Ni9zi13cFSW+fGnnzL2ZEuSQ45RIqgjNCYF3ek6M5N
xN8D/RB6lSmtd9epThO7/GXArPcG6P/XboTpY7XDjbM30yR8/Yt4e7HrkVeAbGzgIiug90iTmk/p
kpOUueoG9YaysYWgHbkLr9TGjWlnLZKxlfHaUHmpW5KQJAfuw7orN8KyCc8KlFYKfIcyNW3znxdV
mgk4L5/uSFIV0N8ugwJPJfBC9DPa+T+2xREjU4YizADsSbX3E+zGpeZWt3EzTU/hMuSjtW/KAnb3
ZSYDgH8zarjpXCxe1qkPqFtvZAalI3wcIPuQRA5uVlM81tnN0Ku/iEkGu/OKa1fV2/PKJqrD67y2
fkOip7uB+xMZo25MesRBi24LEbpFjWkoybcvRvFIpBydw2VuBtlveaqq4GWS8ZZHJm1fzf2wEayl
NtB9w305HplLjBzJAEsavAXJ7WqGvhcAZ9l1bwvqBontalYfEt1BykhpPYfvZEXnletqfz9VgbuL
E2N6afqQPKrlPekqWK5wLGEPtTXlRpzzoKo0VCK0Ll4X+qcrRKv9rXhdfmru7Mn5Tmfx9GLBBf0J
OYCirutuW9TKQzXALSaRhUV3djXl6rXso9d8dBprmPbi1ZtuOGn0u8KGyRWB44gfY708ybYSARIS
wj6lepZZlENEySNndSu7kbPqILGvJmi0bPRGTfTwLK3nMWwO9c8+zawUPCJoolAivRp4I18b0Oje
0ZXNV3MdlC8V5BgbdUCZreBF80n4BMgFNTs1iMerLsgBXCw5VR6ntW0UhRWseEwzvQiNDWiG5I4f
JfhaSpNmG8V0dnEba9vUz/4QGDqIAPhVdlDzChXgpQSnLCU4fynNpeSAvH5s78UkTruBwEb1zOEg
EeKwO4icZL3Y1k00qwOjm3X3YlcbZUCSBs0s+vW127qr8qsy9J/8WTGh/hJKqyDTIbLS4Eid/fhH
xm855CqLJ2w8DtGCSQ422sEbMcLdTLgcnkOhrsz3XUdZCnnqnee9hkU7PawpgEkxaQvwI+VKEgfi
iBpzRAi7qXd8wRqP4kj1hpp3ob1CkJGenKLI+eLz9KOZdd592aJrkFkRggr+PG/V2olf28EtNs6c
+d8rt7ofBhLym3H+VvLAx6tatHSQ9NVviZl9sYYk/9Yp/GvpX54+8zyQ7cI8bZ66viAhYFranRuO
89UUON2pUr0BVV79T2cuRvPjma3lzEpY3pdTQZ6lSL9RtP945r5LvsRlpm7j3Owf5ig/QGIGG/ds
KkezmJTvxsD73OsSHTLs2t1D8e/d0vPfn6ijIyo4xOpjAqHZ1mmq8qvVdK8LaJv1v0NtRKVzTr4r
mqK+Br2T7HQ+9I9B6itH+rfjU5TEzd3YxvPe8ubixQl9CKNDU/sVIY23y9C4DMUPgl87gyTgxWVM
s/eny4hMt/jDZdTc2NwZ3Cdvu5HPczUgX0ERInuBCrZ4Mlq+VpaZ6akMYPlyZ8rvxcTdVrPzGqM7
ylSWhzNYJZm2xnheTl+302yXpTQG0GMO0bEzm9GuN0ILgXgte+JRC2BCa31CT8D61AdLEgYRpBux
1UGwoH4XritIjj+BMMqebP9tOZJg1BMji2yC2am3XWu+Dc1ylAB/t5UedOkys6N+JreSGiROFw/k
PKj2aOq1CkvlTnQdTI3sAiWQ+RY2WDiU1B9iRl0UqZglSnRqJCqfp+m2rNQn7lv8bVSW8GFOg1nf
9guDigx62/fcH0MGHUH/eL06kEYgWn2PnsZ6X7T+FXKd3dYgf3Ytxbs0gfsKhgkXMlRw1uKF89q7
lsJfps/I8brQy9q+vz8DB+YhDDe+P7jHItJqYyd679piRFPBPYqwu4jFy5F4dVjcNu3irVqwM93Q
oroOSdjDHBovurDULrPJVl+EwlZ8y2z1LZHqe+Qf1yEwfI4sjdqgkQxYmD9Y0z5p4VCSW8Dz3aAY
x6hEJ2S5WZRSuQznaLM16PKlNL8O3qRM+6nk7ncI7avYVAxACtH0DWDXrky95HWK6pJWP+zCTZtE
HkwWVXq2u9PCMOb607fFvsZruvkbt28D32HkXsaFsV2GNtHpFvkf1q5syU5dyX4REYAYX/c81zy4
Xgjbx0bMgwAJvr6XknLtso9v3+iIfiFQKiVq2BtJmSvXkn2CcBts195Y+xV+NwHsQKfFMi/4Jbaw
cHWdRKXF6KvXMIzilWKFfaDsjl/dTtMoXv7wkn6qc4uHHCf4OwP/tJ55SFwEie+sgpIjwamFWSUT
6q4Z8S+ltMZg48xG6TXFDP8ud0z2AJadtYH1Bpopbn8ycpzXSKnGzi1s52yOIiKtYwPZlxLQdC6O
1Nvl7mEEbcV9HHOH5iDzAGnREy8wB03JEAcDHikrFgWvMihY9fyhHpsG9DsAKjUs4Q8ViPtB1hIs
JwX22WXDBmgaRpG/aRzvvTfDsZqGkulv47UHdfoosFu70KRB7UDrd7X+VcRMYO5XTnPCryJmznLT
5e2JeiedGadeZMfhzMFvfu2lbxM1uW9/Hvs3Z/qu4a2WneSxTHy1LL3QeDTi8V93o7LfbfLj7g8/
I4WWuxKt2ooyY0euApDu6A8tcBD3Y63GB3fo2LHuxxyqhvhwtqD7Zji9fLLThzn65S9TcIFOQyU9
c117PgJEIDE5ToLbx9HuvBUk4dmCbNeOvzURS7CbBY27drNy8lYdh0L2Hx2Wnj/HirvqAgaJL8Pi
N3QpqvwR9as+EI+/THQHXrdwCU75fF2RXiYZ61SANsULQIH2u3fCAXbPvW9XMxvj5PqEwq/en+C7
wG5p1rhwacc8X9OIq7NnFA+xLPaGAZZNVC+li6ZQ6aaDyie05AJ7301mczF1ptfgRXg0e0AMdKYX
K624F4g5QWahgW6r9qCOQjh7CzVk8yCUF/crAXGz0ZqiC+RIu4WRh/WXrkY60rULfiyioX6BHtls
b0eoFEGQyFk3Wdt8qbFXtayqumdlBLaiYgTSWNsHPRwVUPF1eAPJ1YfY658hclGtoL2XPUgT4Ra6
I5vUtlHb6O7/x8+oEF4oTXBNK8WtZcgm0O3rN5q7nYaxe3VsPh5HE5hlsmZ5YS2VxBul5gz6Fet+
Agl2CBEeAwR5m1ak1paELiafXVyrMu+zQmW3ibD/ITN5BUlgbkvHGV+1lxn6W1YAD1MZzgP2muXR
cvESQD7efSBbxflKocjxjrnMfUgh1LzygbrekgcNcEaEO7UA7APZ9IDBA3vrHAcI7DgBiC9bg7Wb
vwAu3e6jobXXXIe+fNjdzv1sr3AsetP+f7PLKYf6bBMtuOL9JStlsMnsoVpXJS+eQGPIdtClDJc8
6oonyVsULfuxvzBCNNMpQlCiBj0mOVsMfD5DIS/UmdXpdJ+BhCzG1klCZ2tVxJX9aPcyuZN+J3dD
5gUmwnBed6ixWOYLacXR3mFbyxVi+Ic6jAp0V8fCVt1hdodsH/RmIEIF9FQDFpapVhcnqfqXbuUp
R76YhuggOKXyBTXjutcMkwZkYHUvVElriCuglIWahYKCWezKB2Smw7ug985kxl8XDEUxQO511mLK
ACpoBYRgdtTrW+Nb5IzdJstxvrsut4iO5OMiQYQEWgCflmFaba+Lb6TWuqj3kwP1cVJgQecEmZd5
raaBNmLQCciQTg7Y3XGGtORm0Fm2olfdfTJFm67n8Q2ZejOA3jFv/6E+Ml0HXW2/D+rU1BytXv5D
/v/XQUkPtBjYHvCj9SJAnNRXN2EaA+pRC8mab2MbH40Uu82HMuqqxzKLflp619X4bbIIsJk8g06Q
zU3v9yb1Xp0RsRLna1NmqDiz8rhZhcY+cnRlsWLBdItWTHXGw19bzC/Lhcy95h6QEHvpFty+C2xr
3EBWuj2BCG44SAGxnNAPxA3iy2xlADDxNDUQ0hirpv0WNHwvLOBtFxXg3OAngFBowb5BeYe/erZv
LzOk2+YpB0PTPvrl+5RyAmCpl+77lCgpP8X47CadkK9GZQ+gZsTdiBq8BXQO5Gsp8Ey6k9r2V7+K
TaCJDUFYulRdwTek9h0hrHL2fFBcNCBOXlOz7VsIhUORk5TCSDOsLmz//GEnaTEPAQwsxlmKveA5
KCEbvMCNE2H9WUCqY7753PW/+JgA/ByGKWGbuGf9ik9+tE/CcHz1IWfdy6p+FlaVnnMwRC8UdD1e
yS1JMmMPjmDobDr+oraHcJdmdrTlKFZcoTDZWSeyxv+6zqd+xaocuh/UHjunB62I46wVRIWgC+pN
a2b6W2CZ/oncMd4Tbz1AV90N3X3YryayT641+xPFPZlcDRhRsGNVjfdkJxN1/lf7H/PjM/7p5/l9
fvo5Q0J0fMwtbXcToqptYxmegw/kr8sAItvR7m/6MgPveyMDpC7K9FvL/ChbA9uO+E/bg2RED5h9
2JRC6CX1oQqT4i3976mulo/p5uEpKH09VUAhXKshOJWrP0WiXoZWkG/IRtoJPZhPLzI3F2ywwYuN
pZQ5sbVHatSccWMyyJ2FK4L+7INl/ilp2PsCnNbvbjOMTLuFXdWfwRoC+r5fblOn/jXb7240vIpi
/Is9fPrZhIMxFJhuutqFJj1r/LtEJM4d0J4S9cP4oFfmKe/AbEGewmHdzvNYAK5EG4cS7d9OCagO
eQuuW/IZDddbtAJoOhs5ltlHPwHsy+6nJ5ir2T2X0XQCbcQtedO0KsR7i83JIVOog/KBWnEio9jl
0MF8NmukJCI/is/UBNXfti265MGAIt1DMbLVqGtcs5zZqHoS1YKa02SxHciYzbk3VxxAGFWWO+ql
KTkEN87U1FOOOTj5aMoS9Dp5H3dnN45Ai2KECFbwpU1xE30RbQGYOOTgThRL6eN6giZeEm+oaWVc
Hm0TmkVDw8vHGHmjByefQynk0DagfL4OF6Ixl6Hfr62OQaUwTsM71aBUzdZqobUcQDvhdwAa9wPY
H/7tIYPu2Cos9X94ADmFsLhOefxlDh/n95VKGPThsWcp7DWQOAipeMzBddK0+0NqbIhIf7bN/SDV
B8l+04IF1i0Na+s2DrISNlhNkQdrTj41kTKZm4SwIUwNl+5sumJqPgYRWoe8PkzUItePgTbKEU48
Ril1alc3fZ4dIT/oPwAa7D/4tv2MMq72DJJYH5LlTbBGfFutqbPzjfA8ImTV6U4ylWV+qfzcBist
RmeJm65RUt9uaHhgCgsn0fbbPFoPgpTGFvD+5JZMZjBgUwXi5y39BGoI+iOHHvCCemkOGzm40rSH
OzLJ2kAFkfSzHf0IUNduDq7tmQCA/PqJQPoD1S/jniydWUD1afoWpcmwpwCcAEHudmr6eg7gyYR1
Fyy0d9RJHzJkYyH6nvI7+oDxrEPZx+/DRVHXK+7ZoG8us2CfYB0AdjfYd2FTPLp2Wj4W2Ccxlamb
uGH4jLu2s3RtLnbUCYT0tGMgSljSgI/heF8VIHEd/XXgVemFsQcCTdhYhFaA9E5g3wHffdYgqdxK
lXwDDe5Xr4e+D4hGwn3Bocbo57n1hoHUTwPH2ghWbgrQTLkyzNTeuxqCbxnNuENa3NLQC3GHvLC7
iOo23wRgLZCQQXrts4SB7TRHBiPXSlJaykXbgay1P9l/90fO8GyHLe/3KF1WgLBmQCroyN8fMcDa
T+olS5DQuHZ8Cha2FAn0JVg1ywTv8GGowKUhozuoeEV3noUsC7bH4XaAjO0dOAIQ8/dQ+iWD8EQe
dpRat6r/Oo2umy7zkHuaPvxH5EsvXbqaHbjVU5IvzUFTuk0LzT79hGawEbztod4dDSh60yc7vJc8
yPjF3Z6arW2uOFhhnxKcPLBt+bcbLRWDCwXtsOj+6tbo2QjI/OGmzzHzbGSnhxq9I64Ppdn6AYzK
QyYBnIAw2babsuwIXbD8WFiGsx2BQrjhsgKMvbKChz5C6Lqx3eqLnfAvCZf1jyaF3l3mK75gChDo
llc/+rD5Mhq8/FI0ZQppnMx/GG18mWuD5zcQqHh/SmOpz0/xnCRdIw/Wgv74rWHmO2sMlKblEZgt
4oj5ZIY25Ewr8zcbDdIUHEFsQWIjDNY5Ym8PEImpDi5SNhDmcZ0HssXitZPOcC8tLAehC9nhdgIX
1tUf0leANAoTu9TWau/my8vQTRAtrZxbd1TegenNqgfsxsbKxhRp7EncINmugHb93TiLx5ORac90
7RyUCIJ/qsw8mWA5ud74njVbwl83v/lUaTg+J13zRntk2i3TRnkcIDYvInNPdhkGN5wFwD7k05c+
huzANbxLYWBtd2zImztevKHKg1E+1zGUKiAVYa0S5BkhOZdOFxYJc0kObvicdY2z5CWK1VsR50sx
mfFmSlznYgBxO1+s0OanUDjroYgQ3qIOcpGQW1qW+JJtyDag/m9lukkMYbpe3AwSdCGdm6lNVQr8
/ZrKQABSjAdsGsdXsOf6kKh0jUOvm7a9aULlv9Qgrzm6AdT7uNaOtorJX/YCFP6Tb5Rgwqp/1CMz
3vRNkNXvNxb4cTMBQRDXQnaxtHLruQm6bsV74dxIC9oCWZsUByQMwOgQTeG6tqGKkFpRucxrkO/E
Wp6u1Hd9ALQ3gDxomxaSfqkyrfV/9iFHuqQp2E649r5ORne8+FqWXYjjFjvRkXOo+HRrG9OJZMiy
1B5vdR+dMKmvtfFp0YfTj77/bRz4UMByr5y3FrIMCxAf8QfOomAzBsDYSNAYnu00TNZ9I6znyui/
FpWCmnkCHjzs6r6D7pktlB5k2L8GAXyrzijoScGsaZjPk1LzIMiqzoPaCgEtwE2MaMiOSeMay3yS
6RIxp+wYRwok7dTTRen4fktdU2YigOIW04EpJNBKXVZZGSgETywIr0MLLDmFERg0jEK094aT1suq
FvxtLOSN76LWazHIr4MIuh8omfrJAzd49nMGHuZAOTeZb2bQfRL8gL9sfc5GZq+FE/gPdipekije
Tjp/RBdZjSGwNRx149TOGdLFmasOFmWgPvl8dPOAjwdqdSYU57sxnLYECaoUdMqHFhG9GSGk4UOg
ZPm7TXhgoCBRanImP/UxllBHNB/5/cf53BZ79CDrTuDfQHmK6Rura4RlcMxHsKQDc6ODNKUDUGDl
eqAq0+hofaFBEbSd1lfblIYXy3hrcOw+JEFY45RsGgp/w3g1N5UsvJtRFikqd5MQ4QIQJyX6Qh1g
sosWzC359pM3dsurdsyH89XZ9TWxd1Y/fHKDkHuyVm7Rggv8BQQx4VlUtcsWHeIB+5BFL7VtR5dR
4NyyAvx+4zEwkM0uqLmaFmkSGXi7jMUKeCKIGlzfT8rOa5BZr+nF1JHdGXvnUuZdsZLamXqiHBm4
hSkAEEzF7PzHy49mL2xmgWwRZema7dDT9IixXaIuk25NIj68dpFRWqkDVB+wGXoIaeB98uODVfEV
ObqJhfIgVvtsbztyts0zsLHetZBpc/iiqAvITViWc5tkU7Nzky7fl8wdbyYIQUIjLm2+KMg9+kZs
/Ahks/Mq23/r/EItaVDhpc1O5haYR8J+vGGYch5UmN6Z3ghO2e0QI/LmQRFwbbdhOq5tKPQtCl2p
4OlKBbrUqlkiaBWemSMt4Gr00R5cGxz0Vyg9ACHjux9OTWAuEXUDvDlCPouPwWaVyC300SBvjHTO
DTDD6qbIZHO2PSjUC7vwIL4DChQzacdDFZp31PK0ie7AW5Lvek+XJ+ihNAl1lEacbcwa8Ds/asv3
WcI871Z2j0hqYgVRsi4dHDRVZoOQ8Poo5Jbw0wBBs6PZ1JjuojQVFwFShXUQyGRN36hKf63MpHyA
kpt9olYbhd25bHrw/qGPLmFjyrUHxMU6rcJ3GypX76LKCObvIqpqy3M9sRvyp68iyOPFOuayWV8n
kpG4ZZAtPtM8CA6DfmP0UwSZQKlSa/4rK0t+Cpn6t+4A8W4RgbWe7MJz/aXVWvaxjUv1ZKd8242B
9SWXFpSsy3bckluGFHpu4WDfToN9+E/TTrZRLzwJGi6atohkeWAEC2yNnu1QNRitC3fqNsRCRs0U
sfVPTa6bRFlmtk20vvZGEkEJs/wZY1l4GqApdBAZfktqOhzR8soLUIige1NXc0TyGrhE3TRTYA+F
pumnJlIGyTmru2xuxqM0z3Ft/JhnQsbjksblV2rFwnUvQ2c++9M0PXWl6G4M6IhRH7cYv23z8EJ9
CsjF23Zk4AzAE8Go0dxhg7WLQLDylBiTAUzRuKG+YrCtew+EgTSud/v2YeySJfXVU5w8esXPGp+8
rUyBde+jcniQRZmBlisfjp4mdwJsmO1S26mhpQO+qNkF1TQNc907aqVlbgMDmFgbag4WMNxlFl6o
RYNKbNAXCBAMR2rSlH7Q3/lZ+jhq2pN8aLN7Q0dty5o7W2wwBsjd8HqvULt/IRckZfgFGhT764Cu
EOYWhQBAUOhJ6NIXiZgniYtm2DNAlxdgmAiRyq69RdqEQDPXjmMsbMPlENkS4crpp+i2zqvoFtWS
+S6BvNHCJJ/GRpldWfcX6qULOY+HMoy929kpa/FyafEZmOfNQjAlmW4W766Drs8q9WOsFBS2YVa6
KxRcAUMSxqZ9dPHH+dgLFDIBWpvan1Z/lYz5uvcRBK87c5v2+bDzUC30EHP3H55OxffSDJE58Kun
AnRpf3PIWv8pHKt6dsDCO+zqEYcuPUOOw9K9Dx6ZReJB07604vrs5wZ7scVmiorkpW5Uc1FJDJy2
Nvel5NsMwPENklHs5TrovYndeopI1jRVx3llVHaI70jCK5T3QR7p06WPAHjjwwiVX3S0em2lO8i8
+xcceBKmwhVZQtvGPierqm2Ul1DDc50Qsq65WLvCTp9Ega1g0sXdPxViVYbtOD8F0li1P6Zf3A5B
jRz4bJy0exwPsf0+WHWLYjs9PILYzTx8Csz2CSmPYZ3m2O23GgvhaXyEaB0sl35/oZZvgk1h6jKx
tEYL+A7d2wfyvTeOUS7fuBUQU3rox/gwUOXGDMFgmoDCGrEAFMIPukYlZ6BVwRfkAXn7AFxROAsM
vm2+9fKR+iNwu61sFk5HGpjrgR0Vt0zqscmT8eDrsoqmC8qLq++oGXsRvqfRcLImaG2DhQP8jE0l
T+RGHpMRV9uuB1nsHuCjfhm4RYOM52jMtQFRnlaLxDLlrTUE9QXYFwNoVqROPVlX+HzWWpz01wgW
Z+EdCAHBYZ47330RiCMtTn2bhBfIoG07jpV+2drxsAGTXru6bvX0AE/m3ZFMEjR9GzNgAEkjPCpS
T71Feb0H8Y7xw3KtE4RLpy8CzAJLH/X+N+DNMnZubw47lJcCtakH+S7qFlOz2U+KVzdT5JSLbCz5
OddVqVkCeLSEJNDc+rC7wi3FqpDFoWTgUrySzAAWCl0fo/fBrmqWB+rI8fFaV7mDHL8dQcm1N8dz
A4a0l/5nLa3+JbZVDI5csKKFTcheBPi/Nqkl1YacwNr6Psb2GufF+u7E+U42ZXLXN4w/2AUDMD43
QV/VpslDLqr2hDfOF+qcOK/PoKg+l8rLT2zM8hWUcSGwqJthjxVwQbd0iYwUrzDdM6oMPT6EO7VQ
j7cm4+B+AyQuv3NGv7nkwI8uuiE0X3mrjFXV2OWemhkyFlDHlE+ZpY9gwNkuOJhhXqO0UcBWmMHe
50F6RNWpt8R2aNFnQjxPRczPpjGGINAFDABCst3KqIL4UOmmdhPazYwbfka8EppocYtkGFBYK1DZ
8AM1P9wsPRvAYuBGI1DB1H5DZQcYturqa+ghpq4j5qnZSiCt+uCiwrI6oSLOW314ICWBEoBUyqWn
PaIOlPLkAU2i6mvcvM9BHgYU58BFBI5kvJDM+w7JtPXUoAZEVY11j1J66z4X4aZFlPKGPIokZUAc
hGqB6BR4dv3UmxZ424x7cnYYarLF2AJzhaE0otVzIhzZrp1KTsWy9oyNGtwvNjS19hnomBadZoZx
p6g+UhMiNezJ7cV7M1ZjsklQqrxSjfB2dQnBMDqre/itd6KSyYoO8tRLTTqtX52dTkZHBHXSBWW1
OqcDVXBaDpukDQyAlIv+IBwWHE2gtubsWBaBkkshw0oDyE6ps3ZUyXYEBmie6TrgzzkRKYIq4Srj
2PbYOYBuvBiy2zDDiqYm/66JSpiAITgqO3i7mobUgySCU8hl3OV9uvR5IVap0WWbuV3Hk+YsT9h+
blsRFt+mKi80RVV42e2oepwP9WDg7eb5c5TYgqROHfLkWMQyO2G3836ZghRgnz/bvKqHY9EeyU4j
uihkoFE1iWqGXXwNNp+GCILBPmopWWTYC7K5ugP//mpZAhS1vtKA0B3C6EijAmnHk+Jhckf3UQnA
ZMbkpheG+0gWZkx70Ef0t0KbBmY2i7Tu/SN5lMhIrFoBJbTWaD3sqFAqKRpwSNFQDinZA4qxwgU1
URJrXf7Lk3zW9LcJIC4tsvBhn7uolJ6a4tjpS6IY2v3IC2CGpuJId9RdOb0COTFT4G38GBOTO/WT
Zz3V4PP585b6jXZo1pDSSrZOHmcr0g3fF7o6rMbnZGW3pjz3AOCf3TzPVrlps6Pyqh8iyvqTJfv3
S5w6/YlsXgB+PdfJj9Q5aY8ebA2Io324UI9CBR0oncGrVhh31zTVNPj8aI7NF/FRWe4gzUAmSlPR
xehAUam9qEWuNHDi3Txwzmj9mus6/e9zkf3jide57F9PpJntsmRH1GLj9YmXUZOh8pYQvMFHE8cd
+ynt8Fq59mI78blJvUiI89xuz45ryLOyRbTH0nbo7BSIHbLNtwEAKvvUsg5ko0vp1ahn1heUGYCk
9IV3OEGAt0v445MB+H2QGi9111TfSha8BPggfAMV9HwDPOl881uXGSn/GVIZB91d6pH/ZYr/dx9I
gKHKC/zda7d33VOjPGdBRA8Fz/mmhU7tzA7BfCi71LXpXjr8ys928JhMNnv526AosNuZHeLfg1Ra
s5eYOclJlii+7AtD3dKlS/wcWpnLq2VCIO7WS/SGPONa9NXUbJZlbW2tBGdUT1rjp6F5vzSiporm
KQcLXB2m0kEJ/QQd07ttIm5tswhEsGRzkKFctJ1fghq0rNcDaur3kS/y59GYtmVjA9Sq7SbLwqtd
xtW73Qdj274Bvu7ZrXCG/LBf/X+3Vw3q1yh7NSe+dPYKlJfQZB7nZFkD2tpTH7aP1/xZPtjNdnAD
tbzmzyRSmIjCJsHmmhTrnfhLHjvqSKbZzpdVhIoyyrlNRpSdOKsfr4/u8cLZNg0fl9dp2mj4PDV1
jFY+T00TmaByvu09ezlZqBAU3oTAYA5IyiWvPW9ptKJAHYCKLnMP3lDjHnUtT4W2kV9rR1BQBIJk
SzPMY2mCj1kk2H1Q0KQn/bhgezrPdDVd52ySbIv1xj9SJ3Bg96mb96cBZfwrVfjYceuNzLzzwMJX
jw5Ss9oUgGd6V+UjqLp0k7Yrbhkj1yaj7Eg2LwDBAUDhN9Q5u+l5PaTCN1dbaf+8TmuMwedpaVBo
IJiVSpHhHIVtEE07gNGaOunSfUwbCRwVxhq7KtUZ7r7usLOj/UwQAwdBTdrPUNMLBolCJKQmrk3q
RS0bvi/ZKYhx6hlQQbyN1PQ17HAkin1zOIFQHHs8avvaSHd0SaISErFZu6WhEVjWsWzoIdS+zhBV
IPhnQ3v/h32e+dNDxjxMFn5Qyg1CHMNe+fGD7Qzmmw8h1jByk+9Fnw7LVqXBBYK/3Qk0HignHKvw
q9WcycGFKvGy8sEp36i6PpfQEVlRh7dl0Jj6BmXnZuU1MjmHPC4ufAL2AKmt5LtnPw61NX1lKEpf
Qce21NvmaIsUMWIPAsKdWHPHt8J0xCLJWHxblp5zoQ4cAVBboTsMlNjNHbUB/uXIRh2Fag6+xUGt
6GoIlBLynmyyc4GyG4fxvkFkcMNiQ95EObdvrNa8E3pTmyKVRC3ZGXxjgDEfisAQeYx93z4gqrKn
opZroQs1oe7sHkB+PneSP9npMiK1dHATb/enXU8LdmjjUFnd7pO/ttMDssngRxTkzJ1/DEf1LvLH
ppx/vGu9DbkBElkepzrfXqe1gak/p4FcNoZQZ89DQkcBk38zRFiuUWiW3IssBOy3gmKDasNyaTlW
/eKLFmV8ss3fggAoACnL72EG8qTS63/2TrnKssKHfug9kkEpTim5WNYhi34idQYYd559U8k/qNFr
npy+H9ccr8ZTY5bV0UJ2dTMFDjaVIB9YxEXQfWd2vDSmvPgJDu7n3h2dl9BQCO4j8n7xDNPcVw5K
932cye7SMhiWsjOtt9EZ9tKz8p+mPx36MWzeANqEQBfYD/1eLLgcpgfTLtNt5DTZofFFduMEPF5Z
4SDfgKTfjnWW/zBH/trn6fg8SDXi9GmVp9DqnRO+2dXaH/zqxe8RDtSurJv2iR/wY9Mm7rKO0x4U
2K44JoE1PXTCegBPh/sGjWaoOUVOd4J+WH0PmrZvZMcvg6jM0MhzCdq6u1ZwAKmTYGWEKK4DAWZ8
MYoyOTcWx2GfseFb6669NCm/A1wDmSztYAtv3KKGkq9TOytvUfxS3lYRCrwQcKgRr3eLWwvaa8Gi
LvATT/kNmVDDZSAzLUPGF8qodrHRpRupQR/4Vxt3dpAnC4SN5YHpdW/uiFAtMEXVLbW4F1Xnwubn
66C8wqo/8gQknh8TlUgYr/BlSjcGQUSwoX6fmHx8bolFEbTfiext0nycddaPx65YlK6mfJuJ3+Yr
+dDlU7tW8XQUwLr2VnCAhM3C9cDiUeXsMmMWJkhjIDiQbgjjEJe2OKNA45k6yeRx62yz4d1fAOGO
NFnsHo02cJdER+FU7WuVONa9jaDZ6S/2oSk/21O7e3Vz8e7fAAC0JPYKfG5ewyi171WMaqo5klVG
g3jnd0US5OR74AYlTAKVqhXgX+jaDtwTkXOLP0z1NECSadehhHvTjcx6nfDijXuff8MSBvoUkRmn
sXenG6hUByDKQEGyHomcbvWk9EhRITAUe/U8khzcCEVgNJIBUXHTpxAd93+NpGeaPiCKNNLlgfkq
AD4iB+z0UHsRr4u4de6BEE83+GeEJ5kl4BuGePWOCVYjL8AZ1MJ7E3rUDPSqzM6+Q7poM9b+FKMm
ka/B0WV9Tx1UFgIxmz67kylXoS3tm0rGxnaYhu7gNd14Qp4d4uN+1dw3eM2jPG8ov2Ab8RhlAPcu
+P3Ut2AMq/1aq4o4X4Rhlsu//WxTz/71s8W1+elnSwwDIru69otKt7gSxVIw3h3m4izdBGq+O1DZ
l7CNe9SRiH0ts0wuEFkFhRyF64LWb9YsAWPAbPSQtl0HihsLpLFLnFo7f6MgZrbkKsJfnYyiSrBG
x+5p0ipeSl/K3vQ3IobYuV+rLVN+eTAACTlLr1dnuqNLn1ZgKIs8b3XtaJroWyLMaFG0vtqwNGb7
wK/5fTDqkrYRVL9AnpxQ4lm/kMfoMBv5TfaE6h+5hB57fFB4lbBrWv9TjH++JacJTpQC8NPE3UjF
cewHG92I4K7rB6hBifJ1o2HFgoluYXVABg6ABT16LiDSTja9kltkgubUrWtE4AacNZKk6y6ddhti
1PLp4X9zU/jmb0tAESFj5fdPbVFsUcqNvB6+eRvb5dO20E2Z18sUuiEvWdmYh8z2IDtuTOYX01U/
xjQMbpFoVjdg00bFuvZnVugtRe8jc6WnhT76lvzH1H+ftkLceDcVqGwHtTYYdjcBMGNLZBeTPR1t
qVmbabqfD766FxUbyacmYpnJPm1MZKIbVJcGBFyNE3dYWNbgrsMyNE8uoV2xSAzeBuUZt+9PhDrN
Me4Qp8knuzuhyAT0EgWIqk8Q6IzsTVyjqLzyldxQP10MP/maerW9VaXdo4YFl6SMh3Mlmgql/LkL
BpnAUwsyJpV492Fe3y9rIZD91d7U0fuxAv8llBayGslbaK33515GABNCX2rZVZBolBnQ/Ejd4xY7
r24DxrduESA0qRZkbHUP3QVAyuyrxr+52mvLBvXH3NuzlVUDaKiwM3CxjB8FfdHwFeLnLnPwnaNb
HjzULE+hcIa4OV2Qo8olQrq/2h34hUrw+pPl00hqT1liQbN8SXNdx0BICKF4fbELn60dlXv5BfRg
3cYEF/iltiJ2NvsnS8O96EJmupu4ZEsvHct1gp2KjzNIFJymuFiSS0a2MSxb6PdwZ32doU3MJ5xO
OGj6gr5cGFAlO4T6Qndx5nYlmBQ8GHGeC9dk7abWAXxXe7m+A6VzMe7Ih0yOW/0aTVNe2+RDzaoq
XGd57fEsv1pZHgQlW4mEkSyT90uKaGSLenm0cxU0IByKf8y2nHrI3W39ajMUxk+KQH4KUmZJApUf
DvL0Dmj2E86On6OZfwQ3aXDgxk9GYjwDBc3OtgF+QMn4CKX4MT03Y16Ce6k37lCEZi+bjtuI8eTx
AoyR5T8qztYAKZbAfiQQrnEj/qNPm29V7HWv7Yi8veFx8x4bngDck8LE/7HK9li0BrDgtKjm97O1
h8UV3we3xN8ileNpvjVYbxysFnuqMmtQSaR76OJJILNG0OIpnAa7xEbRHugwvgB4eQexzvYhmOrw
hGLBdkl2owf5YtXy5iaL2HQbugr7Fz2AgysAGaPKPTqoL34MKsjpSrN8iqupXSgw8p3oMkqjOJn6
crVRs5e9WLq5vakmAMJlKc7Ci6unECjYexFES9NuOXAtq9Yr8ydXddUTIq+AN9b9/1D2ZUuS4sq2
v7JtP1/sChBCHLvnPMQ8R0ZGDpX1gmVVVjHPiOnr78LJrsgadredtjYMSS5BUoGQ3H2tdU+GXhaf
kCUlz1Qqw/KtS4t+GgR6daBVjX28h+OY2bihxUTUbqkYD9awQC4QX1OxljnCg3Bwr6jYB26F3Vgp
F+Z4UXCFBltEN8w5tSISr+2KDPQW1CpFExzrGitUamWdUZ7hMrhQI5auwSy3erZJNM0cwLYclQBk
lLsaiwO4kpLIPeK35R7pTGvzT+DLbjeGnlnDzCjcBg74HkzweoKNYQJl5vGMDh5UAXZugMOt+Ce7
WzfqQSbU7Vb83w91u+QvQ/1yB7dr/GJHDXbVqm2jX10fIssaVEKyGZ3eDiD+sBaZmXczCCXE+1uD
HYCSvsiSv7pQ+dYsxxFvRTr79QJxjYikboPl8O+H8YsfN0ZXoTuZKm9XpUpRFjybCa5fBhVg7zbe
xK0LFScTOqUueR4+Q3mz2GpmkN3VkIa0EAo6pCNjJx3y3kIWiObm894w3+taOgujlQZRo2M/vgHI
jVbVqlQRsBI/+lKPLES2XGcbx1v9wIDdHmLMRHTVW0MPep1WtNEplT5W5spvxDLKA2c+XfHHwPBS
AbgNDu+Wrh2rFLvkQg8X01DU2Vcvsd3652moWOn50g+0YjJxNOdkgoRoDYYJtROKqd10ZsfN+9kf
6sikk9yO8WKjHx3SH2e3OjEOcxuVGm51BVhC5yHHGw96N+c+b2xwU/lgUqeia0XOvTIgod1Gxtkf
LQrIq2382mrm1Fhw6dxn8LckRcuOU6dWQSkQIB54vpAimqoqPUvTPIEmpXjLB+ukCZa/cWWffBsn
KWqkG1YHO4jBzeQwd2uX3SMlpFMaujfmosMTMNXfqsiC6pNiOANlPmM9NgSxFd6BQI9fwiC0T5iQ
llSigzaAzTk267em9yJE+mpk5OVOUc2lcMFiYCfevoz5uJ8vxEv94ywK9fc6OmtiLl58v49nLEvs
l6nVWzPduUZKRRfLsqILeK/FoaqHPVVBHCK61EjEP7uYy6Ca13lzMmuaiw8ypjuyokNdVpvIzNoj
lbogjC5lmj1ndgomjXFkquoqcFYIzfC2t7omM8u5DFm0JhNqiFUC0EUGEA/V0Zh+ATlRr+bR4nZV
z1bmOurAQH0bzzNjY2vrHfK1dIkbDrNB7rmoL9SN/iTkRRRQKs0/jK4XoOENp1u4/QkRdpQt2L9O
t6rULe86x/YPtztTthvMdNAkApOKB0a2lSjdmaYJ+8NfVRgu0kgN0FWRCR2cARwglV7p019Fg9qN
A9G9JFHz22VZncqNViBv/faXNmWj7ZhsP90eHByk4P1X8fZ2d11qOefMe6Gxpn9Dp8tHr2t/nopD
zndg2GhHME27tQ2IJGhZ0r2GVf1gxEn0EEKycWczhgzdsR56dqaW1acB63Akf8pqVYPKaCuTnD8q
EN2REROGPq8FK4+BaWkLzcqSmYIA37Xp9Ke27tNjO5ZE7gwr5IqAOblw9GspuvJOgvSqlpF+papG
B7WXl3jBnuq6xss3SZCx+dTBMrxrp69cpXQwcSJFD+vqJtzS4ODEjXbwiugzKlIHBz8WTejdhaqa
Aa7EuGvKNQ0OtElyCM30GzXS7WqBvkcI1ztPV6/NFtlmgVjSYNKO2hPj+Yns6eCE4WsW2fqBSh2W
h2vXNhrQieAPGrTOuyBTZUGNVJVBInPGS7fbUTEacnNjB3DWkQndQgtkHBuuVKHZ0HhxioFt6AZA
68F2nuqwlcSeqg2eWWA2l4Hb6i4f2je3dZxPkHbvl1AE7Ddeh6KvtAVIt5CjGTrOIS8TKPABQf0J
PIUclLhJvc+bAKlrxmWqbqDAp4oCfCHw0czfd9ygUNtMeXq33PwIoY99k+azD4l6ZlhBTFw37zXc
du65zxS/9lj6RVUqe8gRZNuoChI/8NI6D6MBhbaxBvzCq88anJxfQgsJkFHLv0dmfK7j3nhRYd1D
D9RIL8IMmrUsjG7nFiKCnyJiYA3k3UPUQxk3hUDn17E7NEr59wDd7QTOYPxE3ZVrxvhpxAyQhBFH
HkgNzBZ6BPBZ7HdP0KgAlzPqb2btiD6PHRthRDjUJjMB7D2ZAR3xPlo/mt1GC8KvLhEdQPK4B803
4B3aLOnfEttHdqljPEN2uEBSop5sqq6OnoqGH+xc978AzxPPc6RHn5RtsGOm9witmX3w5UfPNoYY
BfXMhIe0bdNkCy0MESDy0viJzlJPRNNZ+4e6P9l5TGeYN/P4Q5xNE2a/BzPY5kNUb4qxWf1Vswax
pfDa1GojSra0tAIwkx8xOjKmUeKi2lB9F8azdEBg95Q3eb4WoB94NpJ84rMSsdSXkSnLLbKQIM4b
ZxOfFdbSqA9rEGgbjvY02kv4yYBSQ5qC1WfgUTby1liOufNzXzjgwS786D+U23moZm6g3L0TQXYE
qTJRdkoGCwEXvV1QA+KE2SmAhqC5CIdugRwqd38zc3vLX/VebM87DjRni0SNvUqa5sFvjXQJlrJu
NRUHELFxUeKWDLt5UK0+gMA1PlAjHVobhGEAdV2oRKN1kf4+Gtfb99E8U/NWjUpreLykEc2IMwvy
Q4dW6uWJShWLq03oJOWcinSAkxfEnF514oWDhM3RogKB2JyPUiJU94cxJouxw89j/OkqZgHt17wB
96Tf8/yqRfqeuBlcqJNuImCtlt34UkCjLxh90e25gGj3lbfDnkH8dYnJ0d77lefPaznwQxVl5hMD
XfpEW6fSbAcWynzhIWvuE5m5ccEPOvPW0sgagOrFF3pjqgrCFQV8FpeasXpfe41cMC8KvqjkmBWm
87mJQLs61EOwY0mcXseO1F5GGTR0DKQLmUEktlGMcURliDcPDh/fr9sviJa284Y7/l0kdR1irgNY
Rs1sgIhy9G5rQZFFQY4xXegInjZg6AX3B2eLjs5MbFXbVEm4C3A2tY5npv9q1R1U3CVgQuMBpJjK
W1dI6F1bNUdQVmEmqrGMAL+/PawdzDOXwkZofeRLm/4x/LpfVAJOV/q3jP0mvEBZbtTgurMcZn2O
wbULMcX2szF0bK6isIWWntduatFoG4ZI57kFJHyOuNzwUnTdgTi0nRTsnUHWfmZFDDlI4C+0Nkwe
UkDvAd3GmVfmkA3FlPygheq97tZKZylj1bJNSzADcUyUgGgkO7plV8TxQRTl63TH458icpB9kUXi
qw0UC8JHJ8kPWaY5DyEIn3aYUca3sO0/j/Uxw9fC8H2+EzaoUn6uHxDImGV6VWww/XVHLPi742CJ
FvrQPFtHRh7MCtaF/YxabD8YZnVh+eus7aFrpkEHQTqjU2ss3ursKO43yG0rL814qECsj+gF6qhI
Dbe6rLKrVeEazZyy3CjfDXvgi82Fu6X8tlu9ZofDmiF3eBYTTetN2coxywtia9UyVZg9PE03zmlk
actgPPNE/35GdX9qRWIp6HOQK7kO8evZSYQOVtVg549lmb6Z8DK+BUW1giOu/awnbrRA/lR/UlLC
s6dn1SqNbTE30kGbuTLRD5IYEchRTGULHjmsc7wdVdHBHr3IdIYwBbRc8wFCtEheXYW2Alp5BNxR
EhfVgQAA+jemOMKRk52ccfpNlfFiDDXbhNzClJxrXbTlTMNXooiggd5UHoeYjh6+uXgrpCGs19zx
w4VuWcnJiZjc+0NWLTuVKmC9gReHmucbr5LvfdbUD9IP6rXrZsnWSywopY2DkcVgQnE9qKxXuPbD
hWsP6cJmst+AQpBy1OngpGmxdG3LWFKxBXjvXrwbcNNaiyRBunhfX4fUBbQ/CpItYhoAGELh4QJl
kPe6wj5qbrhNfbH8k2aFa+JTOzYOYyjeTn22QMpiq13hXcNTaAMvXxD2P0LoaoNYr4FPGFSeQKRY
Xnw4Y6Y6KlIDstvrjTnXbBAgNLwxHgEDb3bcyEduagn3YQlpiFtRgEARz9U8hqaHDGkpnHk0MoxD
qvVJVKV3ta06PjR95M6J0Vv8Va8yMz5k5ijPBA/8Ely+MUQJ8xleW/0L+DYUcv6N+M5WogfXC/4h
YitorkyWIBwap9ref7dtfDAam4by730d5NXKRSALe8PhM2dQ5ulU/wy5mPd6SsQAR+ZUT/ZDGrpL
TxuAMajraMPbwF8hyIG4nhwwLyJWDnYbgEKiON7oUVJ/Igu/Dvg6hDjfDIutZD5Rz9ca69Z/LBPx
POJlQMlY0tkYAtRwvqigfkaPVJUfi9QKj3+7pedfBO1vrb/0vRk341CF1NR68IZd2yPoCin0Yt/B
A7BKS928pkgJg8xxOrxl7jnvWvebORTfTUvKRxXr2Fl6nXtAFng59VFJri3THkglet9Yz8t1qPkZ
fE/jGkiNC552PMTOYM4Ze71hpm+46hxkEtukgLgPB/K6FUkFgeJevSOxb3bQZMDavEkeOasYfqdt
CW6axFzFFpKLg6jIjwDBp0ukPRVPpa1/JWijJr5i2orebn1YMPgLzbVelMA/JqHWkGFcrG5Fp+qK
FeSR/VVse97B6gG9srpnyn7PsgbSdL7bnySX7cFQ2MgEhau/VtFkYHZX1ukzRAsKZIjglciwwoRb
mOcHkqFJxqI1FqnVbIDtpFbsFY1Hav1T30j4iFwkKQhUtfSEZQLWlRCgNYpO7gvFsNQc69tSgDCg
r18KJTPzu4pseQ892gUYbr3k4nsjgEEFBzB1W/xrCgzxArQa/KzlUP3rNTt69OKsXEJJajgC8hXv
RB6J9ZBn5p0Z5ta8sYT/0hjpfRJn/DuA/chvdNSbX/zV3fYV0jeayACRP74V4Edw4IpxkoNVNy6y
B7onev2p3uCpWNt5OakPOb2R3AHbvU9TCCPdBImS3K/XlvJBhjtAkOjWoOccgh/aHRhswESVI2sf
zpVZYQXtnop1n70XCXqIr8PH1v7nIrWGDPCw/9g3G5CjU6TJAtS2B6uy060zLrCQjQhFNlkk/pHK
dBhN3GxIt2FkBwcdi0/iMwhV+821Mv9OtB2/Z0N0IjIEM23NNdJGwxVZ9cnwDSg97w5r28mKqo3e
hFUXw2pcuf4YC/wVk1Va5WKlZGUu4aFEgnBXsufABDcc3mv3kvoV+Lgx+R+BkUEMym18OF1a8zgg
VRziiJV5X2dVPc/0tPsUOuZr49jRN6Oo0X2MQ1lxga0Si96EA6HVzrMYBNk8vNNeBW6UtkeYpNGD
o6trr7Hm8mlB2UR6cshC/5WWabRBkEC5zqTZRDtarDkcv0GA4fMlsXkRr5fq3PiolfhUjMxfVF93
CtCOsZ63cn4zpXrIdMb4MDjFDIS9wxqgmeTZhrx4qkv/S+ICBm2Di+0Uxn57kgBQI9Wg9r+EkAaw
GLg3DDtw1z/3jPRguEsT8znFyuYICqb0iFVvesQOJNxYnfYkzSDYm2Gw8oykuMZx2NyJyEZCSwtl
0A4+l3npMrahVq2x6oPnyc9TK+vFWwXwxx6LI+xaBNcgeQkPGdnSAcR1K6tNtTOVgsIRi3//6//+
z//72v2X9y27Qxqpl6X/SlVylwVpXf33vwX797/yqXr79t//5o40pWVxcFhYDthHhJBo//p6jyA4
rPX/49fgG4MakXHlVVZda2MBAYLkLUxdD9g0r4Dr1uEb0xlZFYCkv6+jHjBcpew3hM4RPk+/Ntpi
2sd6rR/tgVhZR7TCai2r2SDVzIpPYvCTtSReOcil8pnfF8F6UhmMgvqnMnDEJx+JMLdlRhhZ4QLR
mAQCIWAmooMXuR/ryLhI4gXDb3wHeWJkz44HK026ozkeurAuVxkmPTAy/dUal+oTyPSTjdUwrNit
RJTIR5LNZEJ9yZgGgJoCm/39o+fG749eCC7wy7IsxKAF//nRgx4v09rKFte6DfoNgsAesqb0YZlw
rXgpIwRNxuVEOwAHXUhe3pGFAOYJUG2GNLE/W5Wpq+0SX34Yp2UjzYbZKYgVazvLqvyXOCiNRWhG
7dGGJOa+yMGT0SM29TSA9BmPV7yNpuCfRo73aMpcKI14cX+g10wv+7PyQ3PHuYE5F5AG+x9+l475
68PhDF5fPB2O1BBhCevnh9PKqJBInU+v0yJd5BZw+Rl/QoQiu0BRtrkAqv9I02FQpdqKpjwqjlZI
10ovfQ6tYsN3XuEDVkthJSlY0zAx+WkFsQbLqj8Zqjza4xoRH8X7NGTZs6XlkAzKW5j2Gd9X9p2v
ZeUdEu1XCNhb12xk0y/AbQu6g8jdUx0ow6J1nYP/kVqpQxl0K2vk5YfXDKq1ZcCB2zOTOZxT4Xaw
U7D2uykgj50Lzgyzjcp55QJF6NdXaNdb119suX5XCWMrodzxy9KeFOYMZTm7sZHk54bGAzqphdMD
y1920HnwrWyd5KEeD/AU5qUVggAMhSQQzawB9HCXOHn6YCi9XGn6kC2plXq3bTz1zkDee578jTw3
2NLgdfSBXL6p7XFW1usVNRQG8//hF8Gdn34RFmNSx/8WFLNtwJBtc3ydPsxUmFmMHlQy3tXCJwry
caw7tTrolQlnGBRPulMZr7QI41rTHTzL7U6a72CJppWQggyjI6nKTiqxJB47ycPSaenkeT6rR7W3
AEmA0N4pQojLRMWeOlEDFf9j3TSYxyJ3XVUSWTa9KeON3Q76nnGp7+mMd5FZzNKgR7YVAkVsw2W4
vTX/ZjNV8FKt/2Hu+XnaHx8mCKAEZ0I6BojoHPHzw4z8kulxwtx7u6t6hGITZ6YDv3BnBJqDpO9E
Xzaxk75kzFrSWpcsytIHSq/lLRhuQTyLMGIugT1u8k2FOMM4z5bj7PrhAJDRsVHQcoMBVUPjA04n
3Yc7zRvSeRnpoHc1WHLRnSiYkbOFGliivTcgOhPASwBad42rdB7mObhsXCe+COS5/P1TcezffmIm
t5ll6wYodxk3f3kqWFFxL61jcc8gl3s0R8EMUJtESGEbVW6JE9UTYbjo8ksghnjxgXo5g6AB0SVT
HfjzAIyVoJInamXX7pEH14l6UZWhBi7upJpTKmBmgZ4DUsje3hozBkNvbavcfr5ZVQLZaTaDdGM7
uoZyNwQpRqB5Gyqqsa6VQCj5vflbHdnlo6tpMh7tqK6vJJbaXHspR3rvme0N/IppGLoihheCqUsU
W2oJCmhsuSVkuKj1g7XDqwoCudw5+MoYfwL9Z/yc8lVoVMMmtZCoMtazrBOYI+BUBGsKdvwg7JdI
xrfkrKmc7mqMAJIcQGSEbrFTGktjW9tDQSmu4ZaDRJjvpaB3bnV3C3Hv/KTqADTzQ+3uZWJ/ilNV
31NVhk/XIkYMY0VFatBjQKiY/vr3vxHD+u3VcaC34egQF3Asjl342P5hHuodhs9dbxb3vq+PXuf0
OazK4EvaIunQ7QS7Q+QnQHoeEoDBr+d/ycGIgfi++5IjrLSCbipYMmwRPPzc0ykbhg1Mf3ASLQDG
FVwsog1L+KRAV0tFGQxLP1fDtfFtsIp46SoYFfHyTMuOoIlFqulYxA6j3kh7ZLkZi0kJ8tFCWt2G
igAavQ9JRUghLwOkmi2liV85IYIC16iWwSDqD9BroMWxMirLCTgER9WwjTmgbhP02kpAJAElMH2C
XkNtLju7pvUBep17XbVUbaKmS9B1egBzkPdtRPaLYdjqIgzHO0cN8K8dQDwvpjKgFM5YckCGgv2g
e8XW9XP9Bawi9QpzqrsmszAE/3mOWFdbS+Q7NdhBUL3g9ettWNMb4AEeu9Owuco8uOLzQ6X4gLxR
SDf2ReM/gHOdIz8H3rrSrrZ9hYgAYAX2HOwXwRuWT+ksGQr3MWoGY+FqXXxOkRu6UVljbGkkq0YE
8DZSyxLv3sk7gJOhk9W43dyAaByc08Amy/FA9VZZ98vKMtVcF8N7HTWQXYdeJmPmNIYM1hCxqs7S
gwcl5Sr5DAL4HSlD1mG9t7rBeUESo5iHdu8DPwH5VLsu9U0XwGGvG6aJO5DJZxlUu8pNHwFmiM4M
0+Glx8YImhcQuLay5gFxLg9ydl72kCVDBZmAvFlTURSx2lYNEsepCBFm866q2CpUZnaBh11fZCy2
740ii8+ssNd639n3VNUFbr1wDXdYmWOdwYsKyh2TudvG6cnI0y05ayEaBHbDWGzJYeRThGysqzsb
udENAyAciyUJ6rYXLdUvQWnBqZdVW9Mti++NEb2a4SCBea3cObbp/K7QzWrN40pDPtAAugagOFd5
oLL7P40TR9suyYs1HBbNsmggiZcG+X0+olGQBgmV5BGIkmoZRBurOMUrhTo6WBAOIFsxYJaSQYGY
fNd/klm2GPqsfwwjADRkIXTEWrBjx+qWA6CR4UM6khtacb4AsKjbtWVdIgLXNm10rMKsmFc6cy7g
J/XXpswDKM5k/SEy4J1HSqJ9FQYCBSLz5RdgqpZx4vHvnnL2TY2IDHVHOoBz4Z4frJHQNKz+fiY0
f/1aYtXAmcnwYRC6rmNO+XkihBuqqI1OayAYr8PF2roILxFkAHRTd46v9A2owuARoboG2lF+3TwM
tSggeAOWfGHn+iVsUqwH2iL5muFXieQy/nyzQA6/h0C1G2zskWKFeFYUSFax/2mcJZGqqFHAls4g
4Qhh3LlXVcm0jjCRfTxXvI9Oyq+NO2pgiIDc/f1j0H9dl46PwWJYN4z/CUE77A/fA7vrkOctmTq9
57TbzogkxSvPoHwMEi+4AUxjAF/m7aWPPXPBO7P4dTKgHnmMJH96+/0cfHaIlIXzv79lrv+yzrF1
qUuJfzmJyYP/tvME0lSH0GAQnqYF/eDaJZjQveAzfMLx6JQH2060LhyXrf+qpm98qSOV6vdqD7yN
UzUzVfAZUhs36yqs7YUVFCk4mpbk5kxsJ3g0LHC5ZPGy9ysQByPksUgj3b/XvOL9DEIIfNEqwDxS
T+eLfjy72aWQyPuH7TjtH26eEAvfdGyDOTYWpnA4Q/nnn3PbD11QDla06V1Avay5CVGWZoDUto2F
JhxI9n07tBDUHQEnrYrukPRWPt0sXI0PiA8Z3az1XKg2GoAyBF0HKScfBNMxvjlAgWb+1WJJsWvH
VirSwUMguBedd/A5g1bVj/5pa0XACev6F9bu//43YIzehZ//XLy80gZLCDdsG5isn/9cQC2SHpEs
bzNhuMx8Pnlk4Nt3joaXInAJDpVyPESDV4EHHPVNnwLTBoLqWSTA4uipBsR8zIbb2jPMdQ8uZx/7
BUB3P5Rv7YQJk+U//Jrxj2SO3oAPf4zFDPwljmMa8PBwKX/1YjGo+mZ24FfrWEV8pyAXPkemEDLY
Wsv7FCQOKPCQeC7tEkhJ3gUzqkcGkL0CFyMC0EHqf3JYFkPsyBInHTGHxwRxUTJLMyvdez7cLlTM
LNBSV2HLQOoYYLXc1fkOEbMvSLYKvyf5CYtGfJFSz0REypUvI9XwHJ5Bdc/duF4lrCgOddzYOwSR
23Vd8uEO2GxvganceB7HaWo3+D4M7+MYGpgeBYKJeX7SPR8fEDBINick2h+lF2U7A2+3PrqHFBio
PHUctMcSvBsnsqJqKvaqGDZAP79SPVVRIx36pnAXOpb98+kKVFmNQ1Z618xUmnprqvtwMWnXa9WH
1f5DXdKkyaFmxcJqC+hNUhe6lAXw19qIy+RjHdloVpmNGmgNHBa/3zWkqLEnlMxZY6VVbD0GFsQY
yDGoOOrAZ8o4XQDtZ1iHMDfgro90FzR5Smv2VM5k5s1rTw+wuu2XsVsJqKoNUT8HgTK+KKJOrrby
7ePA3bPgPkpjlYpdfVbVzIJWiJUgfuPxvcaT7zeL1mLfQYJtY2rnEdaL6IlAnL2tbcgs0xjOOBCI
00FaoKwjWfC4iDbwjcMBPTZSnRnxJVxX/t10pcTpV0nfD4tpjAAr3nAIz3a5DqoITHFjP6OS6VJ3
dHs5jZC5xcWEvuVtUFsfggWAnvmaRuVD7p6C2NtJi1nZHHBAKFLkbr+J2XSd2nP5AdItz2RO43QI
689qEGnuqOj6ko+oHeR1jrdAh8IDn0YsjAP18qSnbcoc/yZ0V1RnGoAjINZ9IvuAByDncHV/Qc+m
79zPZlYFBwluOMwxzcrwOb8H0SO/NwdQYUFPwlnWwvLTeadFMyi2JBcyQY6BCQgb1EgDw8iWRsjr
tdOATbiKX+M2jlfdwIMt14z8KR5cLEDs+BUZkNVC1Jmxh+pod681zRe9cKNX5EVhKZHW+kl6TnTG
6lTMqCEV3femsLVL4GbRYajqeEEXgGd8L8d0xqzpT6DqA419h38KukjsPmS5Y4J9tYvXcd4664pr
+SdIb897VrorI64ALXUQxtHqfRsWiD0oOAPnmF3CrR7ZDBhrPDJ4Htks7wJWzF1MYq7upRdq1UXQ
LAR2/msq+pqDfCYIr05DlfgNF/DRnKSj2BWCGMHKNeDIo2KRluwMSONmsq074LMhFZCt3Mr8SqPZ
ua2tIbJrzbEL16+G1vH7xNxT21STAgmRIONtulWp1ekOexZIrYx3bsbYX4FEBLChCh9N+GPf73n0
iYYI1q3pPlTG+MHk6fs9t0KekU6cTvc8/hxW4DbIlnTV2EIG+2DbiKSPFxgPdN/wN7fTff3dPVOn
rtJ+u2cvKkHYj7jbuU67VatF1lqVzjZHbA4YNJUjsUNrsLSg0z5WJdJWERPJA9vaONQitQxoxTSG
rNtkWQPUEVrSg2rbmBcyjtEio3rlBvI5Mn0ISVMdA72of6DTqTZvDDZDqp2batHCD/ABMKNrWBXA
c5RgecMSJL4CdxlfiwSKlK1zIQMkDZhLBijVkoo5i4x7dCZD6gIFMLlo/TZdUV0lESxWwRxSqP02
a+L5ezeMW/k18nJUAd5to4mvzLPqc6+L9c0iKXqFP1NlGxpLDbVzxBNJm3mR53uyo66l10GOjXXV
lurSjrWHnocvQzGorTSLeAHPbrjmdWftWJQmR68rsVLvFm6ab2WUQd6Kpcks9vP+mz+s4tSuvvfx
8BU7aONJZgguhKWbIiccxHdDxbGxNGrv0rngkUkbI/ls6BKxYnRCwix2OrXxGlomiPjrIbmnK3d9
Zu3CsBNbUAOucylAL2QM9r4O/W9maxQIk2ogtxTSOgb4aqx47ulA00Eyu48KZ85c5Dxo1bLgIOaI
kWXxKj12AoX2GP6E10Z2eMghEgX8wMjeNOV9LaDs+kl0LJrztnevFfgpF5BhYIB9DO/XBoo/3/1y
3UB58gI8BGBzvt8+IUsYAGcdGQU/XQ8S3cDzZVW+cvocDOZgP1+V4ABZuDEkdNJGx4K7b/RXAPNm
bmNUL04FqL0P1rgNgy/jyeFiVyTjqKWjz+UAoSOza/RzGkSI5VBP+CJdv+ivrqPnOxti0kvqkKTr
wQjlZ0BLYgjktNUWafryYXDEHbUPIoRPVy/ak5/DPQ90I/TOxysljgeiL24/4LWrtx3zo1VhlO5n
t1xNHU3ZLA01ZDudwcMFkb9P040ga3ampXhwETYERwPxm3k2DojEpV0WqPRpkH6/MQAFXyW1Ui9R
3s/IQDOBz4N2X7IH+VJx70iIT9GlKgvg7QqrhjsPORAHAQbMBTVoVrVyMGs+K2nytQRV6dqPOu05
4/iXH68JirtiMfgyRggXGT/QSC6mx5VBWH2GfBfvXmhQqHFHEWHqUYbI+IEj6aUehLfuhrzcQIWk
fxoy6KyMDzpKwKsAAszkKAbNQQpeaMwGfJIeEax6LHooeATIJ9hkXgTZsCnwjei3Be4E+LMEQpcj
EQw16J591TqIc45f01ILrft8PMgYa7vCDLUlfT4Dp0GD/OqLrpo+qHkSDOsMvD9z6kRWDbJ3eywn
j1QSnXKgutHiM5xlxhrLXH0HBNXMRlbMY8w17RJ5+V53G++5szM8HIA9J19kWepIc2JJt6RWkXjx
QkPobkvOR2SSfo9zyU5UGkc0kEXxmI4jgp4OxOrwX1oFrvsXWDz2oTcJUMgBuafyoKwGq9Om6IxN
a6uzMTYA6wYQ2Ydmrcs3mPTFdshDaNghL0seXMv467T3BVR2hu7N0z+33APZt2oSOMEcM5r7tl/P
Jb6R68JkPJpDjnFtNNI8VcCb3A8l849mws7vxqmGgF+nksVUNuAvBEKzqKF0Mw5WpdAhZeElDpz4
HqFxOPx955sSMdoMJZOlUVf4mdGFKp59VXmtL5GJzpbIdzbBxCXC59jTxDLRnAzCNigWLSjZXT/K
D1TsTGODHDSsojLXuqZDvsz6NHr2/BKRjFHUCwvp6BlqCXJdMve9NYy7aAHGpn5LrQ2zX3nml2fq
qnnLwWRALMRFfgfnyyNdJ0l5saObSsbxARn/801RawLvI92UBoZPLBaiYu32AztQlueU7zkWUwTA
Zy52MhNZAJlMNAIfMkM9zYWDfTSyiUzgNtBkRGMGo5GVJMOiqL0ltvRzpCWFV+SBDI8mst2jGuhg
KrE2wxINbOxUkrq5NQcWTaU47w+ml7V31ObWzhl8XfJMJcNj1wLUklMJWZXPqrP1E7WlXvJF961g
Yg1nUJhHbIS3x+kSrIxneDfcA3GDg2C1nKVOj4SQ/0/Zee3IjWRh+okI0JtbJtObMqqSqnRDtLol
Br23T78fIzWdjd7BYPeGYDimJSPinN+sby7sSzQLtMw9y9aCed7XcpM8jWzF/517KgNp20fqu+14
2SZXr53dpEdSY+XbYjvJPlVULZDFKFO7q9uEH45qx/yL8SmNZtTGZKPa8VKl0XqnolXKtykdyl2R
EKKXrWNo5Jd25ol2H9uhk+Jmb7JrXiBVTqCehfv6oqIfhy2ODxnZdy7kocBwAv2fNWN7ywysBbI0
1wLy6+3NqvH5BZTDaSLAWMw4NuzulbXwaKpb7TnJB/NI6GHGEm69hgoQJDfyj2YUx2kBo444YvFF
88b8VsfipiqaUgIWXdiwaQZ2QmurFbfdOZxBnIV5XX6RdRhdfbdyHSDWWhV7I6bx60ZolheYNVgL
etny9GX8pAGdCgXmjrIoR+jVTqSD+iprNMFab7aydCfbxJyOz4RB7t1lj3HC8LqviCTJokvYE+H+
4XVxpu9I5XQXWd0pwBr5gw4nWYza2oRpBF1AFuVhbPQ3o8uyq3wlb4FeETN7QVnijcqDagV4bwT8
UbLn0ZzUraH2w5YnTb0rutIJ5MCh1JTX8ef907a1twQzZHNgeVxlSQz9Kc2SvS7m4ovsbhUkZnV1
0X+/fTcy2QNZ37wUv6kNfFH4+NEGZyeUvR3DeE6dFZmtuKdHlTxLJ2cHkm+6ytK9CsMN0obTtIdQ
+3s4Ov8G0PF52KB0cBTV5GwzE57DDAr2eUjc/H4IW3c1XAhPXl8iM5O3yN1NU/G7n+H14653MPbz
RBUHYxppV/LZ3RUkYB6kUyb+DI8yzPxoV83hf7bL8UzNOZu/rNyR5XKCmhTRue/g5kt39EdRiug8
ilCHkJ9ZO0NTpDPL7/dHqxzbAssMGk+dji4ZrKfW0H7JlLDtCiTamsbey5Qwq7brjBHBa8cqVPYK
E+d9HtErjvLR2909lHTtfejj7sUzvfolM7KvEglTJZG7c6rK2/VMnaRk/dmGVgnJuNw/dLYypckv
gm1LmsaiAgX0ny5SYyudRB0ghTNt57FMZ9/ximd0D5OjBEjd6yRMyp66Nribu+H5DUCkmlBAt1WX
Lw0hZbGYQHYLiDPo/hnvshWLMQyO8XXI0jHaTRFxukoZUdPU9FK9itTbamTHno31MKN+8Rzl1Y9Z
b9KTLMl6t9d/D5V18qDayhTMbNqeLAOt4xhx6vPstMOblfbttqtFuxvXoqloztFOongjW0sz8Z7q
xjzJRllVDUPgGar2Ikv45SDPO+flGQ/2f15N1XZx1NgvOGV3r0p67fVifNFW+/MxJ4XuhZ3qyzZZ
Z0cKNlbxSEBo7S/rvPTaNb1+GZL89hhoz5Pqy+K/BhqFRVqcQfDBRsIUy+9XkgOSvAgPpe662a1g
nYDogkYIK3IOilLo5yIc7f/rjBX+TnNC0F8d0SMiaUQpVhYC8ICxHqyLLPWTYp0xxvhDluQByP+8
SXA63xv5iFD34EavA/HUdbC8TBh3ynp3x8HQpqhur1fshGVdxlERr7YAJJUVeEAuX3X5kRJkrQNT
2C4SqHx98pA0zTkzDOUqS/MIj3Yata+y1DjjcGlKd9lnZM4ucSRwlFwP6d9nVuz1+y6tP2WPTKt/
95DFOcs2llkl2BKaHRK0kIAWLGt9D7Xs21hn3pO6NuRrQ2kCZkUQFpp+OXpPkI1/j4Dt+mupdOg6
VnYcVoiCoS3mi4n65aK3r/kKU3B4tB/aijCK7CDrxlUMSAELex/Ulor54ni7wrna1rSxUz0GLF2Y
N3kYvQkbNjx0dwOGSmzoaRDuCnSe1xYT/uJkEFKT/WQr4MK3AVe2g1TWKjwbSxTbPUthLU9DY9+X
DbK8tiph9CeYT/j3Ai+hwhv1L4+zSJlFUK11SkSrmXr/bH30m0rrgtnNDzGO9SfBWdIh/Pw38q76
a002UtY3eNATNmurgzrF9adgm5RPlf116FnwIMHJlnutfwwvcKk5N0CznzsdxZoFH6dvbCQQQF/P
mrVOnsk62Sr7jUMj/t3qeuPvsWUTNhtvFPpeWQxIcp1AJAkl/hMAlK2setTLs9Luomvvmu3es9Ll
zczCq4JJx1/rCZDJUZ5gCn+vcRqcfO9W5CG/RJ/04qQ02nMWsoeI5S8nT1tvwazHnUcCJPym9nqQ
Dcaii5P3nxEun/R2pwI5GLeA8TCWQC+nbj+6tfbGT6nsxywqAlnMWpDGFmEbXxbbKWWbxkohamK9
3xiKvhvHJAE7xFAPhKNfc+edlc7Q3uSFm6QmsLoWhc2FvYJYe0iEF53g2X1GYGxbCX26eSs5KJ2w
CFWtKBhgPZHKDjvT+IZiGJKGaV5tNC8zvyl2QbRWKWp4brXxranaz9kysueI+OfbfxmkaLMaFKVu
XwtstRUlSVkrBVEE6pI7JojlybgEzFj2wTZsa5crerGfwXgTH2fylUWjNdlZrZOvLHb4qW6WXNQv
85yZJz3zlA0yUPOHimjSZuit/ELIZfgGJq0w8UyQvURlKtDNvOnDcxHtRfApvxiDInvJwf+tl6HA
BSk0WxANSYdvpnKVV6i6/vfLyuK/XpZebTaWu1oZtYD8YX57HBIDPbhKvT5qco153AeTtWkaq7rI
BtxFihvk9/6iIuz7UeTcy8wz77iE2Yd8rq1dSubzY2jaIFsxS4mDiUFUde4lQQn2aRqwPL+DmRgZ
Nkn6ntXd75FamN9Hyg7Z3yNrPTfuIyXaCYvJl7nsDjFeFX+0xX5CsOpXgxOlX1eD/W6h0rEthzG+
NrWSnhtl0neeZZdfiLSQ23IG889+6X05Ki3nz14s8beOYHwAqkzchElqVbOI30GCTV+TNhSbKM/q
H/HoovJA5iwNmVGVqv1YYq9Gs6UVT8hFDke3KT9Z9OdBPZnEojBeQu9pdr+z4ART28e/VqOTFNbb
Z5FrziYsrfhZ60L94LqpfSgNjSQR+Htsesfp07RLbGyYWzUl/OyZEHrN8m5hrZVvAxSCTYVHyEHz
yvJNJVUF3dNbNpUpqrdxHtWnDrdE7rvyTfawJvcQLXP2LKvsxms3ieuKo+y/RIO1r3MtC2QrQfzu
hjzai3wpWeWKKcBqp3+RpU4YHnwjfEzkteO4UXY2nspIw/Jm7MgoAcFW32XfqcybWx5bML5jxcBM
J87fCF3dhqwovxsxGGkTSZ9T47pgaxdIHa1Wfp/DGTXP3uRPgZfHR6X+kN0VDWzS5LKwl0V0GZyy
Gz9Lo68POOu1O1mNj2nQmUkOlyLXj6Uu6q286KBYp5Kb8c0uOih5hnkEQ5a+pqWJb48JuLt1Bvyp
yiFkKqyZq4kmv1YdKCMxD5C8ijHd2FHTH1DxUkiQruX/x8H3S62v9l8voEW4gCZdifrKqtjQwexH
z+I90RAj67XK8mV9oU1LUEWjce/WFNM/unVu9s9uNoulo8o6+TrH0hKcJOJfcdp5futo+CV0i/lN
xXm3QA/6q6p64sm2a+Ev60OU9cGw9+BmbGXRri3y8AQKLrIYGu9DZHdfhdGYtymPUtKYXGywLcjE
PRKHyeDb5Pz/hM0eqHpBcAJg0znRPO+7aeAmh3Wi+opYy7Cb0k45h17dnyF3uzsjrpSXZEbwTcDx
/m4N/U2X45cUGagxbv6qCiwqJqcbUWjFe7gKveLmVHN/RMZ6PiRh2z3ls4KqMFYkX0kQ/cyTQfyK
1IOlG7yPWtPf3cydcKPh3lNWklmS1NoeZkB/6sSCW+tQWNsY7c83dX1QsHuffih2i5Y1MTH8IodD
aqjhYVaaKOha3Xgv4s49VDVBCFmcgZQdUiVN7kVMTo2D7rXpvThG3KU51meBWibme6ZOZMuNomB+
pdhZyUTRLu+dHdLVhxojxXur3UTdwSEidB8rSod1XiawGlzHVjbZk3bWsH9c3xX0nhzbOGW4t+YW
RNLeVVGhXFs9r4oPkabM99bMC5V9NGjqvXXJknBPih0yxnrlxiERgiW4cW+1NJyeLR3BcXkpEavG
Xu3QUZVF5jZtv/QtsgXr2GIal71uhZimrK+rDfq0x74NqtbcHlu36g7hXLzjPTRNPizL9ioP/Ly/
zxLjyWmX6fLvHrKbgPLqk8jL9rLYVpgMF8LCNGm1j8xN3b16SwfOqAqfmHwNB3EUO97VEeKnslL2
k4eoTH44MchSWZKNtoL+ZJ+Pu2Qd/+iaZMSisoRc2KNOnnW6+qYXWJo+rt3izHp2hXVq45AZT3YL
Ezi3NVo5gbywlvPw8WPY4zks6/PjxcIS+5FaKZ9TNuT/eH0oHC0iR0WylX0fL+bo6dFy2+ryqO8j
JT+hXf1VvvLj2nGhuxsCY9r9Gs6X0NGgiq52K/KgxDitCA+X7Hlllf2nOsuE1fmyrGOV8fepRSoN
/RYkBwwlD1QAFpf7qezaVZniiw4/PtnyPy7XZfFeDyNSC+tLzut17KhnVyTL5qy4SIx4+lZLXNZm
6OB6o+Yd64h/uSzaVuqwbxLlVbW86GuDh5us1ybXONaNyjIW8NWH1kIFs1vgzqCczfecaICsT3Nv
Oi5ighwoL44tDzkScIXEQFjQaqQC5KHqEu/SrAdZ7Dqr3qkhRHFZN9Y1SWpy/JWv6qpJZCpxronT
Odc0a4PeM5Yzk7BJbGxtsENn2BL4Yl5JC9bZsqNs0WJsG9feYh37qJdnXqj9HiaL97FNZJ3MEs3V
H3XW7udZVy5AGjLXzK/yMJsxglXrQZ7JupiEUQAOutn8qwGpcQiI61jZOVGG/axW5elf9bKHHEqa
PNw1LJfvr/jfXkyO1RrvBwHENTJH6Dcbw3mnrvaI83oA1/X7UEkDxQxaydGO1G0ji48+oxGpG9VT
xr3eOolvaVaMoXQTHZ0qz/ajiLKvcZi+SErJ0oYJf4vunz08wOj/u0eo1F0wLx3ysB4Kol7fEbzq
ouKiq87WNPDafVQ5WYI4wqP8GNHoaX8wyvoKPSa/yPp7Z2dWnWDIcbSz+r57RmseZouJY8dE7MQj
3dc4B2ypSr+ere75XlkV7R5A3yrkSl25Htomi7fssdVAXubeoDn4x6SoaS/qauO0ejtNyqxusizs
N4+6xBWOcy+X0rvp0aRpyKn6cqSs/Ee7LLctWhj/utx/7Tit70C2yIO8oq25v+seRe46JnbZxy1q
HGF2KQS0wCPjMvlVNFfXCTdGMjtlrZ5ruCmqISjKlj5s9T6IugZuJb/yTlbajb2agsxGEqQN2qfG
2L7WscqzRI+do+ulhEvGJn3R3Q/ZJmtAnCYHh8jj5lFnW/h4xAVsOi21mlcBVuC1fJXd5SEzPJbt
quvcX0PWmUJNEA0R7UEv3fGg5SoYmDzPrgTjsmtL7OMgUIGow1Ib+e+6HGWL7AOWswOPPaDjvPaW
DXAntV05GEiG5Zl+Kq10aN/CHMNfq8YKz3OjL7kVT59aDma9sfKOPHSNKV0WAZAo2vk015DqWThG
zwhpYtCowMBM2Tr7Y27Of0G030BCGSM/60ewRoYHZslEUCCL+zclJIk3GA3SHQ7S22qWJkdlXXfB
XSq3xjRPb1ULmDy2UdbX3PR4vxJGpwRXQgQfe26/LC9u4ZIjotpVZ8PSyeM6c1aRHfpPWZ7JQxu3
5cFsDcSeouhq/30gtAb3feKxlseuvlfd9lM2Pur/1XeZarFi2/7rNR5DReoOJzz5tvLaj3p59qhb
Kje+xMhmr+/gX6/0qJNvJl2QXnZxIfy7q1uY8b62C4S2Iqu9IgyLUb0TGbvJzdttkyzg9/MXz4HI
qZSd+1YV+nOF/dKTSiL1re21xV+cLjsPY+69LWHfBsRdHL4DWs12tHcGy/+tvha91Ut3UYDgyCsl
Q6PhGyP+kI0WUkGvIbcLa+5Lk1oVNmwRtzre6xzDVc6WDBRYBlmWp8ikjycQrSvvY/Le8xCf72wa
b7IElfNLXqjj070kTAJb7vR8L9nOIV9K9UWWvJQIiY1uQGE438CfQxseu+VJHnSAsNsiNFQgCtQV
tfm7oQFRieWK62471eptGP5rC6IqfsQT6vC4Qo1OwFMSiX2RxZjR/31lyPHetjBAX3qYcEJ3ys0t
2mP2cwfo5tksneQwmw7MsqECWrIeDKIi1xzreT1kN8KqlLreiPZGs0wsTynJvkls6n5jx9DVsfd5
7jFNSpTposbzGOREtn6gwlNr9o8Gpb1ATXP9YiiVc5sH0mqyoYZtjm+n+jmMFhzOpfsJIcvdz21X
nnLMGhABfJwmwLNPpHXbZZNEennqNBvvrkkJj1g6EHOGUGlbTfUmBmDgzPDNkeBe9ZazwNk3WGEH
sjWHXHhtxvwrweis2/Tj4rt93L5Wa1IVlZnFtxxcHIfIwxQAhhS2In2hnlotXO6HtBj/WfyhLHaO
0K8SnYkKwUtZz8KlFP8oyoZ/1WVrv8otsKCVQ7Sl2/JssQ4NcKBJCDIecy62jlAbWLFx8qJZDUyY
uq1/tIP95k2q8Zb2k3lIHTPcZdUQflOgEUxAaX7UC5KjxTB3t0TNjetEtnNTN1PxNMVCbfdRBBOt
AOWFHsYYHrU2xSuy1cNnfT2wa6pv40pkSwj3b8HAskhvR1xjaJTdmKJ/Er5OTvIa8iDsGBB4tIOW
Ci5NmAve5kgZmsb83agqlDZJpOMK1Sf7eAARHg6WuCXoONzKWqD52oY2kQiKjwaxFnOzA/pkYML0
aFBsq74qADedukA5t2idDyMK0VoWjXO2IRZ/G/sf9lod4gF17NfgIFmC2gfBHB00uK4oYI0K7qi2
coE8bG7HKCfxszbIOtlqaWxzEWunD3DYeoMGoa/ki/PkdSDEXceMf6hz9trWtfJWAe06tIup77K6
UD4KS9nIDjMO20Ffp+ZFjgwLoDrSegWbkddcU8nv/raC6KyM2S41nhLb0p+ISI67KFdwEPm7Tp41
iag3azhjN3vzAIeQndEwTy5/TMbKg9Vk+s0r32TBKHlA+Dmgv+NUOn85zdynW9bd2daEwRc8RtXr
+MioBr+dQ2cvG+RbCcE+YOETITK/umI7UPGVvhVfZzzfn4ZKi3wS+gScm2XeO3XrbGU3NyRFYJse
8+7a+v89yhri+r3HfEkx9OEZcaLhGTYCUh8GPslkki6P+j4uSBQvi8t2kG6yIc1U9UKI9SgHyXo+
L6IP3biGuBzjiWw3EfbRtb+plvohRXUSb4/ugPNTiVrk+zW3+uq0ih0MHvg6IxLdscUx6gAyy3iy
qvb3aL7RD9DDv4yo/8nloutd508qADqrNI2wcHGKQww9H9KAsqEbpqciS9VAzzTAwK17nTVU1aQi
VTLo+0iN3assyfq1SvbyFhHu74lfvSgB/Jm2+FLNevii5K+AhKG8rIcFS6Ygqad4J4vARVcb5Xre
18mCsKXbX1qtm5+sJUfIkqz7BkrVcpSNsTPNO1yYi61sxe92OucFPjyytclR9JrBcclGWQXTAqit
OT/JkhUSYwjbS8j2ptCD1W86W+00BgClQQYgfSOLD7/qu9GNLE9rn7ZWuo30tFYdd4Ibrc1fXBfZ
Tl3ByJQl7/JFgdXDZmJ6n9eSrFJ1/SsysdlV9m/5y+6xiWfWWXu4wIheBmESwOdiHmQKRDZAiunY
6OjxDXssloATT58qe5lVm9WjGV/JS6kBb2h8QdZOZ2Hr89x8mZqhAlypp5s5n/HbUwZcAvqPqLO8
5/Rk87B5ceB2Z/NMtjXLnb1JdH3nOp69M8vso0oqBZC+rWwE6ckD6dgjQsDxixfycNfgKH53CXSb
HQrNmm4aaFyY002eKRZwo7pCwFG3+VkTZcyxb69W0WNvQ/yJWZpQLJEzpuRRDXE7bkMzcEudKG66
IskPzvQye+uKyEPaN+L1kcCYy5OhN8vmXY9heSOfceL+n3xgbH+WSOy9VqoRHSM3//SG6A+RRN4+
jDXvkIYKsS22w8ySMf+i5d2K52xvr2gGt52OSVPxWdHPcWNsik3Ln5GTeq5gIu4EsgdpCPq81t56
Q/vuabrrqyDCArMPiXYqjt8YJIjUGeDPGPWbYeTuIUpQ4DnVYduFZoj67Hkq8ufkCX19ERCASERs
AT07EE+rqQ3IdGzHsWdeVrPkPAFb9EXZXXvC8RER+79Sq0Bitja6bVRq9a7qlNwfTQCmejZs0JUE
6BR/ana//NHV/R7/wmO7WE9G1ahnrwXbyuQ0bL24KXwtnn+F/R9Ngfoye9+fSGHzXbSfqAzuE6/4
NuSASfSqh4pbvuqg1fyxwVxeV75FRbqxmppppe6wHxPmH1nxge7XzuCbKTxM8yan/amyTAgs8yts
gPoE5JjdCWYvvpkMhAwUZdzoS5EBsLK+67G+APhmTenFpdjQ4RMy6bYqmGDnHLOpukpvsQ2yeonI
21kpHgVT2e9Bi/6hjEXx1oe/aiR095DQ3hWio6wTlls1EUDK41VwasqYPBYnUDX9Bh6TT7LUqDIR
XgAiOf7Mkqi5abOBGVr21g+D9m44pwEE5UYJxZsGLyQoUTYIJp4BRDzNI/biN3OZTqVQceJK89vY
4fmkQZHZLik/BoneYR+DJz3F0dGru62jY54Ylg0WOeb40mtxw+Kzq/exjejgMPTPQD8Cs5lHUMjm
SStdxVfjOAdp139xlpKE5VwuQR8WzUkk47HpweYitURqFvi60quHcYRjVpoFwFdwXcjWk+2PHSxU
KtJEXY9b3IArQxzaN9cB5oxrjuhre9/1MdqZsbqxQUAKpBcOywKPwcQCyNfCQjuxLXc3Y6+wdA+b
IzFs36y7GRSHeko8AT+8rmN9W891e+pThNOf5GkN7y3z/9G26CoVRWkP+1btj2VFoAt0JKPkVTTZ
fL9AhEdQEup+Pi3jHrJHAdvZbHys3id0NJb2JLxY31m9+qTqVX0CSL5wh8Uudinsj4N2BmTS6/NP
5iobmszivbRiVZNnZeAz+0UnW0dcoYg2YeXgQZW5f73i5/SZuGzgZqeO/UL/odvOFxH2vk5O7xjB
Vd06yfBn1fLzCG95rkwbAd8K7WYy8GWximQP3lOTpTH6wRiv2uKtiJd6m/UAkZv+Z+6gWQJQ10E2
taq2ixK7T0MTHvPFVb6ECPyGc3zWjP69sLpyh3LJZ1dkytYJW348hB1R/xmuqi0GUvgkqrW2/NLG
w/eoMTuUDGN7n9okVKqx34VDU2x4v+k5z6e9F/OF5BWaLXpuDde65MvSMvGWj+T19ZqtSyj2aZLv
FgLKB1u0lzwvkfZJy/exUjdi9YbBpxKbKDzTyGimu64ML02FqkTKzahqw3MVah+x7hCqaZuzyn5j
0y/DsIW5aJ0UXRHE7FPzmAlELpqu/iW0svTxpDbU5hcqPYk/mQnW5G2GYWr00hWGdkCht4l6K0AB
uXTaL2omvtamGvueMbH1dfNb7NjRrjFG9IUjsKmNlx91jUVC6qYfXeMtfp+688ZpL1WX+a49277w
Cgzf88rdlaR7bj2QxSZqu1th9URzkSNBTA0eVidUNCnb/p2YfuKLwfowyghGFiGnJ6F6hzFD88Rt
T6Uy//Qc9K8s79Mac+w/jfFYkHnyY0G6mMl52swWcL5S99wNYejpwM4rI7uGmk2W1+dk7HgGu5O5
wzxD9/vV6dPItK8Quiewq83FnF0vSKoB74wUcqoYk7M8DMJKzmRHz1ne2FCH7RwY7/DFTSFYEFny
c1vx+675lRjWV2uc/2z0jhxYbF4AY58rWIjOTBzRtN06QAfhW4vZ6NYpsjdkxa3bxHTvd03WHKqo
zZ/zGRyeEvcvol98s8+zbc6iLtAhZiGKleDwpY1gaXN702s4K9e6MBAEctNDk7vRBVuaELUfIz4v
Xm4dQ1ZqJxGn2ikZDRiacbGcyyQdDwUiyBeg4cZeE2K+DnEesZiF1go8pt4NI8aI5Jq0bZWkznPe
RfE2aq51D63HFDbJVAwg0c5gSVzU+BzGiP9uVhTkpktV8uYmkHhLCOvNNjzsAhdRv7ftYVBs/AaK
xH3vSNpvGsfqUduP0RjugQEZM5ZMSOSr35aanZNWD+WHUpMT9dJuOlaWaQVQXlu/43H5MVkwfWJ4
LR/QijvAyWAfwKni+tcL44MJDGdFqFofk933ePgKFW9NC/8M4iIfEYIoPo/18YN4Ohu2tB4+NC8c
/ByU1IdnIYVkLW7zEZU8ItAxrD+gkE2IaiPxFinGCcNB/Yb+pEdAwgkDWUzEot8KBRbRFH8sXVpt
4CWZYLqjblebE5OsaZ5imz1xGJnDrUPE9dbyWc+T2+wAnLFXZgIKKi+Hapk51pW1NhEl71lZGuWt
S/nKRnMz2LxLJIZSpLynEY1kRGH6yFijoKj5AI0C9hvhoGdPpraxgYzvVFVpMU5p/3CHjBQz2iBw
/Msv5HTm3YCeSABSyN7ghmX4g2ZkT7U1Ov4sUmObEgL2DWvY62Xq4UmejLulug1pPR/6NglvC59F
SewLmMX3LA7FM4HU3keTiimrUdQnpNBR9CuWZ9ucmbDLZt4QSABdh3I3iSl2suqQ9BvIDN3OWE1Q
+yLZwIhPn+yxL4/egtMq0o54sFTL97Iv8Rkpl32NK992rryvgIODvhkTiC/c/+EC4neuXcFHscGG
YDjcLaC1HXsbpnHkhxmB1rZBB0dwuksSKEMiRONLG7NnW0lv+vrojjICV3beN0GPdqiCDhsTt4D4
QEAALdbQ2vRe7vhqXpKIZHroktB+HSuPoLqV79reqPyxJKhRepEbpBjA+S2Z5W0bV3Ywu81wQqjD
viZCS/jTLeAWWsJlmskDtWAJ/eSUyaUwakC6xmVGmm47WHNyhttR71n4W7yzJ3TT6oOGYoZQ2vDc
casiDlX9aTpLjxGbsA4DUjRxnBBCnh1t23VhuS8jkW3M5L21tfo5mifdJ6L2nac3GeZRzKfC8od5
qPy4jZQnu2r722RPil+Qrr+2YhQbNJv54Kp3irHeKErCPGnXPBPtBtzQA/wpGxQoCwsDbUfTUKZH
89JHlNZVtfQGvXHHX2K6dS3ZRmwUvVMUujim5u4VIff9ECmZP7jqk0lAZ2vY8+xrnXLqvPJdCNu5
FJ3ys5n4oSZLM65mVRfbdk7/ag3wOw2i4jjnPJd9k1yyYZx8JZkdf8JloGPeRxWCaUW18xNG3uF2
DnEPEgNM6T4MMV1DukM4yk9zMsezGQLfmqp4E/eTtWkF/5O+0vOTIgYooAaB0Xkqj+484AzilvUF
zbGb2rClMoCKGFgi6lhuAJZlRSZy+9xMHo4uE4snrRnaPSTbbTwpUNZqsRxyK2uBVlZvXVu+KCqA
NwS2273Ttp+ayPSN0Wgmd1jGzeeZT0s/wZJboqMb4Vq0xkT7IU63yEGzgo+0OVDZfVReLE5wlFSy
V8v3tjXAyrEsCLgp4FDgs75Zpgn3od77zMLC9DtnINaBTNOUoQ3d2k+kSqfbBMgQzaJ2l7nRVwex
mu3k6biZimy7TJHNZnjgCxoGsbOjUN0KJ/uKIdAU1ITMtkiuqtssBk1YKhFCK3p1KSb0sNqQKSq3
TcN3kITbKcngbLo86TYijPfE4LJTivSurer2mTX+BbPLDhnz5NnQNGVfcSP54fycAeAY80S8tOxn
I4tEs+GSNxHwSrq6ZceqNjorfXZ2lRFN+7yytSABYOMLFznZ5CkSk8Xyph02OQjJwHLSl9gTZ9ty
m22HRC5561zdDdDxDoujejB+ETnhGQ6VZkjzXY/w+9LbJXJeCV4M6Knvwlndto7b+NCVs13oWTxJ
QhFtUXn61NDd2dZ9O37RcsJCOeybWtex+vI8PEsNhL/qMJkCzB+/8FO5xFjcPwh/Zjuh4HQxG4GT
gZGJCMqB1ncaHE0aBO30MAfmM4mvMfEZeK4bBWwgoPau2QwsKXa1hYJ5jRIE6PCye60zKFwGiUCP
nH8zgaDPJnP2VVbSZo81GM+fH8gsjGeRZC9KWC+bQdXCq2iNT9skD78M1SnpU3EsZh7XpgKcqySb
UTlnh10m1NMz3ruBhgvdpq41FJHKEOpcCE4pbU+dXgDymjI0HaPaDxFY3asKe5ahtpr7wVpAQZhl
jjWSbb2EXrrs4GhihpFCSO0XhZ36lCcAAbz6iOVlf5pGMZzk2eMQ2WZ/yhOgU3BqmKkdwu3g2/dz
kbl7ftzqZGRqdbKJd+26pbzNiP2ekERaTknOps2Dl7SRV3M7kgF9Nu1rEozI0JyJXrg+of6b0Lzm
lNb/h6/zWm4c2dL1EyEC3twS9KQokZRUXX2DqCpVJ7z3Tz8fkr03O/rMnJsMZMKIgkmz1m/yz9rN
CKDk5lDv5yhjiezBanbTCVnibjoORoeWudPghWtrWbayLNRZ9Nw89MpiiFfuxmnOj4wiOYugMdhY
XfFpR6AC2l4UXJ9QS4PPbmYWvhIVEWspNzjKgukr89AouViE3beBotbHuavRyxqsXU13eKzVBOxi
xLR0VdXFe5y0v5o27x73Sm7J2xTNFtrnUzC7KL904S5Y3CjlOkNuuUt1sebjea/rMh/50RT2GAxH
W3xAairp6DYaUv+sLsjKek78aeQi1/xGrZJD284k3Oe1NiRXTfFi3Oz5x0i+WchQogTBDL5pgsCn
k1p+QPXaF80lUegukND1o2QKslWkBsFuTqv90FQIK+S4IsbRYWjhJSpM1oDBjsZR/gLEPMgLO/MH
absSvwrDnX252WhRyfI3MFZRC4gSqRDo3+9F7rG0GkziNRhSHQE66McQjrlfOvDYqp/unP4k7uJy
ZwM05HrdclkdU8cDCxvUKDzIZ1XqY3Gsl0JWZWEi5sFrvjzK/213gBH9P44eHK/ZTkNIcDHfaeXg
Y7b8ncVJ5zcmqnAbWzERGMmTfV9lHkkdDhAl/t+FGyOWPq1qrwafGToVkDuKHsTfdvoK8ZQgAzhq
SnsO0i46pEqGnPtrh03gtov6ax6U54R+4IhKNg5pZfYDOTlBoLyBptXhMTvrrw3a8ITDFXfjJLWy
AhhNOkHE8y2ospy+e8622iCuDlmxILvju/5Rq66x65cwgWpZ2XEUyETWtX6aNKxtdhARnHtX8w17
vQteMivePUmDxH4gFxAp++GgFHbCp+NOl3BCkM1ylIZZE3FGD/GGqk+PgRqiy90qTKsgY524NQe0
YBRrNZN1XikjIC3X0FeJJ8w7ikd5WSZHr5i/eNj40wBaPZhDjremHrfriBSZPrTeZQhnY0dQuYQ1
5scsIdZW3RSvagapsWcZ5YdpGa+6VBSvVkzGGSErRPvzHUT7eU0WxuMoBJ+NEWVbPG50d07+APVf
n4I8Nn0skfN1o8zVOUE4w9AK5bOkm906Y+0eUnyJrnhnkpO25vbXmIQ7Z27xnm/Nu+OExY5PIN8H
xNE/izxAMSFWfnSBWfrI0/YgRsP0oqisexqv35RpFP4QZfRBJMnHgdv83ovwiiCq8zsLiacxLui5
Yr+mAdOXXMTVqlaxbTMb+yeReZdYAH2Uo7bdnmDJjdQgHJeugmhFtGRdiCY56CjOr53MnPeomM67
mdTBGpSmsZ6VttkwfVwX5RDv1GqJd3hEpHIirW3Y2ReA/tgVhv0th09ixEX0PVBKGyY4yQT9npRq
sZBXoo1q2POtGdTvbaP9kQ9thTo5hEmy/eRh8GqJ3dhDB2jI12guJ9cwTjLIrclEJ7Vppyw9VVk5
nKwlejcB9R2Mutp7fa18YH29CT2DkCqMvXXQpZtRxOIDpODPEKOpF7PWlXdDtRTsM9Rh43YZyEar
iLZpPbrfa+LXteeCrW+C6UTgU6xTEzmlngzyHkX+tYuS+4/GGwzfSRztlRWAcajLqNk1cM/ukdnC
eicT/rtGPtjy4q8aQ2Lm05px9Yq0XLxHzL1n9OHVqAJCG0qY/0rL38gKRORIo3I117Z3B20cbEXk
QBiuZjy25mR+JcTwNentYZ7C9j40rXvtELaIcvDMGE3XO5TA6Y5k/jvlxx5lzjshl5aunvXHbnmk
bJR1WcjDn2c/2/7XS8jd9hzIfh6xMuUgiHzC/lhMjR+bxYDdsazLLTne9JHKQbL+j83n/ufhsk0W
/2qT15Ftk9bma0MtxxVruxTttzwvGVSXTdVhCkM49T+tRm8yIVj2pwqQ3Q1+bH/XH6c+ynAiDahY
ylYkYXWURbkMs4NZID4m62Yz/aeOejWzyD4+F5Mubpam8jm4meEDIhI32VZmNr17bA472SYLFW66
Gg3B+dGU2cmboBt7ntTi3HgwUfN/tMkdeTPX5HcWrePl4o+2WGlWmtarh2cbK04fMXvjtTBTbRO5
pdhZJVLjhVJZF7U01UuQeRFD39j+qF3tMwOIfNdVZTzOQZhtbAyIrsU0s3wS0wqJt+J7BOJiF2MA
uScxAmsZdiIme2tN9/p1X6fEUoL8xS765mzG6c5ljD3h5MkUaU7SA8yxXcKS/5Qj2bpD3OUjr1Pn
Av1Q3Sgsu+hWhP0ytGPMDF99Scb2iBhKdsK9N8RSByA3KKp5Y3iajelJhn5cMf8IHWQnudHenYD+
S97W6nf01vJ1ONj5Rp21N9LNHUvMDpnGIhn9BnXDnVkXZHpUBJk0HaIcU+910vfqR+UMAEbbZGFT
EElK8YfCgkoYf8Tll9F0DStlAI2dsD7nwSzXGdy5WxohUlCOxU9i+dNJNtVC7y5emh1kTRYQhcW2
gfq9lsfLtrbTPzyrr8+y1kfFTIZpfGnbyQOn1obrIkuGWx4GOTTYaNgoYhhusi0qmOwCjrrImocr
5ymqst/I0Px9wDwiVU1UEgzKcg1ZZPpf0WCFV3kZr5yjg4p14ep5QN9h92AqdXqQbRXf7blVgovX
kMOfijV6ieJNmzMVE89k2jquWMITdNuyTVjRNcvJoMomq+hB3abFL9mvy6ZomCdfLTV9J6vx1BS3
iaj44wo5Ftg6QCWJeZUgV+Cgb3EZO/u4oX9FsuU/oNvHIc3M/FwLvj3b/30cIf4cOKShb+X1ngf2
WnQfycaxsskGHwWn4gXJQPNgjIt+ThWNK9kmi75Qi5d2KUSsAOfUp3nRfIKa898dz4O1ZHb2pa6+
PZvk1pQGxcuzzY2z36pXM/upI2/l1k38UuikjEPMeh9bzzZbaQER1N5RHqGQYXoclosq3Ss6YJhW
R3U8Lk3MUNSs/RAEgjYBc4atrGphkeGG0MG7dqzmIwyCBeSzxAqXg6MhzPZxGAKqXqpD2JU4BoMz
QaqJtVdofxheCr6tMIkwL1WTpPpeb0Dut0Nnf4x5PexDhRmb3JuOTbJv63JaCxOufN/azjGomZTY
CdE5VdFCRNJS+93pc5ZgXvgpa1amJfclTyBrkRvY74ZpoZLUZlfZVHSC2URWzmdZBTFl+ng4fq/Q
eVjrY+W9W1GvIAkWKRvL89x3janRXs2Z1MlqgdQL+mtMcuTBBt3FGwyGk9wZgOh4/6bzWvf+MBl8
V2X5pi4XTVqmu63n5Wd5ILbEzOmmDmckjAtXsm1g5NmEDSpUHut7Lyp7SDQMeaMc2OTY5OpOQLhz
SeO0PXQR37D1ee+kzTZ0+hTsp4h2OWoh72K4lmWdbT0FY+h0WHQvB/tOkMAi+at1mwJU1oeS9ESn
UvVbJxJG9ynPPixtnJjn08thGpMyFzec0xxBd0ZHNP3olZFkixd8IgeNBceI+LPXmTtZq8qhfneM
A71jtLHxsnRABR0dXfegbyVIUedB+NGMRLLSipQUNBp9r+XC8UNyAkuUz/F7kC6bKDW7LWGsJTbm
Mp3P7lNn5L6pZ2Lv6WvER903e/GDkYWe7g1TeTXy+lunK1jxuNX0yo9GhqMYiVenrF0UA1pkTPLY
F3YJ1VBHQxDVrOJHm/dvQVCp7zgZSsTNqja94J4R10oq5uqqUnF/Jg100VLIrXCZY9iF+SJykT6a
tDGIjorR3+Im/VXarrFvsLG4hBb6cBNT3FNWZX8w925+uWZ46cdM+43NxjbxGovF0mszzSsm5Dk5
7LYFLmElKw9x5W9iwV+Heb0SeGN8mHFziADy/tIyhOGUtxQbk5tuFyeUefNtoRGnzZU437hDXJL0
jr4x6at2vQuRIWy9EH36pH0z+6ImEGBHv+rwhypme+c12oLOz931pBIjzOOwwDjbJWirgoy1Z/06
x0P+PnTxwi5Mw6OsphV6o4AmzjDv7begm8hDdUMFV8MY36LaXPhlcbMFFRzvmwqNEEvJ99g9YeKQ
2vWeoF+9MRdaOStz48bUnz8/k4MkQbEGBLWJFRL9JLXSVay3EcEbe2XqV1wHb2KmBzLoarci0Avc
vnNQX4pWfuhOi2Ztll8tVmsf/exq17bRt3If0qfeqcNDezXaXx2d84cZOt49K5HnxyLjo7eMCRdt
TJiXfSNCcMSacTVdaip6i7eqJ3K/1HqSxbccJ15ZQw+4vDVesg2D0vpoiwqz3TzbyX2dZ6lXJ6j3
j1ppVtd2mA+mmqjIWuj7pErnS7YUrTqc5rjVCddQK7um3/auYqNlpNuXUdcc1rxTtiKig2aAbDSW
PbHFGDNN2SnTa/uiDhp7g6mdN2YU9QjWLnW5SxYkMLF56i+y8rhUVjUWSdWCMGo2hPuhzwhLNiGG
aa5VhxCGUA6T1WL5AyQBbM5eYM9kLYATUR1bnaNnV50PXTi9P6pyj1aX/TGykkuW9n+YRVwcMiJe
l76v/i5QwHQ2+MpV/r92DKo3vuj8lOexreFoxqoZtWoFgBxpkeUqUUswaNRjBAPMQLwaiTtuwx4y
pZaq4pUvCZKA3c/TefEwkm3yOBdroFdZdSvzDcYdUYbl/Gf7XDXIF9W2gi6jqJnKBdo6nIIQxilF
Hrc5AGMolkNakkRe2iKT3hMhIAGcw27fMyv/KIMqvMia503BAq3EkXzZObSxslMGO2YhnXfvqp3r
Lza+HyBGWkAvHFEBS2VxfJeVsCbHhF79fJZVrQXKARkv3clqOeXxIRg8kMPLmch4Zq/zED3+sGyy
rcmP6lTcZM3KBkKsA5ooshrh/b6xzSUQvZwe2lZ5hIthr2Q11R3rrYaCK2vy97VC36d2Vr/J354t
OK/RihX8NJffvQCLJl0rN7JaYi7Pq5njdiN/m50hgxQjBLXU5NWioH9LS0K8JJZJrVlarvpK1dRH
m2QBgeSpoq82i2av2mSGBOafH85YTKtYCOcHAOJTzRaedHxPjTX/RdzicyIS+r3soIuQlA/v+Hwz
1DM1XOHRWV5AcKT7srCDY2vM4SkIlGhPHjLfF4h4vupZ/Jkiz/bVTs7NnPBrd9zyK88KG8vlZDxq
JabGbgz6hthP9HUgEd8QwWdhoAk3vqRjHoPEEeJEinQXj/O7PefGCjlO4Btlar+0c1fMq6zSeL35
Uvs0e5WFYtvpK9FQJLKDHw4Kj36fwEB3h4p8mqh6AFdAz+HQqWhsdrBYvHY8AZafD3VT/cQ2UzlY
Wja9W13Faze+afjBf+K79iufXZ8EPcrdZbAN7fB31WXJaxRH6NamjrKFpq9+llasMWltt5qr2x+h
vSMlln4z5nnYGkoUb1wlPQnF+8V0XT2adfTbjIqf3RiapHcqZ6+BGCXL5mKchdDYWMcpCkyQH7zQ
SP4cSBKlk+UCRapIVjp82Ek1ems9JL1UAQS4FcWOiHxMyg/T8zaPMX9BnZgsgfatmoW3tzwynwDf
000VIo9pOoCVBrDwTdMHZ+tPF9b3Zci1m6E2R4jo1YoslNiqBRExC7lLAi8j8V6VuXntGK/j+KeO
44lxLVrb3U9Zh/zhCEC59okzKntNIa8Gp6nawp3XkQcJjOMvoB7qJSUCtkZfyV7ndr74yM4Hhkck
Nm3xvcrc+j7rDNo06a8OiXvA3U5IxJRCMcfwPHrxrynHdHEc0M7FavGvGRpM2eoeboCi8a0+bK8k
b7WdVVnhUVg5UfmodNciV41PkJ8/Bysu/zJRwSQX9Dvqugryd0iwvigRhxjabqUiUnfAuW+4qYUW
vVWgVGRNFpXValuI8wTHliNkEZQ6SJfROwWQVW7IqGjA/uI92IhNjBfDa6+Z6n0itbrxdHLdsmoh
pHjJYrTgl5096ML7YEDGHu3+LJsM2Ac7J7KrdeMm2t3rjRaUJwCipSabNMNC8K1Nk6M8YRl9DgYj
M3OXaF9owaL2WXb3KQDSakblVdbwpBKb1A2w0Fl2jqxsyFe3R1nzdK27R0oKQsBBkl626XiEHHov
t2HRcIIsmJRs+TSwF11OEK4ybZIqUUEjcASz6vit08k+LDuVpRgHAn8KpIGDPIJQ93AMClSgnpcU
bnpEfDV5/OYsGgo/8qb7FBPumCxNvzcB1mh5HR7TLGSkK9r4L7u10ZVm7nRzQvuWDl8lnrjvxDT9
ybBGrEly470cy19hgtCE3EeIVvURp/T2IEbNd1vDz1DpvWEjj80NXRwrbGp8uXdQyfRgv27tAvON
8b4EDFNP2dELmUFARYtuskAcpdhUSVBskv+26VOUrUTlId5t69FtEiMor8BD+9vcpWFk3N2iM+7J
rNDpg2k5yGqseN1Bm4GHyEO0wTbuDGCTk0WP4/OGNPKISuveXk6vRL0F7h4giA63rVI65yaLJG7o
7ZphPDgidm4t2uiXMVagmesA0ApTwI7GkWYnDyYiGF7RkmNNE7S5D+q32XCDxg3A5r+vV3d/FZkS
bGD2A4zCNuUGl07H4q7pHlXZ1pr1utYYz2QNE9NiN1cA7B5VPeCsOdsFADdeZdNozKTzuljF1qMS
d9k2zcFRy/kwZK1ulX7fWnXBEfxRWfT29FoCDnl5NMGCxNFq8FaGk0dvjstn3qKdZU+6uSK3S6bY
GMRNFp4a7tTCmC+yNgZuc4lqd1foaZT4c7NEgevKWcm9RcQon1o6obMmibfPNsNLfnuqyqDXl81V
i2CV/XbwFh0b9SYL3iMUPHqy1c+2wBw+6kgdzyj6qLdeBPG51uw/ngckrFNQ3mia3bPNxa6sHR8X
bfoBwQpkhHxrtKezHsVv7ehlF8bA7EIK/dhDgjjKGkaZtrqSm14a3rTWbA//aJOnWU3xs24DsdbK
KgPkkztXWbg1UUIHQgAMddpKVQGkSy6mHtYJHNV7HQflPUhKwmteHO1kWxblxCpjIOZhXpT+VAXq
inc/OMiDTQOP1gKVYsME/lOq2GGldLMb0UX1vZ7LW0ug8AW91/peJIjcmqES+Cp0ULwehpPTmT03
gJ0h8Kk1iVSQUppd39Wpjl+b2D3InbIJnzGN4H3jHbRpKC+TOZ7sOux5noPx0ZhDefTGugMVNIns
pRblJi83ijqU66Zx6rVmiRngUdBsTcVwXvoEikbcB8liP7bBx+1bYwQFfPj+HJT9i9ULFNtDclLw
En4GXby1QgQPEouVTsEMwCu1aj9G9tfs5iDY6oPaC5gTSgimW+31dcscxG+YfeQe/kJ6tppBCftj
pEAkDRjNZbYPfAzsehMMuqoMRxATH1rtRDvBgECAWwWSDki57/WTOqM112qKQXIBdpKr7NJR/2Td
RWcDemFdGuol69IDZtTKuepK6LH94B6yHgKcYXzEzRCz/HNZJ4P2zPrQvc+ZpR0nMtrEO1qCiUax
yvKphTO1UkecdFEnJn074QbglX2yamfGSBbDL2p/1cLGe1tE+CZIDPZUmfAehXE2m1jdKhijrIro
c57ndzJC66jVym1ht+6pz3CDIRDA5rOYBhTgbaM6IVr2DYTFiAtd229LJ8THVdeDS59/cZnwiNyK
sUL3efAd0yBzWyjaOWOumlmjejVSrjxU2XyyEJwVISCRTMFyMdHh5E3JvtGG+lh3Qb3BPnJYN44j
zqlbz2u11b+JEf8AEFPdRsxQNNS5vFrAP66Vbn4ocVTtM9Qaz8gkgithTNmkjdOey6IgSqIP8Lfm
wBfV1J8BEuy7GkHGtk78vC53XjZ6h9yYqnXKvIGllRmuDNy0/Lrv9la1IAJFp23MwU62AIR/ItX0
YzET3ZtkyX3uVu8Dh+t81NmI4PHe2I0CXC9p25NGiU4CcC20JFixdwajvWHDtlF/Vok+wasz69MA
0OCgLAEPo7nKGbW2TKuZovAadeRB0hBhljxBMiIaWvVDz370tnJJU3i+iKP4aXwFvfzX7BrVkfyb
ykiY1GiuqcepqLSbCcPD5LUn3WvXQwL+xql8Iw+jc5dX4ihGZhiZxvc7hfjypF2J3N6wvL1lRsjK
6dGkcKIPjHqZYCbEUO2qrnehPf10TdU9j27S+oQC25BQ6APsgLcauSXbOYg+xBFCQKbRckzLinqJ
lHyDCJD7Qxx9NVmJS3Zk7hnL+wTECvJW9ZYb+ledYhEzEoYn+4ApR1tZbwRG9FUMumwdxM3dcxs4
Zm6D+5tqFIewph+MFdOfh77xy46YQJ2/oWmqnvso0s7tUjgmhpUOJMw0X4W6CDZmB1Iv1HRWKIrT
0fdazUYkiesDytpGhfhSyDygxBChKEQo41dvDeVni6w5g/a+y7Gxc1w4TbogB6KO0FM9pscvogHI
M19ZkbQ+ec+qNC/Ymmcr3AA+0lgN+fOOtUCo1xPk4tfRI8Be691EVljcEFZh+GwrEEqB2oHDN+Pz
CPJyhW0WswoWhV2iwuExW4LXcyq2treoz1b9l3CDDIEyA3ijq6eAGMwc4GGwC2esGnUI86tOg8rU
/h4gDUbAfjeNB5yvth2izs7KzFvVR2i62KhFB0K5UzBg0VQF+Uj0YoQISCyU7n2qptsY2s2ZUGPm
z92EKFrWvsJevhFpblYWevIHb9JBgeqBdXBs96gEvXdUksA9WgtOp4q7H43rncuIbtZsFLqxtKr2
MwpLWKj+OQBE3VVd9yfeBwacYFtslDKZXga8is4OweNiIRCLVL+njnsC/zAxyx4D7uDw58iqneiG
AL4Uxxvd6IJVU0CiyOKKQEUrTLJupbWv3KpYWYnd7oCuF4DiPAvQDYPBFjLz0clJSukFmltIx95L
q3OJ8hTaOonjXTm15q6vK++P1HuHy9SpbfBrtus1nHfGUm+ByCi/IqP3cysTR30U+CNWarNmpe7t
e4BnOwscKLgTUlJKwOKtg3DvWAVBD9VcM2d88UZreEsHNIocaojJJJvWFO95ptinZ1ENhfOo2sz8
D3YNRQybr4sVMHf0Bgsco5sB9Kw8bxuIwPNDD/U1ja7PZ8m80lXBpxiYxmmuY9KmzD6+0lzf5CKZ
juqMfBNCUVctFr+txSEKqs4Z3WL5MrI6YyBeikU8x8xH7ayadXsd+na6tPHSc1PzStFe64ipblWn
u1I4auinDo8RTNhBaVl/dH3KzMOKPpNUR+fQLN4sY7S3Yx6x/l6KwH2ZvQ4eWqvFm6a7pk6THEOW
B8c0cKK1UUAAgI0dnSzbvOrCgL3hjbxR2D0OIK6I78WbQamvMwaVBPZYnHWLwJmW7SUGzF4y0lCF
gSWa1uJ1BQLzv4XSkS/q0TYtPOwyjBBJraAEqTFmXkuYBb8GB9nzJRGgzPpGD7B1xXALjgRmoB4c
a9GDxprEMLHiDDiX0MgZQekDL2pxaszpTQ3nEWpHYK9HVGn8aakiUzD5vcnDMlMXoJkTpvBKOqQn
Zw10kWcWJxAZ+2GCkQJc6dKZ3VVp8X/KzThZ65hozr7EzIULgd8Cf7ZxhimHUzC7lzHVNKaCXfbq
kZo7xk31OQM3+sBrA7Rh8SMcovRDzXGJ8dovtwh4uWWUwFlCBfWss9JJeaEcz9VeZDExhAGw8pR1
II9GAxx7tVKWCmDPAKTAVOfmUV4G18r3qBb5IYtLuuyxc9YYdgMPIaUACK6Y/QLFtMgpbL4L2zfp
8l4GDUpvDVAA/7VhmzT8PSRHgpeYAOs+mcPPECk4xEe3E9Zya8cZIbgveCMA2utE4+mi/5sqftrX
f7GuaU/tkO3qsWaYBBWYOFhaqwkkoRYeZ10fnPB7kZfGNyTkUeQcb3oirH06KLeZIMBCb1V3lbkY
D8R/qp2xj70xJFu/9uLZO4SRdYlJpfmpjqxSq+YI/xkgxu2Ta+rTWUvj91FllRpWAhnFEMrwYtJU
BejaJA1/DyjQ50MBQmR1t7VJeIPlKu2HcEQ6/dUNjnYHtusija1MLARM+mltwdXnad+si9T23mAB
OK/q9D6D4HszACPYuWi2VZx8K5kYIF8ZAa0sSabK6pzqGXO+MgOgqSi7pHND5k9GCvzFWueiM/yq
LPo97IjivTPrZj/CFvFlVU+cBrxxbeEXqjQvTJf5f9rOXuul+JpsZdoVcTqfEP5462fA3qZrJ68C
KZdX0Wg1mWGkMJ3eSTdWbVe7Ehq4IWBnKAkScxk/b2FquANSwU5IkrEQK2cesw2r6FeDOAe9+DrL
XrsQsNiP3H7HtKw9ZAtmplxwdSEIi4PpvEYLbrQ2JvUAMCJckKSymPToU1GMYBP/t0m2y8Oz5bOr
j6XgvnotdLpVVqSUEujZ6CCntboS62A74Qi5t8L3uAEpENzHRqRbAZ3Xbg24RcN4R6gcdUM87x66
GhIjJHFDmcmCwY0dlLwXwQ25owtSSJLjz8ltxBFcljVvmKzyS+Sm/KKtCi7ZXm4mMxEkWFj8e0Nd
gPZ1Wx0FoVLZTQukkLlsdix64NaiweshWCWKtsQRaBVgsTZkVb47Sr5OVIFD7pfZD6CYlxvXLFeU
W098oq0l6ryRUEXZOM7ZlO3lkZHTcmeQRRR/n98uF5FHaaE6rWwnS9fyVyZoTZOARfhscfXbiUbd
SYURx/MhuQ8HMJy/uuX5jWbk7HPUqGUOWBaJvP9yM2aJTEoL4ztZzbJqF5aKjv/M8ptycJ8C74y9
/JPyZ+C8HEbVgDhJX228svyS56WjgGO+PMbHE5aNEi+VB2RdrIU0+mwbS73bIbWCJxOgjwf2V74N
0G7JUI9TOm5Uvf4h8cCyGIBRdzX8OuKpSI5k1WBjRlQ5KX2822xk0vuB8wpV8WcPc3HjNSFP1EZC
dNsmzV0+eztxXwfiPtu5NujWrSFCb4+pO+mt4pg6LP/aEM2250MDO6wDoW7EWj4u+TTkVonHZ7KS
m/ItsEI9IK/crbyiz4/4Onqgz+TmUkBE4N1QdhVe7/QtQzIDRADmjNUwRqD/2JRnOzhSgER2jfz4
2JzTHjSUHe3l3xubhhh1s47b5Ns86kd55x53CWrpqrDSaS3vtbwrSVuw/m81xFcWDIB8JvIMuSXb
Hq+DrMvCSHEMaboQiCaij0N3kw/+8WrKW/N8G+SemsjnqgLDvpa3Qv5Iva+5P60odJ8IOrNcq/rZ
LrYhyF0+7q+ZO/0M8MrYZswGeOvuWpW3MG3DbT5DdG716aYvXYcctrPYdnazmEECY8e3UqFzooTb
oCdkJXnx//zhf/wGuYntFWR3PdQfRz6eHmoyOJT2hr6WXYAc3zvkxvc2gKzxlsLlfdzcB5ziH1/N
P0AV/76DBmm8IoI1OTdbI8y1eRO74Z9Kl6mb5x2mEzzqjgul+9m5qP1bhonlVv6WPqheU3tWt2g0
9rPfZOG5HXQFmMfSDy2ftTxTbv2fbV5XzggHhMlavgl9nG6ZwrB0WV4EfUTayYRj/Xx9lgPsauYA
U/cHJNj28g0eO2vYT7nFsqTa5M6A8ZG7gCv/z79rF+khCMEKe7kBXGEBpDzfvTl+cfUFwGgUdr3I
29C9Ld2yfJNk9dlWEP1ZeiRLn51N4FQDmJX0zREKfaQ8XhbPr/Ufr+hjU+6fK2/Ye43pyzfhcQq2
Ajvls21IEMi+kAV7s0Oh+/D8wp/vsmyTVbG8hWrfbxtAervQibZynylfdnnE8/x/v4KyLp+a3Hqc
I+uPzX/tl9V/tT1e27Ky7b+7HmzlSPCn5kHAlVulwGOKFJBbb4NwXgYO3YNoKnQWqpO+xYeCPD3z
AvnEB1vHGNR5zef26jA3YH141olYzGqBx3ZyzQGlDHV3shas6jyW13xwu61pzkwlGl1dq6IgdtMj
MLMiwbuVvIMpX+wizXmo1yIqXx3Mi58PXv5VWX18Ts+6bHy+Jv86pRjSdt9jPyhfRlnUS3ctt/QE
+pIZw3mSd19epADPOIFZ4bXrA2j1vvxKYLXTKjf/0Tq4xh+5hYiSXLdMuAZvINV9tyWXIuSGdbGS
HoiDQw2JF3zDmOgfUQ/cHRmTjbzHspCPPV6mJwjlskae0p/5pB+92Mi26jyeErNEoMzr9rKT0ei1
Wzi7Jeq567AQjxHAaL8g5WcHeUH55OUWPX27sGHsaPiaB+8Nszj3gVkOEvse4Hm2zeUb8ewMVE11
Dpz3/H16O2rrfoJ4/7yLZebQkybLMJO5mbUOLOhCklQCL+APcMkGM3EP+VF5CLk1KCcGuiijZm0e
OmZysgVet9pNrnOYAOaQz91Bj0SjOLL9DMewx+zqsYqKNFGQc9O1RycMl/pSG4mxldeXvyuwo/HQ
6q+zkbdb1TSu8qk+H63cyrvuV2xM0WosCpT+oZD/vUB7dhyKHPtl/TGxY3la4kjD8gGM/0bL7Bx2
fpsPLwiym3ugadVRsnaGqKuOvAt/lWGWPZ6vfBLPPub5YBigf6fQM83Jq9cWBGlkMRwDh5OCj8Cl
B1+jELgpuWXyycjXWqjEHi3gwUGBb8h/O3N5wLNHfz7Jxwu99PfPm/DcK7fkIf//SzFXG2EvvTy7
evljZPUxF3/W5dajcY6w/WBCizCDnOgqnb1X8ViUh8g/+5hyyU0cNvnUHpvktf+G1T8GSvk7/zHL
eJxb5q4PLOBMQhB7DAZ6OX8lOULoWn4mc4EcjC8m80+0Vognh32yL/6HsfPacVXZ1vATIZHDrXNu
e3buGzQjOWee/nyU59r0bq0tnZsSFcA2JlSN8YfK9+W1GH7fdKc3aAAYpPHi+zxOXKliRjcXc9sw
JqQcFJQiFWBi0yRM/Jy5uKMkRf3TXPb+7fOxh4lz7jN03Vq2K+DpG5Ms1bhErzcjCfXDFl9ELw+q
rcp7MS0TkzqxJYr7oadpoaiSCELz2oMAMg8WQ+aq2JqL+W+c2+bP+LJvkD43CHXwDOOZKR6cDUCA
dCfq4s7jjEcs46f++5cfcyVbBFInf5pGir/wfuWN3z2I9ntxuQYo6QKanv4Dv2mQ3BBXyr9vir3v
jypAOdXOzuPVVyqIB1NkXsJ94YQIgofonTvmNaDoEMU8TlQ792enlOn+/u2nK/lO9pjvmft85n4x
i1ZHTRvyJ/+578TWfZTY/FoXO92P+mnU1w/4upekkNiozSdlRGpWPFfm2YPY99/a5iGi9z7PFptz
If6PuSq2xH7/86ifljNitBj45aP+re3LUb98kjc98DGaKxsfRt90i+PhTK6iGO9rVXHDi4JQCuRM
aEQs3qcw21zMbWOCJyj0O8YUtcbmfZB43IqDz0M/9YhNV/dACJGCv1/R4mYR98l8s8w31f9sm3cT
950Y929t/99DuWM6kfuzELRfv7JxaGNaO82FxYtrLu4r2bn+KVbxb8O/tN3XE9Nh758gjvNlzP0T
usg5KVL3R24cfykeDWINKrbmd7R4hsxVsTVPyObBX9q+VMU4t0UwoP2plEgiRJkJkY+bk9w701tx
Cd83Rauoj4SyWVYnRbJRnexxfrwDpoI2PtelcaKRi7p48jMX8ogoGYlh30NHrmfU41I8Hoj+I8la
oQz8l652f2iYMjEE8XTJ8hESJuJvq3973M6XgiUW/fOY+TKY275cLqIqenuviglZ2DC9OnnUV42l
xuNSrH8jAAaEi6L+yau7YHO/48VJmYv7Y3Wui9P1P6uiY751RdUjkPL38S3qX44g2sYkAjuhRNxG
88P+PrG+94v/Z96zwquExVuyNwiMaFOE5NPKcR4m9hWFmBjMVbH1ZZx4iM5tn3646PmyS+cU0nrU
zqACryVUClwDxAgi5ZoCkmN6ceU44tWP4tHlJlGS7MSZyaM2TXajbC2qxDJ24maf/9H7vf8pmPlp
qjAPFVvi7w2ylojefdA9yJVaiJ5oYYBMiopWdjc6OekY1FyU4SJu0XucUlwB/aiG1Zu4kf9GtUrZ
W2OdTeqkIjmYpsk+QiIYljikNVGUFdnKxVx3DU9C/8w3FvmkO2yNBgZkPJDnyIehKt5WV92j4Gwb
JAACGe0acVbF/1ImUJnUInvKQ3gmgk+uTn/wWCO6U9/jmV9Ovzipn/6i+9L1ftbFmkVs3m/zgOTk
6OjDWpxl8bFzIb7AXBUn9kvbfVUner6SOeeRonv+Sarvq0sTa70FNoZYxXmp+9JkYb/VEAJcqzBm
qUI9Q4A02+MzSa+hkjvTLGR6pl7HAeapRhHeTaX3GCjJVpmOIUdlcs69sl6IUWOT9DtpzPWV3CaA
9LouW1QBt7oonMTWl6YDwFMBU3SKI3sjB76RrpEMwnCZlf2aqCSo4cHaV6pXPcDJIteMaCzE88TC
vSiUT7HbP02I9m8eMrDf4N+UK1TjelQ5qIq2BMGjJCI9UfaoQIRmEX8LHQtlQb05DyFaCBawhY1K
bn/rGO54jYvqJ3zHXasr+Uuf6rhqxe5HmjMlL/GBP7ieDFI8qZ5aZzS+O0Tryey6HgkHpUYdp+sW
XlWWr+UIppclef6syrG5RFEHeFWAbJecTbYAOqHkMTUK9JtkeVUgEYwyVA6OGyPG4tJPPYSSMBPo
cBTwI2VbZWZ+GYeouIgtUSRZZqF7lqYICxOEN7LQW+UF8kPu0L3rJM+2tTxJ+SVyoWFHghLHagoA
L2yXlVuYhaheyxA+NRcjURkFw1WdZGCCnLpjPVxl9gGkBuk1h2B7jerX0A7BtZsKiC7B1ZWjD2Q1
pb1oyhNMutFdRJUrQ/hMM8jWWN61Qg37KpMJvcaSoiyHvvdYQdARmg7QqtjkXKZYiuIhuxi6rrko
UeM8jFNRJsD2TK4t2NWMmDt8NYmXSm7hitaRndEHzOb6XkUXxv09RMF4uddAc6D8a3HNzfsXgeE8
oDITLAu/XqB7qq0txdBXw1ClaLwBps80RT+YFlBnYK3KSjXVqF5gBY8MBg7guePnpwKq3amairnK
9bmNMmKoHdJGJty0XD2kox5rS0XXlIMossH7pzFrC2k5OLDcHT8m2IyowVPrAhi1zb59j7r0TSOV
Di4cuj/3lg6fGWQiaIWsQCWmHX+T7nz100h9H6oItAKCOE9enwC7RgfrYVTIJRtDZBwLO20PahvW
uzgOswt/gQLlv5a/Vb3ExZXE+lnW2qcS1aCzHUQPnVlUUF+l8lvYkjiyEHtci6roIBX6jPx6ui77
RYtxx2KYhodKjClfCJZr2o8MNk2WBO2WZ8bq085G+mHFo34UhyorXblYjr+DHIZTZ4Is2oYXTrGa
v0HtRX98f4zuxy21sX6omnqdysjaLF0sllsvecSocCRon1WslU39CNGi+gb3vL0QOt6LGka79TdM
6yBDJT1iTdMI0WZp+dedIvtJttHjwjUQoDa0HyIW06YEg+6Eflp7KjvCynmM2onosFCy2CODGYFm
41SoulRvEdtUlqIqTk8Sy9OrygITNp0fs+8BuhTTRC/cmv2f+8+Jo9TdmlkJ52w6f6hOg8hLBgd/
eq6ZvtNRThGboii8EYb7XBdXW18jIfmpUXSLngZyx6p7ADgDAs/rFuC6sFTICx5KavlWlp6/a83O
Q+PdLz7yfCP6w84vN7GKalMxShYBa8nGLZx44L7yAu/UTEUXoXtia+72U0fbxtjJvHiuGa6hMITH
vE/wMJwKsSXadFbZWDaYKKqFSlDhN/g/Bopd7qPnvZsec8D/zy6x3YGvkJXt18PUTYbI7a2/5DLR
wOWXbydGiw8ZslytTnE98ShIO+pGDQMWRcpzMBUpAhNnUR1cF8XCwO0gr8shwfWpO5dRLl/Mg8QW
DnpHXnwNeWR2Dm2iKn5eOHhiDJJ0sF4MoPgoS4neL7uKqvjgGtXRnYUQ+H1X8Wmf9khUfd3kADS+
dkzfashDyI63MTPfYuxJQS6NdnyshyI+2n0A4ERBebNJyDPKZCvWUeYrj3LudydbLX+kviI/dmYm
P6p+eWl4wF7ITcN0QXSQt1+rof9llbV6NIGWvNgJhyKZk59j1AxegkJ6hY/sPYhOPffObhaaV9EH
UngdQ6j7lk4j+/Il6hT9SXGD7FmJ9mII75zkUa4q6JcXv4yHU+sp8bmfCsT91G6hRyWbZjUueGaD
xpuqYgxEUxI5rv1bjjrcS21ilzCX4pfEKdHRVrR6KapaW3U7DdfUVa4bKOIvTKNpv2FjhXSR0avr
AELlS9ViiyDD19tO/MoXoGD5ykxcfddjmXnNzf4JCE3zbuTfR7uyXw3Jrg9JHiCdZKrNezUCpJAt
I70iooOWrt/+8Syzfgeypa7GEBdxs3KfFMBnaNjWHXhPtkK/Xo9Yw8IX/qcJWuTfzi9tqmGBik3G
U9455Rq/thyFOSt7SiTDPFRxM6C53WZPKozpb1i/L0SnBIztCQTGK0xe+SyaTLciv2B3+VZUe9Qk
9oozREtRLUNbv45k6URNHLHp5LOM1psKI/roDSO4hMzwtWOJVgy06NJFhc1MzwTdw2YFFg9ZT6Rl
14XbWQfR09aus9aVzuC6w+1kdHnyIBgTvLRy0S7h+AQHUbUC2QSmELRHUTUxIsIHUnVPojpKw3eb
d/5F1IY2ufK8Tq9aCL7H7b2dH3TSLU5q+Ry40Ih9F7uqLi2uAH3WyE60t9ypn6Owlo+AFbqbqtbc
KiGq8kVkn8QA0Y4u4iaXyuQimkSho3IUmBAYykbFcDXDPTYxvZsYHkJHu6b6raqyjd3YBYaF5RoZ
8/xoDlZ2DBrIcpNYcH6UZIqqKWxkZuVhFTotouNmUD34ioUV+GA8oRAWv8tG4azRzcx3ogpHB0i9
mr3keo8kpdaCJZiGKe3gLtD0A1WT9rgryzVA8SJ+B0WdbKHjWxuV3Me7aWjH1JaMR91PrHMeGQAs
pmH1IP8eQEvuebUpZ6Z1Cm5EbNlTMSqxuySCV4Hf/adtHiK2DKn+XbSqsv23/dUaAExjhg9lP1aX
XiqAS2c20negunTeRL9T2X3W+858qawefaBUzU6Jr5koGxcxiLhufG0L+yaG9lp8KgPNeSurVF7Z
ZWic49zBgKUsUUtBF/YZOtJPCfGrdZgtbWBDJznnprL78HujABAzNLt6cPTGO0imFW2D2JcfUVUp
F+Lw1vgm5071syFvBIxID9FhHLQdMdsc1d3cuDkmmuPc7hbClkq6iJIyQxkXjapTzjP1ZOb+qnXV
8FAiTv634z5GdOdzKzwSwM/I+K/k0ZPDlej3wT2exNFCy6bRLKATFpa+v1dFt+ooUb/h1g7uIz1F
vRl6ZGxls4O7PR/CsPSjCbz8YPmGtI6VTMWWqrN2BnjfPV431UnRdGtjRslwHfBxWbW1XD1zN8pA
f2zrg7nzDW0e6U/lPNldxJS0z4zN7dGsM/0nnETEInWe81x93LRJZEFS8cZ1WRTlJVTrcqdrRXcI
7NrA3dfNsSVoLPSxAKvy4IOZqebIYrmt+x56/XMU6NJvCaTl/YOSVEEqLjN+DXH33Zck600xqwS1
Y2V89E20wZmieA9QqO1tMomKy5IbH9s4NLaEA+IHGyoQGOfKIH7Gg8x0R/+dB/AH5EPpl+rhgww6
iRk2k/DIs/XfCcrIatM+eVhzVPW3tgGzjE5x9eTUrAmbtlAewG00wHNwWIJ3Za0IrrnuTlU1PKh6
a5I0kGPc4pQmOYotyypJASKBcG4iZF3wr/mmWJ3zlMbOmzKE0llvHYdzgHxv6cflQVQbDeW51Aqb
vRq2CFMpzMv2TQ7ULats59mDkL4oOl8+t0XuPgfl+K4annoRtXFCgFuq8SCGOop1DBTDvYqa33rb
Os7jb3qmus/uSC4xM6rHXLOsZ3fbu4n1HvKq3Na9XG+tuvM+MnVbdqX5kYPIwjKnKHed12Vv2Nwt
WyOwv7GOPGHykF1KV0I834O80bS+sri3TR1BRsYZZ92JydJvETsauIkQXtMC7bewOzQQU/Mtr3me
B1Raqa0KszE2HZaCl2YquDCGVYU38kpURQcJ2+xSjbhtYVl9BOzEJ3tNAboBw9EFsbvsok2FiRTv
0Za0c2oV4zeiAG9NHgwfQzABPWr4HOhAIbkXq2/h2A0ffRkYy35qD6b2/x5vI7k0j3dtl+MAT1tW
no3g2z/Hn9v/1/H/e7z4XLXoYG47+lpPjXDZsWC/5d1Q3lRLV7fm1IZcRnkTHSmL33ubGIJQZHXL
p7Yv+/LmRM5KcrahyjtRFMbEtnSKSt5wZSR/22Tso51U38zDRGcfOs6iLOEbePmDlNQGhEk4X71S
dt7a4l5ftejYrJJeyR5E0ev8X1n7oi6UqlirfiSfvAIiHg8pUUGhXT7VUyGqpiZBur/Xk2LVslxD
6/GfXtE+V8Ueog1tu2MaAGibm+5HmusxD72xtx9yTtf3FvsPFMmc9wg+ExdVnu4dFy6p2lvfBrN1
vmsI0BEtdLoHw7YxHI3QW8liOSD7CpsY4vG+yqWNpjrjK4oM3bbhqELw9AVa1l58hp8A52uL2jjj
hO1c3EYh0TUdG/OKB5Wz9gxuxMB1QNM2alX3B7X00eyeDHeEo87dXMfwM8i5LL5EhyhatLrXNiAr
mOittddjPUdcp3ZviRVJNwSim5W6c7ARi8YRTRcN7RhEyC19wRQEXkzYl1upSNotiz9k8bU/hV5/
IDHSvQYhTvBRU7cPQdUqOzmsk73bx/rF91Q8MaR8fIn9+A+gw+QPO/vYwR8kXUcdC+vfG34yW61v
vEuRVdUtmwpNZnroZ8glTgM0daIiVUA2jDq/KDG8eCST5XXnZM1FjBfDMHhaYxo5YICGOE00ebID
mcdLto1uHmId+KpV8RXRIQwiDIzRtEbuN/iglRfDa6JtAbXmHCWQKrReH0+WDbIYdrx5tJIu2GdI
GR8dPTD2hD2ygzOM3SEp+n4vyUF+TLQMYx+3DU5R5SLx1Fn2KcoHvF5LgiRBE7mbsK5lHBjkcmM7
WQ/RFdFlBKDaK/mJfB2HVnNzUXtCNxjsIE8c0EBF2z6ODVY/mDv3T4GBPHKjL9rGJyjlZfJzRQ56
6fey9tLbNlre6J6+4j3TLopg6M8uPlRIUKfxqhj8ACUs9ON4N0H4cOPxR1TZaxc/sjey1xW6NsHE
tR+DR7CkfwJTHn9IkfaDwC/0csMjUO7Z6iapeTm7nb5tpyPYIf4d4MByLB56FlTmgEgnEJMfGbhE
tdG/O2ANWAIm3RFt1P5aYqQ+qfGPiK6VZ8cYGqSQuQNYGeW7pFIQkkG8r7+EqLUwKe93qS4FT67k
WBdLgU0rjOB9vYVyZ7jdro274U03WTspivdkZ9wpypBmyAbI/VsAAHDt5V27E3upYbQvtU45pJbS
rYglZgcYQSFL1QkZbDgYcrj14t6kDwgiiiFi61OjOfWIxq898/A+EfqEfMB8HNFWFDY8NBJ4ywTH
wIuR11g51lLz0mBgeehdOUG+glOSoLdN3LKD6TFVUbRz1kOd4XM5VVV9gLSkG9leVN24VBawE8MF
Jg+Q5EyLRcFUqKmP31OuD/mxd6ICBwu2RDGPEVuiDadxRlcqEKUuBY31/9hvRDAqh6D+X8cW1U8f
beEjsGcmtPjUNu8iPr8P8vGQxG/V4PtPPHPdRRZaxl514Va0qfYoO5a71TpfWo4pf7PlZOHVLLKd
qImddM15rJvEORuGtEO6aLw4TQWlsE7r17a3ioXWWd732pOeIBQ5v3RF2aQ2jwN0wJeekqoBAxDl
bZLwD8GMB9RBwh9FUIa8dqr6bbK7X0ZGk5+Jcx9lRNzPEAWKc6oU/gY503ER6XJxnjtELxOsv+N0
LHmy2lrKzQsQGZybpyOIXcTAudqavbWwupKc5X8+5MuhpT6CL6S6LzEYVQQzpw+ZDyCqcSfvSH6F
h5XdSdap6T0MiLAOxfFFan0oJKp11VFyvMbm9PRVMhAGum/f22D6YqkU2zuLUMHZkjEuCWWk/u/V
qQ2n7u4cTIVoA4KprPFFIwsy9c4dYpxoK0o52egdrgCiWptaug6QhVk14UB4vyh/BBAXnEwu3xVv
gP7W5sOLlbNoL4fKfUzHtF0BFWtvahOihmn1yYOtIaoSIuJ2Hoy222WgalFwDMDsY1u1N2IHTZDp
Kd5ZcnBJY7nYJKx1rzJau0QMiF7HRikRWM+SZ76dvyTmbb9GJgooxqjrH3iKvrlVbP7MDfcgE8j0
UMKB1xSVEVPp5yyvTeT7CDKQ0Gj+9INzctM0+6lV4XdJJ0rN0xIAPaghw2hxw9KRWjCQ9EzGpHt2
y65C05wFhOjtLT8/+glUQNGbYuF5ctuxWojeMPYTPC/RlBO9Q23Gl1LSP6LpSGQ80oe4LB5FX6jb
xJwQWmJOHjzktSxdQpyE2PaMMXgQW6KQE+99VOViPzeJLdxQ/VWIj899r7lXthJrG5KIWog2q/KR
m7QreKeIgy7ncfPnyF1yrvTMPLijytgxxJUKJtJjHzk5KSKX5IkSK0fHbpSjDI8KznqgbOMRqRjR
IYreRjVoKU1jSkkais28j+JKP/MxR9nuP4f5NMSwQjhk4uDz0VpsOpatNeSr+3FFtxuHfMSnkaMp
SUvssPSVZjoQwabDS10JRRAG66cdRcf9I8UX9BPZ3Ti6/nJv08Q3mD98cCIuQddq5H3l16t//U3z
6L/HVX4lHroN9+8wnQWx9enLTl/u/p1Ez/1Dmzx5CBF2hSq+NWpbPmbTMDHA1UvCPGJT9IhiEKdf
bOp2g3RD98MhI3SWmm7DbAM7tb46V1FQLEsMLLwAqplXpd+NrBrQ0APT2Mp703fHreU0v4HlDqsY
YUU5+NmqEdaRuokfhYM+mNM1ez+uf5WJ62yYMx1tJEyDQg1WijlMUrbOT1PCIjtsFlLJgxyhWR05
fNshxljhbmWX0QvrzB0kvGe9ap1Fy22HrsfwVLoF4OLmWfF6DgbND0Xs6NLK1ckK4V8WoJ4I6Kxj
oluZrn73s+4kkfUcMiwRByQY8inhl0kkHSL4vjt4xCxTnegYSMqtrCPpKocseXP8jK6Fe9SZi2Av
NzV1fQtNKo7O9zYFE5fFmHXJft7LI5K3Skokl/BNla6iAw7a93qEcVXULVTO8bEqHqtY764dE6Ha
KtFCT1mSdyOQEcTLQr6I9yzlmKzgkIPtQdFYKDvU/aKHaqo74A2N+NIqPQ5gUzHE7q3s4PEn2dHy
OgPUP0VGtHgJx6zfqBlaY6ItRYFhO+KyRsD0n7ZmZCKBpKm6LXDRy2zDfUimAjkKJ7eKa20i1xTX
6OL0zGGu41QEsZbv7MEaFqLKE0S7hqhRQBiq7k1ze2Xqr4FRawfRZEuFii5ZP2IXWmVr0SYKTXVV
0kRoNoohnzpQzNOG6v7BotlQM/K7Q5buxQeLNtfvFqZTa6t6KMlYT19SdAaRnB4NEwHCqckgrH6x
LGnVeX54y/J1BiH4WitKcCNn/qcPCnffKdoZIfL41GNWdRWFPaL1j6yVsZnb4qFNMXFDmT+SpVCC
0uhqeF43h8iIjCvBfuO+bxOY6zFzcT/y6woXLZtFmxvjMTQaub2913FIKjZlFutLcL70+7mhHqfJ
c1jZD6PD7KAdC3JFRaNfHSeSHozg6E0VLQj/Fr1RvjdELQ+DHk/LQvg+uP8BzJjH9REqR/HIo1cc
yJIzE++K4IrhXXPJs2F1v6LGPPDAGtcLVJGrh6xMvJtOkOymhtlj7nr9UQwTBVMydYEtUL4TVTFW
QWV9ZRQgx8Veog1GRQwlITqzhuuXjuw51zjVnCu63ONB05oPzy1RCZnaVStpcZIKF25ow/wXw1DA
3JO5989iBDO/qxwo2jEYuf6yIah3kueYV8ii1hUHsWKt+DZeBv1oXUWHUiPuKeckZ0RVdCCYol+K
mAkjzhsSyrF+TSpZ05ZtwPM3ao3TPNYndoqZWWVtY7UIN/YAYgI5S/+Ww4ZYYc8SrTULZbSlVRfu
RnM0lMPRb7kh9Rzc9LqCG6pFxA964qG2FmMqNHmZiIK5y4hbFm6e6tgz28g97PAkzELcSanPRXj4
79ZURV/vNa3x8sNbwwF/N1mruJhDH8QWds0J+etDPbGEmgnCKLZE0Qmg5FSwqAU4KRqRrm22jkrG
uw8RfMmGJ/8OvJpw3jLT7vJNVkfCLDWr2In4MBfMkaE6iHoiWA+tnrzqE/GomZg05fQV8CaCeWQK
/pFRIOyGGiRBAXR3D6JQi7ofMTgqJ/2N/2yqsfMziFQ0MKoU2UfR3bYjDFGxGSI7g+R/FJLmQDif
pB0qe/czZg9YkETojIS2SQpRnMV7N2Ivxykqs0X7BLsDGGbQF/S1NGgSFLvm99Dov1zUIuKs2PbY
f60M5dHD1/GQNe2bxWk9BtiBbWpF//AH3Vn3E6o24jCZc+SJk6zF753PttgS/wA5LH+te5wrCZe0
o9yoqzLy9F2NUdvB1LJ8b7JIiIqwXEhys+108znmVxtGD0MfUofMP8wloJTMyW0E6UfJWIUlJOaJ
lJZOiGtr+rPEVoJow7pAFoT3bqscKpQtvMIk0aXlKPFFcX/6dGKgKHPeTKdCQtFSlpKUuMT7CbgV
vvFTT3xprRmnrCv7Q+Wb3b3Q9KA/uOp05pLhI1HU4gDltzg4aYHouNhMbadV1mJTWK+KLVFElluA
dnJQw5iw89lkx5JrBQQdJh3/emHljpXugwQhgIkjOv1MUYgfPFebRENZRsE30504TOOEURSnIxOc
U7FZjwS80sQaVvM/I67TuSq2HKXD3goCLw/vDJ1ACm2C/c2F0ej+ttGNYzRh78V1IIpgqnakODZj
UJ1EU+4amDt4NrMRYWvQCkcDU2r5f9ss+xYrVYn7qJbCAZtYY/dNq1G7fYTIFyR5zumkD1Ho2BiI
QlTDABViJZD+lEwpuyPGkPVirKwWVxQp7I+Wna00bLrqrB8WXoK1ro8/9Uq2C1Yxquxuif38cuL+
ScknYV3mI/jGZhjOQaUfSJ2v1aSFNxqdk6zwF2iUkSgdc/9kgoU5e26zJN9eLbohuSQKr4jUKYyV
g8rqUS7qJY+MnBQ6kcW8aPbIDUxL21G+wb5Xd2OHg5Bp40lrvdZlnW50kjCg2JsWL5bK2wQ1RpR6
upDahPwIMMEVL1weGuGDrirmclAGae1KNbYwrbpB+x95uvFZ0+N9mufE77AkCir9vegKPAuHeIP8
UrA2IPpldXPyvVJe8HKEmexn2aqCkOE3J4RfwZOEpHQlmdSrFxJUgUu1RJQt2HTF5BFda6BwCVGQ
nF6Oudrhb2xXqxyJisom1tj2fyqLE2O3DlYp7D+2zskbonAZYLDlpqGMrikWpYFCuLqVEb7VQtTx
Mc0s2j+hCyNbBkm17EfD3rpo3Uh5vatVn5OADl2gm5xp3YcrXnU6uJjuxbGn0CVGkMzHql8Wr+7p
2aIoaMdY5j6Ntpo0QASWwPs3nbRlRjEuyT9+MHn21/YAfz+XzAhtImA69sjcU4ebYyOPBnyTH+6l
zrCL7FuPBNKOjKd8AkyLe4aNA4Oc8kfnsHThzDcegsG2Z8t4bTU6mlOwnnzpT+3iLVP25+kKUkOz
Psf++Nugc5lWvCgLFtmS5V4ytflZJKgjqdyiS6VrMWsaOvKNvoVjjhzqKwKipyyqcMA14YnB4F7F
hBM0HVL4GMnx0qwnSRG0lhe9Wr+6vC9WqLwu8GXGHzQhhWPzWWbhBGhCjO0SVM6Aopdxbgppk3iV
extQXB8L+0ce46rnyd73oZU2tc1CsFPa1TQBbE3NP4KV2xiO/0tCh3WR9XgTK/345hQELAhAKtJv
C4tEdI20YK8pRPKcUL6huGAvtSFeuX77NCj2BiNc4CM+UCxJl8m2skKSop9RoTSbseib1eDH+Uay
X3wpTRdGmLjrMk6Jz7TpxjCl7DT6HLCriQwGivLg9WGNNOWwb+TvrPz9pTNY7bopH6sIq9YSvy7i
+WvTyd+VukWeBYEkW8P0uG5fQORqiB2F/hIXz2TBbFBZjuivLhwMUxf10CeL0PJ3hi7JixbJLjPU
XxASK3RAksh8xcyPCnmVhriv2CiGykqzUzTPoG949Zz2u+sVJaJO2a9wfBvVCPG12P8JODdZVeoz
ForPLXhJsi6opXZHB8nUKbdR9429ItbWD41FyAwQsOmqfwjfIGFivoedccl6kvaxc9JVhiVKd9Zk
Zv8808N1i+twnVcnd2wwkE2HLfa8Ju6yqb8bfuCcTbz6KUqbD6XBUF6uh6seMvNvxkmuNyMQiDU6
iT6dJ3SKyGQDZhhhQ49rYllmDYJg4feWk7Qoc0yBJU3a5z2TLF9XimW95dzLq9gi4I+lwFHLN2Vi
uDe8Des1qZ1w2RfWs9knKy1teBBIyNDG8Rse9/FKcUh4V2UdLKoqeQUvCsmxZg3dRwF+SaA3zRIj
4cknFmR0v66k+AUx/xvSafaiem1NFOiKIIJ33+3tQP2VSdGvJFB/VoWGWWCJMr/MGooI9zbtmmFj
JyQLAgUsux2DI/IH700hCtoniP11Q/Yoh8WlmAJV6TAlYn9rlYX1QscX9oHKVq2+QPeuXPeSOdGd
84fWDxdBZhItmYC6hdfvM4WXQgJGyES8D60XnpqmtwyVfZkEDxZAjEUeZ5ckyv4kmrUvCvN7FbDw
6vWrb8fJSpfjHUAV4kFujV9L58Krt7tDjZuZh1T1qgCBvm60EEWero1WpoQbvSrVw0Iy0n7latJP
G2Uj320BogfaWsdUSq0tczv05RM2b6ShE31LFGBrjEQy/fQ57eWNjqv3xvZN8MNgVgKDy0zK3hw5
Cw/t0vPtSUPsW6v5qI3HL8NYxyv0Z578cvyZ9earmg231lyqiVlsTK8/j0hzRibKcxX+k4ppnjNk
rO2sQmcwU8mo6dU+cl1g2ua2C6SVHeB1/z4E+YfjxU9m3px6E0yj3L34dbyrwOBEPddEWFcbJNmQ
pmlPPsKBANoQRitjYxXlrMClcqWV3J+oyhvxrqiyjiDugGYc+tCIBuBd4RkfQ91/4E2dLKxYeq5s
hGzqQH2vkuhnh5yeVvTv8Mt+A9sFF6ttxzbYN3ryNEAjX8Zy9i1vEC8P0GFqIxDVnI9HHROxbUYa
AMyfRuyoGrckIBFTq/Ze09zwNMJD0CY+3tXW70qvkKbgDYvHNlbvqY7kLwLKC0nvsLyUU2Sb4pNa
p7cIaZ6FMnbGWnecbW86+/ekQqAPtaF91hs1evsRYPkBeISPjyZu7EdMMbILvGEgfBay6Sp3ZO4S
2SEqXBs/5aQ+RXL31vClWPq9BoAwUPqMX5xSOvLkewRcli+axuLUexcFZ/rMULd12O36zN1Uu6pL
NxWnhYcEK39yh/2C3F7A/L9DCtjKLwFRql2Nn5pcYSzWO6coQ+uz0SLyKemmC7h7O9v9HcdYKEfg
09K+fDWb+qQ69bWx4yV+Dre89j6MhHUjFDKsG7r43YJTjz5p1i5JzeDyoGP9OXJtkBFANj5l2lAq
HTOafm1rMgDjZquzztg7rJaz5IL1aMk8IJCJVXG7NK9mTVB5jO1+gQ7PQxz21aKwUASUdQBHWuI9
ZWb8O6/7cpHUcbcqnAbHSEiHpS/vW9n5Zv0fXWe226qyreEnQgKKork1bmM7Tt/doGQmoW+KHp7+
fHjuvZa0pXMTxRjjxIZijH/8jaCInCKcs4uwP4qGKrvqgo+u5bqbO3NrY+btNP1ZgN7hnJKusbiz
tYxpqAqwEoU7heXuKx6EEJ1CIDQBdlj3gg/Z4WMk8mRmQTfydWc6HoJ/1131yZCv88cmxyOqTzV9
awo8G5o6fiAAvg3wtucGRyV5733rY9edDIzI6Mbk3g3aJ82asN30ug+rxWl80mJ4L91H3XjbsMdS
tInJKPZSb50BEdQMODKI8etC17h4KMKUlfgqBBHodD0HsU73+dy7B0ImX50Y8x7u4F1ffRsttfE0
cHmW+Osk8cnSShLmBjwUE04XFT8YLD9r1EmwmsjvmWN1CuPyl5DRaGUZHWMl8Rw0LkElxZeBc507
16gkDBLBgtgln7M4d6E62hSLYVvc9h5DQ/JFsLo6IyB6odZ+cRla+DJcsiLM8c8k6QBStx9vXY9b
jT2tU7dbEga5m9sESCUNPqrqNTUVV8fg2/WsX2SfjxTjWbqyXGowO4O3Eca/PXh2e5Tl4pAlR/ze
xuFZlsPGMOVIYUVoRuzg7WB3d9owVodYS+9ESEFOJm1hymInQKaUmgcK2qjfIdIWjZ2vAYSe7Sj8
wt8K79QUzl5kKK4AThrtF9DvMy7TQ2CLkWTglmnlbV5hY4bFvbXKYNvuZxnW6wZHTG9I/GSW57rz
4KZ2P1K7IWr5FBPMWgBCY/gI9y6tNkgZ75LesrZ6od4xWbjpihnH53KxaP5QFsHVo2cg1i+j58py
qITgQLmABCulh9SdZYzNJBT0wt1BWpJEQzqDn9iIe+wJVYj8TDosIPthIrPdNreWmJ5M3T6phCsw
4hNOLUIlmEr+SCfo11mL43C+iQx7F9vjxzzewJx5zmCkrsgFUZvc4HMiSvwWJQa0kZl+3Uar1E4L
BC9fNZz5Fm6bj3vIm9kcNWNrE3i08qT2aJXWtsfgdlmkyhU+qEihJgjUu8VdjvSPlIVNE0esA9/7
SHyZtjZtA7PHLBkJKY6GtKdZhr0dFaH0OPtLDe0AhQmxiRH6FWr8No7wSErFr7DbYmWPwP0S1yTW
TSBEib2gqd/Hrm7iKuesU1JOV5rHWeJI8xPA5YcM5erYp0ytTQb3E1FFqWk8YNiXr6HKIKAUxlpP
S7m8YBODEa9Nk8G+m+4siS+tMY57x+hd6oCk8rGaa3BPad8SQ2FH3R61mLOtrK1Vk1XPSVYgR7Jv
MMZczyX189B6pPoCUqzsLNoNJI7j2jnf2lDYK+t7Mrw/VT4na4hsFadpd+8Uw7vTDH9wEt3P0+Tb
pvFRjrHELXnAohfxRTDWEn+SofCZg+iV9dinzn3XuMgykvzcux0DFKUzyPbeE9mSaJ+Lp6B96Cwd
q248REkQI3FHd4L1GBXnTFony7C5dMOWPCfmGLXuXCq6jr4shnUU63cEjjybPamYXldsw2h6iALZ
wwV07hmoEOCSBHg2z2+u9+DaGiQRc/Hiy9vRb9uEApsCE/u6cJ2Y5XrCxZaY81Vfd8wbop1WFeci
e8Y2z2PYGew5J/26isRmTAw6sd5gVzMuNpppC9+9aUIMOwH94C6QDe51cE4KZzMo/U3LMkYtnbkL
Rjz3xoAwvAwbNOV0fti3fyIF9V6KA/VFU2QUGIOzklSVdF/DRU8PVNIS1+GMlKrY842yt3kb8hAy
T/MDuLmFEobvusn35ERvEXPKaepyX+vxBkw8czo402tpxdkmMHeZxUC6QIeKBjXc2OTAlFb3lhbh
glDT+QcJ35pn1z43BGYltQHSSl6dtksQkU52+jyO3L0lqd7baqDk6O2WMWHDeDgiJNpzPDyUv6uA
jIw0qm7bMNoKgkS23jQeq9T8yjQEu1GC8/viN6TaPzCSnhmIl1sNjspKccVvPM2hN/S4lIahuS2m
rYcL8DQBt8PnUusgDXFnK5EFKpQIGVOtpEH7lwVgIXH8XQbZSXc0TM2TimShQDJ6ipt9hMHGCtKS
s6pL83sQ2E5lz4btFLuwND4cQ9s78wh+4sHmEdV3WWJ1il/3N34zn1TUw1aZ0e2M5TDOvmnqkwaL
C8F8qSMiXO9G7qZciggOi08oMVC/+1/yLW8Dj4jlmDXKIOg8750XzxiPU40ZCT5zZMmL+tLX1mfB
l4Ulyn2ceuZOWyKXo2o6ZVLH9T0uum0c06fp1P5VNbxwjUIDgVS/LIf2pg6nHa9jCt6FGN9GB2KF
nlPD1NYkYO1eEJIGq0EFsIe+vfFVueIVbPvJyTuqTYipcoZxRnQ10oljlnq0qSxRgaDg5dqEZAvW
q2roNe+6bX4oAy5VDmcCwPah5MNbFYO417IUyNASbz1zSyMc+jXpP4ufiheeImk9hbO9NzIKdCsk
lI/ViQoApz16WNfEu1V1AqIxTsIAVndeFN5XPyy8AZOfAWXlGPX3mUWnZtfoaZKBWBRLf4tqghom
syQPanjCgDTbwuG6S5z+xFgBoZ+W3VpZ2K5pAk/D4tw6iUfjMyzcT6drXhqdEzOVL2RfPJp2sbZC
cgqJAMYFnCDZ6aapuVqQdcEQ3zdCf+ta+aU5PbgyTLdGkF2X6IAxCfd/Z44Fion+oLrbVOEDzgIA
DW4xbzbeg6V5dbXwNONUiKX2KTXtGeCu+VOpcasc7SUjknjlRGLwh5LCW5ewGQLOFqqYrig9pOKW
vpJWdlMG7VdhIaGIuhlTSuhPdffoZNZR5Hbjm1pHTVVAv9cxqB4TTVtbSz5v5xkbpOBE0SflnyiP
9hhX3NRxtNVT+R25NThVzRSQJFWiFOOdOVW3qU2gaK2yQ9UTmdrp1QZW+GdqNNBFTRK6ZbxJUgbP
SQv/LSgwDpYb/oRjF12cuIAkPJwKzcDfyTaiFaLHYBAPQYuEIgh+50J7MokSGu0yetLSDzwTCzmb
vhbqsLEG83bCe2wtWuOP07UH04sfy4HJOgrA7zZYPuwo+5iM/jUt0FWTtoD7Vcn/HA+3UzqcywR6
XhB+UkJ8EqwarZyy38pq+uiqRZencyPXcg9G4FziPW7CtqM2X5DKcccUL1qLCWhWj00C4E3QhOjD
kyRSpE1xyjPilEr5kLuDxQRde5/D4aQrLKS94myyhFuOu2vL0vXzAZO7ot3EQ/wWZ7Xl/ypZ/ZEi
+wqqCq6lWd7nuDW2Ts7iYtekLckWe7zjXAybgPx4WE5otY3qiM7o0dR6yOkof1FZ7KcBW8KIbNAk
0QH1uqLnbIRzPltirTNTxYMrRAtSDL7ut/OYkJQYp9s5dI4oKD9tS31k83zp8flirGafuUJe7RS3
Nq1be0UJB9MNd2ad+M7QQTjWSItK5lvESze41s47JcVGYm/A/ccgjzLzXZOrq5/1fk+mAy760MBH
t8NknX+qEt7D6ADeOOApK0FFx1lcnEX20lnpmgDVuzpq36KeEfhyCs4TEVMQS/RtaHOioJ+4nbNg
ByL+FjjtLcjtJcAony4BHVqmjA0pRMfMyh/byHzPR9ui0Ysoa9FTuR4uT1bLjbGIH69UgVAHlAE8
rvZ0Y4+Ear9VbfKH7vcJFWh7wDafTOU5WKN7eZPVqa6Cd8oD+BgRJUoAUH/SGOTUBmEr3STTjZub
e1hGwHrJJCgZVEg+pHYqnUq7pdd8HXOw3blztuRlF+tS2gM9/eht8xkrmtnK0n1Rn4tSY0DAATZu
qv2h711NaCGsOHD346yhm8yxrCQkKxzd8KaPB5pGnBOY7Wt+lUhiiye5m5rcuNEyJlgKJQKTCIdG
zY105BnGbpo8dUAeF6/qiQym0RD5gzY1mMY7abO7Pvy7DRv6hOuyyYK1g4QDI/7K5F7VEjbu5CVZ
Bkv60/jmWjFm3ARY2M44+cqbDqWDJB2R04cNjmxY8E8d0Wl7/p/tbFCodlYA0oeJPa3Ny5zVza6n
Qq8H7mF9DQAZt4/kC392bbYou7j7zNpwsIze2znBr0Nmpz9lxic8Mu41DXS3RLdCco6zd63DULUU
lPb2YPwEhctFQ4WdB8GXSKzOByJy19gGWJ7AxFkv+J9sliVX3cTDUrJF2jFy4PAFzp/IM//0DfTt
iUU46IIDTswYpINYtZ756qWYfsttNWlntbxdvExghA19asD53nNf8M/D9rAgWWIu/H5KTrNuP+TV
pUqsfpVkw2MRMn3OXPdQVxaQpnNJTdTkjvtdjxIT/1DdTTK7T5bRgaflwIZjfbT0cPCbWnBFeKTA
oyq7IR+jWKtQjczw2zXF9cBlLQ5FbxGoI+ne9iKMLMwmYHboNo4EhlPhiZoKB4fGsN4ksrrUSf82
5kvQ4pj0u0Dkv0M8N+cWp40QeFuXdMoi9LjBToL5gBAbL9Lf4sk5e+Gv2QhmsjV5aC4NZxW7Bctj
8pgPL4GIcRdy6dGiUIQrJNarscXLYSxH3/USemdHDitmqrsk1o3X1GO1xjuW7haIZczJhzLio9WB
vti9dUuP/WTr+WuTu9lGq60YokX4hscIEnbX3KFm0n2IHiyDC+nQIXYI5BCQqvMX2HPTm4jVTb5j
c5m2zhrBkDJNdwSZ8irzKJiFbXXX/pxR8ucDUGXQM1zBQgWJOxP3oR3p4TRyl9wic/3Utg0UTf2T
kWEIqAssX/qyglYFYCWr7zRReL8Uwz6bwJmNTHoH0zq0edutppDBVDMDPjlO+tkB8nG3KbVVAemh
ycroECb9UkCb7xKJywq0MsTuZKzv9DxnsGLKr3IZPQUfCoTFN1KN2rU9NWCW0GTrmxBpYEcxch/Y
nJVFCdjZ6ehO+tsefZ0PR6XaeIXEJX1i7GEviTWdAvGL525gXsYJgzNCuqsjXCoo71ZjnXb3isz0
dUO80WLIfwSXP4dS+VkHbjPiqGEMwJrUUtUh6RWOH9wRImUFvupi/dwO+janplxNDsrpeCax3NIv
XmWJnaV3aotD5GFWibOy02ITmQS2zCE3hzC0muMA3p66ENyTdHyxC0imevvM1Izvv5ih/oDIBnGT
3GQlsDp9Kz61iU30Sr/FiwEXCVXEp9ZhfqpqQPtKjBqiWPwgMy/fzK3gZjw0b1j0bAq51J8l0ri5
P8iUlTSLy5fCnsXeMUvYzFY53VjNMhOqodMQvwGHz0lr6tqMPHG0Gxsr4rTQBgsBdgMQyIVGm2XL
lzyrc98xisDHcqWAy4nqtUp8ItsKDKCWS/KSjbxFOnEJi6yWvmVZS56COkkreW1tPtvAaO19EqcQ
mLjskfm81Db/sZK8JXoikJjQZlljJGO7/av0JMTiND9h9Tkew/JeB0LhjCpWAd/KJkob7L6bmnaP
9zaqaUvQSM/UmSrLYdazsd2q9JOw31s07sQL50SsdlaxY1gs8IjZev25jAhvQSv7qdtW+5CbwaZP
plcxoLrsnf65CdB6QgOqdwVBNCzR7WWMZ3bSfi1SgoB1wq9K2N3acbubkBkqwKFnYowSTsDmdvWN
fzMf0ZTc9XqnET7tooDpXWI3CoQJqoJPa4LQmYSNdCRsFpzJMsBujQsJ1X91tqaW5WYszANGJeVM
WSE556zK+B5D+ambv/04f2M9Q7gFRuFS3c2NreOME4BDB5+Yb/Fqy7S3eoaCgpEh7jUNIhNwD23o
bwdmzDYpPknUb5pIe/dqy910Rk3gWpyWZyZ/ziabXdLxLGY6jL183aDSoc9B3EvFSl+7w9jH8vHE
SNfctg+JCKYbO9CZbdD6WAWUHCcsx62GFzw85MdWy/Rt7d7hcUFhqE8v/Wjs50YHFR7r57ZnImIP
rW+GReOPg2dQKGYzf314jpr2PbMZkYlfs4/vXLp9mmDuin0/QjWiHehGBtCRp1Gz72t045eQPBKt
JMyacKf10Gjfddm/i5Bcryw4px3cSqv7HlwA/SoBgodd+dQCCpD35uH7W9iAH+K5D2gPE9wbNgh0
PrVFvRY503F0iC7Ik+Resyrc8+XEKTdX5aqEirI2eno+Z/HEb6riRxfDV9vrVCz2sDdYe3aL6fZQ
Zl9wN0ivxP2UeS+dsenUD/xHCWdVlAC/yGwXYYEL2XCdask+1wl0rgNxpxovuSkbzm2h1iEf8mqq
POiBDMEN5clN1A7DbeVuBOzZtTtapG10n9NUXrjDJlTBYmVVyOfqsoAHUm2nZBHstvQdhLZBkJ+r
7wSRFa1C8mjqXuBHCug1KmXMbwAnWVh2l8JGmav9AWsfPrRwz/RVx9rJuu0bxmzzWPxxnMWbxaI1
qhuIdT3fiqHPu9Cbm0u8/JCgbzlM2pvrJjtTRBmBPFSpzX/bLBE0wbjPoT/CyTVZSwlWdzUPF/+6
n9aVYh0OKuMp6eKE80B/bbCXWBum6fih2Lu2LdfW7L2GcWShcgPTLpt82NQBjUw+oINIVvVYqoMa
m6feqeadmYh409fZ7QhljNkx0zlRZ2rHxUOwsdul+AiPzGqZxFHCscai0semAnR4I+qmu+0r9yEr
+ECLOVvllVHftl5bkeG9dbnpuxWeLC3jDVzHLnUwAfIDM7bR+DV0Bi7iDmP5pDNehA2zsGo+KoWT
C4ouSqF849XOJWcitq5mq/EpWjcB0sGeESueOUvQxvCT1NM6sPuW+MKbtO7GLcbfMBeDW28Oz6FN
r0Jbtk3NKvIHLQWPMYYbg/wBipzxhyUX8yjHvTNEfa+6FBjGDl+yifmnxX0pxEG61qbfkfzgJBDG
bSxFv26LPNxqGckIynB/HQlHM29fxrYPVhY2yL4z6b7TTKzPYv62RndfC2Kyk1/H5gSd8+yPGtHW
6k5L7acRYlRM4XEQ1XOdQqZoObnM5gkdx9GrYfiEQbQJ4hoXj85cOZ71Z1GcUIjjTtJ4pvAD0zmZ
MK8z5i+bPrQPHpSfG4SKz8YSMx5WGtP2kg/Asb6bDLElOqIS8HU7Bi6mNkn25NnMqU2HjCK8QG7s
crr0gumBtIL36A4GCquKHwzzpjOh7vf1eerSbAct4zD1wYW4EKQvYBGpMULVcThmOE2veSF/6nk8
W1Z3oUrFtjg6pgF7cHZqEIKabWp1nN1LdcYc5WInkUU52+QgJ2KvZHswRnLQ8/FRm2bj3MEFMuEB
b8t4n9eUuK0nfsxUdKvCbl61sp3BuVJuBnxuJspMBempdqNjyywNzO3TtNr2ZBAWm0TutNXa1ls3
c+l7VsTZEt9nODP4IWt9We+wVTrAmeRWnuom+v7qI7OJEwtGQeK09hPK7jO10q+2jmbOfnM3KL4X
Kya8kLz1rT03H6EAhEySRU6fMEETZDyZpRv6FhZlIAxMbCUfc1/3W4hPrLA3SZs88/0/OF91VXvr
ELwAmBbQv/H0lTbQVsnwZ2zGh8Z0fqqsfXWn5pEpROCbiYZPvkNwloejlApoByxjYe8wR9VIDbYt
KNlEHrirLp8VLb/O1NkJxBGjtC8jGFxfFfDElmlW0SLPp1PL1sTuHPrRxvzhZhLTzuEKKsJyl7Nw
B7b2Jrr4F3OzAuRZjbtSh9aG/D2qfwqneSVnCjS6KC/K2hoBd07WdNyVvX1u9bgfF19m6sJNHzed
G0Op062KXAZ0p9USP6NNEOwC49sxfxhoupto9s4jlLR1YWCNAPU6VjqcXi+6GeVsrJI4OlelRmql
yE82arW0UPmunaS+gTYnqS4GvyvsnTGMIW5jlSKCRT2YHBiHNS7/1LqpaUpDFJ2kO0YIrz3VssLv
pir5iUq1mE61B1Fo/N+kclo2KA7lLU3YkoE2DS/GHHlHkA1/bMged2VsbEaneIqq+k50BEFgU82f
Ea+HHK6rC1qO3lue7ZRWSDEu9+NJJ7hKpCc89e6hf2P6N1ZMrEaGGCPhTjCndqrVqs1QXdpZN45F
3m+HQgvXKqUoq5p9WRjUrWDCcRHz7Y3Fxo3mc5yzAAWRKjZ61d6ELsHtoU7sAowjw9OajZdpyJX7
t2ysN3XfUAK04Z1mUPQPRfkdMtBTCWGUXqjFa20yP+1WXSy93edeNm1ag3o3a1MbPEggFspwZAmG
uzYUX5V1DAWrJjmBDuOwXw+OQ2lJZO6990NGyifgl6XcFyYou5EYODQtR0FTGoWUEWNoXhCsXKJB
v8RDB9vDOFRhlm8N4AE7t+9G01uoPJSjlSJIcYLrWtXmazPGTzAsKUfxoZJtj1CjsG+LWTwGInmw
WFO2rtPt0nreeZVxE3AnRyzqdyUDMqIpN0kCGkliZxLXK1ONYg2NkkduSLFTwYtpclBztNxxGe2m
3tg6bUtVAtjokVmwqrTsZI31d5D032nDrCKZV4Z6yFTXcdEg+QvKNzOyv+NR/nR9iV+/uRZ6Vu0w
v2deNmGsoOja7egLSJaBfVXUgGfaRZTzUySdl8QZ97opDiqiVNVa84T9DnIPC45Oxw1RNm63Ov0a
lrZResUNA2uI3rO2UnGH1YevusA2MP2yhEUOW3oA1L23HZC4rC1f58Bb19Ns7aLWePbIYVXKe4+6
hREfRydtgEgB0Y4UiHw8yZzc09IE4M7dZx0Xty4oLxge9TCv+kfVg8W0IWLY0rHPCMcItAuqhxwh
w8qbp1PReet4lqQosQsTk5PAJ4Uxq7uVbv0gZP5ZN2SVabqD1z6ENL1/8izgZeEhK5Du49AaFGxy
zZLLBBqPBGi41nNKQCdyE+zFpKg/C71ba7BUFamhY2xebMMhMxTfwATMvauC/XLLYy7wOhepXFlR
gTYdqU+g5L0Sza2sR9dn1kjbTWjdSlPiLuvsZlPA6RlcmI9jezQ7psEh45Ra+4OTA1GPYKurocZB
El6q6fDVDszLs8ygL3UOQPCsjbFRcV+bd53RveQ6EBiuSIsifach7G48m6KEQnFArbKMAfGTirGd
0MMJcIDqN2g+lGtsu9o6dY6DH0pFMmTKmo2hhVMCaHbteais9myUcXcGgJgZ6w3aHvrIsGq0ajzk
jVU9JJaWPtBWL79fN5QN+kd8irht2gFekEEUGn4t9Wb3n6fZURv7DbGG6nLdBB2AOYS03v89SDKE
Ceu4O27k3FQP4DDqAbrYY6Vj3nHdJIh3vVWevv+7w7JXRoDplr82Wv97IIB0VPqDqR2u+0G2Hu9H
RXz9ctTrD7Ql+whBJWNr/rLrtsZuWh+GncTG5b/bstj1DUx9Ltc98O6aYLskANoyHS7W2P/nB73d
vWsVw83/bLeoDbDSGRho/Xd/Q9m4WFgn5qTm7b+bM6LVbkMYRteDXrdn5UT0VCTv6EW2lamCu4RM
zycVQJwqq6G9uT60vTJdMuDmTTwm3ZNXh9nRVGCJRTh03Dla954MBD9DftP6hTOeB53F9/rSqfYa
P4Ssd7g+TDIv2SFssNZ/DxwGw4msQkCz5W3rDNe51Pi76/WtXK96Zepina/vNMRENs6BGwJIsPvQ
qXxPO63514cxytPz4JnPudL4O3T9IpTRPF6PY/BKoIxana4HkgWkPlV4wfb6bJtIf4LTi6omK++v
P2Sm6m1ac2lhlRVFfmeXeF0MeeNfn4bRXN7zhvG+JoOZVXzZJ4/nCNYVQ61/j5M200g/UOwAKcxt
24r4AsQebcthzO4YwS/Mgaq6x6LOWZdh3D+kWGquG1wVHqda2X6A+uaJ2qv2w8HOXlrQN647ObxG
M352Tiadt2KUxSrTuvLDqqsfQmWRS9bFq9sn+Z+xKpANJuK7mCGyZ275245UFDkzFSYcpd/rFQvH
rN8FIxXNqj6BVkHJzXGhsewE+gHRxJQ7PXvP5S5iFvLDIOIo2ll9Z7Vz78Dw/4qH5N0tovpTpyeg
emu8d5PZ7SpNsmkbVyHRKJ6h7gmTx1czc1iClsDl67YwrZBUzhrFT6/U/fUJIzQcFomg2lwfXp+o
Y8ChJMw0yh0O9Xe/Khw3NhSz9fVhuxygdEx3048ujnr/vAdZzyX0aeZoclBl5M+1o281YeBCvOxz
Pb7HTHA3Ktn//VOvTxRN0O2KhpnWdZfr8UdNh+ffR8z7SwWfDUX6fu5T4iIZgV5IC8r3nZIJkaBV
dOYy0zatNiaPmBjEfm3I9iPPtFtTVkPIjPh+doPoV+XyE4K39zrYpksEcotsdnAyUBVPHbWiFEfH
HNwtzWvP9Z+bzMVF/zYE/ZsssXKJ5Ab1AF/QnM73hVPZ76Ntln4YDvODZ8Tl1rNz7Hbypr+B3e/u
SG0OLsSaNmuhUv0FRmGCYVJ0p/T0oZhN81ZUOUYLwh4YTTAL7NJI3XLiMCgKy/Q2pXXaCbwWzmlq
ZbtO4ZKSFQy48nSYzqkU7U4UsAoKi+F/Zxn52egmc4ezTXg2PNPecaE4pzRFCFCy4HKV3RSQTnYV
0v69kEl0TzVCSWc49p8wu8FXwv5u6cNXTRtOD9ddYzlroDL/3XXsm//ZVSBzftDJ+N71rWT17dJH
2FPJieyz3RDgbYrbMnDGdRuA565X1RBtBuJC11WtM/ULhvvcbEhWToJ5Y8bzcH/9Qbys4wvsJLbX
h8ayn9GjxA1FJXcVSxvB3QlYNq4+4cGM1fj3dVECqOyaQX3DEPx7Js0PoyqQfrj+d23lYXuDTolu
0N2XpKjAsRwQA6NLuBe4Cq8h7Yyb67ahdIN7qns4+jhuMhNiv+s2ZxDrYcKe6fpoiIL8Fouy/fXR
9UDo07x9QnoedGaOcf0hLRkQ3Mw19O82+Jw1o1zbPHT/7Mf8Y21ibXe5bqo8t8DSrd6XNRHqY5a1
a90cYFcAoLRbLbH47oiDjDaoEdFjanMKlmU2F4fbAkSAZSPYZOr/fdyoGgM+cNy/e14fYpwP1LT8
+PcQ1ydKGbYXm5E6ntMuNjBDczGCSd9fgftCy/gjODH/n42htPW9ZgDxX1943fH64/oEOlTGwcuL
57mCPp569iFcGlAV1eK2B/+5hLmC1oJr4AeoYcOQR5Z3ZoVRhZzR45QdA0fhFD+FWXr3cYjwxlPg
6dftueM9YvehP3pLuasUshgt6ti/KI9lhSuUnEibDqZCba7bu4iOaOiqV6Y4DuZEI/GqCaPLXBI5
a0SDdmwczqbV9dd2Irm0GHuszKV2vG6qk5Rnr4///nrd+u/zvYdwLcu13//Zfn34P9uk6RqHXKWb
wQVDJfdqOkbm9J8fut7cxx3/62zBF88jR74ZCeIDvUqrD4Z239Kq7E/NKV5aw2gPli2snWsk0cbL
Ba4feMC/WKXB+AyFR2G6rKehgS9TncWvJF4SasyCCStD2zRiOrq4bAVTItawwln/ivF2Uir/mSpM
PbvGfAtlo8MgLV069kG7GV73ptFjK6ozul/pgwj3QV7QWrdIu1wz/6w84518cu0Bw+zyWJjYDMbO
DCFh7LYqr7LXXmeINmmZsdWQcH3Ygc8B8k332tdhdWOoOtvqCMQOZRfmL+40HQAji09jECWqpyA4
5lGfPARW+Ht9u9l0+QbVWF6cMu9vg5Apw7i8YPk7YFAy00rgBhZ2aO2wk/xKsCQ9X3+IYuzOyuqg
10oXiwONLl1BkDwLM7bG1XUftJzLr9C00cBZx/88/OcQ193zqnrN86zc/3voTEALtrS+3XQKacA4
zgd8W7zb66MiRYDm9NjeXx8mNSwW6KmHwW1uHQaC7aEBAYEdpsd+qbT6deqZqyaFpd6dmbl1PGbN
Z5nlr9A8hj9ENJ876tGfpreRZBUhCfblvCpdZAIrjUZ+gaO9EH1LPsKQcUNrkdvn6MRbdMqLuVzp
KBzmTKNaxURL764P/30izbScHGR4lj1w9yV+0XpixAWG1CfXjpS3bSoovsNoN4dIdDfXR9cf113k
st/1oVrURdYQgpe1zn086tqhcNF15ajU6dJ7TBRMxFfreHn6uk+tBbqfZWCitZTsw231Dy29dvP3
JaaR+bUZysvfnfmebg2SJWQtnXsEQxzkn/f4+/ohyGvOLN6jgVJwHKt22PotPOyHMM2Lh2BpOWK9
hqvzzza36dp1CgQGdQdLOJQr5l2tu+5JmUl9QsvySk8sn3RkVfiN2XdV42Apm8AndzgRT9cnJa72
a3gg1V6v4Am2vah2hQPfNWtF+BwHpbOpeswRzGRER4W8k/CcHqnbmNtPcwbLxitD7WfLfC34KXpK
UlG38innWBsIsulplCJaV0mGgAimwCNo5mbkWHdCCvk41wHAqWPSYSKyozfH1F1YbbK6PusIJp1T
6wSn/2PvvJbrxrYs+ys39NzIgjcVlffheMNDT1HSC4KSmMCG98DG1/fApjKZ0r1V3f3eEZkIePE4
YGOtOcekPQ9gVIjsumrd5tpDsUYLvRFfay8/NUXifGysysNTEYEDmXPxXGkUEJYdvJ+PpJfaUlT3
46/oRd6OdLlirSvZmrf0lqi4e3X2OGY4lAB4irskDOFGGV1JiyTz9qN0zXPCPQI5TN7T0U7KK65v
3V7mundt8/5svTS17sqM+Duha97jtCCL4PGu6tr2920fznKVLxkMvSeNC63OjMIl1K1lVYGC/1It
k7f9usYuybbQfhyhtnRSkpA82iERhJjb6XFvUST2967Vxw+VC7NCAHrbqkU1YQfbc/t7RvaLCwjw
0PsOah07GDblQCog4zEMeptk2iE6u0XWXMZ4zLdpnnUfTZF8Ux+1Yf0hnDH+nvBdpZguCbpYjvFB
FZ3t5ZjMo6bQJHb7cbaW9sEYvtrF2zFFkBkr089/HFO76FLSrDhjqQrORieDMy1P+lujSUOiTopo
l3JvaEjDZlOhNv06yyDY2mi92GVTnfeEFNj4+EjVXbW8eijP5KjLCAjDytF9psWy4n3SZYIAYFSv
jzNG2m0/kbjeism6Kgsz3Qon0Z4xyd+MfAu/O2K4tdvResa3UNAWb/9l1zDvb9TQ1Y6n2yoQP3b9
5az2rJOxXtYpZcQXsymsJz1sqsdo+NuCGF6MwTXfthjB37b8ekwVVOO+bUJEKHM9kCze6hP3WBz/
NER1e6tmUwMggFgmVZBAmPRvdLhd5yZdntfUbAGDViNT9ee1ahkyfHOaLUrWgdROhROdsYzY+4xW
8YmuvHZS6zG+UzxVK4188uEiL3vT9AuKldqrd43eOagdWrVWzapJ7Tv0yrw+WVWQM37sr7ZII/rS
B018llznbyN+GodsojBn5HVxGxZGcavmGIV+7Gimnt7XT2FkHHyLxr069Od9UZv+2LeD3buCcdCD
Hfaji5o4gD75HuX21qtz2CVdj/dbzb7v00raHb/uoza7ugOsZSBYRiAzjB414O/nouh06tPLrKmh
+FJzatJG3LuQJ8Wr93WD6cv68r6cunO6S3I4ZupgLI6Qmn45D+VKmjRt63K58umR/e0cDJy8dSEn
HX1NhVcLXN8QiFtABsVtpMfFbZ1JD494aG0CaeZ/33DoBgB+72sry/I2dFqtjTpQTUArF7ftoVn2
VCvaEX2Yy5Bjj08jJ2nmeabdeCEMoV6pRaxM5b61IC2pRdPGMqrh1bxSi8IVG26Q5mMVmOZtmtuP
avUoYLd2NhlyiSzkc2vQ6uURwjuqrZqj35CkOd8RlG0/tMX8duogs/vzmPQVPCUOouMht3CFeB5d
/iwjgyZYOpp1PZKr9GyGJJP8619rL38tw7B4Rydpen7/a9UpU/7avAXQXOPS3ysSes7tYteVEbro
BZb+RkdfeOrvi3Ub40QLkNCorWrDPGVc2dVyphefMyMrDmpJ5vWZSyUWn8zYBgljXWyBQtzCdps2
LfXs7dR6EilTnK9DQAXXJUMhopNCh/ZDAz5L7f12oGfFaKdrf8n1ELeO1opb9GYRjxbjXUr+xRUA
+XOvTf6zbvLPy2DCdRQEt/WQPrXL6iLAZ9OktNO7PvWfp85K1hTixZXa2rkJmRgy/RgZqKc7m4id
adT85wbT2K5okmmnjjLNkXJknyTXgZYFH+fkSv2TvjboV5Be6QAu/1SYJDRym0Lbq0WZys8zubMw
rNrqsY3Crfong47emDGTfN0PmfnRxjWWCv/SZRYdD13HXEyQ1YWkbO8y1g69l8RwQ3Sh9oOUmQ1u
6K/Nk4aG4f2QeZ4lF1EQ+w63VsvBdRIPD1HcDw8ELVE6zBCHhhGLIG8IkBnly/seRh8+jYmVXdT+
pJ60e2vAaKkWm+WESxd3OZc6ZmxyZw1TJNgHlrPvetncTAV+ewYASO0bjV+rDiSzt9zoe3zXx0P5
nQynHJ1gtGQN2Lht587H6D8mT47bfg0srfiehibyF7f+ZJlOve0gE15RjXQv1WzUZCAF3pdEqzdq
19qnz2eOun8/Z2TDSV1wJ3Ga8X6ugmGl/j0Xk2I2uPVLWCFV1OqJwZiWOucWU+W2FK7/jHDgonbt
EvPz4Ot4EE3X4I+ioqNeQxmO9drjOerP15DyDPX2GsqcMZV6DQ2uoSdR1F+R7w67sE7tXaan8wFx
QL4xAXs8qcWhSYuNGevmk921P7bOQWT9bVFPzfpA0yjf4XamT2JpyUednPSNLvXmGjH8eKyNtD2A
TYYjqols48HN+yTl8IwE2v7Db89tps2vXc1lAgh5gqGco+cgbK5b6pllD3BhtIqXMa/jPbysHPxd
NlZXVOaIjFrmflnsgTwTM2x3a54D2LuuR4k7ghjosMvd68ywtuGkiSvaRv46o+66Vetr30QLhNG5
uLKcclt2I5ERUc8RViAIfgkm/+0E49HybFK1jCVez/P0K9tGC7os1UmEiqds5NvGoYmNbdMMEAmW
DWoXtTUYzPJMAwGKfkKDChLYLmsi52JT37y4y0QtxtnonmfCJdWSWq/2MHL6RzR9PMjURYL1fTl2
LMk4ip18F5N6s1YAdpyuTxWg/wcRIZhsDXQWCoTuze2TG/jpA+30+G19lXnr3jDbL9A2cJsP36GN
cw9D/nIXVXZ4iEAH7f04Kx7SkSZHp+nDd2vU1wCg+xcdatMGjKNxDTqVBLQ+E7up1tqPjW48RU06
gtQhKEsWwbOTkKGSGF561Vf1SAaIJaH2y+iWZwzM2EV0h618vLLMzr1zloltolt0yjuZCHchivUX
JJhn/H9oLRs7bY7mzLDiff++bcVO73hkU+vUYUOMCl+KPt+rRbVBF80r2Hrn9L6bh5LKa8v8BvOm
e5fVYXvjD9r6fQfIMgzNEvnt/TSt5dX7bsbUpw5SG/peTJs0i0MsF5xIrTO6YiLsWuRHtTiUobsr
RIUaQicbJ4icZ59HuvMYIAJQi62U8RZSjX5Qi15aPnW0u24xU4UPONR3bdc7z5WMMLAF98aU2Bda
FyD4I/0PZFj6PmkqHmnUOjURomiv8FxhW2ZffS6tXTg31bEbis9ogbGeB6G5MXQ/uR9l4dza5tee
2gLGGeIqjmDMsLwuG8umTO91W+gbne7QVq172xBWny1pGme1BErRuQ2Kr2p3tUY4hn5k0Pr38yRZ
qaOK6LRt4w0DRtKu/RzhoXo7Bw8XyLXr+TPmF3/dBHSmE1r/xnIBEvBeH96XwvBtSV2rJigX79uG
n5b+Ok5d5P7aUx1Hz2l8MEd61csF8K893/69ZdsC3Pk3xwVThPoxGo/RKNMLzsb04qThfZ/L4QCO
Jb28r1dzb+vqiYbZiLKB3d9XFw1X+pVabufhWxYhzCef4RLmTnlRc2rS1hKmipn1BIj9uSE0dDH9
bdn2xKHUo/yUjORQvp3m/QxDq8mtkSzsvuX8aqLOxaBgWH34x3/887++Tf8ZvZa3ZSajsvgHbsXb
Ep5W+/sH1/jwj+pt9fH77x881I2BG9i+aek6JlLHcNn+7eVeFBF7G/+r0Ls4TKYq+KYnpuN+mcIJ
v8Ly6DVsmrrTnxx03U8SAxrz6mGNulgw3ZhuilMc6cXncBkyx8swOl8G1NjMHgNKf6dUjbULcxi4
wSCvVbuoiZ/X/rpo0PvWK02MAQMVQgKyXZSk9nUzO9bbJJ+Na5tL64neMO81tCT7GlV+tdeMqF+9
76c20HMjQLMUIJMrQVHUKQ514Y8Xp8ini5qz/ppb9oCcUjCMQ3ca82hyCU3j2Im+vKsEUtrQln9b
Cgr96MSB3P3P77wT/PrOe7blurYfOJbvmZbv//zOC0ei44uE970hxvXimnl5PfZ6dk26xTKPe7ul
v7GsqbeOJJkM2cYEOmSZ/FidNAHYwLoNLxrNzU1u6w7Am6m9C4TXgFBg3RS6DnJSfYhx9f25XPXN
tzpretJn4o81cv0bQTf8o25+zNKuf7IwTd2naLnVWr/vkosRYjFUi5lBU2WyNOD5yzEO3oNtlLUN
5v3e+YjWIlvPXpGd1daiTP92/qn62/k1Sz+OfYPRMjRIPQ3DDlhHO1yoPv/Pb3Rg/csb7Ro633PP
9g0sX7b98xvd+4XPgDUqXqmIjPBieP/UOxzlAW+qA8oCYx+0PPUev28eS7CobVGc3vaL2x6nMBzR
U2zPzRVlHfywKV+43JU9oZnLysFf9MNqNgztZdYzf+xVOe7rUDPuqqMqOMKssraD380vXbeSLfXw
mYCYnZ6b/bHPbf/RCY1btT3nKYeKuVnh5Azd6wa88bod/PklbNPHiRrzI9eAX06YIT+41wMLoeF6
yuCWzs50O3hefNWP1UUtAQmUtz/WD7fkPEPgG6oiXA0W5EdkLtYmtN934dDOLt4ONTW72cyMTw5l
gsojBh0Cwl5M93pYP8rJMAh4G6gl+d3yWiLtk+dtZe/on3Xo/wfEQu7boivFdYGH9cHyCQkSpZMT
mMrR/+6sy+GNBQtBfTX+46fLX6suh9/KSjYiirtfFv/5WOb891/LMX/t8/MR/7yIb03ZIhL4H/fa
v5bXL/lr++tOP52Zf/3HX7d56V5+WtgWnejkXf/ayPvXts+6Py/jy57/txv/8arO8iir198/vMDP
osxKOKv41n34sWm57HMlN/mV/HWjWP6FH5uXl/D7h9vXomh5gHspxMu/OfD1pe1+/6B59m8uzWs7
8G3D0n1YGx/+Mb6qTb7+m2MExtLbNlFKW4b54R8FFLT49w+2+RurXF9HC2cElrVcGFsMO2yygt88
g4ciz/ANiwaob3/48034cS97+/T+/b3NMHXvp5++YyNItynJGLppe4bhcr6f7m5ZbrUzVBZ5mLLq
YUwQRod58mDjMUBGtaaYDmJHM27AtkH+0/GG+qbd7nJfByeQOYeg9rL7yoRPCwpq7kZ7H8xds3UF
flPy7vqVNyETc7NhwnDa3qHCabd0iOC2xyiifST98VU+uP6qCZFa5j3/W1G0jazpfhonRArGcxHi
aw/FDMCarAzOlaJjtFBLZHF3sjEkLBFWX1HviSPUxwGmEIz6kR+fiCMXSz+iNCo+yaatU3zjae/v
pWdD+kij58Ci2pxpTn/qgwznKYDuc992T0l8LxiD7okpQE+YDIfI9D6TnNzsDca4so3+GFuX+pSB
cwnBbIZp44qGJQVQE7bOAs7I5ljiLB7FntBLfV27VrtD24mgrQgXPn4BdzvBKE8UkNzMcUq8JmEQ
WIOar5YUfwAGrDelpT253lBvqWnwiC0FZJDMBwwS2xvhmhcPtQVgAgSxwm6Jbb6MU0ep0o5Ilh3E
mlrBCDRonjY9Zu8jUvJ47QV9fZxNHf9EkIprGRMIyA3pVLrDRUQQggz3KxKQ9Moa7Iuqe7helq+n
hPDtpqrw4GWMqnW3NjfD5KU7qzVREofD2pM40WWVgRxcRKsDESYr4qa0JdodT48TwEgG6FSSWbMS
FSKTkjEwt8H2EZkT2uxxPgQVqrgBb52DeVHrvoVG+YLtFKDd7N70gZejXDMr3lRKkSB1B1pf3WWm
v3bMyujGIfv64InYvMZGQAid/ZkmQ3cTRtUVYzeSFId8EwSecdB0Bubj7O8toDiPIUrpVTtBH0rH
4CxnXK4jD2ZZhM8Ef+3TFIz52i25QLekIW5lZq12RVcgZF+8q7ARyGihebBJXXs4YPmcDj3sKQLN
Rof4oe9NRs9XwCPL0dnsDS/fOYX2SsWiXafTDJwAq0MeRdY9pRn6994xmRlVmkl/VbQR2ChYTMAU
M+OKQwjmQqdM/Y43ztO6ntpmdNtjBt2OEzdF9AnYIwfvSxfH6UGfKrnKKqTdbd1F67nTP1Hnr9aD
iZbInuqL7tXfx4LmGkKfh8AtKRe04ZdcG69yvXiYY4NvXCEuNv3W1bjQZ9LURRFIOLkxWJ/gAT20
M2GPJvjUTd82YHsQljdZ1e5LCSXvRcwglYYJj4Q0H6TQc5Kdx7uAaoFu4JBzSZEiCzzaZyJ8jEbt
1ReU9SEjku7iyKORmHuvTh8kHdot8Zw8WBrFH1BdFyBuBw8htPi+0F7SvR3EyubK8UGvQH6xAJJy
3ZJFe+aPteihzuSRjKeyoJpGD52Gj+nRFCz3Jfr4G4uAvYb4x7bhdu56DmmKVC/PXfoUpA0YDn1v
V7O3QmeU36VfjAlZNI88q3niGV26PrlXOC9HIii3XL/pcfcIpqkKJp/C2nDWkYMKdx1D2d31Bai2
ATN1TgMz9InxhOZjYAVOx42s7a8Qu6CFk0CDYqPejx71eMZ72c4xyQN0F4SeJ5xdkRrejufXcTuV
qz6t+S3Vhr7pRQToIxt2euncET84XFdTnB9Ae/HAadOTnMWhhfmL8mpamUHxlJkttbS83tNUS/ua
TKsJvTLXByfY8yQEL8CcNyLE9JH79SfHH9vNmFlEDEKQqXXrucwqxtqSnlo/yPgwWjPuYAPJWz+l
HwcxhHj0UPC7RTJuh/Yo68IjNM+h32dzoRu7R+RXEiwegk1j5nIx57CRagNfvJXfSNO+8wABjyUc
riqqPLhL8qnKLCj5gMfvP82Z5a/SsIdI4+PaQQaQe4Ty6enGo2++lpZOo1s/WUmmXxUEutrWaRzT
5HqWXQjgKiovlOTdDSzBerlcB8gmApmnlN28b1rgHMwiD/eaiZ12aDDNtJ0d4pKAL+GOJ80NN7Pn
fLdzAyUZaIA+TJYCgAGmlr5tXYqvmHjh1IjiudtCZFxpCF82OrDjjWXgzQ1d/xgevF7/qg+CmqsF
sQkz2KaqjENEHuIqCPujFqPTcah3IdbZWBG5bLDh0DcDkGmCxc4mwLt2yc7wMbcx8gMSEGSXcE7v
oUPyVejgcYWN9YAQ5ILxaUFh1v1BA5S9YiCyH3DIrni+3VTY5EE/yJ0j17q0COyocboho6I2Buoh
6a5py9zVTbhDXwhQH2HOqnL3OCM/1yRS0lWQMfgq2nIaPBkk+kSlm0a3dVzG9Jn/ABGyW+eeOe8c
5I7Ah4bj7BM7Rit+QbjAPgg3PvNrUfAeR265r1MGHi4JIY0xHwsTxHpc3WEcPZYJXzlJeQ6Ot/gy
6I5ziVCHJn3KS4Etsm4yL1vVkG6jwLrOg+Kgtem8xliGy28J+Qg6ROTBOH7zh5rym49PMHyJpPcU
wJtYWXWDvZmEQYpLVCflN9JNow0CB8HHM+6NwN6QP/9tDIg+x76xrp1nIf1vTpwbm7752Prafky7
W8Men6NhBmFPT1hLrrgokIrrBWfaHjdAoVddkWhru79otg0Y3rUukJnco8i4yXqobQquBSQ5xkg4
sNN1IcYHRhv4bcOjwATe1Oh4tJEgFdl+nVZ+jutIS92YvED/yqhgS8V2tOvNBMRHZ92Uw/AxlTk4
p8m/RB1frs6yLiXy+H0yobqnoHGMyvK56T0kvlzd1l7pQbRun4KAhGZLpt/NqfZ3k2bdVMXwNCcN
uIUlzj5wus04eeY56iT6fgOjDoEmmKD53HvGK3W2qbLsvhDxU1HX3zWkPUhUpk0QuvhGqXVk/qMd
OAh7CCMKdYmil1wIK+bbR10U8TWyQTh3FnSG3EFk07tEu+FKOZFe9QSdegTeHVXRFoAsRoBlMnYO
FMcsL7cplPJqNWIC60OgQGE0khtZFX+fqHXuFI5vG/gCMOR0QRwkfVafsr8mvuNXp0bnJ6tFO4lD
9gSNiKQ5z4kJaViW+XFmxwFmUl7n7Slc8h3mwc22fRUv3PpSHpPqIU9BaQ+CHibJs92CXPsxSVv3
x5zagPzXBerAC8EbQ8JCqND4CySf2L78JDtSUWyj3av1/rJRzamJ2gP3+zcnYYj9vkrNBcs53s6p
ZtXOBlDV9lzJFERC/XVOXOtU0qkSenB0PTPd07sh7bFwyLcLhX1SO3iz1PeY4I6eY2Ot0Zbz+nPB
7Ns/sSyHfbIwTYB5p0u0RLOEAjQ5rPKVmlUr3ye/rFNn/GUdOAUaqFZDA5lT/btDeTyGsprMKHdK
LuRIDuZVZQPXb5YJXrT6VLmjh9dlWbY952NWAUQcl0/w/WNNFtQ/bFw+W/UxYyhrqL0vO7kQ2vOU
LCRgr6zTccJD8w0wyv/5nVBzv5ywSWOeV7xYbK2CEMH3iU4l4WQuE7VOtE6+abxMkkvGn6BOlarv
mDrh2yxCtGczLbGyq8SPJYdDzaXIklO0WPlyM+m/w0IlTgG/BESzkV8raZ9yLR2yE9wyO0ZGC8rU
wyGNbn/52KKo5ui3efXeJy5X89Lpwo2OI4wL1vKeV0umg5ojp5R3Y5mM3SWtcp0ehk3ugU7ZkaCT
ZTaqyUrLYDM5OCd4WRg8l5+RmnhewqeA4M4/kvwp4SXzUGNUgbOeA346VCBbvHDkYqhFNUdzuTnZ
Q0KohVoOhiTlSRQ5SOG5B6sqP2ukaJ1LgdSdXuZBpi2GRRz1GIaaR7ypRcOlxOzkl7YO96mcp3uj
vbJlk9770FycJvyExiw7edpIaZShNIoiLB6VFybk2p3Gwq4eEds7u9TP78B9RPBZi2Qfl5LbJVTg
5XrJw5wr5Lacl5GHiV/EBgm+ikmJWdV+lhza2f1mGkZyGJB3W2lKI2P2rJOT6Nd1nxECLSwfhE6Q
4BNmFBGl2hHlHmUst03PY0/51xjQbptmyR3SnRm7EIoMO8RNTyFBOZODxFt3po3r6OYZJv7nwSzE
zsZcuyEfod0mmYk0NJLpyR0RWunBI7ks1RE0WrDCuRUfwLZku7zvYZUDqKROftu1ZHmHrhsRES/t
SwCeIeCuQDFrENemxYjQaBoBWAj/yyE1u5pcOB41q+Xrl6sL8vKdk0PDrWVcZt9X/rKP2hosER/v
+5Wt+7lp/GrdWMFFbctq3KorNTsD5NyVk3kblnzTZp/YGWOZqMW3CY8l64AsmXXTE8CR8DhDI3Ku
3SO0Kbea+N4HuPiQTFQnbQhuoSIOO3WiduR7rOaaVK9w4M/TkbCm921EA5JFrGF7U+swVCHike5Z
HdgvR7+f4n2xaGFgmVIg3RQmt7I0jLODhAmZLikkFW5g1i2z7xMyH9v96I7HhJBzvlAFFtzlp8CX
nd9IhkWXR1Djbd37BjWnJm4TjNkKy2S17wuPawXHqkmUyhezTXQuJH+uqtrKBjjBPb9a3i/1viSV
J/ZJaJ8rofMZ2q59RSiqv/OWT0p9Dq4Pm2ulPtcoL4G+qllzuS/plvNsWNa0hkxjcgdlIvvSOplw
kNZDM/v4OqGl9jkvrXEi8zQmlXnwGTg5y7WFcXl5UnNBxUf8yzpCQ0DMjGaAudsON5HBy8Ar3Z6C
Ub3ktDnXsLITWEh3ZS7EUYPLUwkGkThRzOVKbA68SjU35LlEqDYeiPnmzuBWcu8MJuaxKSL7B840
DzmwLdVfMKsLosq3UX9gM9rmqizAOat/faJruCsr69oiNOiUAHQ4+sMXmYz9CVr/vqp0UKrLDdJ0
RbODHHVnLa9VheYgx4+6s1qmHA2OqgVotE2mCCULRjOIJBFSE5sMgKOfvqpIGzVB2G3jLFruCHqu
Ne05SmS5D/TspHKh1KTtiLlsPN5ufF4/oqPUhh7xIncOdf9I1LRPoU/EOd8tdfa3vZaTv/+L6t9S
G/7bdX4bc095P4OaU8e9r3tffD/N+5/3vi6p+bGGETWz1ks+hu9nVjuDcOIe9va3vx8D9Cg+EGKK
xYqbpJq87aKZqA5ch4ZCX1nDaQZhd8LC5u4qgpfMjN97KWG59tx6ecTnp6wt3z6KV3F5sKmenNTK
cp6eRlxjOztJXLJvCAebiREuo1JsbErwK119ZdQ3V31P3ieT519j0jd3zZxUpF3fJVaC+cfLhpPw
uf2PMzbYucihJwHcw7G83IerxONmAkDiR7qW3gwPIwzQne/LbSQswoU1rz15ReVt8ELkPBYY4sRL
oNjcnay8FsfYbhIPEFSYHEln6U5CGrdG1gVizS171Rlpd1Ln4C4O82ScnW7fGBnXJVjfosv/oGpd
v7VV/39j4f/UWDCcpdL/3zcWLii9yr4RPzUV3g760VTwg9907syEH7h0KZy/OgqB85vnBSaNA4+V
f/YS9N9cxDmubnq+RcVr+cf/7CW4v+m6TUuAHXTfokfx/9JLME1T/7mXQHKzZxp0UB3ftzwLufTP
vYTGgEDV1xGPo10PWSy6o2jX7VWgVhab3UmmGQOuNATSyJKauIvKSNeTA5JAOB0GGmquiWril7IF
9rss68tQQCcIOuUOGtrxvBJdBn3ML790OuW+ICqaK2N2NkCWXl2QcBTYm4sO80IMwbiTebDciRoY
PnlyhaN1E00UsN3euAn5efCwEtVXeCDAeI/Vugj6hNyxZVjczw+DNHgUmudz33M7dVM3OPKU5zCu
y4EUlRt0mlybXAM/P6GKK4A56U2abnnaONWoPp7RWhc1oQI0GADQc3ARfm0r192QzHM1k41gCRiV
LTRkd64ZUYrUWiPuLTa+QWPU6qeRC1CINCKsBjrXiKw7ChwH/MQMa8ENC7DE9bgzNQbSS+FLtCGZ
QEFKyEI07Q0zvJmi+MUAArbqG3I3poogGPMxaA25Q55KeUsj5BBRMHphBw4xPeqURksdbbMkP1BU
foLtGa87pKJb35S7vjxXFo2AJEr+cBPvPq1N89ihoRKDnfIEQhB1HN2SHHvsjGTa6G7F81ddQspo
z4bZD3t/3rb+DNIrE1ux1b3S3OSyPIPFqzauHMMLbeMloQb1JgKPW28BvxRdl6+CtL1pyLgiLKlK
iJDgL/aU6DxMH+ci6VeCwKmTiJJTXt4nRj+/tCZSrvGVwjc49RBwIFB2/JBNtmkzdABZmT04Y7Cp
fJ4tKG0SSNNB8QkiSAdwHyewB2TIkzYb7vKuoYpCNMIx1jJuA3dEzRK+zQAbabj9GOQNXKZOO9qD
f8kRLx15a87Ykoxz5FivA70OihGdsRkNPl7C5G7FwJ/pkNUhjf0EkGPVZNlw8JrW3QWgEnkEGJJD
aFM6jCqq33NU4K8iEHObNsbdPBtQsBIzfvTBuhUUu9cmwE9I5HpHXbnTbnSTNzNNo6OjD5+n3pFg
OihXL3khheEW2xFQ3dgOG9+mVgmtkpwLKE6noi2+i+yO3CrqTKkub+aRGl2sOU8DNb8NoMcT+dk5
EHA9ogHUEaRsrKkpNfcuXnI+tHodd/zOfPzxxMQ78h4X47r37e8ZdYgvcYszzDmTQ3OyJagPY0gB
5VPV9HyI28Vno+gNOn3CPsQinHdteR9VUuxKuz0EFj2XGtvTkW7rygTkk8SCbkqcWvscabo/8unF
1Bg7dBwbbtjQhfHVG3F/Bp5FuANk8zLnx1M3FNfg2+1HTO7Nvp+jW2tyd/SDdy5YT0CRWEG7Jc8G
eLq+7/LkUHlgnepS7uJKr7cF0Jz12EQ7Ru3robdnsrADQsrj9GIa4gbmTbm1sSJZ43Uunzqcrnuc
D5Dt/YOZa9GDxe4XmnbXuu5/9gZ01uAKNoZGLlpu3wLK6WkWBcO5gqqpByDR57Lau7Db11eiolYu
mIfOQ5UmEk9ibHsaAQ1V2Ly9C41+s6DJoigecQaXsA6g5sPE1LJ9SFYLtbRbOSxM5bb9RHr8c2JD
Wm/hSG4h1pb0cPxdyTmwEX1tEnj9tJ52hMxsTUaf26gA76gF+gvKbZAimB6FjjxmpMXEECFmDNMH
1fcwleG16UN3Hgc4ImTlol3iuXxdyTnemLrmr0JJF6BuOuIdytXQFzV0SS3ZdJXfrDNvvHSaALGR
eDsg3+eZ5p9FB21fulW1Tfv2q51r5Q7w/quo7U89AZtHHnYX+251Y0iCsuJpJofE1Ku9NVKvtGn9
EmFibaTg8S/ptZ2U8kXa0lpDizuEg9ce9LwctuSZXSjnnUfykrgT0bAWvQlRCgarn+aUWIdDmwn8
c+a2scIDNNdyjymf9qGMdhA0kNBitJw/ehPq3bDVKYrO/vcRLnCJjKs1QsIKR2Ixvag+JFD660F8
Swo/OSsGTKkVA/LXZ69L/W0jAY85oEiapWVhO/NLI9AiGQ1FQaSwAbU5OsKVCfulEdl4wPn6h5zK
cmukSClblFiiI8IsmUDHFQgdqVrVR24tdzoWurJ0vnvjR1dknzqsaA+jCJxV4HDXxN0YEQ41vnZB
PtwVyXAfOhgQ/ICsIDJ9z+1sUrw29C+C3pifXpIiPOnltAGgy2cMmbEPQdSQENZVGQi3MAo2HrII
RHq8S90wfMud54h25wNauEPZtlxV8mtJv3avz9JYT4H+0Wrvemh9CAjoWogAMOwUyXkVfDV8UEQk
4gE2G4e9FBbNhTy95oGSC3OdHrpq8naeQeTmFMGioi+G07z+QmgiYLPMdKleYJLGrpSus7C0trE7
EV0zfxI27DxXiI0xOlQ3kv5LiRRwW+rd5871/fXsQvXvDHJiwH/uWqPcEZ1U8OOHqOoYc7Q2YjBv
UrREShjik+WZydlxte80JNNtSmtm2yTWvEGHMdBdq+trIRnYjxGCnjGAEjYOR59a/S0cv/wYFXys
Xm0uoC/SNRIPA0uFiDgF0uDYc7L1BmQWKUqpfc5gI6sBX0Yt0Z/ca2+cOj75FbjKpYR50s3siCF4
3ExRUF1VXkOv0EHJ3kTFOu0zl6AI/WOvD58scg8AM0DXsujeTykxe8TCfIvlQFqdc61RGkDzkQLo
wq9qulzPq8I7er12D9f1duRrBLcJ1jLmA1u02jcC8ix71B4DPbmJrCG6QFq91iGRdXNH3YAyWUwB
mR/N/Cmt+PHaWI0OEc+tq6poP3HXoc0pG5JUfG5mnqNDTfjf7J3ZcuNYlmW/CGUYL4DHxsBRFCW5
5heYXO6OeQYuhq+vBUZ0RnZZWVn3e5ulIUlJ4aJI4OLcc/ZeW0X7MTBiHA2cfiyb8RUiitcT7RXZ
PY1tVAJE/tDpI+pqpypVv5OC7tbcf0Jmgq/Bpu7UWdrvdKDOiNbqgKsh21sI9FuDiLuld9AvxuUa
WiVyrdYhlcA2NbZIKrsh8thfZq0E+m4z+LAJWr3vpmoNB4YGBF2t+V3ONjqgwc1c+l3RjHde5Qa7
W1mrNSV+7a1uCW0Gq7Ft7HGggL2sK7+x1QTfJEgQLq/CS9WpxNmzHtUCKq/F3RrWywaWcYw7k/67
5+QEgnAhIY9PQUQTPZA/4sY54WbyXBWVTg6dA0FoTB0qxB6g/9hr1qGXhgYTQ7vP3FQ/q3OE9sEy
f3WOWwO7GoLVomLBAcz5qTNNwWq9CAapZl3SGCu3dADAZdy8OTOMIWhB6IcOpAdKs4NB6unZNdZN
ttNSwCj67zg3kPdogpguE3BVt+WU53go4hkmO+SgbDKhCeX1jnsO9EAltkIjK/sw5f1c6t4bkaAg
cABzqKj91WjMz1nnXEnN7ry6IOTK3PqsnGIgzrGXz0gW1UAfuT3enhL1qJEyxtU4tCp3EDxJ2Uhx
SvP7OHBxBMwlmBIU9Q+1Myv4z+l6N6nb+l0AnGdcIDc4IGDDqX5qjQ24lxe7HMTLK8Gip1k0Vmi1
hBNSjsAWV6tLNlCwA3hFEdQGMGYUdWqCorKTnZWvBpFXwElEm+GTtR809hh+pHSMAvjIS0BPoEXT
iJOwfpVtKS5rlF6Ncn1rFORVtaaYZ43ASj1onb4+OJM+hbawFN/O8j34GarhOgLfruc/52wLEEww
9DGkKIPC1c8maOY7CpGrm8g+JF1JIGsgNXAkETYd24tI9fXaE142izZEQ7s3XZP9hy137DlgihVk
MWDpPS9uSlGg1j/q2YiIXjcAGE3VedBqDPP5Ooc94D6TFEQXyQ6Ekid0KB996h71xP5YapA6ap4Y
wOksvCk6wZETy+isuX7sZsZONtjKjTThlV6Il8nvVQQAhbOWNNiJ2nT6PlzjT1JlSHgd/CxiB8PG
4b1zTEhROrdVfZB7lsbvtCvNRzBl5w7qLdBwQqmGmTiTphIn02oO6FEh0O7pXH9btuPc6GKI2zIv
W8zohwLrrnD7dofUCMWu8iQR8b8mlij3afILA5m6G9tuvkPVcS5IJ9SX04qAxsvHDxdp75WtjLq6
6cVuJ7+WykSMIejyrpPQKNd3yaf2BZyCyXRe/dkyGOSFz5wQKlUjor1dr81gc00nTuvpiHMwKa+g
rNzdOIWcStbRVpniFHACjp1ID41D1AUfuPBUAJ+6AIlKYqJJo56VEXDdS9z02cFqaIpykSYV/E19
4TxaSfxLEBWBG/KyduU+gCKsNrUFuUf/pKigsd3ZNb/KzApRl4ZphjtM37A1EtR317RkMxSVz4fD
lcweOIyn/H5e5rs4Tq/doBfPg0hZoC3+/kZTmOTMsvAVPToWioG6uiJClzq8IlOlsINVJcJuLTTw
yUAO1aW/Mp37MaYJt0iwUHtVlXcReN4DuCtUZfVwnaf1A/4QjXp9vJMm6pBUp40Hy42ov2orrCB4
RmbF5aghtt68BEm/POqSmJpKLV5LuzN3gs39DAV411kLo3ZbHmfZiB34wXmPDHcKhdDfAHHlYRJN
01EpCO9wte/ecQqu0/JPlre7BNjFRZPyil2AQaOeA15n4HqUEZS/XAP0bg5rkAB5ZsG0g5i64K7C
NhcUJcF4MIIoLev4Arv7dyMUEdYJaonC/pHCrfczQynC3EHRszR0ANyqaS8tEW7z1L12dkzKFOvA
bgYnsNNUiVu087oB4L5sSSkYKgUps22GLrLCtE/fOrHJRBSoXUh7fiQD45Ne2iewZBMSFptaZ2Mv
2qQTgrAp+Njk7z7VXvoZQwhRWEYXn9XITCnm2MKoIcG2CinXksWkcUdry/F+MhfzrBPNuJvSnsBd
haBvEUFUBp5bn9WcpuQyotHKVTbnNdm6Sg7Yuhl0T1jVi16nv1eCVoPSwDUyGlz8c/GTyvdL162M
jsNwF0+c27CdWk8F7wWOmAhBmHAay9EBGSCYV4o3rGRcDjZ/QhVHtde06hseU3xTgF3kQpxi211h
paVTboVZ5IzkjeOIRIB2am9zCYSDRNxuz9dtRHF7dDvQSo0g0JwcqJDeojy2XQ1zW0m00+3QWq12
qrfD7SmLN6kUOvGqVVnop2Y7YIIzuR11yb0QItsTJMBsv3AfRJRHx9tv67eXcDs0RtufkH398yLU
QSVtEK0WHNZo5Xscbo/+u6dMnZhFMHOwtxeolhbsePurVivteHty+/Ksz3OYy+632mlVQAnC1hsg
8en2im+PDJleC8r8HcIV/Fa3rykpg/MsjY/F9iaV8aj/9SYZIF18TddyBC2ZcxLDKKlFDBt/bfIw
DAhc7EE3g0UBtopJNyQ/sj/V2+H2yKU/99cjMOCE3fATAwWAHuq0yAOxDVeoZpnAbu1pAxe8J9Ua
QhKSR9Ktt7GKsf1389yzAeVjAheobhIBiL8tzf0p+fswDzmhJv98UXJH4SzRILxzIihdPp0iBvKU
kTxyt8M/X6uo1g+Ih4HXIxYZBLDt26FQJBRAJ32exdZus7WneJt60/2rTzKZNOZoMg30rWf/z4GU
Mwb+26F1hylwVBSeUy3So+aS+jhA8z5g9Ptbf2JTo3NCN66P973lE6oqn8Jr/OupkqtMjbf5srl1
CHH+T6ecK/GoiY8RxNtJ1eIKAWp6Nxv1dJLb4fZ1p87jkj6oRE3twB+th2qrgLdJiLuNIdrCHTmf
8yHM1/JDyy6T2Y2nfLaK/oDzZzwpMLGJqJgYUf1LxnJ7VGyDhVwsM6PZ6vH2JX5/dnJdP1NX7Jax
ZvRknDC9bLaZGd06w1sWrSHMzj4ZFizzrElGH6v8cPrnUG2/tDcHAxb79p0HY/sXtDZmirH9g5hF
yJtZCiSSt+fwzUcwvnaHAK5+ri3Oqsx0UdQQwxjbLJPk09IoZZtUVSTvOnhd4OO/uhOezNQlji/R
TFK+WpjXSD1D2g/fekt3Fs3EccqVS4Se0emgghGBO8PWQ3ZqKQjNQIv2vrSiD8euH+OkQ2RH9PKY
aT9aw31byi0tq9wpaYYPuM0e0kXObKXb4ZIMpuqXQvzKiP109TacMTr7RAK9LlZ8Z2RmsRup1j03
mUDtLRga5mLvcB0jLHe9TC/uC8W0CHn11MNUEaNdsWk4ZCaGSOGckDFmYW0Ur7GDFNcc6KICIR5G
d2R/QTqFiZC3bhxoDeXwh5IOQ4pFVarkr5jJCCzKWC/VPenTQPgRYvlia5czGfDWOiJT1rHHa1bz
zzqKU9OlrC/kmVQQyydwFF0lvGKS8IaFN4/GrwEFJ0Mn9hNim9rpyoepbjbcRdhcVcR3RXMUSBL0
PMwRX2Sj96W9BlYnEO8VbLh0h3xSuI4wMu1jTyLfycmAx+dFJy521R3zTL66lbzIDmR8e2OU85d5
Rd+OD/2YIAgxXtpy8fH5bmNr5Y1AiWfwmOveGbZdZoVCW4nA6UovWq0qrD8kYmDPsO1dcSqr7i21
ihEhkaC3oRDjgRMHu33u2YJQsrqaEdNNr9kwdc90sjyhT/vcXUd0COTTtFHxOMcW6cFVtrMQGhNJ
pRG3o43v0nIo94BG8j59MbApfgo5foDFUxH9Jj+H1SYmZlVccjr4MLDzo9Wdqp+84W96kYUOBFp3
IIPANmqSkfRfsiQDG46kgsg4jqOHFYlIMI/0PV0NcgBxcqQ0kmUk5nTfEcICPwNJOOMNKpkaUVQk
rjjMInUWgSVRQBu1ne8JLEVMEXfJvpjj30ZOcrVBQc5sYeuuyce1VdaDpuf+2o7s7FRUuxoJ4KTt
toHRuy/sEMgZntliDtQIaf9Jr+Bzws0bxNZc+xMdRkYh3EqStH5YcPDQ5ejVg+EwDVmSF9lVJOfZ
HY0q+qtYTxJQZg/d06rzh8NgxxPsfqyGA9O8AXlUjsQawMcXEN8uhpETqKKTudRduLQ4uyzzPltI
r8IE+WGWaXmoxqe6hCU5G/OrqpUmnN3hM1JGKAaWWrC35zTrwdOxnlH41MouSaqPmA+GfbgFnjUh
ZHlQaduwY+zxY3QVmLNqIaZJg+rnpWX0vC680shy6p1mZ4T3WMmFi8vbRhkF0YEhtF5yS0r7aBjY
2IsUR7ldjiC/H5oS7oBhx2gweLvpxRgntXW+YqdW7zY9Adtz69roJJZYGU6MkVbfIpT43Gafi+ko
5EUQJ0oocheniZ8mhfaoReo7KQmfNLbJ34mJn5iaY4OOHoQckOh62FPEhUlHKp0ys7VLRKMFoEQQ
T0tkXUNKLq7ePScMVtia/FIU/j9KjE3vr1iIMOHUqobYOYXybW0AQFuqf7qp96d11l7rdAKKrbt5
QG30LKaJAI5c0imI8jG08eLuymhG6yXpP7ssw9TTuFxodHsiIaoMwXZRkQiRiBcEt/qDirId8T1n
XtS01rGue2K4FfFV9fVLRcxHbg8Q0FrCV2KnPbQWzh+Q2TJIl+pAyAKe6ALucxWTsRJvevqJFRxE
xc4ZljvdsO5ZsHQvS9nc6OAmwGGHgs3lfVK8WjK1yNxuX/U1i04KAU+tG8N30NL1dZIOPOtIp7O2
WsdOF/foqWnR6js0rcuh0NI7M3Vf8ybtfHS5+l4Dl08/BJf/kl5kHmtsukoP6FpoJ8vPWAHcnUVI
IeBrPFN4vqmJodDGmve2y/2/TrpQDoMkVTu+pCmKL9V9G4Ei+taAw4kfeU3A5tIIOyGdZTMCW3Bv
L/aPySSVCUmnqROBkjGPYcNnNWyVawB98q1lcgBNEgWXLcnynjCsdNpTPwN1G3QFzWvU+WVNsqRU
x2tfFr9pBpqE0SWbZkSam7wkoo/b11F6zLav3b5xOxAZjlBsE6RA732lr5ntSLkEYr0dCBJvKIBO
pVMmtMWWKj6kwryflt5T3e4JM820jwHxt9OpkN24FzWVwe0QqZQrt0dLNIDfS7SUCLNIC5o5dFBP
p43OaGVU5HmBwLh3GEw4KM0JBYvDlJ4kYzokRYw/CYVm5BeTlHeyzX4+ENV7KQtuPK7bXJOZ27ib
4dHzq2ljZhXmMVfVhQofrBaeIQIAaNwGRU39yk2yp0LZNBYIwPWsrzEs8fV2LfR9OXVs6p3HlvZ9
uOIqmdL8aYoGcp6M0j0ZoC5OQm7miRQV5kinsMQV4DLKOpJT1Z9E38bcVK0pJNih8nSV9NNFLcqz
sTrFedXG8mzGEx0RtlcxEDXUHQIYZBvX0GoEsxmBFCw0Y8pOzDEooP51IEuFLdXteYVn4lTvJECZ
c5XSGJpzQ2M+rP2+ycUW/CF+QTw7O6t0DOmW/YpVdC2DIsCe1z0BcNtTtnqNJxTYQAvGjttnZEfp
35+WLVHZmzAJ29luA0cnJHpFFBU4BCvSsCfn0WXzB6CTX2XOFb1zEPvwkFDMTo9qmWI0M8WWDEm0
60JZ+M/BqCgVe8C8BbGZPLx9ZxEteensF/I8Kc/JEK8MSjDbJs3HTYG3EMS++nnaXRRQq7t/+9og
+ovU1owLlZ2fWId4N+uSgSpn902TdHvEPHo4jtXrtKmqWTmNUyljrgQk05ue4SYmuh1usp513XSz
STSA2inpzWy7iP8iH7IyGL3aVDdBj7XmTHY4OAn61GnWGZ5BP++k9Psq6uNT6nb08ozZ9vUG8Slt
Pcp6c4himP4d59hW6t8Odjq6Oz2278ttWzdA8K4XuqTc1o+IoFJUp5ThlHBVyrlTb2W4HfdIjFQ8
FummU2ZghzRu3iTQY2PbviYW4f2lr7uJ7LaD66jFQUPoOFcJKibeV9IEUiLXNgWekiHMvh3cfz0y
iL3yDZtzlDBnrAcpIcVG9L/VImMbFrloDsGSrLbqT8heDoNAXL/tEcttt7g5bX0yJGP/9kHg4kaM
fBO39Z1Nhhbjazofw8QQn5K82bBqTldZZ9LIzwRE4Lafy1nZg4wpT3FGRDfX+yHBd4RmtKnlflzM
w3gTuTbRU0RO3+72e6Zyk3BON0Vd30fmLjKmx8EhgNK2R2r1iHApyxx4sdI8OPpIeNO2EVIsO5R5
/X4TAd7kf2pq0YJ2UUlnm3r+JhhsNw327alZdXC03eE4bJs8yU8QfK3CGFpNFkpj2wu6SZty58Cr
KvHD74eEwRMx1WfTGH8KfXnK1qzf3cRu9ibLLvK4ZlXadqVzLOl5dinvhazHs12gHGtoK9wkOPNN
/Hh7eFNAdpsgn+kBeDFeXNK+L6IgdGN7QozV5rzRh4tNnNJO5pvi9SalwxbCcBZHMb+kxnB0TMTh
9k/+m8ry9lwFG3D73Yyq2tPtoEPWRyT7r+dSGr1fmeujMuafZHnCRU/AZ8qF00zfzi7OEFS/CUzw
aN4Wl+1rnSlaEn5M5A/bX2zaI1K72/uQKf37amoOfsjZU7dvJncVYpyTTXLGaeixFky58de1eXuJ
cmlHTyx4P9GCUFuWzs9oqV+KrT3St0u8F1srZXsWLekvOZcyvOkECSqvfDOJtvwv+e9S1NvT22Hd
vjGNyRhIl5777ZXPi9LuDAP8Wm/dx2aBuoRPF9p0gjp1walt7PKUTaCcxiOiVpTeBpd8iYicDvo7
dzBQJBD39k0O9qLYFW3zwxgd4+Dm0KAq2Lk2gUkVe5pgptdCxlF3kan6QAVBM5KVSy9genXw05i2
xotHquy4b7WEa1A56TXvqt7I74a+ple75ZPT6O/ZID5E4dy3jeYG7CixhjcVYdSWdQfDc903Wcbt
XB1OVlOfe7v5sEaDeYelPimWSVylvSn+MVh6ffkZu/oKvU0vQ6IH/SqJmLjSWZSGQ9pSar6My9lo
o0uN1brWrQnwxnifTcVn3RcstuZlnEqQtnn9TTu+f5L0KiUZod2cLE9EZBwG6jFsvAMZRtXRbiF3
2I4aYWcVF9r0Dw5haZ79qBFjFzYwH7i5p9e5oDJOmwEk92KGhs7GmCKVQmWYjjD1vrkiVy9SKMp0
UpK5M/czewi9850e+QPTAqCmrYVfyqiOS9WOP2v1gUxM8xvvH0aQZRvx1NSosowDZ1JfY1O5ujQu
IFDl+ZFoxT/EvnlYRiXpIr3h97UCy3i7/mg6j4csyxi+dSoScoIJNtmxi6949W8Pc+KJju1yRIbA
urYM2lUrVmXnJpV7mktbPf5/iMT/DURCI9T0f5J6/q8uZx/y1f+71POv/+YfpacwLRNZJQM4Xbvp
Ov/GR7iQJVB6MJLArmQ5N7LE35JPQ/wH2ksNlou7sSMILP5H8mn8B7me/LTDl4nN0Z3/J8knzdz/
U/KJcJT/GThdIdYRDCD+Cz6iTVvdpC41j8S+Or5R4olCiQTjDIsVDKfjqKdxOAnz21h3do+/VxNH
4XYf9tyq4YhZ6RCL5Ycjyo8e01IgVjondU0LiMn5i6vhViynlEQD7qG6kYpTwl4YCuuo0kvI9FIG
WeSaiIjst3jJ5r2rZFggcdPGJAEQ4uUtlr1egsSBK0lmLFFfGiJ9XTdA90aG3+TaT2f2o0zt0X+m
0k9KghoHG49UqRkSO6/9J5eG+NGTiMcsgmlzllwBThyKHmU2blSC19yFDMpZtfalTv6jZs6+UIUa
2kvyYFaufizUsMvLzyP5Wy9Ns4qz0zpLMLbsaOVq3pdOvRKuk2lBjqM+6B8Tru07xcFJrtoloa+o
Rg81DOg0B/RQZ+nDyhwYKFTDUkfCmFVfXY22woD5PHTVUiO6D9QXooHZj8f6d2XZvyNA2XvGF+8b
p5XWV1WdpxXaAQ3gBAODDzQv8u412U9A6yEAg4VMuv7SSzqAxGnu7Wx5nUr9R4ljNajK5M0lHTmk
sW6ird2M0Qb083X6ExXzdeiih4KggYDgEDaWMlEQ4TaCGyQ+oTE1z2Ii3axV3Svxjygbe7yaI70R
aWpvUZ2nYChVmrd5tIvidNeJrVK35I7snnpnulLd15N1sTCiOC02VrZHsjbaXZOgh5kLQliNbo73
GmYtUBstBR+MC4z47nNjVWj6uq7bp1MdxKLJ0O5Xn7WaP7FFOdp989k5Y+q1pbveRwoDsn5QV0ax
XXpc3P5ej9uTC3/LFyIpGGFWny3JVG0Tv/TZ3q5Ieomr74x7yJjMT8wmK2fJSAIu6XRa82dCtwaT
mOZPpYlZVNWu04i1isYKJaHzrnbWCEZRoqB1tV9Km764mDjd5rkjYYUSpOTv0uwvkkg+aBQxlh35
dFur/rK3bEeGsdSBDsPgVFHsQxnrl7Je2MuvsEnVLMibKA91wLW+DVzVm1vzgwksw7cOXibGOQ+l
BTmOaLTI/y2KJshWblsZQiVebvwlgdQf8+hBycgEccvlPTN0tIxiv+BOh5ia4laOGTCXEOOU39aa
qLQIrG+ZFib5uGQyVf2vKCHTNS8WRv6u/thPzg+8BUb4WmfE1la8am+Exk/hRf09iocOmSwCTa0n
41uxW3J/8+wsTfKEjawmwDD5zjWUj2BNWT8IM25149PMrCyU0WT6NU0kjZxWW8thUlioZ1oUalP1
VAu0YzA7xF6O6Wsy0rsUzEdnLuhEL14blUAwYJJ0vs5xGqNbo7uPTYMmIn8T9d9FS52njCtuAKFv
pfp91NkZumlElhXqL2+WI+l7U7cnzDNQHOUoC/vRVFw22BMikTE7zCZV49zDOF9xzyVq+a1LnM9L
WSIMHBwAI+lzrBBkHevTBZkEnIiKJLaydedNLsu+oZr+KMZKD7hoqZhAx69aaCgdOiLF/OyLJLk3
u+4YfbTIQRJvTtBA4Mc1YLcdUrKdPW2w/kSAeano5ugcU6oRaZlHLdMH/WTr9i+iV50dechmyFaf
S2dA7xubSajGRCq6WPjLqMA81Q3h7MbvNzsu9wBOcyxNXi0JNyE15WOqlqd5RvzHRUlBxG49myID
4atS8degDMJd7htyvsT6ACm3uXlRasgISU3/dq0wzkotYy1jlM/I43NaEFmpVsdOwv5pppfO6n7B
6I7JZIHHYTdVQK1X7jr4A3s+tdldN0NjdjXyttgtObI5EfddUIJrAO3LDLlHQZtV3SnhUoH5gqCs
28Cqw0pvgtXnkBekIBS/ajA3RGwxLIydBz0VJIcXQFDcHI5KW7C3YtIXKrRpzuMUP+lDrQR9DpY2
i3RftQLZKBdw/ECEsZH56Zz6caOJk102UM1EX+xnizOjnu/KqL8kTqyHq0p2p1N0YEiNTNlD80fB
Y5I/2hB1qyXo2YopiXdoj14j0IPczGZ/SHqERdFk+LMUAlJ2puMk4DckZJHopa58zZCsD0zlucWq
jhq6Q3WVc/ORprZz507D/dzWTJ76+Z2mt3qcx3dlQHFcOGrNOFXxE8KQfSztjm9pZGWm+bWLY/PM
YsCiXBmGT3jO3oq6DssqK57r1d2MR2Dp3FB2M+I/w3p16vi1xWYUtrJTgsyirtVwNXpZRJ4vMAXB
5u6eETNZTGxKg0nQe9Tj/KtJp5es7tbX1dk8104wGikxW3mIuONQxdl40B3enwHuPOfMwVkYkCDQ
uVZyRV/pnmKjbwOzsi+iVrgjivQUse/pKg70Xw8TeX3BrLmvUiQvKSmOKPa9FI2tahqG5zTybpt9
B9oY88muVk0feBOKsuySPFsQZgvnROoW705BG6h9bR1uLyJyMW6t/CCTG9uXiPO8iLF5vvyAGnhl
VM4FzELC7CJVDlgnsJQO3UXQ7y7yaHlcSvGJM3vlnJyOa6q5ZytGylkzN+vIXWGHgElDLfZaMyaX
KBN36VIOdz0xZYNaH6DUEdOatl9YlMtMP1eRrcVeY/5xsS8zCtiB2+9fEiK2mrhmzZ1xTk9uDUfG
BSajJFd9lcVFO/dVzMVnzQZoEeNAb08cHaomp+YNpXl0UNfotzu8IRoyiVskhFad8kMykOI8F+WR
aMgoVOzlwbqOgAOJVG4/0RbiW524QU8AXm0WswDO1uoN5cynn6d7nRNuArTF2mL+JC0nDwqVEZlS
I7IjZ1QwFQ/Wd1sdPpfaLO/UyHmoqd7ORbn0u2k247OVu5+gQZtdq9tUQFP+nDGgABvFXXvESHh0
wHyeMt5ANlvsycEeBXTd3ldwi/vEbC42kFl+8hlx7cYb/M34l1inhWRGRr/RVHyZeVkHqE9zoEgx
JCibxapP0V3Z6np0TPdR1/EbWQWVYGoub2iVW9i8A9aLlY4qqgc4ECoDXK4wvN6Dfsw6hdNjRP4W
JU4Os1qLfbedj+tkpUBYElBadXR07JU8nRXIAeZ490gViCICrpfBp54TFBVoBnRyWUKzkel410C0
hnFDhn2X5DoxzO5hxMHtl0YjPQ3IOxy1yc9rEp9W5577EtPIGqJxbIuBM5ITFCXqG/obsY7PcpYQ
ZfpJJbsjRDpn72SV1YEZ6+9AcBpMEZbnOOxwbzVXTtIuw0re6oxIqzk69QqxtAyoNAaoULLEXYNK
5DghUKIj2KLmSKgsuoT4WM0cqZeMNFDH3CSoOFSi5OoiyecOxry9aNWnlSSaIeqektTAi7+Ces76
ldBGFvCepqtmvBF6syGkyElHoV4gbCZaVSNHkYhnG16oKw90zPeWazEi58P0yxlFGwm8xVGYKsKH
94LaZc9IYtgkHPJir/YnuRE/xyhuAxzVP9N1pIMQ9Z6WOdUeZR93twL25UhQzMKWwy91+UfrY9uL
mUOFNpRTprc2NLo22co2BFY9pWZkzh+ynggX+DMZzdeSiB1JI5dSR7+U4v/2ktF4R458GPPBDMxs
YNCQ9ixuzo4S0WHG7fqIqfoua3b91NhHXaNdJ8dRDaZkfbLbeUZ31mU7w8ZT18/PuWzgnTYEi1jA
KonoYfCf962LOW7TJdv5U1+zvFtK9oMelBVkA3pXl0nqrtSzr1RVmQxv5SaD5dx2CT53bXoh9Gno
mvxy7Di01BENrlJxnXQBc1n1CPrvXJe/yJZWPEsyFkZUf2bnqj4v05FGmocYGuBL3X9TK31S6VUz
Usi6NscQo2Ng5arN3Iqx5DAjSNcZjKEkJRxa1HiNFPonOhpWKWS947SOStl4KtuWwE6Xu3hRj/jA
xIV4X4FmJfpexVTvFu45o10ZYYVsxu97IiAdJQDfWnv00BK5EcUMSJtJQvFVDFcTHYQFc4AlbhtL
18o55wI8doZ+TUYSTeIMwkVC+zWX2SeTKaQiSnMxVhBO5ZZfY1kVXdJxOqM6cB/HJbsoiTseZxtY
H2aGD3WcgPV166FrjD+FUfyQLUupQN6XFGwRXeZp21y+yNVr3O9UGFh7M+rvKtGwjekMJ8QMfJRL
dxdhc0MYlO6d1niNbYJN2nGq96JA1889dGUXxij2LPSrjKklYlUHuDELP+7UNFyQLcaW8o2IQKUd
5lW9NNH3lk1YcyLvzIh2GCOGPFV+ZhOkQ3oBMXHQ3OEsg5qEzY4WjnaSgOaITyYBmEkwLBgSihqb
T9tKj6KW+7kGTzahEPPzmOFOj268rXKD3SqqIm6nfxzHvketS6BS4u5rQkDxDbkfqam/aWo0EIWg
PKlVzba/ORQ09vwsfgGly300jaYddgOm7uxN2iezYTfvrnJl4Y8wW0LD09XmS9sgiChVXSyXVFnZ
WgWZCZynqPNn15Z3LtOTQz2azwptdORnyw41ozmqzxkS3n6j2bVjh2BIS864vFGRlJvAw2lfCfBm
urEMDY5s66fSWy+0N/nY9XfXQrieZPgvtjLK0AIrgeY7TRmWkwZTGfnrgSzECbceSVc9c9jEMndG
rk2+rD+GXtmGL6rc6dPnlCYEA7IUpJXjYIDTf6ADwrADocQsERzpjG2EMCgRHtTesQNJYkpACMps
4UVx4z7BNPhNwNpb5rTWHRDsy6osjsf9ctb+uEr3GY/RCRLwjkCTdo/BNfX0fgr10tB9vGV3rgW1
jZEFk/jJ5B6SAx/TCYxdERLRgoiOcf9Q5Z/TsBR3+tQ3/jpl9wiYf43VH31y3aCeGF6qI9gvK0fr
O00bjJnAeYFyd40mGayDvavErDFEzCRz43sQmtFjtKmq7blD4mYgc9ZAbI7OBZFvyO5NgSeKvwpP
Mq3cLtqGM345sKvE1bm5PcfpsEBdqYsBQC8R0clIj6pPqh0t3md9au2jY6xvpb2rlZx4l4zFpY60
S14OjJaoeEQGuk2SUx50MV6Ezmnuo60uiSP2TUZRXTRLMfeDs2BkntXXRrovncGVJoZXQWjGzhD6
91RjIhIZ57LZ4pyicoAyigCErpalx5eyKZ9hsvk4sehayJFrEwbrnLSTVyW0ZTAtxD9IUjuxF1su
Q0traGjwFCeqqpPNmr7ndJeftASCalZNX6u1n/qsOdqG8c4g0L8M7vCDCOJnBDIGnygLGK4n/8bz
6Uc+678e3p5n5S8IqfURKW92QNNDKD1DtdtBo5EM6dYkMYYvFdsEsN383Y4ZPcDj8ZetcRxtLWR9
ayZHo3plgrARQsZjX5ra8YaishYHOentIYS4/UDvbc+QnpUsHw+3zaTTme6uiGf8pAhvH/HMga+b
/lRGnx8TTcBp05OH3tZfwU6CsHNkdUCJyu5YLt7Aivw9KQ8iscafU9Ec0TMKT/ZWRVCHC3twFCgW
imlmZkpTvoSV4yltwfsZd9/ChvWirDQsLMYmjmaFvNNVuCVWeEibrtvl6iVuvoTKD9VOTIYX04MR
2ReIbNSQSz4Gadwc1WGkCcREAcvxweiH5Qk0JsOGPpRqMTDcaL9ZirDdGgK8ZnkilOITGcz9f7J3
Ht2NA212/itzvDa+gxx8bC8IMIuUqNAKGx6pW41A5Az8ej9V6mn29Hxjj/ezgQCSYmah6n3vfS4p
eUNQKKpPIsVRd/Y1fY1BNDhm0eoo6HngGPGz0s2WkWiHqPjwkJQKsZPKN8RtFhMWDLwsOnig8pXT
A0kEyAxEmyUTDReXzstZtGBs0YypRVvGoT9zoU/j0a8p6dtAcGuoBvXfuxFNKrq1uMhU3xTNnkS0
fRrRADJEK2gWTSE7INWVLhEBXAdtAsDkFJAQXX5CpGYCEqwIhJxUY4N34AEbIlOyU08naI38AUeX
079kBkxa0aiif3qB0thtU9HEqoxVnYPtld0tVzS6wvSyp5xwNOmATaIVZol23iDaY6NolCHgpZf2
e/OF2hI3kZdZot2miMYbxlTQVaIZp7vKdynStufwtuGrtJZH5yp7aujlYdDu/KpJm2BO8w73Io0V
yb0yVVdnkGl8VzQGhV9/1+4AZ5Q7eLtUZQY3MEYSdUQLccC1xElPXNnThA7o/DBSiaeliJYkTOMN
tRK6lOB2SwBbonfpiDZmTD8z7C9vBf3NWnDNJD1LbjLZsL0eC/GwmtgRYRg8RbmZruSuRN+YlNPx
eoT71ki8VYVBTOgLEo8UbgRbtrMCf3UIG9EcikXLmdVmtW3dZ/ljNCCmGHpfb0yhW5D3rmEv/sUF
E49tiFbtFLpZt694kBTK5Fq+Yks2V+X7II/zyKtXjj7dW3SiSZHZd6I1PYgmtUW3+vyrb00Le5Td
bNZjNLZFi1sql0263ohjWoIgaWbJZypHEXlY1Mbsu2LdhAD8FyOuNtKXSjTYR9Fq9+i5d6L5Tr+l
3eT049GujsuoQ6B61rtTK5r2o+zfw/anlz8KRYciGvzkwd/TqUDRRO8/EiIAwSFlXJPSADQCEDFA
XQnZgGE3KAjiRN2rMegkrYYn0I+4saWuXA1b4QZAhpBJRUIkxAnycWYhWLBSHASdUDIAPWh2pI75
hdLo4F1MW/UpLqJ2FzMMOf5eBELDy5tji3yWj7Ck5C+kExJ2dxZyCrknN/Ibp6K6mIX8YpJKDB1N
xlmIM65UOrmnCxEH83TnC3zXSY2HxNJ5QvjhCgmIFIIXQhYCMMAGmohUxI2XJsqRUkhIxtL6lDaB
LLWOOM68lSpUJ3JjCBEKWBvGCiFMMaRGxRFylUQIVwohYXFSRpt23sUNU3UWV4XfpaDbxiTej5zY
Aq0VFhLxhZSbUnyf5V4UK/WmDdtAqXMUNZYHs0cK8+VmFl+N753dcZbVhNUjFMKczn5ShVpHfg66
EKR9fSJUc1xd+a70FktBmyDRwZtuWOrNN6jR8f6GSb0O1flp1FH1WjHcWsU1DvjbjUMVR6tOAZbR
NNE31WJJN7rTr+u0WllbCfw7ZyxohJ/1fjHDMXURWggPqXlju1S60theyxvkw9jsdRurk7hOy4ab
xj7/HBBF+kalrM16gL95IUdBH8LexMlT92uDHxrywTw79qaxQSXeAKBLVxq6aAaoM8rTyqIGYY0d
al9CGG9GZEVUrx6oLVDBrZkk6eJJq7WgDykgrjMmGodoZFmq9Bwq5vzhkSZSJUZ30zrmvm/yDX6B
A5ATyhe5lh/O08+i06Ib5GXUkCi4LQCiX7ZxnWzc0FaRy7J6HobJnBZ8xTVk45WOcLsjO9CloYAe
6ia6VPOmgyHo06xftSyx4EQor1WIiLqDTqAU2d49564Am5wRDI7WSfXIDNbG7K0EYREg3X3pqnlY
WiVfBm1whVPwLrsUVB2aPll3FXNs9SZ2yxk7eHyjWXq57zyUmPpUWoENK5HlSRTS1yQ4AW+Pke2v
G2fU4bO4sxbk5xu9d+xV5HonCrdwRtCGpAiUhdR8bpmDhMhyY051blsEhJroO7fB9iP3zERfKtgu
NxD4fqn2pHTPcSlyehaTs875HHEwB3iHlrGHS7aYAKZppoH7SOyhNdG/9q5XRE2p7wgh1X0QlCkS
e26iRiazvxLU5PV28l7kjU0t/tZQX19VqmKj3dRtZB0JqAm5Czhd2Uwm/i+FXMway5m4wXVTD3g4
5GFeo4gnqeLia73BFG10sGW3KohJcSYRcsbwrLo7jHyX1ZCpGyLUg5QZ4dTw5RwqHE993X5QXMFa
hKoLA/Ia434Ep5RfjFcaOA93fC4Mj6GhwJnrzW3JqAqVGwGYYqYU5QfkFeFl2GsT+sVkIAExYzKp
nQe85oxrGG2KlcUoAGlcg+CLvcFungEKfVJd8VGSvhC9ys8LMXlXNI/xhTXuxfWehwsMxNQoSS8x
NpRbu2N+jn6kJIzBnUwj3xhKWm/1Um/wtIka5s64pG/acEhwYFq4cxa9XbuBoqffR7Wqlujqd2nd
fPccet5uu/RG4zHxXkyo6EFs4TlqzemJUzYeLfT9/jRQ6SrqBwcy5MK1EyonLevsDPNaYQqrz2Ok
plAOW9fyWR5BCCdgu0kQoulUHo2OkywjnhVZi6Yhnbu1KLflyR2wtt2ZIDk6bNFjn73FWe8yrt0a
kwLGXs1uC11RgzI7P51b8WMvljgUloyD5VbL4UKANNi2c+ST7w5tEAjZkcQzSBW2QBb1Oxfd0F6U
ZcWs3zDKn45S0vxyNhij74zJtAK4VTRw0vaDM8OwcvXbVBlxICV3RJ6uhyR6qSZ6bB4OUxqnfLFo
Z9kkNeSPeBcikXkE3b7gG8BIufa8EctJCPbCOCe3M3cGVZyKUs171MbrpiyoGKcASZZqY+4dBsXQ
WliE1S7mcjpmF53G/mPTxnXQG/rdzADIL5goaxa4vl61FG9n9VCdz6+tRpkSfHdRZdvRBXuZxe8l
nQAni1Y4zY5pQTeH8HIdKiV9EttLT9U5aGF9LtpzfrQ1qKexs0VB/6N38mN1Tmgp9PE7wo3l2EEP
Bk9nx6ez617ILjeWXpGHIPCNvUJgjTIh7IowTXQB1Yigc/GtUPIrEmVheuWSlIQbCoEgOVwVmBKS
xYHpp6EiNMxuKJ+b+nhMfwLs3sCKeoLr9H0s54Obo5Ufwn2jh99qW3vQ7JsznPPaOF4EpJH638M4
UFyjgUxOt5fsJ8UeA8s2CNuAMbDn1w6s5femM0J9P7mMpVmUvJEnCenIYXJ5MedohQjhGaiVoNOm
OZX+KKKzHuHvYgig51DxG+/Utdskp67aSN6lRFWqgg77hbWUx02DPSgumHUPOnrRy9iNPtTKRTeY
EFYsRt4hvBivEXMPJNITIyVzNUOsM6lV8GG2VEt3tdjoEZY9dHIJv86mXsaIYjuINDGqLmxzRb3T
PNaxsZ27FBSYFsqN4zinJptBxYIJx30mJnOTaxDX14wf9qwmfpqxiJGiv74vNy4+nHVUIoWfsHOl
5HMz2RfLkfEWaAFUKbF60cTmSyubqT3wdErN2KnwyegSccxvJY/Irq5MjdNhzm9YJjcrNrpvSzCn
UTkI5guq+ezi+X1kDTp1sBhS66jmdHQxCoZik7Hk2alvUjLazsqDm/NK8I9yypM3qjMaBhGurEhH
u91ETrVjsdakC7k7JhDJxxreDEzkxg2f9aHl5WSoR5l2yRf1JQumGWR2qDKU1DG6/RgiSNY7gE1S
9Ws0U8VZo0DXeT3ONWurDmG7xiNJt/f68Il4IjT26HQztuAD2GUXnEt2hRveE+BteZnckxtFL24K
fvrMj7xxx1TF2YxOtDynWMlNoJi00vFwaDG4FrBTPRBQTKIOTbrCQAnZdS9qE1MSRmS7qal12J2K
x1Rs4HjM6A8tmkDCECo34cwPNsSPkVMb3smNFTlL96wkG7IPeYXNXOTQdQeMOMgA/TZUKGNpSbyK
SwJLFYbFJejPAc9XUQdlDWKu6UhwzITwmqkuy41YpHk0jKjscmEq7JBD6z38l1jvPyPWc2yDZL//
mMvoF2lRv/8o/hTrff3PL7EeEUr/oCfsekjMbc3QXbRyv8R6mgqy0VZVx3A5mxjwWK58Rg1FHv0f
/lP1KB2opE41v7Ke7H94nqZ7LsEjlkFEk/f/I9bjafxbrZ7qArdwaPE5WMQsCnV/4RnB+JXqWZmV
fVqTAw1ButoNDfJq6/fe12WlEFonX2YRuS9v9e+uG8+0DGpsEIs/rhf3Jw/lptAYQKkQU5ofvLv2
Ai1t2QzpiSZLu8ol71gSXZumGf0sdJH2igtjMcbKDVZtOIwXeaM6T5CVy4vlrdJ/e9M/7u56m+s9
yb1RyTgtdsNr34H/uF7516MOVJUZ7n8/C7n3122+nlmjOBTgPLzF19vkWvMM5sNbKmm7BbzUA2xB
Z5LPnGhU074gmb6I04+8VG4cSDx/Hl9oq+zkNWipUEJaJDqJ/5YXpRA5dtqj3L/eUB7KzfWWXzcX
//jHA/yzq/+6LMwLgqIvNqKnEMOtWm6v9yT3DM85OGrFikeswUckNujsxa7cJL/35KE+koLKSYC1
tzzuYBuRyNE4Xx/l9VP860OVh7n8/JHFzAFlDgRqdgnfrjYxLpAJCGXZpOWNRIc2OZ41zqfiq1xk
ZeTXWkklVdxQXib3vv5PfqV1qisrjdRf+T2d5GXy6kzT8D9EJF2J/2Ut4bJ0w8D8x//KXX0w7+zO
GQjg/tfHkHclD7/uVDxB0O2jphyli96MdRuPiDDUy008aP22S0mYYzTHsiIGdjGmy1QIGQghD03H
pbiuGJh9hOHdKdKo3sjddmqRJVXhltJ/HrQuMb2yaCc3LL065quUFSDPxRsHWLC8XFbO5J4KiRUd
l7qWBcGzYB1/VQWvx0YNKi2181dZwZMbnOlUVUVJU5b2JNRAHlLgfJ6n0l1+1SZD2h1ebm6+amow
U/lJuSBe1l7tbGTFTNbUQllK+2PXiE+jxcqtmcYquEiBuoyryOSuK+jiQzUShpLd2aFnrTAMHOTL
4aTLQ8hd1+qYkZFTDpLHOyd+rjt6dqs4ALsEszkxJ09dXp++w+Il0CsQAtd60rXgKy+T5U+5x3T4
wKLJXcnqEpV24TeRBi5ZBM4ys13NU3OS74LME5F78tHUTiFoz6TWpeEaBK/EvITc6EVE7styHBxp
3KEAGsbCw2PRtgvKC7LV9KI75GxUjl/GpbKYkob6z9fz0mZmXBiaoLbpHjQdUfKSn4mp1CTJUD6U
F8lP6PpZnVeQXfNdep5xBEIE+FYy7159Hcr4kylBLFWfRfMWSEgWn0OyI/j2sSb45o1VuBrMmdgQ
aqGS6CCvk3sm3G3dTNONzEJRxDRN7uHbpv+rVMw64XRCpSKrAts9MzwcSvxOLrRhFrXYlcf5nDxo
7qX8qvMrBN8zrxRFclnalHtuk8V8mcIb2YrShNvsQv4rb4yYf8pCPySnYmHjZKQUGL6oStSAv2Ej
966H7syyiYXJT3kRCVGvLoXxZVR0fCVkLdZFgbsywvlwLc9GKHfW6AE348V9Ls2U8f73i3Vzs+PF
/j4mA5HgrVEp0eL86yv8eplySm2LeXDZajqolptrAVe+ymsBt5TZJX2/Gt36vI5RsvuqSc6ffOXy
5TpKL6qecisvKCqEBM6gb2QBtxvB+nR6ghb4+n2V347i0ngUZ9BEGdJl9fULFj90r1PWWURm1PUi
08yOVcQvTxdgErTAf25CSpe+Y7HYl59K4cImrtT+LhGrI5lmYorTtjxMZNSKPLY0E6X73KNgl+f6
TriD5UZ1od8rCAjwxNPZtXsDYK9OgKQjvvMSy5Jh7PGTrB8E8mvcycvO+fTmFERk6VDu93JDcCR9
vgJwyhBlZmDMFhx4sfobxQpP7jluyJc0v9TjtnYetIHmuJO7ti+hNWWWjXwdBLVGomtERgDoPSrq
oapx/r6I9Yn8gn8dm1VLgdyL+HmHxIOVNT81+fHLEBq5mSeXC8FDo8aVxXvZDJItK1mMJ6qe/lFB
+YPg5q9cGPnllgkxciMPWxbsECtJXnJRbjgTRB+5CUPtGZd6T4GEHztgg18bGeFwvUweFjIORu7K
G8qrr4fyMiMJo7VO2IU8MjlDU7kRd/21Ky/9436+dl2KrHbLuGdPvbKqwc6RrwZPT4RP6OjEt2pz
KnS7D7rOQeQEIBktJBzSwvJo/6CfD/SS71kqppLUTpgFaTmjhiku/NqV1zOoAPOeE+SMNZ5V0a4Z
RFumDhWepdyVF8pNKa6WewqzZk4a4ut2/R952J+MDtP19T/lpfJwskX754JKclE2dsnURBzH4k6u
90RoOKa42MpZVoofnry6kPMZuRvJ6aX4n6sz/pLJPANxzX98tTTNf91S3iiVv5jrfcq7ux5+Xf3X
3SXX/7EQma/bDr/j7yf0x7P8uuHXfTgiICQ8uzodapqbxShcy3CnsFWK47NuIls/0xuRl8nNNQFF
Hl6DVa6BKvJ/5WE3QzBNLRDknMOgZXJilbuqZc8UVcQDKWTa/HrMr0uv93N9KM6I0IZSSrLyWvkA
14f/63n9cY/X+7o+J3nrv/7lersxZqRwYxIDOfnI0o3cXCs5fx0akOh9TLoWq3zRrxYnNOn2vm5M
K6uXZ2v6IS/6p1ESf1nD5Q3/w8ugMEJM7y7Qs0WbzJDzhevDyf/7epR/en2Hvpn02gq5j3zGv1+o
fO7yskYOUnL3eht5dW0kDF9fF4qXer2NpWEp6SnulYOBArvyr7Zx+eYNSstH7sDEXZFv91CChl30
adcTGysmeVnfH6IQzY70O1piweHIKZ88vm6+LqxzSPnUqXVOTGJeeL1eOq6/7lLeiTyWV39d+OXI
ntJxqeUzvWhHWUSuMvjloCosZGtv16YTCmrFapdVTbXIrZNwaVp0o5eV6KGaBkCUXpTCzNGchwdt
bAKicptNb+LL6bQaOp4QCkgWQCfnkjJjBKwxr9+thUBWU4vlufPMnTerJulq7EVVZn3tmXHvAOch
Ofd3me6rbpagD/Q9A7/plJLp5ivQ9xn/MznjGwVmLMoF4EHWOGX4jbzQVhqFkNjGXKDkuNdFyz5V
Q3gsceSicmindd+51m4Um84sym0MoLoWDK5ELF3kXoZOGr2ctq7VXN21YjMIdl1TQ40APPEhq2i9
WAddN/IymxlCYGgGhgy3ifExVMOyaOjz6A0thlSxLYA6yctcu+4yk6djV5yO5QZtfg/+5VllCOYz
FvMsS8yr5Bsj9+RGXpGWFPSJtsx9Wev82pAnTZ/UXf0RMpPINr2s9n7ttmK8xil4BGzkrSbBmPMo
5rPWiHm9IWiXv298DbWR18g7ALtRGnwYMqDlupH8guuh3JOXAbMuIK+PVkD4VL87exPFxgSSjWcg
4ZaXXa+Qe6N4qyB6UhUXhnn5+V6t83IPjXi1k5/59RDhp1gPiH+RV3/tzd0pghixunytFn478OU/
y9uJgjkYBm0lsQkSj8DcMN9dDxV5iozkYq8RZ98Kt6uQwbErbxoRAUpVd/L8P26UGvE6jttl1LNU
9UCONZtRKAlkYo5H54jJkQaXiDxXAEJlH/mDQ4JOb5RQQsUGl6XwvLlI88dGIOiYdMhNh1CXSYTp
BqBryq8BvJL6m+sYlmkqfm+cYiQhu9OOANxgMKDTyJq5JlgL18NOSlaux3JP3kbeWh6SV5xu/qtY
+58p1uoUS0my/4+rtcfP4V8271nZRHH9+WfJ9td//qrZOjIdx9XQ9ds69dJf9VpH/weeatvAAUBV
2NFcSqX/mqdj/YMClQY92jE004Qm8rtea+r/gHTsYK2mWGvJUu7//p/fx/8RfhZ3RTqFRIj8dfwv
eZfdFTF5ev/rv1kUfpHcipttf3BouoT5GIbtmhhSXJd4Dq7//n5PLi+31v67SX8trDB9bFDuoru2
D0YWLZHZKE/VTboBXDTrq8ph2kUXMuge23fze/jYfjMLyIbB5MHwWrEYdpTnFlXDea3B08rX8CQt
TirqxoOmrQQ5cK+nS4sIewvOJF3jB13l74TMGAZqvUV2DqIn7Ue1Rym4BeKQfIVA/ZvX/Odr1P5K
DPp6jRS4PVHg5g/hRH++xvqsT5yW3BkrkfOt07T7qJvXlWvcQQr/3tXdT0URROFL/GrF2v0fX4hf
b/ifD4417J+8wyaflGOZqqNaxl+PXmCRrpLQmDfukzfs1Z/FfX1rAq1+a1cEWtAEIi76p/Ng3hcg
ofZQGS8Pyso9eA+Ew8+32F7Mk4bw8YYa93t2nLeXExLQ5hjXi+HUlT5c8+P0TuruhEj+wUnWcxJQ
LvhefItujDt1XbqfIUnJS8Wbv10+L/CH78xXkraLBXOKmf850NYmfXyhsGx/q56yp16oGKl8oQaC
KM8SdqGVPuTnucKFsGhushv49z8IGjc2mAvcKsjptFF2C+qH6oiYAkvX2t0ZQfZWPIF0j74nj7yc
1fic/5zXyv1MM+oAWbdjbbPoIcxthhv4jkvVXSWf0yYLuoAcEIK9SRf6qe8BXrbQeBNlS524+UDa
3TkLJcg+GlwhZqBs67feDTLiMp5wY6fEtlAaIoX8sYBm+XRu1mlymu5mIh0OIf5w97E4XT6Jm0dm
phyKR2s937toFJ6z4ZEUANi7vB3hzfSSv9urAd5bvLB+JpWPsQ//g7a7hDg6yD7Z9O5qGHhDiD5Y
GM6CgGh7eunB4xiHWeNUrS1z9WSqq6lbOKf6bdjbH8Xd+bYtjvoDTFK0Sn2xQX0TEelwT/7zkWTK
Y7jr5014Z+/7wp8CO/VBbpTv6a5yF2j8olMRGD+TJUEg3SojpABFykebwNpdRThjISn65xdAvmVx
Fz+i/Hb3IGgczt14O5awqPfz2lwRdt34xP7FIEVftR/nQ4nK7TC/gGPxguwW8clbdNDJKOGtxb2A
737GKmsBq1zgQL8hTp5c0mnvPkNBz+HuFkH6WZ/gnIxHHUnVrfoKqMq6D7cOYgMHBTQAAX8gzPmx
550A+d76jnODBZF60Xu3RSh9q98j43Wfwg/72DV7RLvx8/nJPc3xgq926fdt0AGC3NrH7HZA+LzM
jBua4iatj2W5yT+GVQ7VdVNt0hcvYDyho9z5ycG7877N1aLo1kR/44PzM34di/SzP5q8m3s9eYRH
Xt0WW/u2IYCGcAcycShsoBB+0cWHBuGBnr6+GM5Bumzf7U0cpNVCW3os+ZZMYIuVd7J2EIOjAy4E
m1LqsNWW6Efs78yHxQu0V/nS2faYmWbeyIU2rJPDtDmXG9NZ1H59zDK/20YHEkQ1kzGQ7IMJ0VO/
BCmHmaAnLprGzI/0KVqioHy9EGi9Jpx9M96xJMYYH/nWNnnCpBhspk30BOEVdz0SjvDWaQMggdbj
+b35qTS7jtitQ99vp2fa/kvTEw4h9ES4Q9dTvVWxlK/H0G8AS9wa3ZN36g/ta7RDAQNg/159VoMs
EEL0e+22Hv4fg/Nf7ULc2prOWQhpl6ZxmrPoWf45NiPid63B1qtNg6Ay9+a1njnPLhOt//sw/O8G
YfEwFpM1Dx+eq9viFPHHaa4WwF71rFUbSxsexUN404ieePycG2rg6Kx8da44xf+eC/yToV+n6fr3
2A+JQ1ddy7Tpn5ieKsAmfzwssEfTHr2m2WhK9mxM8XlpjTlZT2NYAwM3lDfNakB1p6tz+S0JiX/X
3PfCGOAskE7WO4q9NcvpsUDjtEFnxE8tLeZVh5KojQ315tKN5K5Rga/culmxoMEUr8bm0h11d1Xr
GmkicA4Jmke/OzJkpHMaeIW5J4Mluc1no7oxKT4GRuKAVF6dq6b5ppcduEknrhbMWD0/JSByifzw
vs0oTfMtd5Rw2ug4oCa3eGoRXz+EVqMfvDSHBFr2ZGeweq1NDApe29yMmFbXqLYd/6yWr15fbEML
WhVL6tT63kErqICbrGpbgWRI6lORrYoKmXt20dYGLlek3fPKviBCg0i2VuwzYALM36WnxBjtMCVo
eX8X57wEPvaW4cBd5F6zqmpN2RVqVqHV9p71Eh84GXkIeuv4Z1e3xPkMNbjUQn242GfzEPfUHfIZ
/mGhQwgpLIX072ljVfXJTkECqlMGIK7CoSV85Erh/tQfI+3MmJpHZM3rDuWqVEguaU8sdGU212aV
wZRT85WiX6KFkajOoW2cQ2JiBMOoxInPMW+nmngxRNcfgzfCm4fNmkJNOXdOuul7sJdqazXbS4Ne
Y0DDVhB5Qzdxl1vzo6W/hzxf0NrZj5ps2o1V2pzPZv026SE9K1bmt4VN5Ty2v3WxNS9NLDuDIOan
NpOEvmGOVpvzYrbtB2smJwmIRXLRjiqBpspkkSLyoxqt+7lUyOwIp2cgk9/KMX2PbgFBZMtmbO7H
KH9IzuGjHjc/Ehdy/swXeDa7Cyk9z2LfHJbaELuCwgeJGLcwLRNMaSphAOeLuek5JZCAuLRmG/Su
qSMXy2A6sp73qW0co9J6gjZ4UBQVFLnHJ+0iPqVZtFZSU9nUBXyqHkajcQExTKf9W15mvoolnuDB
ENvq+AkVN1CV9HEs9R8ootBS5TUDH5nY6mWtXLoJUENXc6Kw71Tq8TS7EG8dez6BCdF4yruTzphN
8BOXISkZD7RFiCgQXFyaZRB7zSla52oXiM8MucNqTD+9NFw5BNkZkRUMOX5SwLwtNFg6uPhwMstb
9PD2chyl5QX4ZNZBOSBYY3QW5BMR1YkINcay9Gahx3Eo2VyYeOXWZxK9z+PDjE+WtIsntxluWI9j
08Y/h1HHodvQEObdMEXrx9jeQxG29wbYhHWcoRaPLOAe4ZnYHRbCnDTqzrgBOeyCJXaOsxEkhTDI
tuaZaAYwe1OuVWTf5dMmybpNczmb5cLSxm6fV/W9UoTntVmEYTBekprSOREAYUMboGTko9bgNgEI
wHAz9f1O6yjuXEBt+1TVaBioNBaKGDgTimS5sYVAOY1r5my610brqnXvzq1AnChWEyRaUy8ITyuX
g8CBjuZwQV7wDvCHSau8KHaf815UNwQpVF5iYZr62uv17/wikj14bQsFigb5vMKEj42VJmabMnyO
XnreRZ3+WYWkEOh6Hy/vQF5MC/V2vm8Gn+kiUwDUdEFzKE4o+eM1oQlMGc+v+tO80V+TctkE9SE9
jAcNj/ui2TeQcLzAu5uVBWP35XV64Ldf3YwEa/ys19qyZ4ZwYxzd10VxwmuvvhIjaN5G780NjhBQ
U4vzsfhAm32HH8Wi2fvCZ2S/uPvmIdrgxQRp5zDO3zrl2sGDZfmZFtBfSkiDwH9oBnXjO0f1zsNE
xvT0EtT2juksZilcNK6z1U5ogoG3m4v6VYNy4KDyRyRAmTBwfBT31od75/5wt9Vn3L9Gc3BJAkKS
zI5/7H9WxtL6NtzgbckR0nugjZn1+BeAG0dv7XwrHpnIh3fuYvzmrJ21ehuvAeMTKklCjXfCbfwG
yBRT1Mf8hqfQWVfNsiDSGh4N5yZOeQTN79uNVrFUWfV7fSTkGOAuA6jnuzg7BVxnbWv74YInj2rY
BmM6hiyyioxmr8EES3g5S2A63tlXD3VPG2tpYWUTjmDMYUuaoqUr5ufKcrDvLBLgeHmnirFpny2H
ZeyugEc5AwMC5xO/JrwUsjTvISbb57RdlwFga/dIMJwDA3ULSbt+0Un901Y5ff/JpyeTooVGE3mL
4j7esjmAEUdBDynJEgApDGzDC+/xhd/XtEalXhuUgnwABWOH4dYXotR+OeFVaxd4a08F7xazy09q
4ka9rz8K3Fwf3E0zLlW4Sgzjtx5O3gru+sbO74d+O3qvypEhzDta1s5+Vcplv+FrkSlb3mK6Qln4
4BzNHxg41MuSJVlLM6UngBImAnNG99E55jXYQFw0e/uHtVRO87fzLeun5rUW1un79nGsAx6boCR/
fslvyND9wZoMdov5aazio33I3rvCV41F+zw8xRApSMI78rOBNCVypXwUnsVTuaofhBwcjv8rvwDj
I2OxhusVO5JIpmC56VdPRMKagXW8PFlMVcFdaXubdm25xBj+3GNlHzYlz3/H81W7gw5ViWk3bzWY
MJqmi8f64sPXdqp19YR0dQq3vEzuuu/vCu2lKPzchSBxE1oB+TsJqmduy0LyeKl960arls7+vHNZ
gbqsa/ikSPZcVJeADygP1PO37vItnNfY+e3LOu32ygd0g/g+1EB8I4lYV0zEjt7tlC3VeZGNh3Hb
3wD1KMIV31zKjsqiWtf77rIa8fKRaxjiL4f9QzEyeVG9m/TmDIMB2zP9XCbb+ZZ4TPjQrOYWRBYV
WJle+F5Nsz/G0Bd8QieVjc6Y0X2AVt7Qumhuog3iHMcNLi/purV9JgMswIbl+A0CwuUW4DoBoQCy
MJkLp7wPSU5xfdrCSFZCezncVCzI8UgfEDvzZWdonpfpW62wcPFHIG4nVuQ0Hy+P/ZpZnvfo0mZ6
LpjhjGvcK1tYoy/aSl/bT2Dg9t5rRn4Dp49teohXxlNOXWHp3OwLWOAPQ7Yc7yq6RXfkwG7G13YF
dS72zcOFYQy7bYDHzPkRxYtwkx3xaLz0L+bafeM1nFjpwqqIdv26n4Hl8qrTLJiXHlX5YLwltGWq
fRV/d7FSj+f7lpB5pFULloADyfSL9r65xd2ztx6QTrQv7skrFm/RttmfKaQwTTgB3/QIO2XU7h+S
aeWuETmft97K+9CX2TdOoe0dEc7aDQEkx/BYfyeCbXJYXV1i37vFS4f20HwqP7rAOjDCmo/GMX66
7MMN2KvQ2JnT8gwjYAJIskkvN2W7LdU7+2QenIfiGzB+JphxHuRhgPU7sTb1D5YGuB729VZ7waw3
37KkO3KGoRTCGjH+QJCOSc0LUZEssMw5HYRsP8uC8rzjfc8C86WCpQ2UZ1m/aMYS1NDl1j1aLcK1
laOse4hkymakok5qQLTitRSXk0omqbnVE59Fak9FoVvlB8oq8IaS4oZVpfajqT6YVXhVULQ35il6
VHAoLbSVe9LX3oMWBXRGSDgMVfBJC6Kd4mXdLeptpAcGVLKbeBMzI/CO1ZGwCNU8VraP58T92deB
gZt8ET7P37OjHObMZbjL3qiuDBiu3rJww7QIhspdtsZ9eQpjGo0fMCYS9xQOh/iNlIQBHDlM8IiM
1L1LdCNsVQb/bsKnuD8Pjx3ezVD5uegroOxkkN0x/ngE9aTe42XXP5Aa+V17VryAFcFwSF+pQBgv
2i0FkB5W5G26nVfVSSO0hfncKXzjvMRgYBjvXr/qDv1tcQ83xfrersLGz56JzHI9QFi+xxswLBJO
ZYyPIUvBcIGSgrzH8il0mYX7F2vtcW4pVpxUNEa71+StdfzLrc689DS+nImPE0kVfrs1+MZC3bLw
Y8BxX5zfwnABmSzXluVH9VS8kfZtfivj+4Rs7L1nbaxN8iomnsoqfh9JqcWLGwcizWSHccUgeHvZ
P2ubcmWuCawCWU1BZEMc8ZblaXeIiamp15W+6j5dKwB3xrAJsZ70xu7VfVDhFz7kG0A9r91niw2b
WcAjYSD0Yg2oLOkiPKrL7Al+9vmuOJl+eF/eZNDO33FuVT+NVfdWUt/4Oe2yd904ZbGP7gZm43Do
9wPseSbhD5zz4hOsmzt4jFa8JYtnOb2Z+FGeGNWBpxAMFVIbO1729QONbs4ixsaFhwDYYOHdUlB6
N1bqJwcarIJwS+5LRIl1XJ8J5QPxrfnnR53q5d66LymWRKsoPWWfxKi6/TL7tBwkOqfZ21+0lbJ0
c/A2R/BW/V1vb8+cFif1zaTckpof/ayyOCGlOHyZbQAOdMHxTBUELPLTi1nYDiYjHQ6JCz4aoMSL
ijwG8lCdEiMKroWEAPWFeaD3lb4QfnM+1MbPpv5eR0F9x2tC+oyDGezFJ3OY/JZMofhEnvaZEF1m
CTunXdb10rv45WvSMcddmJ9nPkYwDv+HsvPqbV1N2/NfCXLOCXsBkhyITdWyJPcTwsvLZu+dvz4X
tWf2nhl8CSbAgpclWY18+bxPuUtK+bHpMbDYsI6hXR2H38bX+AGRYWUz/aq/qRqt1inRwfzBERzL
E6hxtrmnl6y9wqdkzxILGwuH/XKanfyY+znZpTOiJvyA8vN7gyKT6uNTIg1OdUDLEdtZhOWYJXvq
b3FHioj1S26HB/WEJ0a3IbxAunnI3otd4keT3f7CeBePo+ipPqC8leHbc4rPpl8/IN4j+tP38G0+
sCqF0M6fllN0Kr6sp/DcnXDYVn9Zu/ilOQ6sgmBTv0xoqBQ/0vI4a5sisym95mRXlJu48aYvw/Qr
xhSIvUto4bDQBeZ4ca7YA5hfhP5n8bDIGMyhWamF+LPhD6MZ4mEMcYae7g8gcXAa8k7wxXZukJ1h
t2XGLx3uP+5/d//t/jRjDAnkadqu0D7pAGxbqv/469JYALDMj1nYbcc8iS4tMDGcaRRHMRHPiYgz
XY1BvCk2smvIHK9KCSc/r3TJSSZUWlHGw9TnHEYTF3beQpmtELXQjPQSW9EBzCyfzero3Kq56A1I
v23Rr7c2QVGrTpeinijDzqJ/hP5fr5e4GyZkVAIo+WAW3XZlCKaNSDPK0uhzBlHodkn3jhRf5NZ9
C64gxwA7LzKvlumwixYJd8dgy4FYhgSU3NzaVjGdMjA/5QhDqQgkYjgryD+goBE2meyAHW3cMWto
msv4VCnxFL3EsafVqmoLiSF5cdg19qAEEEQ1EKd1wVZY1mV3rcmOTAXPdSsxN2ivUqxNsHrFdjyo
Pft6lS40UszxECXZRVix4ANGn6eoVd51FQQVskT7pE+jXTHTyVSF5FoxYzUr42CwOaEKcIC75kgw
BMkfyZDHMrhkcfChKvgLdhjYDCWwPD0h/gEB8DJopSueTzbKXRoeqK8fuwoPH1ldaInLeerOUBw3
1kxSkXcqlk3Wc5QbkZ3EvRcNJq55ISoZ0xs27/IO3RfmZJ3+GCSfWd+AZbWkbzBIlGUD9tzDnCS+
iNje2gBJejVDnXWVRUpRS1vMCoeUpWuQMJuuS3jBwU17y/u3VkAKdhK796LHIlhCrDwJnmrtRxKq
ZgOT7GWIMvbVOp3oqVk/dWEcpHZqNoKAea8IAC7I0ZqpJxXhJxPPR0xjhc4ctt2kIHQqRj8LHlZS
QzVkhpkTYcO+Dejl1f3yXBsgRXqk7u0ageFNqI9MGMLxdV7fTJapTgGVyhbKHhPy5ptmsVw96jxV
wo4jTmSk2CN5K1a0p2PF8pdULe20gOPXIOawvI618DogWKOzhyJcT7dxKF+7jmLs/lxkAn9Ec5dK
FcEalYyWflpsTJT8mXnOdLHeNLP41InqWzGlW5wedNyuEAYSa3adebFeiMoRMrEhn8D4koL2tYSL
HOUUxFVBiqqU3XNRC/gvqgq59mj9aiYH+5dfqk5qjKLdwShJmCuMnwzgLZb6bmXSW9PTcUxBn0L7
RA5vnI/l0HthRckgR4xQkjo23DhDarHJw9010hgqgY+jZoxqv5RiiplWBL1pXDAnfxGSkbLJQOvF
EN/TavyVTOw0ZhH4s0U/KO+QPAMlI2NEbCUYIqvJM76BsG0UQkomUi1DsSudKMbuDFtMt0Zid2vG
NQy3AvXrQWIDMMKnflIjHzfpgbo06ZB/kQTxAjICwQGrs4X4CYm+T02FdNlKRuqaXbeTMyX1lbZi
X5RRAcTnkbI7RHu+renoxUwQCZGuMtfWpgnQU1GYt4V9dTat4hKPzbNUz2ubDETsjHptJHVXa2xb
1tv4DOIdMo2sU8kYqwNIy9gCM+xkLBkni0a4rWZasLrgVVJ5UTi0rE652DYqKa3WqCC70v4VKXry
EdRDNsTw/GjVL0jfILBXJO9Gh7+UmgTzg1rkdhKaT0jmHhcc0oEcpp5ZoAldUktPQyS7miDMTpLO
8rliDiiI5eDpVgwr2FDs1FpCpAWmW4J29EbKrM86o3Ito/x56tmRsIDZKJbSYFQGvl5N64eKNkPX
Bd+RDmB46F+rMknsFvDPRs+SxK1mBmuiOu3xZzdb+SOaSGSr7l3UD6FUPTDX2FYGVmBm135bE4P7
vHVErIYNoThhCEVvBr8m+1qa2i6v65toIcRYYdwx6kzaOnHc5U3zu8r21ix+hiEi0HTlBVgUwFwF
pGmob7J3/PDalOlvg65DVg4y7VGALSElzvz+qc/4Pms1iX0b1XaB5fJGEeRj19MVaYS1VjXHa2wi
4pEm8UW8i5Bo+VapGftOZQ9w2LqFTZJ7WT+zseJQ2bbLDhMTcPiNeCgbSOKJmF2noXsfKgCvdb6Q
nuAqg6mXinbxcCkF1GeH3p0j5RwOxQHoxHmcLFy6rL7dLAmlpNTiH2hMHjBT3VY1buq53GwD9MMj
g5q4CBErwbjQcPCWeC6nkbsq2mrNOByyKHwWDTj+JSqYrSb59ZhljFZHur+D7LdEMyQHU9odg/Ig
LfJLNsy6H6tpD+l8jzbfgl5WfJDCRdglonTJTXLQrKuexymjiNa726TQwQ1G49Kv+suzSoCXLeyG
WgTs+oy6iVkrPlGophgaVK/KS2vFCeJqqyiCH1c0+pTMkiDvFDus3Q6DGd8Evv8LKFXUBNO31Egj
dmKMgBs2MqlQsHC0UE5UB1RkLGEVnM1pIScKcapRYw8FmmhjtIildIHOto+DIXA76o4FhrAYwigN
CgyKU9CeQ4IKnI4yCKfEcqJllDyFuY490wCCjURpqM/ImVrofE9oPZdVultEaZuX5g61SeDkAlpr
UZ+mNMfxEF8mdA3kGfz8bKeL3NoY15aoJSNyFlGXSYBY0NIXHme1y3dapSZOgzXKps9LdC2Nwk9G
+WesB9q4GWZwT4Mgaq6p63Y9J5QObX9q5Shmshu5i1psZ7O7ocREX7NDzxoMV2bE9CAa7TLmbLnV
0u/iyXpIOUR2HBjHSg8EhP/ZbBhaZVl8q+eWK6bVXrFC12wxzd/TQHwem2j2NfRKu9h6NcSQRt8w
eZoyBvh/tvluCPU3FfaE3SaCoyFyx5CmMDaSii5kn40enMY3yEHaRtfpCZhrz1qTs+siCIeoWm5N
ygSCwK6prlRxGefq+GQWuG2FpvS7z/vmpCatTx9/1ZGoam8IumvY7pAdx50nRv8f0/Iwn38SXAU9
Ux9MvL0hIKiq20/01ySBjC1WI9mGNGLXaMTZRv1l1DU7G9R4XK+D3OmmFmUuT8pTgLVDgQKCLD0H
Yh8eh55CQQUdUQb9YGdJfEvzpPcY0PQbrJrQs2eUnUJ53ixenAUWZjARnUr6GmFnnGSFzIDABvkP
5YfeugRBi6MqPgJ+XAznQfEEEz0bGdlSf2kKdd/mo7q///ZvN6esnHdYD2zCOv2F5bfpSkqt7Ucz
+ucf9/vMZrZc7Nk+wiRYLZn4UQ9cAQQsZAIrsrZAkhHRLBWY2MWXVoqtZ6WWDLBPAF1bY/mlRQMd
viikKJUoZFcnJWcaBBdQFT3NjMptBbAOYVjuVLpO2irshWz433/0c3URcsXwgB7r+zaZG3zWNMQ7
5EhBJGX9URTgT7p3HD2NvfDnDyTENuqi1btkhcbe6dq5jEmuVvedZ2jiNR9NumKKVjyKwSiDrNXS
Y1ajzXafdv+Pf4FZ/QEt+yorpGjCqPu3m//7qcz59z/X5/z5N3cw2l+3TvFXU7blT/f//Cv/u3z4
zL/bf/+jf3ll3v3vn8757D7/5YZ7h/dd+u9mvn63fdb9AxK3/uV/+uB/+/5PQIISEAYgXX8CA9Z3
+Psz16/wv/77rvgdfxaf/wwP/Ptz/uG/ov4NEwpFw3+F1a8iTfsnRNA0/wZf21BVUUI374+H/gER
lP5maJYB3dvQJPAFJqYo/6B0G38zeMCywBaajIWN/y//FcVSV3+VfwEJSooE4xwAnSKDnsDP5V9g
DL0MAHKJJsYJAUGz9zOdnpyQIEfFVDnd6BauE1FvPLTJFLt6QhmhksJps5RfMqSHmFwyFM+Q4Y7E
OCTSEn36ERxgj1pl23x2bS5gciz/0g2SOLWQLg2GNPshjT/rVex1HCNQRKrZHcqyDxEb7qdNgiMk
zmyReGwFug4lOKW6aNtdN7116woXU7yfegUHxhG3OlOmJYWRJDMGtgolL48gFmj4zDRFyJk9sRwB
16Bkolm6jDxHsY4Rkl/kxdjJqxN70LQC9Vpmt11/FWCoNNiKbIx40J0gZ6bUk7d2imLaqLwh30if
CYHmj1KY0CFhUhdWTXaoBRV0mElCH46+EJIB9INUnqSWBk65r4Ba/2bHeE8yaPM5ShvpUv0Mr4BK
PJyqskOPiwVBObWQ7tZcK8kNH+8MTMOFuqEbpHKIJz3CpE7bjg39RWtUoHjQkSurfCcOn1FvfSM2
DkPDOOZZ6hOyz2KIO2QN2XlREZXXauzaK6qiDPBYIE3dA6YOx6Yng4vj6DFv0OSRS/UXPg3dOVLZ
3YxUr7dlKN6EW44unhe34MVJJFANWi3tI8md5YJJEF6rl7r/SbqzJcvh6zhhXJqP+GArhvzVY020
H6nDlJrGLXavy4Oa936+GFfkAdAkylX9XGeXNOENB3RS9TQb3XYxwsc264wdfZmroLAB1WX6W68Z
ng5L3yBrZdV2ssrAx0Z+LQcmKJEkLdsoTrADqIPWkQzl0ppxiWVKIjpDlX0FpZXtE2aserHCS8ZR
poAU2m1sCs9xEbhW0SiXKCIfwzFrxk8gLA4o+pOd1UDCXsqp1KmB5munDJIDihspd0NqHaqWIx6M
0A6RAxXIezHnQJNIm8fDLI7hA7YelouTau92on4b07J6pVCY19wPbzenQt7YC1Zq8xCqQAi6rHOW
COFb3EsdU52pM9Gf7YQYq9fy1i7YVARTOO5kZKeRRGltGRrTVseWx5bSovZimjdY5jJtEHpKW1o1
SbQ86NqHMarTE+67GwtbcwR35XmXCMyPe8SZZlnw23Cs3bysz4CdsAst1tZ6vtawIPqkMvW0llEo
ZMLRGdGBOMZi+xkv+mvfAmsTsHY2rP5DToZzMiN+YsY4FKdddRXMEI26+mKMCTqhSYToUcJIXRsg
rwzGN6YZqLhjwhQspNpkSJiedOEvIYu8tAWGYS35l5CmD5EizD4qTFuZ8+3KPZRIqjTkt/BzFk07
BoWcptWAeZIk2IqU6O40qwuJ61weNHAgM37x21ItodKUOKMCxhg7g/583b0lc31IeuAxWYsOnLl8
QUpkJo/od4hEjVNMiMAjJnPptf47FZFnF2RMbrKY4bom4Pxk9CgyMk7JdEO91ieFw6V2ZcCwDWTe
olBXdUdZbh+AKjD8mR86HA5BTWuemC/b1AhMJyqXlIYxAUjV1jwGMPPQofGtoDSt6BUAwaHfSyLz
fcpfwRZy0bD78SixOnZTMUHNrWC60IpxkqK+RAV+pwN0403PBLXXlJOaEdrjtZ3SJREjWeVK++Nd
C4AJhnl+wMY8k/sYr5P0VVARGdPg2CMWNoMOTdWLYFHpdsqMUQt0WUjYWO51BTFCL9ELs96icdLc
QhoqZ5ER/pqa+jOs5YchRrMSY8oXc66MbYtoqxOllOxj/C2V5XhBFjNioGY+5YMQeCr9pxu+zpsw
Rq5NKcPHYOmv9HEZA+qwl6QGv02LOC71BZz+KVE3/YIVvfkT0p/Zl3L/jIabetHib7ObOl/PwXyP
Wu0m2E/7idq/LeCk2kV/s6rkhO/FVZjEayfWv1XzXrfn5FOjeUTaa5Xt6Lv9PJ0l8kDQLQhAgumz
ZaFCz9HEajzq/XARsaeXFacS0X+Iq3MvGc9FJKGCJbUzo9EIJc/6vRDV+JBIwlGhxvDScvkELl75
ixQxisCyJTFoa4f6LrN2hTADHNKV3YyMT5FI/QXHLXr9yxkhsuWqBsRQOQ3I4XtsXPtk3jbwbSlO
4hI7Ku2cWNQMmoHDgZjRbYfg1LotyNoQ1NI0GbdwnHfosIlnHbqVMqHhl2Y9EOCeOUcEPvLYmstn
oBbJnl7yiw6U7cGqtF2ILtlGq6bqmk8xXrdm5qt0XTydESX6gtqpqYvLKFN15y2YlN5i0FA0gHdb
sfpGvUE8NinYEvxlUfTV+0+90Zv9DKzDRA8MITSgE9BBV2k5ZrYZ+NZV1tHTNWVGbs8qD4o4/low
0RaTWnhRkG7uVevXYGD20NWmhq2YDME/p5tSlMUjYv57KWS/ja3ldzowPJ971W8plzZ1V8wHghJe
0ZiLyHl0KEztNifW5AjgFx21Z6voF3qpc1c/iSkpjpDrgJ3h4dGH14Bm4CosF8tTXaWC23fZI2xu
eOUz0xW5xOoxlJ6iykIqayacddWUnJrVAksH54mEFOO2hJq3SlvVXpIuxy/mZ1VU8M1KPxmduA17
RF1nUIbRwsAtzdmgITcu0rxNFcCURaWTfSmiQZOYjTSMUthsnXkuBGx1pPkN9WGqNsZvOM2kJ62N
nJz86TAb4iNtelTYl0F96IYMDcRB/gQOypzS6I1TOIiAH1tB8pk0WMgBdL8hVk7HGsCao2UMBTS+
SfJU1rjFSWXzezL6kgq2fNbV+qNDZW6btmwjoarozCcAgnXZLe4aJgPqFeK26VSgY6O4Vj1jQPwN
CxZ65GAgJnEiZleT4AKr/EVzCYONpHhoSg14iQZ6RYrVFxlFA0/G4nyTeYPVvFSUOYIPNhIDIRyL
HKmSVHzWwfgnQ+bizYLjXbl8RWMig9aks5/hQpvIeAFVRk6Er6B0A9BjYgTgJV+kd6HvWpK4hsCW
hiO1OOLUs4xsZoyHUxfUYPaIaxLd01LALa8fxHM21V5WMhRni8AoVaPnq4PdmHoQ+6FADlIuyYup
1OI5yQFsWjcUh4WdEneYT0gz/h2wxpb2kCfmsu/mGMX6BWjtBKPPml8WAv2E+uFklSgZZmCmJKba
hZDIXoM6n2eWZIHGhGBiU8u7jiEIUjUPqSp+3JVxZrL8jQYF3E5UPZ4PQaTV/iSI+9QobrLBFHoq
VsdlBVWLvTEjcmEhJC664Phad8qj37kgoVOWNYAt++CJLsFTHEwAgodmcLIwZdxqqqjvdtj/bMy7
9fb6QyupTumUQsfU/7yTHFvapc1VGVcF67uoTb2SvHkuLAd0uYHbxmgua+qUueZIU/z+cEHX0tNQ
fq97+L7sIvX+/tt/dfO/um8aZMO20hh8w/rcrMkAFeMbbv9fX+X+d0EtIYiuT7S2yIiGf/prLWUq
hmkDn+b+A5U6EPMmiu//9Mg//frXhwp1UJ7AtzNEFv/xbEEA/kubAGsvpDH//rr/6beUQqBVWjXS
zTHzj7lmSvLXu/3xDe4vla7OQrmyYh3+PIhlQ4s2MFLTblFZxuSamqorla12XwrNqj94f6BcV8D9
N8SHctj4bGd/PdA0hBtjXWWoD+Y2Msqdrf8hIHNXA29Whvj9R5AUh5Jk3v9LMuauIPOXjIylTJET
FuAL8yJZEBDItnfx5LtoR5oB+uqiuCNHh0dg4woUeVmePcvrCY1yVmi3Mj+tfMr3dy2g+2//dh/s
zC1CWr0/G+QtB7nWCl+1UJvAJM8etWr+w7fgroMja6sIldhQ/UYFbly4utlDHPcbuYTqe3/1v37M
qzBEOaKj9dd9pY7pgLFo/l+i4mj6YWMwpigEo1z51/3DMMH9LeXjXZeoN5CcFHLe865EbkX6FYMP
GCgaoGYWS42A2f2RP6XU7x+4+lO0+t9uyjNznAXtcHk53sVZ1k+A3ShEpBrxnL9URsxV8/B+M6po
+5sRjiI0Bev9XyIj95t/3Me6c4J+46e7x9lb9rASN49Jw0LrEFXwXplF+xk98za6Mgf20iN2yafX
aU+HbodHidM6mj/MTKK3IwwezXtc9q+j53cuo1ek0l1ow3NytAJXWnbBzR/SPVqjpu0Ht8bVLtmm
9440yG0crekXbnzI4A6aWu77+mZHgjMSo49p47wmpn2c7HT3CnPt1RQ8/Tx/cUfv8IbZJrhptDnK
31LuCumNC9vPj6/BrctoHwDo6G3G8MiG78iCL3w2yScFuPi8NiHsp3Vwb3Gk/QLeDNzh6KBUvkot
Wrd8AVfAsZgxnYTI8BbXJ7U4c1iW3G+Xx1L74vDMqeguy87S3jLy6I9pPtOlB0XfQb3fA5ztAhc3
F5FpTG9jMG3N53p51I1dELrTshNlREnKB947OGVd6GZk6uPjiEsG43x3VOw6OWbpdoAE8FMAhLA2
RuZIcBGxUxhf+RzpsTd9Pgb+WA2oKHTEPJ1NYZeMfC3IgtDRUDQ2UYhUbG5aqlctO7wMQTkj/tnl
LojmwhfHAwMhRPBWXyeYUdYJLHP/pWhsuKBmKYe30scQuNyrYW07OgF2AeltBKxXg6Br93HmoVdL
8r++2fQgZQ5nocQ53UNkifEI7162rqA78U4PHRh2CjPr88K+dupD14p3LIsN+JNidvV6VQvZMNox
b+YZszCmwMEjO5bLf+pr6co+8U6+AFjSaofZ99L5KUY7dvyinJWNyFDGBvOrXouTLNnDKdoLfNM9
FLLxiQpTqsFP/hK/xH6rcaxNP/olPmbMS0dn+MaGq/jg6OTzS3AlKm4s+SGLPoFuecBxgKDa869t
+yR6aHKCYywRLj91Auan35guycIut5Vrame/ivyUjLqXpy9S4zUgc9L6JF7ppTs4mG2sn+CLZFHj
fC32Q3WK5EP3UDxn1VHY/cBKBHr0DkQ4u2A1g/8MMxMiRhXY4NlZ0QMcljpYOXUKmHG60nvlZ/pB
RbzYlEfgCFxUmuCJxk6VFidx+9vwkP+GeNC8SMnO7HxQNNXscp6SF726WEi3ptWTlPthfWmLd57e
NYyF1uOhnltrg/sQZ12ixgYBOn0ImVPNZ9Yjp6y3X5e9+OXzYP9Gr+RDSraDzfhazJi5gQG2s2Vb
/FiZM+Hne2Vclhdn3juZWZBO9sPpZ0LPRchf0kJUqxOLK4ycyFjfUuPMmrcCGNELX46X5IKIOLFG
e+2YgONCxeRWQQHPY+Evy6lQhw0UVV4U47AVZSKgEXKb5R8BjmfXf7KS2wYrNMcSjlF4YlEyOFQq
G1cl7uzh2VTFwWz32f0ogZhPzee6erKqr175zTzFt3K3bnYl9DuQAjS2Go+XjJOj0PxqA3YfmLnm
TWm8XD4OJPcDg9hC8lGL2kr9pxI8Dgop4MJE95LONSoMuJq9ixjkZOWjXJ3MG7yMupPWCe5mxLqK
61sCvZ8ku4FaPIJgFTxG5e9XIPrlS9sCHCMRc7j26AWCyeCaZOa94bz3wKRs9cuUNrOXQlRZHq0P
88wZZnbKcR3sT1xszt3mIY6umj9/cQXrEqqya0AgLIzNdkV2b3PrPKrup3JR/GozZ/aqAHFccqIn
v3E6DH/YD5AkeocYi63MhffwpX3/RVydKIpmlyct++JH44bLRzkWL/SZZk8mG9uofNPQ+kSRUb4J
3w2Nug8uFcQ95i/Rw8ti0+ItkpKTP8yeetPPxim6h6a49xnEE+iVPYuQT4Je3lu3iR44BvTd6GL4
i/qGcC8jnOA8eyBZwiciZ3zkxAEK4mgZ/TMfQeWPNSw4XdS+3szJmz3IJPMX0YdQOnGt9RjVsS0G
W2kv+evOoYbO4MY2apO5W7wQLBlOrguVLl8SsWsFruGb8VE/myk7KateeFY7v/gRPsoGsw5v2HOy
aOPg8yk5aujmO4T5eH6efLyrN+H0PQWu+MWh6x0+xYz2MAkZcnG8fPJKJ4WwC6ZyCbjybR4lVN/f
Xsl9rETLI4DpT+PD5egLz8al24xvq4WXcWH74zwaPgco+hy/+MUfAXetu0gKSBULhU3BPszGDvX8
vhOqDtFB2guANjlTrA2leKxkVuQZPUQ2s+WC6avL0uKzFhtoUEcKe5YDcvWcDoXDRSqZ4pnkDbb4
9cnKY7uAUQgLoD6yf5lnzpJ14apf2IlbD4wp9OCc12M/8F+ND8qwY8UL4w3NnxMUFDgqwkl4lvac
JP69Ji+T/cVB0G+TzXnhMGlQGjmqDt+fr8XiZwsdkP/hUj1UboR820a6sL1okK7Ll+xFvnEayyPb
c3CD7eeyohVilG8lhCyOlXFi99MuXGX5kZdNPqPiIHP+bDl0US3jHRefrczcYCEHWNVizbBYqEl5
JqGSPqtHFG3f3nkyOUrOkrbyA6FyFW3dxkdOPMEneyEMSnuuPOYlR74ZMeCNzV07vfMtlA++DQ7E
7KEcWUbTbit4vJXx8d60x5gN9YMfdDwhtQDYAyzt5HBkXTAJAgu6ArfDCVKgkH8W2qFln9zBWnSI
kixWZj58APg/mZM3jnIh/vOsaV2k+uSxzLIfPhabP29BKY7nRrOtgsf2i8s6MHzOSrGskNE5JW1w
eWvrhONxvCOLEo48c9bh/dzWVaqC3PVhZ7FORB+nVZrGE8kC3uKP2Q+9eECQeCQj+7L4M8w5+gcr
8bF/Zt/siKk1hAYINdr4yCEoj/FjMqP65TOoZioPMhaafNDv1p4+q76zYCZyJjdVYsOs28z9Sbga
9Oa3gNPg7+0rC5ZrchrolUQtSKWq6T110AGMxNsFflK+w2uOoVYt2lX7CHm1058qxgeZbLqJZGun
T/NGkQ75bkNomNYgJ0sbC6TEQ2g8P871G0ZHIG0At3Pi0TnCZl4Axb+iETQoWN0OzaPjevAleAOk
aF483l6znM6iR9pUuWyrJqSqmywd9fxMiEI9ejN+TXswePgQ0gSoUNVN3tlOR15mjMH9JwOwnWM0
1W7gldapKl+0k27tK04iAxHJDwKvKB4smOTDugzM8lRhJM07PYegthbzIWq8GZiraYujL5cnSKMV
GbF6UEF8uSXBn8yV83MNT1rp4ncS5d8mtf4LW6vxnFBRsoBD2Aq+GDqMfshp1gV2BDXGm9++WLNs
5+TZrN18O1nO+NioXvs+4FlM5g8uUfQzNFvf5n6HWZzHie579Fi9SfXYA4viEJkPHTcvk/kgieDx
MMB0dMX1fZ8g10F1fG6AoALifiNesQKQptLoaU9eb51y0iHQEdVJjR3LxWYMuiBRgLAy2wsNMPCc
ukOFQbYy2eJvM/ZxRRDEJ2BEfGAqDtaWHyHrTr3D9krutoF2bD6tshKUBiTAPdvnVnrIVo7TBun7
iER4ZIOyldME+zoEi91+Te1PXjD8uzDdQ7wVira2l5+kj9rhojQwuiIYU28cOsRqSY0JyOpegdca
0GXPRNg3dKS7QN0av6xGouCP3mtZd5NPYDyIu2SxdcsSrABfUp8nhpSoXpxfl+bAoTB3eN+UeIvu
cdZIGuytoFXaOU6thyU9xxfBJbd0NRbXlsS2cVmAHWKKeXwUSUiUU/vecbnnPhspWWt31beMLDLd
xpIQHumDuWm/uOTKxOUiBqHMdDm3kSNJuB4ZM5DIWUhU7eh8TRvrlX7TTD8e6166Q1/dD9uUcbAK
QNroexBMOLmR6nfpaYUaCltQ//lpBGKPl6/TXsTYXvIPhrv1nkkL0xPMmGkgkrrkgg2OTxxcFY1W
SEWuzkhspF2r76Dq9SNGmxMsx/wBHRnxHWQMS2jiUs4hZ/02rWjziHNSpHr5itn9bUaPHQa2/cvI
pFvbJ8JbyrJp7Ek5CTVE1f1M5f0CWV97mAvcVByVyA9JfXqbNNmWOxtIX++21reuE4XeeyTKKj8p
94g2Y0bUJXZfeNDvVCzGcDIWPxmo81X02K+KbUj2rDt4quCIlNrm09WyWy96uCcmIAspjj6sBy4c
42pBaPkOn+dHNjxrYUJ3UMVDQmcX68sUyRMaAey6OWyUvjgmCmmIL9jz75Am/bVXnfRQsA1uileh
98B+BU/BlqIbkmMfKTi869leTAwcSruRYc9Fu7Y0hqGw1n7ecSV1AH/rD4P4U38MS8q5pnKKHNJ7
od1gSKJdgwsiG8rvTLFxpYd9QcjIwR9vkluIs8hGu1o9oN9fZsVgbVfV/sgw8iYtGwVFP+skfQRH
C0KYZJerkGYDRzJJRnbFFa457DC0lY8BHLnbhDLyhqWAtg2pqrDJlG1tHLXuoWHQ3hzm4RJrj+H4
tGRvsIpLgF5R9K7wAejoblBOyFWIKDqgg6MEevCcwRFz+kvxPn7UGaW8ww5MlDxM8ELj4+zMyAbu
2yO7MqRQKJrNL/6PztlZfu4eGcS0KAKttHUM4M/WgIGjHaBgCiOPeJG4AkbOTowwIJ02gAefRAzM
gWGj6OOmpkXbAstyW9iN1Q7FEOTF7BEqRvCxeNNRO0ZEN7c7hhKRcHDgS4Sfpn8Kt8tT6qYjtWVU
uCFHZNjBLgv1D9ALDqZCsbHfJtWqLd2SlMNhFkxo9FxT1U61yw/LgwbIebcprF5C0zFP+jNNFixe
N0AsVI0KYw91s3vtBmBVXsGkncYdc1TLg1xUUV9tIw9OGIQdHXw3rBA4th4sOhJ6SHaHw5zvGGPo
l/BQ++Gz3G/rxEl9INqQdvCVRy/iPT1NB1jAyhYsvrJFjOhqiQjSHEE0QzkG2XrQzphq3SCAhQgS
byG9QSSBMbSJRZaP3bwVu4LhjxO8175Y0wHwS7fV95WvHmFF05V9vAUPmhMdjbNAS2FjnEu3PIjz
ZrrF215wI7JQ+Zj/TJR353pypqfYzTwdyaDlTX8PP/rnTnTEaJ9AZ1I54ls+cWsny1EEjwALYdqw
rb5KVw0k+GlOH0r5UJpu09440Tg1Ej02wJSh08Yeo61xVUUAiUGy5ZenEdYQMfH/sHcm25EiWxb9
InJhgNFMve/VN6EJS1KE6Huj/fraeOTLiJdVlVU1r4lCCuE4jsAwu/ecfYolFEfzgrnJ2Dvr5jV+
YRTVv83hpluUu8rcRzHj97FAduwsqm7dVm9l9GiT6I5n6r6ybtEPCmcxWXtXfDHrcusdcwS93sdk
KDDrzrB4Ug3VF99YOvH4Y4agdfMiJisQfdTDHCL0Ov9bSMUZJ605PrlriH3rIFs2sH/QMQ7GMRwW
KXUVjiXYZzZyR8J+ca8u21P/6iBBYE7rvmSnaJvJmZM/brECc1ZmVR02j0WwLlFF4oZHIkkDcWPg
aSUJHSXxHeS98Wx4mLmXBWJUG0MTTuF93u6MgRypbQ/aCHU8001W6CMJtzN6iqk+viSc/OKOUr++
z+c1O0qSdcSbYHDTNlQztPO4eecqwELLtDfb0rYZ4zek8EAf1uEl3PXfaf2xaiI7x6Fvsgie8LRb
D85aveDeRmKxiJ5bZxPkO+tcwBWYR+/gSdEaIiB8eE2+opf2I6EKQ/l9RYIY1ZOVt0vGhe8t/RGe
8SkZ35qvFK09tsqYcdw7a3ycasl98WUjdgZ8SIlukWNsXtEWpwFlNCfKAQZlFBw9i3RPmwl9EOUD
FEDMEBjlUXSU2ip+LR/CZNls0THKHTJdVkYTIORldh9xZRD3Vb4Xd9g3nRIxzhH9E8Uh7xLeWD3S
4l364vKs6pdkhHnOwv8e409M9pnbnhpTmkA+VzkB8YfoW7vSqBSZ8+olfO7EtsXaOC3je7zJxOyO
XvWtfKak+qniO2ZaMMKt2xayEbiU4iDAmAwlbaZpx9CRHDwSNrV42e37i3hxv7XaYlttWd6fuCXN
TfegXuxvsCSwm+SbIpBLnkpy2AXxbdKiXgMDxsr9B2eAVeBXdjGw35MQqKyTeT8wn3hyMPl25+Td
YN0bzN5Lmtj4lbgH/XpNkwCcQf5SfpQfxad3loealT11jRvkAqgFzOoh5YYmOapbDGumKj9icu1J
S4puvYt55OqISK9dult5M5R3WNQiHOK6+PJP6iN6Kl9AETAru/Efc3MXqBtMSD5+1CFZ2f4PDGPc
LfNgwCMpjTa58eRGavFDAZ5ZAhM7Uhpw1oaz1tYk87FEn/8sLBm33QeWvAWi7TV7DWm6HYed2g1o
EfBiLbsdI0lwx/T2jFW3WjyWGJ4T53WijLbRrdWUdwvEGw/33iV4o18VOvRVv+kP1Nie32kA2fNo
+xy+MIUi7woSwBKQQ/Xk3qYekJ8ZNsew3704FwKOqIvfmIzkJNdT/FyAU2cdv83O8mX4blD4fTPv
iyd/38LAeIkOwyNX4g+C3bq8oqD9bBHlef9o4WVYfFZLrDIL5+KjboBih01Ru2ChzLgU/Nt0RZRM
te0WoAqCtwzJ4uImCWHRrA39dTpi6z8wOaO6kRh3qvd3Sb9X3iN2npPSgttg5v8G2cDa//ptb869
oJoMBiSa3iboCxMUR0fg0zWntdUIe5AdrY+eDtD1/7wqOpboeLbJDKe/grCRSFCQMWpKkvHUo3f/
6zc/+dt//WgFHbqH2biEOUXN3bnr669frpuqa5rMmMgQtWXFODC/9NfuEqMWuNAOkR5jj9ZsKOfz
l2D+8fp/ftkzRQ9d+e6hGVpDQ8qcNvxt07+98vpyWdAr+rW3gigHrHHNA9hLxH91uKZRu/MrukXX
L0E1v8f1W0nDXqyv3wKmgXLk6Hm+bYbw+Gvz7q/D/PV/XjBzd3/9fN0mS+sIclEAwupfb3X9/18/
/vwuzELwavNef/0msUJsqQ2Ppl+/cE3Fm1x/LuZYB1GW3ur6kt/e/vqxUYQGrJVHbqsmYALJPZ2V
HjCPnidnNddwwVNtutKjoEeIX9wBIJNOuKGzr28NszoHeHVkFFO7msxHkYChNPuHRni7tmT5l5jW
XuuUXLXIJ2pgu0rxaLdD9z4KtA83UefGMt48R23HHB2l0imjaR66WvMlNIkINmlZeBre8tCi/jNq
VrJEy4t/w4tR3sfutsuEoGLcWZuuEzu9RlaQ+I63Qy3OkJy8pH084AGQewUnrs/0x/Kq9Um6gV0O
T6YnGAWL+KHvgan4TM/0ap13WKPEzoi99WAxt6yS2zh7DQLmKVQ5CKteSdfba83AVDHOqMql9car
gRSE0U3YZPgAHcYuM7id3nXXOjgt1iYZawcrq5/KSHvX7ekul8nGDz76zqQXlLNuZsDxjBv0/wVI
JM+lS4rJ1W7V2WkFBdCJoo7vvA3IRZeDm98iNYP9X5eSxRHqSFYAdF95ikjvWxAg1istCjpF32nn
ML30vvNjVIOxSoBJoSQ564HzGiRIWA04okPyKeAg9eln3mML7/OJSUDYoF9tv8Lc/aCNnB9b3ey2
hT6F2xC/a6ntpgppopQsp5WBTFflL86ITVOJQ12NB8Qke8jT38vJPw2Rcd/U3e04Ggsscqij8sOY
0BHCIBDqMETJmKt7m7kYw71fo2q0jKfW23buI87XGMK2sW7lBJnVPQbUPJV84zR9NIj+QErfCCP+
sJhtpYM3LCYREKuy7DEcI33Jj2YsfpRx+9EEOrjAyWK2xzMe9FPLGSMqiaROgWUUU9gxnPCQKJyD
I9JZ2BCmTVbuXRWU1ucEG6P25X2mxtesrKmDei3VVDNFZ5T/EEEOeKDVjn0DwMMqyPitnO2QUQaT
LWsqa+5TM7GMYw0zRxV/L7KlZTj6Ksj6p9Ll6ToqCZeka+CtJPFpQA+0aiReLa0uF5melpeo0b9N
JeSuCisr3GbWk5nxPLSi2BOt+JbYE0OKIdDKNPUKGYC2Qhv4jbU+3adgKVKUl1EdbzzT+sGVtBZC
Pfu9+04m9o1PV3pykGoQev00DN2xS6E92EBj3I6EVaGfRwf4TggTXZgQcD3KH2Zv3A/PdUZBJyWh
fB/TyywNhTE2sp7M1h0WFYi36lM38eUmWbdPCk7XUHU8ZMejATVs01fsHHAFD6/OPyoZwXOpBgKG
5UGE2mXS/Q0KX/+C+PXoxeqH6LGq+Cwe0tJ+Qk1eI8REfTtWwXnq5LudI18YCubRdMSmzKvWWq3T
tRiL7zE4m9E325tEL1z8WBfEzzeiwi8nsMxsrMD/8k2Mkn37KgXDXKUPB5naNlYbutvhKMC71l6+
TLMvolRBufY8xV33rvZhLHU5E/Luy2qmB9TO0F4CloW+D0AoLuKjPQfmEuTFH6uHGYSil441zY7U
rZJ1+ZyKTG6VnC6lpj2H3JucXfka2V65ERoVmUjfu8FIr9KOlm0bv429eOlC5F9GrYKtrrFijkKJ
OWE0KQ8B0/Sbfm829lm6QIcio2FFo1+yMGWm2ge3xY+uLr/7ij6PpAGZHcxw0gGFRA4scSKfDB8f
n9OsiZGm1iaNeUpIx8UfowPhom/FRPdTapQ9NcaeXZ3iXUUueRum1Zssm6cq7y+c88tUG7uKCe3Q
xnRNNf0lcCl6Jd6j31e3GR4orSxvI4vELy3nwVA7ABf8LPqyhgeTrIxFYNqYI4rw1sC6jjQ4pSKv
J8SeCzyzKEyXmoQmDyBzIS1QrHqXfoI0DBFXqy/LniEOabUPrOQjYfDG3h9+uPUEnAclztHxWfIz
fqcVbKgysRAjIoVzMNC10ZeKjPFWKK7+KUCtbsEQQlrNHTgRhJy5RAhFaRuv46Z6TYayXzYqvzFv
TSohGmCCAOBGhjf8u23RLqjCb6n6sMOJW103eqzQM4gig0Zkxwcjw+BfX4IBrCXq6llVSkFdFCMr
Gx8/Z0/8ra+yZy1sP6RhkuFjzK2uuVZnEbmbpemyL3KsWmP/FNlTw+zUu0H2aeCBC1nCJtTrEbAT
mJ0SBTI4EM0KizZwokEFoGJeAvUD0QDGCc6umdP7QoqbLyy/f9EHb1xElruvCx834wCLN/Lki15j
O/f1nKu2VRRC6uRRn4zPAgti0bQHeLJDQLG2lMye0pnxIBIUBKMtT2ZMJV2x+gypiK2LDGJt56fd
PrcKsewBIJoHrT05pk+7SafNEPgeWpMh3YlE+ueAkqOXIfp0zPHTgywPL4GSUZZRou0o6CfuJWuh
ToddC9RtoE+S58PITEdQaC/z+7apmk1nQbOyG0oArnHQ/YkBMRqGVeTDuathzUWIw9ZNW37Cidj9
v6Xsf2Mpc10TUOx/7yhb/Ujf+/d/J87/fM2/gPOSjFDPNIVtS54SUOf/cpQ58g/HdUCB2J74E0f/
p6HM9P5wTRu3GM8x6eim4EX/MpS5f1gWfF6d/Rmuaejm/yUjFPvO3/xkHn4TgfcAVxsGNd3+G403
ibswFpNX7RD/2zwpy8MkugojqstKKfQPUSZRJFhMqymKeOT0cLmuCXDJd6IjaT2rmCEGDUU5KTKW
RTzPx5hbtBBtsRoTB7wXkXgLVCvYnctGBUeAEfDFC5KUks6AfW6oY5Px+E3CU9tAsNGCN9cum5WS
YNMa226PkUs6lKlRoxMVVVXPdreNY196Se1xNiVFtiWPib3KQzwXckISFY3Fj6TIYGw3Mt64fMQl
hI51lzev1iAvRcnHEia40pTSNRHtPka6YahgPo/EP3qh8zyaerBOQp+WQq2tibxK1jVog7Vfz2Yf
n+JFjnIwk/KhiNOjHkCV0lpgXp0fsnwdA2KBrW0JvPdcCyRso4t6KiM6qNUnoilUtcFNfmsEwZvt
p+LBjXA1JBQo4oyQ42mEJDk+MhwMCw2fOMLKmjI2cYD0A0FPDhWsjylgIgVyFasx6BFDMu83Siac
SfLgB863CMJfejZru9z3qgnXtSV+TLkD4dApEXHNixFgdxAkcERlIxzEJnprC4KwNQMYH9K4IhPD
coyUWtv9OvNUuWEWTClbbbiGvpIegJ9ZSip3sXoog9JETcDffqMb6jkzAhpDQ+NSQQqOIW5m4D7f
pQaEM/eRqIvQuKs7404mLfhzDzN834YdNIZisbkJE+NSJ32/0oPkC+7CKoV51Ol0lESRndsopkpo
P/o+5DengS/V1OORFey08eLquygkU1ry41eJjYZYxtltyBvZ5gDTx1FnVVQmgXjGXU7RYzSdk9+1
Z4wLTN+H/KGLFE9GX3eXNTrZoWcClibUVkbs2okb3BludirG7CT1j7rMbssqOQyEnsB09SEYxvxR
kpH+je1jCrGZCgFTSPapaaIKSt4qiTnYKYqHNsnWDuHrz0nnL5nnZ2pYlmbIYz/R61XmaLtWHztK
UjkPwJugrW4GEymDAwI88fnkHUUUWzJFbZi5lywaN1mHhEOrAMe1uNuJ/9mZAdzJbCC3qy0gCaiA
Uin3OMisYVf0vbWxK4dlbe2xJO2Zq+sJU/gCut1g5lszTymjVqxpSn2kLB082oKJcK5UxSon+4rd
eyixx6Z3q3XhiRvf0g4q4BnU1o59Ht0HACv9jV1DqdLtLZylB1sb1T0wm43XVSinanRfZQpMOfpi
feBnGQ3EXu58l3WLK1V109jeLh4fxtFs1ukgaKIm7mMbnp2Uenma+EtSvqOtSoF26ThYlk0Wn2yf
2m4AhRg7KjMUDPK0kanHNQlDTVJ30b78qFPp38qLCXrhgL/q4jDobMp5bNMiHO+FT4SAL17Gfig2
gd7dZ5GjrQyX+oNDSno7wk9QhyY3l8Kpa7jgBUYUrW9gmVZ3FaFRJ3MCCGnAfcLAglojNCEd51Fp
bXHIolJhmTl16b1bedYui3QIBWOz8RMTxGOrpo0V6nSVJg/oEzQgKmN+FD4UIXbGFMZzo8JqgRXl
K419sVVTkG/GUHw60UHDGnHoH5jF77oRnSR2DSgOgSdunQrhgTf2l268M8z4qHJmR6aJ/ack6cP1
9c84gkKHlvl5MvKHKADP2BkWqaKtbx9tCxJRPHRin9vjunOzAEwOPZQUUMixNKZs03MAZqXqY9Qa
9dHoSZpU2vS9SwbwbuPGHIfnWMhZaRRjmJTu1gyU2o1tdOcMzbClZEE70Hd5bsyoZMMg97jEVexk
z/U88Bsz7lgXlJaLGfOVoanbTQWdULIwl4lP4ZarJTlJppEiGEPa0Kzsk15uWwwKDDqMo0SuUg4v
8ho2GaSCzGy+DKehquATi412WjtGaSO3QWfcarmUx7yLymWiAX1lNYAaIqUincS8nWY76If66aKY
Ye60ujibM6zMZeWz4lSs+oA5W1h5tJpy88WD9AQxxPFoUVaAQTybnrcuoRWO8Tqsma5HihbI9Sjq
+VCu31XTV+hAgL/+kKl+2HGh/TzKPEyGY9IiCqcakrGCPnRjRQvp57dVZCMAfZZeMR2wMTwWuol1
ug13o7CxoljG3TDHT2E068LEPLA2QmQ3fwcnAhImrij61lInbK37yiRhr8VIndmIX7uU//VZuaTQ
pJa1QStcH63bILfAankTyuZxhmkiARBpwNLOGba9Np2rgRbK/09A/zcTUJISvH+agC7f0+gLN0j0
b1SDn6/6cwoqhPWHMF3h4JiHbSAt5oB/5h4Jw/rD0iXZSqzWrSue4K/cI4OcehcOAjH3zs+J5l9z
UNKScMeTo0BOkUn+kfi/zEENPs/vSAOdwxIGNS/bMXUTx+qcS/FbMoOazKKs2na45L3prUWBTFQN
1qnTS9oeZdg9FdaQ03KI3FUVSeDZtUQoqqJyG/mIoH1IGNSWPnmCnTBqhEg28ktkh7PcP5ZGfpMB
1Tn41vgWaW65DWsWbQMjcOPB/MEhepPHuEc95dqb3/4Q/0XohPwbq2H+YJZO6oDjWLpF0sXfIics
mC+JF7bdJTDQcvZQd/Aif05WLXehCvJT4TjhSmQtkOlao2bRNu6p7gdxKUPrhwonuKEDKFO7HBC8
p/nObDW1Abhin+ukXOt93d46UWjRWu4TFGs0pmrXT8++6zME99FOH/L7gqrro5NBlhRGQ5wJyRBM
qHM8t3r+hbmrP9a2S+nAUmstr/o9xKb4aLZ9fEwUyuHBaWAbjGjx7EH4RzPsb31Ng+Xmd+ZTO3iz
xMei5LiWTKkg+rnagz2V5i63mMMEAVq0fz6n9t/WK9dzajs2LA2PlRGZW/9+sVDjCVlPjeoSTKPa
dG0YMauwoG0qMGldgDisnMYD0Q8cbKRF27yE4Fr0312LUK3IqwxkciUKh0S/6brW3KkC7FFu46ep
4m091PIhJjf4Hl8qTUbbeIITAqfOl68ESyCLTtFydCVUKyISWRa5VJh7MKJ5pPePSVEjPbTjh4Hn
NQAy3PLbNCxpghlZcbEGEW4r6aO6Nzy0V4Wb3pC1iZYI9/iqEvDMRqMXj6bDufSmWze0s+cRzmvn
ZCgvZUk4jShuRszlTolfIRqn2Yki75MIB3ocUmYxMKHKtjqZJqbOzKbF9NeXbo4eh2IXLf/57yH+
883rWPhYucpt7mHTmO+B325eZ9SCXivT5pLLjySYiqOb1GRvdDEqiBDLeuwb0bGzpH0eOivaJnSi
bD9fV0Z4VKxjDkYuL62y9FOk8rWJD9tDgFRV+vM/H+ecXfMbNkV3hEOqm2N6BmMMX+bL6rfDlPoQ
WGUT5BfdIIQnTuQ5tzO5liG+2RYf5v/wdlcMy9/fz9NZEcJ/FJ7j/u3WL7n+p6oOiwu1bxHeaOJH
RWETCoIhcccL6zKqBGK5OXkPFTcUTDn8UV5bHElPwS5j6ffOvTkCDVOmDjKkh7dZOR9xxexLRajT
wpQee+2X24Ji1roBRXgupqzelAbN30b37fP/cP7mA/73D8S9ZkhKlZZtz0+Tfz+BjmNGIe2B6CIt
841FaXh0Qi7+wRU1w1UA6NfGLwUgh35xV2KhZyQ61lNrbGK7uo8ipJJ4l9dK8CJzZDRsSnF7/ZJY
3g+RAw8xI27BUUwJyAoWjsOUo6hDv2q0NSO74NM5+dRveprPsV/1JHHV1I0zSEyTZoqDPruWm9pJ
L7rjU+SbYufFm1c1YXgYQaheRNw6YF1TF2ODWgbe1DAElA2T2p6GiUyGs9Yzk1SeDiDBQJbrlOZS
a9ov1ejhhTK8wl9soKGPInFyXV+gEE9o69spzPKC2OfSUvnln8+7/FtaEhcuJSIejyZNM6o31nz/
/Xbh6nYrmZf6aFzcpfIHYAKa7O9cWb/2ocbA28XktwD1g0Qzfk+EG/8wgdwYcdG/V4kjkPVY9k2o
xfo+6bVuq8jIuY9HAi+ieVvy5QZYHd/bNrlYibkfDDt+iwsYbHDYQlryaIerNEOqIVNGoty23i3h
owMt7y0M/au0boCAd3NGRzXexmXWn6Zkgrhuedo+yMVDbyTWZjQqa0dXilzySmfyLPVqk1uDBX3c
Xmta3u+GKapQd+bpJUCe1Pn1N9YQ5U1qlvWzRWab0QwvbiPVWRfrfz7BcG3/06VtWiYjgu0x17F4
qszJUb+dYrt2I70OlUn6nh8tWTJBCnbBBevNQLE4iMQ2nWx3d/3F9cvg+j7V+3mbGq5Jtfn1GuFr
n+VUolj+aze/bSKdWJCvML/w1946lq8ETBFw83O/11/7rPK05W9bTramLfMI1glXCm3yefcaXc69
ZqSb3154/cXPt7weYJjRgAIz9fzz/8zrEfx6c4hL/DGgouj7JlSr//Iz/dr6z/2K71lAPurPY/jr
w/x2sPPB/Tym6zY/37Qts5tYEP3UwY9QLjDJebPrBr5VA7a9fnv9zfXLeD39128tblngnCHP+K3o
xLT2m+Ckmf4xEoa3I0GC2v25Ewx9nTeYUERKf6O6Fn8M89jnTk5f0IQTyvdPo9Z/dYUl9m1inkiB
+tIHRbzbSEhfEr7jYp7gngwfZaYjp247OImOm0DkOLaeXj4RCXWJGwMJZGMHM/HuxSC7alNITGqt
vkZHEWzbPDvywKcYI1CZxTmhXQYSodAHGFkqqipBxTQh8Y2LYZCSNA53vcbjHOjmIgJnoKAvAV0E
bzspairEU8HJBgtEPwWfjj489LBx1m3HPiLXIeiDoEaeu/B9J3OdRQfW7HgoDPulcY2LHX2v4u7S
JU58jkxcjHSwNold34rOuGkDb1wnce9grSK1L7MVjJwWZRe3AfpPxPKGWdyHZssDye423L5vVvrm
4uVeyRGpW9ShGTcba1tZ1ERjixV+4SGlc2eDBmXUUquRTSTlqUgqe91EIVl3lnidBkotrnlIZoh7
0IRHCruERRbj2qUZvasp8TR5bZxYhqKLm3GZPsGVDWoekQ7fY1k+GFbdImE27uOgPnukFaFCRw8f
zAvqptxWXhNu0+6g5aiePZhAwYAFR+/Xedt9OvRL6jRPtkqkaj1QD7wxrTfQR0u/KGk+jpTtQmjC
boMgXLPzrRuQd1PojIxixfMy2tflTqvsY01d88ATm0W5BoozRO4Vu/VKJoLz4PDXi4fPqErvoZxp
Z8NllCwsEzjssAloie5Hp6LbNXCB5S7qEF+daP+0tM7lfgiJ0oAtFdWwyUUsebyH1amS49YeO6RX
FaCxOsk502rCVjTQLTOaEEtKGzO7IbnFSBzovRgNJ4Oqk0IHkyKP14ymXTtTgZTapKFMAXZfOxpu
/l4bKSAPXw7BTunwbMn4u120G2psmKmt+D6Hrn1ypUOOW0Inta/cTdW369joPkwnPKUacjktulc8
5wH7ilNeJQ9IQd2YIn5kgXrCKAlUP935mjgS+fQ8xGF105fWsgxRRZZNd1tXdr1SrPQmvXgITWr6
bUHfOqjLiyaNlnQIuupRI/qzE3gbQuKCg+fDnI7zR7MrtzpoG3iw0LRb3SpWKiIbchxwYiiLoTWe
0u+TBVfTKFWP5BRniB4sy9yRzLq7S4tqA0KmfkK5gmdIS7f6aF+kodcb26H55oakelD+PfRi3OSx
89FpATXPOgUAjDu51RJWduW4yw3zMPpjvpaJfsgC8ACWk3KT2sGdRSWfW4vKj/+e2ZpamUw2NsEc
niQl6sKxpN8Ca6p7dOL0xuxpkDAgksmU+4iREI82btuvIbuQyWkZy6y16kUsm8eqYz0oJnHSHOwK
g8OtDAhsNzG/BARIKKCYNnHsPfV2EG/ytDgJHd6pMqpvXEN0FHLX3Zmw+GCQgOiu+okQokp+01zO
34BgDtBIYmysggDYrAXCNiQn1ybwzUkzAefMejCYoSLlzfNdpxsRzKUKwarn/ugb9O4cYb7SIufI
cugDNg2yX850JG1iWVztWYtMRj87IErI2rIUowo+KQ/GFPkS8XmokFV3gaMzQKbQ1qH46eNoHWXO
OJmyKppiK75LSUfujLG5bVA2xrVFdlsc8Qcw6y31f+LhfMgavvK8zdQ1i0HRs21V8pZ0Xb/gRNJd
wtOtXsIm2Q9J6yJDxpVTD7hvvVZdyN8rKs0grKJpFnFpU+idBrEK7Ts14RkzRxaNKvOO9VhiAMfy
Oer4/IZUN7eWQGoOo/XY3fSdaxwzKuqekg+Rnm4DxsOZPhAsYXLMEojsIffJS/QV7CfWRTs/9XOs
12+t1xH0BU0iyU2SBt2TA5R4MSki5zpa06PvJasmmh5gkWPMVQPs10IMm8585wbriEWKnhIGTgwz
jbFIjGobMqtGAURjobcEyXHBNgNsP3g68dF1Cykw5sfaKZ9Bu9yjqp2+5WhAZQI6IvdmLappv9bV
gO6EXh7dtRbC4sZxSmC/pCi3SMJJTph5/Env45PTtkNMqdXXhhH6hJuv9cjb94Rsr1rTfBBQ4yjg
FIwAhhYS8qQeWw3oWSW0apVplbPxlHdUfim3FCZunRiKN4m8RRGe9c7/0ebJD5Lt6CbR05AT8gQh
hld9LnCLkEyeCIriIipDaq5De64U2gCrp8sWUMdUMn+xa5zz06wK7Qjbs2tWTdB39iF+Lq9GS3OI
StP67CNvN46+eCXwsVt7utUfu8DTLnlTkPkzb3H9cv0xmfLgRrfD4ehT5l9fXza/XnBiPt2A9+6m
SbtXQzvsyi51ENkG8SOyzK/rPpp+PIMNaV8qnqcbK9ONQ+852s2opZDd5n3k7h2SCcQYcRKtCinC
y6CK5pS2yOVMr9a+dVm9vu7LmbJx4fAMvzO0odizFMu2bdYXxzhE6js56btD9sB3I5vVNY161SDH
r11Dg8VpeP1Z0yEReHqbvWk2QYrzppx68ANJQHkk7EZWb32yD6epvgNE6S5+7q07x2OTfhqO1i9T
HXaZnrsK8anWEUvSmk9+6b3KeWd6m5w73wlfCYIFZKQHIZolJc9BwiOjtLwRH1C67oVdwa/CKDu2
VfvAlOc4sGpGAtV55HIKcae3PqCHeTPdejGt0voYG02HXpbXNwTKioNs6LT2eh09O4b7fN1STtYl
zkLjpQ3Ic4icwTqSQULO5SqZsweE12lveYZFqpL1dzeI8FjYZvzg1bW2hdQCt0Fh9LOqWRM3fxYr
5JbR8+ZjIGBgWU8u0ZxO4R3sEfVKp9eKFTypbvOmIq1ueVxVL6lsCIASXExVUtUXCW1xVehG/V4U
KL3mTUsbko1VFMThJH66swur2+VtVN2nJr7b6yYes103dP13TaKEcYWGFN/EAaBpqbau3EI++174
cN00aIP7Pp7LBpWObwVxyzHjurvUJs66zG6td5XScrqeSBfdK7rJ7l74U7Nzg7DciV7p937RdT/f
uCfopWxpaLeIWi6yyexVSzznqdErmGUj1nG6hMVnb71oU2q80xFHm9XV+qlIC3UxqA7+3CDXjrVp
pR9xpDAfAHI9dZoWXkaOEVeFScIMIbt1Lz5Ao9Fos3q8N1ZvnruCXKvrW2Qkg3HB6bSXUKKp6ezT
2Tj3Lck/VTw6Hy5+w+uh1C3VVeUAP1F1dBYlXe+scHkmNyZhJt3uuhVTPlS9vNelGDTzdN0Ada77
Pmr31+Ox/Qbf4BjplyRFTeuh21z109S8d1hgfh5QOBEPV3g+WdkiPukVme1Iw9w3hz/WdQvqEPXS
dbPqhsFTHsPRIA68GNVbg+Po+i7S6/EPRELcpCynj8pzMLkz4n2DcPTzYwOPi5acoPA2cGV2zOah
aV7cf7Ojgk0595PizwMIv7lNAtM9TKlurEcrDb/loIau7+KbLgiYgiDtWItYG1QT8K7cW3Mxja8x
jODrfpQmxaJy7OROjjUSdZ65G9vW6AsF+f66H0jE6I/jerhrDC04jIgUNjLm9mJ6QL4Of8UkUC3N
98K7m6qSMLMM625c4DAlsOW5AJcmh2l4j1xgulIfo2MlC+NeVvpnryXDOzcP3gTf9m/ckNm+HlLS
cOYX6EaK6dyRTymQ8p1us7DxQ6N/E83x+kJDxkAHqWsceJ6na1MP4RS6+dP1lyUyOwqodOl76Soi
GMjpve41Tqb7vtfbx7hu7L2sUnzHSTS+4xUzGAvfFWzADdG7xZ4k3OrJoMB3PXzdVki8x8w854EP
ijIFQXjdIeioNwWr76FtEIhFhYuTdj78PCSXo1H9t3IsmJ3kMTFE2EufJ8faXQ+xAOFJU3EUp5iA
6VsZhKQq/gd757HcOpNt6VfpqDkq4BMY3InoSVGURPkJQsdUwrsEEubp+wPPX1XdFdER9857gqCR
KJIC0uy91reW3/SzAEusyIOnJPXtk54Yq/88Ab3dzvsY5kVn7UqjncEH+dkHMdTr20vqMZ7WwZxQ
ODDb6KmbQLSEPps0I1DhY11atK1VYz3WKnHu524g0mr57GMdHyjzzG9V6bE/g3a+Tcdw/qwRwVj9
ND/S5iAf1UUEQZaFfUxSt7j2gfH5513ZnGhRUg0XM/Hcc2DQF7g9oeDcZlKUr3pGpNKR9rC1xz77
xnt6e7f9PHibRiXeIc7hBVd2RI3Yrp7/fDuKQBUg7oqxPMK4Eqv4z6u2FilbFEavwhry4+hAJ759
iNw42Uz0X4Fs+q3jlJwyAIJfgxZ8yPIhyT2wyKjmFCMLO7rcTrspYGtok/djxz9HzdQtrWw8hq7d
bhyWBF0UCIDOCB5hodWHNvW/DCut94XjNecqlixNSqTmvluJc50RAh2ICdOL1syqPRZIjxQHgRB5
MNmsWq61G0yXkI4QoxsrP5Ac3fw8dS2WtFChmKrDXckOlinmhz9lxqOdkG/oDDgRtCI9Nhx9/KuB
8SWCmvaMlSAbH4LqtULgn6TDeFdEjXMcdbBHmC8WNYw4C4ddtXR7KJgJjTeAsFdCnb8oY+zzNPDe
ejuWpARpvScWw94SzREi567HTaxhB85d1mAREfWfg4QQeieoJy3/tPIoggTL+O3m6EFf67V9ascm
BqSyAP2XH7k9/p8/d3vwdnAsWtZ/7vak35Czfbr92u0Fbo/PuuVv3G7++0GG8XBVCQ/k7M2Hc6Ph
ZRpgnltDhTGQJc2Bms68Fp5cH/apzsq3UuDcJBXHWsVGN+8quulJTHjTSDqOKHJ4TCjj1L+4gBjV
WOvWBBFPZTYcySYajkOX8OWaZEgEs3cX8BVtc/9bdIhojNDqjlULjGp2K4L++hwURDCm2PEvwu39
Pz+gp4ww0qrD1r0cbreyk0lxau+M9hXSNuSDWB078zcZK3ygG0TyD0kScc/s4XSnG2NvwwHfY19M
m6TRH4mS1UngirEJllZCDRvXay6FcO6FbBW4VQxMXGWopTOiHasMoLpvsGFIG/16+3BUR+tjgdTA
rJeSIxKDzv2RoSk6IekBPyGSV3DCvLbqXsx0CZO7cSOHFgIjGGRMhJ11n4BC3nbLY7dnS8US3UcQ
HPcT6SfAiWKBxq0EycBCgXAGzCQ3Z5WThutq4SNWecEnnlPMIqO/Yzn2ojIedpTxGBcR3m9bg0hH
y9KztURXubHKQh2DoFfHGh0RQcZMvFVpEt/n99ExyuJsTfXKu7v9nT+vfoMr3u4XiQUyYfRw3rjd
wYrSvaJluJ/hGW8kQxUtFrAyM13rte9RckiT3EDcI4yVr1OF4qp96t2y35mwTcFV5+POVuIeHRS2
lASK9B1daBoiNZjhuR3eElJeRNUEuIbD8Mhm0cVHcIwXR5iFV/rY6pEipCbK1wtGC4UTvb26rpaA
aXvaWLGDXW6Mfg6KCHgRFbCH2oz2mvPg6rLetZV/yedGru1xeNPLlXcjMCq0a39utfQgKPEbQ7nt
YhdwEjaMfdk6b3OCcCXK7/2gF49G1cSE8yEiKdM6OPS8yFkNmlQRBXyuJYhrnaakoKQCK3NiwXOK
RLtXPXE0WDr8FYF35LBY6DAdbfUPSK7SA8TFt87r51OXOvmpVG79PJNNtobmjvjfr5xt6hDwNfUx
/AARim1URUhXelQr0QhQekKOlIwRW2OmBiSNBjkkTlVegt7blg0FYuK3K7PGtoSgUrpD9JhVYbpx
8rzaeGY+PxslVUb+DinMPTXbDKYiOBY6HKnXEDw/WERyFrl9jN3wPHW12PozGNYMHirboabKd8rJ
Tilb5OPtUIzOY6jA/Cy0SLRBeAuX/JJ/HzKDYOuhgqFgCuOnzJJXMqC6FQuw6GhU/ZsfGxuVjTQb
KIgIs1FH0+CSF/rLC0i/nEb7MXbshuB2jy14kO5jYgnhirLy57rW+FgXWY+2rXY3ONU9Ph/7+O9D
5aMRwNaArrSofkRxgSW5Ahweo/a9vf9BQZoddY5Kstbxuk7S/ng7UHLqj4l4Cys9HhQX6LHr0ktS
wnbJbSJObg+V/7qlwxQdhkBWZnAB5uOII0BaXIbJcrAnx9iQ4YRzi5441ZrHwsLqr1xZr/MeESxL
oxgi+u08FyvwtzArw0kfPcNZdcC8D0OQIfssxvssrcI70wYrKATTaJOH/Z/D7S6mNYEDannGpHzu
V0N1GJZPcjuAXPUIRi+XYhdK53k51BIycUFkEuCa2AGEVD1U2nwJW0Z5JG36zyEwxV+3on/d4sVI
qWro5Wcp9PPOt4bj7ZY7Rv/n3dsTZi3WRerXe0ka3PF2cBZxddYUr9K1021she3xdijIEDtGC/rz
348FGYHm6ZJvc0OERo5mMiCFEtOogA/u+K+9xIcczQ5AvuVXM5uhJAZivvKKBhaAK8bDjK9b4Kc8
WWGQ11BWcCfQdaM0GjC224QhLMSB2t7OQ/Xm6plCjWs+4Y9zWEvU1WmwFmnyxHghlx6s0SFOy9ul
Ucp3dTv4rNbvKjMBXr58JX0BspoQNqqUy1lx+zhZyzUUsV03jX3pBP12TLJvs/fSkwd3v5msAYAD
49Rt2OoX4mlFzZBGSPRIeQ1E2+zkGxkPOJ1cdzwidInoBgx49efQPKYpEX6ZgrlhaAbtQnCp2aUJ
wuZ2PwS5L4lKPKBcJHaQqtrKBcFWAM8+9m25yZ2IuTi2Odl72wF4LhBdxlH/kku7Ok7LtXIbDm63
/uMx6XMihl1Dx5Xzou+qcFOjNjinc5Gi52xhtFUZ8e1zHRJ6FyDgjQN4X6YcdySOdHR32YyR8PGS
lVmzNcc0uIxo+Xq2ud/0YIp1ESKzD7MOu3kUDYehMe4betLnfkx6SsCSxx1C6cWc3TuoePDZqi0h
n81XWNjnhBbrS+G14ynA/LfOrrEXjs+lmsOHEo1B5Rj6mIY0BJ2Y3pJLS/zOl5baTYmcLkODyd7v
DKItAh+QCDKoZqPsgTZNrmNqsTYB7l61K0grfSRapAhYvcOViQtJSZl8UjEK7wHFy/BEbpy5GYOG
yI98GJ6E57GNskjRi31wgrNRknRSUiX2nccoaEqiKmndtIRmEOZQf1ihC9CwWUbrFLGzl+ns3kIn
htIWdrZvE+stajnTnQlIhypk+JLr9FdrRjUgN+5Ri2cJWDGo5CmpvSr03HfC3SBPCuurdw1/47gW
6gu7SN5Ht9ncHhe1potgx9bBd7L2rS1awghTgDdD9dlO0l6HWIVPRdP5e3tCAGPP3ktteu27S5//
UCcocntZkmVpzd56lBj+b88GmbkiL2W8c8Dwb1UhiRLJMRAezIq5WeipfRc+0QlkA/1oXGJRoVVv
sqLKdqhiY0o5MKGG8bl7yPxUXW4Hwh8TxBNjeEjxLlKurKzvzmgRDxTei+xBq7FVS7bKy6fHnnY7
e4+3pjOCNwcDIFrX7Ewjpd8YVWw/yuXWlECJjJOxIsqx5NLxuozlnDs9xXlrrGzPn1bTTIQm2q+O
r1o1YE3T6U6nJjI3DLRHMTMCkSwIaRO7316V+e+i7U0QRnX9FuqM3kaiKLa5M7prB9FZELh6y7qh
I2Y9S35oeQ0zvcduYL6NQXJUI1z91JfNi7DH/FCOGo6Jd6WebD4oZXi8CcE0YvkjGjlyDDHWdtiI
83ED6jq6y9OMqTDs1BOO8P40WlX028mgByqFlGhjqf4wtE391tLg6GWVXzDxIvoanQc/LJ/pTNkv
Sex0UFoYGlKAiVOXHtqxV5eST+GLqdh3Tlfe3670xA+cU1JuxUSra+J3+K8x1ZXPeZn3Z8duz7d7
FgGpz4bZ0LkRsBkcSahINMeXvTHm7rsY8107V8WPIaTOFulUPuh8/GzGerqnLUrt23PEQQQe7orl
MGuY0il19MJEQ7/s+lZ2w0kWpnn3iPZp1SOtwD4KZDSJ/OnJ8eb6oGO6bRGphFGFWKScaGjbEWvP
SJfOh02xEreEuRK1hSFRsZSI2jv62v0nuit/PSrlEZorq5cwpGzhN8GXXEoJlCrrexpEPd6/0N/W
mUeIajtNP4Pc3wRzPH+GoUYRlccw5wIH4qdJbLfhTt21KxbXRjMnPwkbXge18H8baTNmW0OTKMTy
LDhWdbdhIIs/EUBKLI4xnIfeDJ96cltnb3y3Qum8Np6Z0EBkIrBj0371ouavu7dn6XDSJCU6865S
UXP1RwZnUmk+XEfNuyaSSFaWu007fuiW3IDUHv6hPKLXNexhqfFvkw2K/C0NWeC6VIA9v8igsOCR
9ltJrzSZqJtQ3jX9n2FB+x6JR/ziRjQC6JJMe2kG4nkmv4Q2DFQO15mHl3LnedL9ByyLHxXN5Pey
nPQa8U5xySWrpCTEO1kQD7crpiz9GEjYRpuYvrrJ+GlmYFC4PgiAVsFTE9jN74Gc6SGLwNHN1Z7i
D2g1lQm4zx7DcpVTIvWyaPGwqOMkfKwm8yAxA40SDOlsr6UwrI0z6uGC/P4zT+R8cGfVnd1ZrC0/
rd9qRvYidV+17w/Xgmu+dNzukhiyBD4UWAdOIvgoXlBtWrIZ173qyW1xfSieurtWTf5iNU63IRn3
K7crUBCBzb4GDvqzMpS1bntt7OVc63d+54NgTBiSDRcGFhcCJQX5jVNHfWsKa7ZokOTfSWyBRqtW
mXL8D4cOPz6TsTEt+CZql8vY3DZu1FMwjfcOpaQ9ZSY4kv7g7ktdmsv8Wm2MLoPQa1OXwdepLnSF
2TBqGzRpBqi5Km1xbSc3vFNV6R9zoj/IBCIosMt6eaB6NO+c3DunmRl/xhILxJwbP2LLoEeXjuxd
5WSsJ0bkn2r85Y4DPdjBqc+OQcpy2WqLDLf+bTSIYgmqwrtPe/XVtlZ7zWVNdvlS3/SD1vsOPseq
ljvVedbLYNn5KewK67lk8gTzpwC9taXzOs/iO62ttRFX3Z3v+8SOR7Y8WLZfQq0j1FrNFOaCqukO
2gNLmbYhu7MuyHe0RZjETDndI5WhrpBUYkf3qzq7PVw6zzXOBBrFG/rF9XPdQkkOOjz4f/0HOztf
O9J+8Qs1roMwU98qSbeokY2dN8T5IaiWb8V0rk2WOAczIy61jujjWiR1Odobn+N5NB6sTu9u9zxf
Az/IU3VWZYcEZMYFRnML1lji/MrgxLceCSMF//0NgDJQVkp8D0hiZ1zbxMeJMm4euo5GRtPMr2pE
eGEFifsZasKA0uneH4IJQaUyzo7pFqdpUouUyMSfOP/z0FY7YfS/6WQ8DmmEsNDAaaGTeTwZ1XSf
x1b6mhiTOBnI5wgmSMPLlPUh0cSgTYlHqdQdmq3fo0f2cRq78542VXrNi0PbquDYTr44StO4KnKA
9kToUSH17fmhKrNziY+S+Q4Q+xx1xG31+by1Y5hXt820KvruFOX2YRgUtEjLQACTJI99gexh9EPi
rO6kqIKHfGBbVS+fEP2TASuQBVYzbFIync2pP1O8CB5UJwr2Fdp7a+N4V4TTDP3Nqg80jQlXaRQu
QdLKzp3XhEde7jUzh/eETdWbPUrnLhrAekVN/bl0Hr+TGLSjmw7+ZlJEni3RP1s+TX5260HfddQX
jsYwdTBny59UeC9dnthPQyaDbUZ5bF2r1MTMA3fNG4ge6nx1LN1GvfkmtXRZxKtiuUy0gpZnJ82I
0c77YRIfsmzhhyck9sXJZWm/imIrWctK7TpNgTdzolcJmYdJO49/RsuK0hj3mNzsTZVAQgmeHKcR
hJlrDcAQA2QfxnhBCcfoJit5nPXSvyd61rTn/tWIcHGrKmGqi6gozTABHca/bVwCwPCUc3UFXRY/
MeaLbST5ekCEvZfhGG1zeh+08NV3MdAE6tviH9Ro6KpZorgfyKM92n7y3AR1sia4EfRYoMkVchiw
Z9/LT25RkcjqSHEwzLzaq8DCaj/0yMVmY5hJ5x6dvRvDwhZV/u6VJiWWxbTaAQChmBv+MJkszFgW
11qkl1Yoc+3iQ78kttPhW40Ja6wSeSos6e8s7FMXu6eX5evPogJUoaMiP43C2pE+zhyWyA9PioE3
HKH6NtaVVasz0X6b3PSIbWscXT7aqdeveAtLeitbIT42b8p5lR2wr6yUT3WaWRveer6hgGU9F01q
PnMBtxD2OzqjrsvGz23vb1LxooxbgMRk8vkz4X4QPqNdXJt6x/yBLGrxot1caXXCLF+100EiwN+x
4ojurNDON2ZJKEnGM6c2GNsTe+UHw0eTFXXD64httsl658DaBIyvC1CcyGoHmMgyu6nPuAN3NfZe
czIz45zHdvYQZEACjcnFoJgwK2e5Gd9nBMi7RadO5J0dLLMwHiM5W3cjRuJzTjXsHdxekwIh7Uhq
zJPioQuc/AETJ+gTL368PVRkFnLaAuZonU8PQFNeZGKKF212FvLS8F0nrf+UNO963I2UTp7ThJRc
kEoEy44LxwSPVlBRJxHWvotJ2ZL1DHGlLXfSYKkDscOmXfHl+HR808r78vy+eU5rRntVFP4PsyGp
tpLymk0C7nKHjUYmX2mvw23j+eW+k9343qFLSssxXBWFmx8Mw1XXzOOEpf2xD0IJF67yJKW/wsG7
HJVXvg2KUi32UZQwd3L60fXLdtf5GqUlUWpE0R4qEZSPJLufNOucqg0EPsmKZFJkxRhVSyR2wj71
8YjlV/NNEBo2vmM8IeYXPQUNJjG+s2ZBSBm1kFCdtV3L7Ik9RLkeyjbc+JXf7j0KGEvtQJ5vhwTf
69ojFW8dym7Vup14uR0ySruTvaCYi/F9KBBDNalMdwmMMCn9EAsOYU1R3OdnFTEduyUKGLI6sz2p
naQ4kfG7LgpVf1Gpeuyc6APeyJ69uGZpxVCQ9mxfgz7IH8ove2K4S/uFduoH1VbRzkGQkpPRket8
NxUhmEzaPi/dTKMmZCegwdwyS1kPUW0UVOxd9upJ8QLVBPIl1dpUIt0m2PB3mBnTMekXBmDd1ifb
AGSYSBMN+eA6hw7RXtlZ1nlSbDMJpW5YmxjpDpGtxznJvm0c8qfed7tzqsN76ZOiavcVIrOChjNJ
5NTd0GZ3dUOuD4XvUHGhZRpTYZawug7oUVHEDJ8D1a3CXH4pR4RvfSVq0hhqC41oFb3No1du39jk
l7hbCGdGYLLRkEIAhFpmJS8ybrJXj6BwbZnDuSHgB3e6si6tdMWhCcoPHMXWBR3LCcNdc3B6v3wV
pXUsxyalIdMsPICxpliRJj/G6diluyGwo5dmmIYXG7qt3Wa/6GN1Z8OT6okdMBkEUQj3JTIoLxRV
hdknbc5ioPFqqsFBm9XTgjABWJVKJPusgi7G4JHvuy5sWWBw8BVu9w5QC84gHONZm+5ZA6GKHkfK
ZxU2dTGY3kvcgRAs3eI7hPWA+AtBSiuvtTND0+yz6rOsJQ0c4f12aLP7ZVizEAVNMnjhrimD9Fh4
lXWmTGWeC1otZ+R43XEAGN6VwL8oS30KjbCWLNfkVMnovaMmvKeDR7mP7Ts158ekxcbUOMVL1Nn9
k2MQWFWUdOlZhxZma373RoDezqBn3FsLUJWu6cELIMtTqXTezMBJtgkws22befab7SMXGCeRX4fC
olQfqF/JnL+KGpmO7pOZ7ata0jknd0tdr7Xs6F5ZOrgWAqw4tniKVt5xrCiSTe20TzxGujuKHqze
TOmQ5TE5l1Gbkj2BevdV5V5uD8WxAmRa6Xrv1RU1Q2bNPDEJU8B7sOrqgaomMsv7yfZ+upS0VlVv
vBfNPB6jvhng98jx0fJquQ2xANK56RER0U1OQQ/t8tHM39jxkQLaNus26bM9/Rhx1yG83NN9J4A2
l/59ajcXgQSiC2x5HrBrPXfUM3A0ktdA8vesSCLBmpZuHcMRZ79PTgic62ff42IqjSVfBhCvHeY0
RSaKkyVF1X1gxYDDogofb1692nPOxTcXjw3OlI3rhoyxgfXqJ0mzlzJjwWBVCxCj3tMVQ4zYJoQT
AYg552741yEJWzAzJcGajFP1d1EY/ul2MHCWr+DeaUouS7YFXENYC80Vsb/1JPoq25sJoQi1zEE+
t+xDEUBAAZ7HwH0ClBb7bfeULoemuCNXGQWSaPx1R1d1bVmneDCzT6tE2jhNlt74E171jtUKpW4n
RcUJ37LzYUU7RQoe2+1JSw4ab9WOtX1JWgcSpx92e21QNpwGY9ipaRQbKGfAe8MyOJZDHGytpLkC
fApOlLSDUyjjdK3SGXKWD2l2zhTRAuQuXlX64i7jLhmkwU4XQ/uCNISNvAKmYHTqV+EjM3GneF7X
w1iDzkKs4Qeq2KNSP4b1ooIpv1VUyPOkb2LQqb8MCRdmZL46uu/OUYb0KmuICzIs+TzNhnjAKu+/
TB3Xe4JR7M++WoOKhEfCKDajgevar7DR8+foswf1Ige42XIXgci9X81oxCkR3JlVGR/t0XIvtTM1
yEtnd1V69YejOudxGH4Ng9U/zkpiZahQA/WUYM/sJbeZJSrsVBPR9nkIKgl1iefG0XvqjnoLVdo8
2En/yIVGJ982yfXt0Yv6LSkQ1nKqxlV9R09nPg6awKtILw3sJHJP4+0wPlD1gV5Ja7W6i5HzkCJB
pGBmg+oaiIJrB8JU7KFZITR2Pv1m3hez4z81PsaBqjpUleP/cqVEV9yn4/MgmntWB+F+SMCapFWW
vtIODB+SRU4OheXotaytAzck/wlAQg3KmEprfCwoR7Up0OcoRQvp1P2unEZ6/DZZ8I1ky5Oohzwd
3DvOC32wKKgcRa/JzrDDZ3TTkP6y2N3f7iL20mtANfAOA+t+rIlDrXRLGFHAteIY5hk1c7WhUgrR
ZMpNgmm1eSaHgRE9ZUq0HKmuY/9ZGHbyDGVAXSuWyIa0P0vfNAFc8VVIo/zr1u0xQwekDhfOTnQG
8klMV1cnD8+UUfTnPFHiqieNsMkCXzC2IN1kxZBhoUHCjNrTQpTTF4XRqzO04zVp1EAZPcMA4CNY
7oeivXgKqnyaz0SEKe29umRU3k3EP37wkWiMJWn13XfBayvlU8KlvouhE7az2T32M/YT2ixs27to
QRLHY/BjccnaqUChHcv8kJtonswS8Q7VuOjFVWin7dg/CjBtD46J2SxO1OIcqPIDJtv2aJtWdCT5
x3EHEOu6XAddH313Xoo2vvY/dOqRidX5vwZB5dfqc5QvNgKsJjeNZ0rI9cqcy+wT4eK7pDl5Kmde
YmA3fvA75AlVaMgnxk/k9hk2vhy5ETVKWgXgfuOF+RtfjanCfjOH4mgPRbOeRTivByA997dD0tPg
aGLn+1bBjdFZWoYk9qWHRcwQeWjkY8fotc+MkQQL6q/003WwiXzazI4BJIhOG/JqCxdk0qSo2YnH
QYlFkFpU0NTVJIo2CHfY4BERFHSi25mpQf3JNTwyzp1g71H2XWUtbbwmDtkC0ZncBz/woIVPHQWu
lcqDYkc7QG0Y0ohd8ygoW87JW8rDjTvY/5+48Pu/Q1yA1bUgCP7fzK+X3+O3+tv/+vNih1//9be/
fuMv3ELo/N2DixCYvgXTznUEL/ZP3ILp/913bJCYAcY0KG24Pf+J/PL/7oILCAMLHYNlWh4OZlX1
Xfxff7M9aGCe5wLpoga8QLr+J7gFz/X+w/BoWbbnYjkSNn0ifxnZ/m/Do9kZhoYbaB7ctAUurfS1
WVJzOokCohI+ATNkwttR/VxIavvhPN2XPQF3s7fREz9ik2dHT4JechhsvaB9drziu8VcfWeYYo9t
YIte9QWvFyXOMH6qCU8bkACRFbxu49mjjxDjdJrd14wJepWZoNA9p/0uTWTA5DUADl6PyZKlJe6c
hIyupRze19G+Dcgi7NU7o4B358b0VWoWp1HjPTUO/MF2ZFopB8rYIRQeo3Ee855pmqYm6/1s643d
ye470pRmSCbGT+r0cstkJajIiTu6vHe2AEcEV/Auh2cJSvRAo9G8E4lVb4IMt4PVvxVmApmVHBMn
LHeGkbyoEFDhQNVl6FPq6g10zCEZ7R310lXdF9sgUl9NYG37lqwCsfg07PjgC76PlTMgIrDaY6UF
G7SFNlMNBm8AKtiq1tI+F4C5ToL4mts9d2zs8+2W1ZI7jsD+zHRuPcwT33MJDRH0jXT4FK66Nz1r
PCnsGutpnHED+6FxKb0lpt2ZwWeShlJWw3w/T066QZWG2B/B7SOr73kT4EP7cxf+WPNIFzLDtrF1
7AmEtJe4L0Ir+1gJDWqt0DFq7OhdRqVxMUNZb9nAIu80guhyO7TBZFwIGLtq50cRjmIfzaIjuTT3
54dCQhEqC3tXUyexyS5gvRbxX0annrorp6j929INr1TlyG1qW/EJz5YDkdGyV50BLW0ohbhvJyjw
xlijFxjFPU3Ydp3zOutkaUWPrUgeEmaDYuqZ+boYS2hr2uMuH8rH0DeNs59N/VVNSbybZKLWvfC6
a9l67pNlPujwELtW+2oaFQfzC4NYdL3dsT0sIkOlHwW5yNaQ+q+aJjdez+TDpKhIDLpmheer9AOv
Wb2eTI84H+V8UJaZXiKne2Nhr3+kTEILytd90n5kHaumRFkZmcSJ9GZ/mjinhSGN3w3RLkMw1g+6
wdelc/onpinJ0i1778X2nYfQT7sH34RkwLbiOlKI/hU0BYhxWEp3S5SGZfjxZzVwiefhDkN4gYBi
9J/jIUu/rAhWFLuHgIAND7g9oL6tGnxwdaWeD3nayX3D//lpjkqgZFngfQWzPNQ6i35osnAw91xo
qg6vSkD/j5GDbwPlqA+K8aR6+vbFi5BogSpxdqMB7QIYlXwjl5600qJyN8EI4qDInGAD3tfc3p4N
B3tHFx9QqiuCPeHI07tQULkyo3pULiC4scWvFUTwgD2l9K8C8W4dPWczsZFICU55ocMHNZJdKC0/
ZA9H+ktsYU9zS1W/xD7u45Q/nSsLn0Q665cgatWRtc0rDnwK07kksofsGMoLRMGy62VvyrbRLkC6
gpTKTk3tiOMYIIjJ83C8ViDUrqVt73svhGeqSly/y+MDoNBNl0zW5vYTAl3qvtUKk2Rc4Pcupqes
FeOT53bDuUyS478f4n+Z7aSZnBIfOCxF//rdrCHIzEHFQmK5ixFlhNId8a4KeWoHTY3Xyi5Rlakn
b+6z14nqsJ8NX/RfZzJI4vKFZvtDUiqJfIN7oyTEzGb3ume/uBpZMb8wAhHMV0zyfkoy851y35r2
kvcyjUP/2Hrhm4euTZh+/lzRZXrqqnJXDspduf7kbUxits9uO+ZnI8MC4fRgF6VNMkw9Ogl7ixfX
doYjLjCWeCLyrrW7hCflUfObbS6WVn2vG2GvfaMOVzPUvXPZqPbC/w+QmdYkxUxRuTfJx5Suoa5G
aRWnnulyjWO/3oq6Tva171yAtiW/gsC6BKwZfxIRZvkHRDvTO9Ye79iHdF1ud9fwXl06ioSyt8oV
HzlnFb2b7N2FEXAS2MJWU1EEHwOMiJXJ6QXuu3Y2wpfVR79hym8/zHmITnnSNKQ/df/QwG+fAQBd
KDfoN99wCCZLkI60OvIoLJAL5UojeiqRxdyFCuNj1AmyUDW5Lu0EBV6bXMJUdIieDItyrfs22vvY
qt9ExT+lEF3Cnqt8wKMcXgbMYKtYCnm8tZuERzUnzqcPG+DslrVlQu+16p+AXmOCM+NrM7iM1RFi
M6+q8ns77e6zJtCPblYbXOZp/94SK0vxuDz6Bp7BUdEXc0WpDugmk1e7BfGcmHyi27N4BgQVxfuy
ICNQ4sC680U70/3onyw596c/jy13S52CsS7Mtwhj5zlYDrdbQ8n7GbQHDGTMNG0Em0yy5RYh4hKs
NV3KIiYUGOkDW8OS4cnEjLEOEtbyiW3X6zRb1Mhh0TzmlJGILPgHtS/yHXVP7KJLFquGd2i7ZFwl
JWoAKyC4feZL4PzB7yqLcMWJ7wBG/3QQ6R2yRNL7NftDUSXbyUiZ2AePVQ6M7PuavTdskvTBPtZZ
+1gYHcRjRlm8T6gxDf+3NbMgcpkUdoU5T4isVXPSWZ2v/MS8YuNnewmubz87EbFfQUvgRlYfaC99
ypCgGrBzmxFU094b2h8MwjMYcCO8UCBTiBWxAoqMQEN3/HYbnLF9jXjCY37oM1+s6umaaHj9UMfd
O6fr+LM0S4TrdkdH/ARh/zKnDSMqKRgG2VKK+pQFj/N/E3Yey40D25b9IkTAmylBT1HeTxAqGXiT
SCTc1/cCK17rdvXt6ImCoijQAWnO2XttboifKDVCpVp8WS4lNtkZt1oX1SvL7L+scTrQdYG25xnp
FgOQWNV2xkYk8+wQXPkrXntyREg9a/XC3HruiMMubVA0U3VpyNSNJQILrtZnDSD4iqsmcKwKhiY5
g2nwbAnz0yjpHnr6taZHY6jsN79JdoPh3yk0AGxWh29PeQktWlIM09R9ipV8RnC7k27k7oRCJ9VM
33lDb8EptFDRhaCa/9nX5GQEGFxZanjWYKz1SV9j10EQm9zBJVIrZ6sPZMhFffTOXpEI3y+VupzM
nQqDtpE7FFGkmrawFU2QJQMUcpgnlLTT+NOkfrvSS+euCVbkUXymWfs6E7g3Fz3VhlYtDYKryCiO
YiAya3aMl7rTHyIvv68V5uPS5XrSf0hCGgbypycLxjzm5Bjmpakd4767AQFI99dbczZtZtZ/c38L
PzUEcEPbONHue0v7yAfyTWI4HblaZ5q7nyi45IzE6CTGR7QSpChojSSTm01usjhj2bbXMf2zvriv
PErdqLewPmCeszKycPMGGZDvfrpDmgAV45Jss4MwyVa0Mj0ch5Ir23KvwMuT8iOeaji/XcBcT+e1
ETciJpS5TZbkI5XvGNU81LGr0RivzWoAS24Pct32tEnJgQr0CO9x4N1AXFtZ1FMqr4pOpuDWsuxO
dQaYkhaiiqprKPxvXilO9Vx9Vp3e7KQ2Pepcj+uuHcij80gRM2c27CIC9MqFGOhGyEaMUnww3RoT
IkQry6uw88mdafh62kQ9kNGAAArIfuXrLc65poKdZGw51ZOV8iHFzbH+rNfWda57II0CK90IJ3ub
BVFckpoX9coYi0y2mQNzZCHXP8vSepPLcQzDeYvb4tpS0RBO/hLtkXwLm2vE0sRn36TDSirw+u4T
sie8OcafzP9iBriN2paX2uATEwjqpf/jl9Mf2zWvzI5WCdEyLVmg6jaXzsA8CS9Smz56y3+eDPu7
d4fvKRVXdvMtpU0kY02SbZUcHLlUauhpJ05KbE5OQ8dpPozaJUM4mZi+YMDrzEV92rwj2AkIL/d3
PtFLdZKg9etfjaF/iRVpgK57jeHorjBxbtcWsY4liiJfnWsE6Ta2dpZG5qpuk6/EAGW+nIClTXhe
gWSrVxklrca9aXP3pMjwih3aU3QZaBrQEbil385F2VacJDP+CovQZ+q6t1in4AfZ72i0bmPmX1dD
21GPc73tpbqKpb0XvZWAEUlBnuD1L2/7Pmp2CvQQKFQiWcryBs0tQ1aybVuaL+AvaQYMiNj9dzsP
yAeb52/AoHLV4luStHwR4iLMj0IWDShvZzffW0N6Iwuz27lGf+sTZl8X7XsUqEOtednW7omYL6RE
CJaelejxF9I527nAJwxb6HuAnMT41h9ogdQBhbVBrpLmQKNashmalvUGwhiboi5TEp9BMI/J2aZy
SXRfcuu10WNatz8gYRG79bAorAJ0v+1/xvfZg6+sBzSHKYw56yWKmNpjSTiYhrK8x4G7ZZUlCZPn
lKoC7OUUP29s0b0YiV1cDS3g0yidcgq+m7FdC7Zye7i/Z6jd+r1WPKagpVem09jrwoImqEAORsJe
xxOjSdxT5xIBXJkpIUvQ9aNQUKjbaSMOSmW7z0mH6dTxqxsvn7JtH2Ct1SPvlPOtnTTe6VI5m6w+
3jR6caNpdESF498Mgy9RvJVbNwsyFi1tgN4P9o7P0B/S63p3W08d2CcenITA2RnH7L51KP5ltXls
S3bxOIi+jA7zYlOAIxwCKv2NZUNYLMn7NjrxClR827X+ZmLj/5CXSBrnyP0wLYvOQc3Y9+5o5Kv4
iwiH3rvJYDekSBUg7Nepd5dM0ZZtrR+K1r93KWevYvwwuukyXbZgerSWYmzn30inupsiBniiHc5S
UXuvsogeBBkqTK8+4Oyj34LGqZpJe5LRFGqQ+NZtkL5CrS22rTOcAfr8JBOdDuiu1b7JS4qfwmZj
DepELo6zdvGeZQW6VcaS//n9cidc2ZfcnAkUXO4fyqo5unL6vx93+XOmp0d2Y2J3+dcW32KdUoz4
55CXP+ok027tUb+6HPJy1yD69UgVkkxhJtrIiquT7sGNzUpK6DZ9GctBLFtfZxOFpGr4TkoWs92k
v1LwOKcHfPlyZWrdoZbdjd21B5+yDwSbflUp95XQlD95M3972fQtLIKp1BStZWAdrGH4nnMUi2Af
HpnETmh+UNWPIZpQksFNYnBm2/yeiOvKaVa3jXGuJ3x9/RdKY48IB2aB3jGuROOu7bSqaP5ZSFc7
ch6kT//512j3a76bi8hf9YOgjq48tVcD4vTFmXf5QcO2xBDhPIl81GCPpB+kkrhHneZvP9iC7aoH
HxnvzggGmi5GAKLajiHXL240gRib6XrxpF1+vxjTGrXPu+IOnoO+k1lJ31bWwyqimjQFkOtyt4CL
6LA6m83ypbDnZDt7VnVEKULgZJK9QxyAmIbIDqegBbRs+WH+71so522WUjEX8VjmqP3N/DANZPSY
i+wMtoK0rjXP+TJdanD6Q2fGz8UQnyT6zC41zoHTfiYyevLScZ+kfODjNXb/YWk4kqRsatUR0smu
z+azZQwYbGzzilSwje1oK1PpcLn6XToK9jPrImHTw7nBJiUMeLEA8+JQNuYGtR6BdOld31j9cVKb
ziWXMdDexYLgHDxQrmPw1Uz+IZXRalkiOA7L2TZaewHCBMM5eRXBZ+JujNW5qQS+Mlq5EGsMXXvv
ItJD/Jwlvtg4cMCFSt6NWT+jDuJamknaaVRENaXtKDbot35Fjyy5r7BK7i01EKttUtOEpTMXNHHt
Uw+mB4lNrjVXtp7tSszgK4VMZvLNGzPKbnKCUMiCVSSMVcOuZ0MNWBzOi/Q4gysErrWicFkXR4dd
lF88ArRhY2hGLwbNEhIT2V/gLzZvbK8dtjqkj8gnko7mFoSzpkBCdbDQ/iANbn5yLBhBoR39yZcn
s1OojakIEAZAOlFQLwDZYjWyakFtezARLq+Kpm8O0ilxWzTIWtWVKKOnunEJPrXzmwyETFg3N5Nd
+bvWfpuiCCtwUoVMTcc6u1VOAklKYqBNHJAqVLGPs+p2ZTWzvpTZFpXzS6T8zWhYTlikCRXWJH1s
bKgjCPB7wS6ABQenvoRZ3z7MLPdXfkDftXXRDEp7ekpATYU2WLO1Jt4Syg4+lDd2TOib5ScWakyn
udhkafaZ1aVP1CUr1pxwGHM423nxPkY0mKyFRUEKzMYemj0kB/SBi5ypjpIvWPLqmqwe3NlYnXKm
scIPXuCAtqtIYfdPe7YyoGHsangVRYpntUAvLV8Me9oBBfjsAgLDYT3VW8ckgsHEcVPOD4XZ4vfQ
lRbayPEdXXvCSElOPWqrZFLmqlXOSccVVaRwwPSbmF4xzf27Pm60g9G92rbca92LguFuJc1mUOKg
F/Y9kHC4bp5xTVM3DQuRkjHbOz8teVWaQV9fZDe1mFas0JGSSVJ7ltgkJa5l0X+jkn8jSNMyoIzU
6DWrpiyXJp21HVxGNHBT235IroI+it9UU38abn6wpHY12uomip99LkSrZxXiI9hq/OjOCMh0j1mK
uIZ8EFJ/AQ92csbqAUndWhYDc3R+mkURAt58KLP2YHf1R06fa6WnADJrC3cTaui3BOnFrpntP1GG
isDz6YCjXXlMkvwBhPlPwkBhzuKn0USoR91doTPmePRgJeaeuvozp+OfiEHBMMofPzDOnWropXvv
EwI2hSSKcWotbRLnmpraf2/UsOkNhpUceQ9BgOYbcvFsH8zzI9IDmoGI0ewNV9cTXDgoUv47WUNp
KFOkwYOCzutRNfPHcR9MT/DB/G081cdqWapGDdRkjdadqQw04dZTyxSgYuPGDuZ6paOHMggNp7G/
nVK2ghkSDKY+Iinju8LAK+F8mkxh9MlDzuA3y4DoxSJoqq7rmYjLMb4DtHPv2izKZirFirKHI9bu
kN/a9TDwVrSbsSuPkEcyYHrn1NDHVWp5DyJzgcJNB8ca1lR8farTxtugB/cJnInYT82Nx9pQj815
NQgEbSQfwMTDFIy2Doy+ObGCLjZuzIIH2fzd8hFjh30MiqAJiVthKY/sq0vIp5phRTU1yxzeQvKW
oWksAjhfKGOnlYQ1Zo7GeXD5pQLT2M4to2c5Owf4X7d++tlLZzrbaUL+lqO9FmnxZqUErqRZAJgi
f25jIh6Hp6GqDf4tvblcSF3Bqd/8sPh4IpCh3sQLEKzT2aP5t8LFGjJAoofZT2SVpxvsP1ptNenj
iwdOlC4Wa3ZtZrPowjHs8/lsGuyL3PyK9hjH6leFxRnDjA49i27XLlE6xthmjSrgNh2MP4XnM8gH
4jY20HuZ2OenGnJUYS5JehkV7GW7XU89Eo3YuHIbWrhGHlzz7R/6qkpDf/GbaKOerPB1QlDiDca+
s5+YO0LXA3sXOU+OcN9HZ7HGGE9k1BKMOfywxn1WxYOj+hqFFRE1uDfWnFvE41nDBLcjYV5JfW2t
4AWyjpyO6OYZFPL8xxlcfSMGNNTjdB83PH+herVt8PCuBtP8U/qI/gAWZBPBVI5ST0MxhiX4nutZ
BIjYJOoeqZ/MYsYB7bLRDga8k2pyKLmyLpUUn3R/lfQGTbc5hNxab5OCpG9mdBgKpvE2G2ias+eJ
FsyqzEmxCZYRUsg3gIcfrgXQzodx5+IavfIL1qH0tc0Vp0q7GkmnZhzt0N4xt/YjBGDTJCt3np2J
+cfD6AGmwyPARBkpUFpMV32BZoiSNmFYmV+umy4xdqCKbz0tcRH+dUvpNfePHTqhocCPmqXJU6ss
MAVtu2274GXWp501dJ9K+PZqtGcYKU584xUBSBuqpJ310InxpbGC6z6ml1EI7ZWKraMTyzkmdbUv
YYcQBJoyzzKhpen0J01Qr82CeN+8/ZlxKaAlZ89Knw+aHYKMzmMiAAe/ob4eHKL0D2V7j0sIUQ9B
b5VlvsmlmsK08TX6+sYuPb64JM83M2EuseHdr1xJXnti1s8J6PO64wX0Cbo0eBjUkAK1MQgcudJg
5auAU9zAwbcy+5jAeKQmwu6dbWcEnyxvnqCok1KP3Q4uWs+aZPoZk+6zbO1tl3pLvEpKFpvhsoEk
xrCyarwY6tkI2D/hchvLDV/vyYupJ00QXnAKWmsFG4h9SoB2O3/CfUoxas1iSdnXnivGE6BAqrRx
bVwlSGNXWRwlz3pjLvjBGOPUHJUUyD+IwUQrs6DOo/5cjXa6BrXOB5eMlNfkluF5WjsD+3R6UHAY
EX1r46OeNwsf8j4JajZosIsPXtB82CbtpCQ+dOVIEav/9ht9R1/lJYedsCIQ+Gkc8mmbAiYOyYna
OuhZqlyfN7UxXU+1/K404Ww1aW1t6vxG82x09KXd1KOYl6Z/mtMoy/7o9/pOI1vAyW5wfUHbm/xv
aP7U/+nrVZSrNZhqJOvZtKAHvARTucXX3a76viTWByZb1iD9rczgxR35xPGLfVSKXBpMRgHqVsL/
yCGhY48z0btjQ/uYRMOHmQOgmTpIhHDWdp1uvbWlN+2iTsVhP7bvsqC+BYchWyfkQqGowek3GTcO
jUIn0psw8Rn5LC0/a/hEgQPZFNWzTU43ZWNGTOks2dETeuQkNq3LErTw982MN0yR6FkCUtm6aHVs
/dgoT4cEZMl1pBvuOnMNY93L7EvQMguHKnv0CrbNi4YmbCuNkZ0iIM9s0hFYI4tM16Mm350oAWtk
sTDWI3MTgIUJjXZ+jjWc7qUy9XDwsSu6lT+tlT5+Ko+7nNK89TGFh/54jC9CT3fgXlywWH42XoLM
IKlPaJL3TYtXKQISBSWQXNESziDUwT6k5H4/SbS+YMeR+oiq25g++DA0aIuogMWk8xJ51p09xgVx
PFQJfcNfB171VsPgCtSzylS1Tupg2hd9ZJwATxoVGmrbBKrTPuKe99Y9AwyhXqi8YeiktPXd66jg
SqbzZO0zT3OAttg6qRW9tVUjk0zjthPzj/GdsvkLk5GJNnC2bV0zZK+0oSwO+TRdJYMc9mUxF5vC
dg9DwBSXVe2BtfQdmsNmnw3JWbPoNqTFeEjzgB5doR/iAuvi7LMMcW2bpMw5HAMZ7TSFdyVDzFtJ
lgh2OxKaRgCRTLsWfy0b8llqr3XrHVOxhDI2awCfpJ41Y4gyF8t26xsbe8pMAhL6bhXlM2MR2CKI
y9MfE/HEuUBcSPesWOvk1sfjwiv2ztA5R5q0XBixvsFEnV9VUfoQqYGFh88rm4BsCBtNPa3afZrk
24zuJF5Tdc8+FhWqjhY+o1PbV15x7Kt6N2MJNqtbp6Kx0LDPhmxV3A8QG18w8lPDqRtH+6I6t5k7
F4eUGRoLkMUO5E1kIv3Tsj7d8XwfCTbKFcxCRuqSdrzd1Fs8LH+g26xrmYHaTTzGWA234kRFxI6z
a6eCsyH1+8ZzD71XlWunUwmzCemc5EkIoDO2C+NGUWzzPtH/VHsHHAKjeuZvDOYot5a4j8yIpsNS
yaEfGXvGHzI15Ek12o3I21PieU/+tEDooyK/QTfrtMW24S3tYxSYB7YlJ81GLzej/KfE7h1QooZI
jgDw6OXtpOYry0P9ulhq9E5irM9pdYA6NkyvZ3YQaej1HSE+eED5pufNnCcPlk/alYgh2RRpo99h
rqWVqFlPIqjv+wTzhhJoP/veekojQTjwLOF+2vqhN4jlaoNhQ9Rqs9Ul7v+omm8L7drWumrHeXe2
csJxowrlx9hCBeypS7CHQ7yTiqMzax8iyZ78Vwr6p0J7HuzpYNVLFmjsYCcJmHr0b2sg+7qTxTOI
hEstiI6D+gDOdnSxF6+QN9z1PQpWLOOKTdLIytUv3Y2N639FN/qlN3F8jZW1neZGIG5BCjw1dz0e
/lWCuHidlx12/Nr1qSP510mAFV0ixF2ZVXIu28K71nLvFCMU3zpWTmlNvaWoh3ZTA1lQLyMKFWfg
LW9UB9mJdG0cumaYm8pfsaOoQpskDDof9nWBknNQIdOFu/dK7D4lzWVo6G5PCKJJJZvp9tTTpAtB
Jf9xaxvSkI2tzoLtpNhUG5XxZUhfEKKVwXq2QDyWgTqXOz/q10MLT1YjPGskPIreUL8LilqwOtyQ
wsWWiqK8sCosjHlTrdnTkQiX29GGANFu5UBBaXsK344L5ldE0XRtVQWwhbg8jY2BgFgJPURqsrc9
+RMbGWWu/MfGsrNu+Eb83rU2rkiPCkkM88DWSwB0psNN4GhHrEebaMJy4qf9U0dseWZTtoSWdMR1
/DTxbsy+e59S5KFdsynQoWDUNWHvetXWrqpiQw4tp3o/LF9Tdt9ZJbHb6H8MdNBRAHWRb43tfvmQ
23CCmjkpdn1NNnBX519mQpdHd2tSBEHHGvmbov2OFZqBKBDyA7vXnpW07s3evohB6pDa90Oj6nkG
gq6zuyO/hwJdrJ49YzzLyY9AKlKuG/oSPCR2b5UWH+5kmYyc5ikw9a/Ixa06svZnfes/9u4u6S13
W2cDSeLiGt+Bu0KBtEdYozYRRVwAQabc+bkk0GHI2XyyAi50T9wpYZ9SYp42kJS3wtOiY2GYDx36
eLoqNAr1jEk7eqEx1W4pVvDddAkFJxMmjWywfDF52lQ0wnQs313fw8G8TEt+MjLuB8eMeTxURbZr
yl5utMXdO7KfbFyslxhuvmnF1ew+EF7F0B966nTVFBTHGBiTO9LZHmh2oVqyQ7fnhOPQjAwZfPj2
5HqCSocdPGgJMRJ1L79Q5bOJIstkZbr4PyfLAtIi3YTrWNsBnN7qhvE869pXG4/2UTb1odWD/N6/
8h+NMalOMvZXQ5251DvjB9f6djEF39bZfBcrgcUjXUdjMl6PGCHVsuOSeYveziGg3J2nUBfnaC77
c93JdudbDShfP9ZXwu2qEH/ri+Pr+qsrnfvWcv7UTv4al0a0s7MJ1D/gdO/eocC6s4I8OyGNItBh
ZsFZA/o8uyUDZG77IWWmdq3jvgljxz+MzUsu5/EQNdB+dEf8qWUv4HxZIRSO266xOgYGlpi1ouDT
tFq7abtmHcfOLumQSE6yiTdC2KtKK66jScsPRj9NN4aXXRVx1x6jtNUP7qzfUDgAG5eh4QZJJhiM
9USJfWcbkn3JoG86KvTg2YCBxCC6lx9XdZpFX0lJi20UzSZzg51GJOkuor+EwVXbKDEORFOmu9GJ
rjUtZs6yOA38PrsmLPUBZIZ1bxfwMIfW3o2x8ZDSi9qPekWcUQevhPTZXQUHq6exfySD9qwRz73W
R+PJoELowBXaAvjXwrwajKNp+bjUKTtOYIW3EwE9sZPjITSwdtrdvDFs1XG9N3jWl2p2oKfPxiyJ
zvS7D4nVZZcw0lSuVsKzpkIWJR10KcCqRmGjWcvJzCFaSR7QgegMJe8FkoqwHCptS++9DZuUNhC3
JuYw/VaKEgLGABJdFR+9I4wbQ/WbofwT6U7+XETFXVpYcM3dTdeA0Q0K4kvbCPtHsFXJcI9ZZlHU
du1au+x+tXXkuV9d271oQgWb1K3gYyVL8IHp7ATzsg72141LFqaBJ9kHNjdDZzJT9sehbuZNL+ID
4xS7qSp5GTKYyjkUS1bs0W5cdpxfqU/4jJ2mbw1i+11JuRrTS4UFPj+WnNR78tyOOsqkgyVYWw/1
qNbthlQfUPnx/G6xGR492q74cDd6TRcj7V4js003IIbepNlGITniNF+q7ntoG7AAEit60HVyHaQU
7UTFAlkNU77xvG2pcb7Og5KIbiUjV8uLNasAqi04ZUzxtCG8U8Ng49V4Bnqhv+is7tde3z+SpAuF
dCkTg51v1goqeJkG3baTRFBWEcRdB2TgCuU+Y0seHSdcxOtMJk+V6ZTwz220s6a1UDK1Cn8zIx9a
EkEw6PTRkp3ZYd5AKOXd1q1u79xgBl9G3yFEuPJMjhbz5Vw9q4HPzbbUTPZsfY03hhqvOY/4J4dH
vYdBDp8cwlthcY+IpJOHtKgOSRCPvFHC0IJyxAy5QC8vt6inINb8/99nXmiWvw+cliP8HqZhKRS6
Iumqk5FVgjRxnuXymEa4CO0uv1PH96fw9xmjHNsSayReQTol/OnyD/9x8/f4f//iMNiY/uH/+Sr+
vsi/z8h8J+fNf94T2xFmDmGr4uS2mGQvh7k8+98Xcnk2PCJ1uf994kbDS7i/PFQAHmz/fn5/D365
9/col1u6N7ZcD5ykh6B/j11bHX0c+IeKwNtDZ4w1w0zaHC+3CF2p/976vc+fMYGB3Pqfx2SIrKiq
/e9HXm7Fy0j9e58k1X2MMhv0EPf/PcLlr3//+fe5fv/vn8M4eEnC2YiN0HCpo29wm2CRnOKb3xeC
cWyB0y/v4D9u1pJzdfN7tKqt4q05Ok95ObA173N92vpKh7MCJu3yI5tmuIPLj3/u+/31covMrSuP
IJHtP/df/v9y3+Ugv7/OrELZ+1Qd5Rae7PcPv0/2e9/lIXD8yC/4b8e63PfPYS6/AuoQK0M6SUgF
ZPd7vL9v9/L75ekq1WSEpPyf7/rvg/7bYS//k8/BMZCq2WEC746yYllm2FrP7otfvSiljbb8+OdX
uCfA3/7586Bvs9nfZsFScdFBCl7+6ffHP/fpNeQSa8Tn+fsM/zzN7//+81T/7XFGEPGafo+FvlAc
2+N8ufvyDza8juLvO/s9wH/8/Z8nufz675+1oGz2U6Y2//Uj+D3s7+v4r4e5PPCfx1zuA4MnN4Nn
fatU2SE6X2SEFxZpNZDKBD8T9OMt+Kh0+3e4GKxnzYHEOp8Ts3m6jAY1JTz4mvgJbdgYsDGX6kO5
MXOcVihf+61racsklm+44D46XAc7ur/tCbRte3KWW1TrWpsttguY18idHe/52swpnel++ahHrb4P
kmyXj/2jUCklx8VA71UVbUSJ+k+RkNBE/Y006rMzM3FEijUzQKfbqem/7ChakyLvI0rr2HvQh6UG
SIx2MU3wBgWKNFOPdni3v4JifDSaIN8mAlFEOdaIi1pnRXBdujFLVklxfoa9ASA61WvcM01y5aKC
OsMvDJPagiszldelgRaAJrazDtwKQQBLYbroDfnZXXTXCHUY9cnDeT7rd+QWmvuZ4DvLZbs6ei8s
TdjadLmBhJ2FjulLyBTdshKjB96XbPX5TNf486jYZDe2abghPR9tg0meXi71GEwtCP3nJ5j+B3hu
Z1S6TZhK+00M4ljXU7FlAUU6C3M7K5QrWNuUPYkkWbNjr9eyOkyJgg2Rs8fIKANq8L/WcWasdIsu
AOEo6XYQfHZOZxEVniSPMT3EuTGHUIt8YiPYmEt/usn78Ud6fDB+H7zRU6c9unAL4GOFKZiOqMr0
I9DLcUfv7MokkhDRU8a+pU1eRP+TRSwgdZ0VwQioaof13NOabt+ZtL+11t+ltssnbVNOb+SANXEc
nllLjlspdMB2eIi99LaMadqjC+R/XUrJO0ubpntz4TWrQWNlXsyhF+XvsocqQ/u+3DcaBYJGkXTo
z8aws7ti66PR2Jg2bzxG17jP/bsR//bel7zoEQYvPaRaO+oVX3SztRIvCOlBQsyKfZ22AddSZ7Kz
T7SfjoiZdTuelzPIzNwOYsn8TQubZbKkPSDs907zouvaVJ+ihGtlcvmFyAB7fPxI5ZLEA0asZzb7
KQ9SuhwgYQcrW+ILLZBvWXau7eYcFrILTn4pyNLDMbuXKM0R87tYTCuEVxNxQbHPc7koydZVR0iC
GvsJ5K6Djk7blrGM7ibw87Pw/zRFReSZHn9MPcRoX9PCAS7HYFhn6gkEHlZYuYLkS1uUr7hhqWuP
82sgJoiI9t7Qvr0FimamVnoAJFmGQabfYWX1ofMX6yjpHyfDx58WXCkgcatao/Ka9y3G9fwzF4ba
zoKFMYXHZgsIMVlW0A6IeVxSlYKQU1ELISVl5pIOh26gKG4YN9Ahuk1J91XpH44gCYc0TjzY7YPM
xRNi+iIMqFS6QfNmdP01PTQAzVa3WHifaz2yQltmVMYjUtBQwbPfMEYds3IdIZ+i3ZF5CZ5tjRQE
Ydy7mf2sZRRFsa0VBXskWcLOhMd8tHwj3uiG2uNCdvjb9BIH/QfYupaucf2Vza8zgG9kasmnnsLY
k+aTL5KnHvcBjAo4KsMpMLa62wcf3aj8NeWqcUKMl9UsyN3I/KkK9NS6+5YNDgEZ80sPkcA2eVhp
DGdLR3/XzXa26ZG0dI28itCHUJqadnmSuKsUUtd++uP2IA0KkKbqHZI2faFuugXSvh4UnkGXSiIm
CcZum0aY6CtEUjAn0cKsY86JsK0V6rjso+dDWrUNQhhsFocGdi+Qbrq8HXtEokYKz8PvI+sT9ve2
dKI71CjdZohIX15ayO5Yrq1KMRBoVByK4nWIVUHsC1FdsqUcIWX50jiGFTrE4RUjSTtxPsxrt9Up
yIx0xFDZb6RWPLuZedePS3H6pXfp+oo0x0qJICI1v2ot/ypT81MKiyoHTnVg2fFKeSWOGcVyrYzI
7zUQ0vgFXa1kil8NVApjia5zmOoHPRPXQk4A66arRlHolBSszIEXnAB3l1jvdJhIm5EcAeBpzQ19
q1Vau0RDejH71ng81HDs+Uaq3G226EUoj3ZuHGbGoaWrTqQz5qGivi5zClvwIoVw4bI1m3q0bxO/
KNe2XuwTA/5kHHXdWg0R+g9/OHZ01mO3steCWXejrAxd+9BDYdLo3SDuI9/WqcZ1ZGmfvqDBF0Em
slKLzsCARslzd3S9H2EX4HYv7V1tmztnHs55Uj1Vo7614Qlvl9RjTBDFW+pwmmn1a6DX2ZEo6QQy
SSPu0QDDrS2eCT8u1nYrH5N2/qxH98Ws0dUspCFXbN14PM/+2gOeFhoSKavhuue6QUZTSzqpNU0Z
15YHUIgG+Ww7GA64S1CqvdG1fw/i4tFt1NXoEh2lDwhci720i7d85JzIOrk1FWsDq79KQA4WEz43
vaWolTfmbUoSoNVyfcKUcYo9u27UhwW9vnRwkdjXU8i1+T5143ss6Ql6BZJQH5pNl9LxLfPPAZS+
Jca3XszfGU3aPgZn3qcHZZeP9FcXU3t93+AqValGdzw3+GElD9BSu109p6TAGIAzSwyvUD8+pC8P
scKWQ3VzU/lEjQ2d9y3hoGLpp3FOEloaVkCEmWm5luxhJSqSwKLFI9RVd3kMoclAGLHBFLUb3eDw
VkpYaoK2Zj3SpsekFodgr2A/pMzNmnkShWK/HCFotz1zv+ioRRNVq8YDRu986iXGI314Vbyog968
pE0uwLIXz0RXnRj5HlLyjFdKeXz08TUhPajXzV2XkQ5bR1u5l5SQJR8LgwRSiRTL1YpwzvQ9mRaO
qddcp/6iXugIy5ATINIA7mr9QDoWagazwqTC1Tv40Tf412OdD86CVHhBFXJlBvAO/CL01HDXdDG0
JsQEMN+qMBuKNw+OKfqQug8lAV9wI6gNz5wbua27gGtZNrTGwIpm3JCreMUlubMJRTkAbCKY/hpv
AGobzEB4Zrhc1IvbUZabC39ckctwU2QUSHD58GkSwQUE5X+xdx5LriNZmn6VtFoPcqBFW3ctSII6
tLyxgYWE1hpPP58jIpORUdk9NfsxuxcBTRAE3I+f8wv/NjeT90IQV9Im6YFet3chifhtFVBVAdBj
wVqAYwDuPPO7A9CtYAGG8QkazIomV12babm26u5Mq5yzJscDr/TA0ichnC9K65oErgAKdRqDTrV9
Cw2pySDJr3GTLW6jZcEgSEFZrVoV88MaDjt5FiR00hvw1AXPHGAmMNQLo66wfMQqwDOR+oV409tX
zps8tO1RGbFtbnJja3vNLQKujOac9gnM72IcJbSZ+/apqp2139lUNUJUFhwgcwlJmoqqSJLn5QrY
PC8PQVgJJrBEepj2UwaQmsYoiHT2zp6SB4ugvqAHb7sCHDix8Yg7RpR3dIbhUYeP1fn9xeBEPC5l
eK3Q/KzqlnfN82LKhOXRD/MPC1PSBQBWWGe4k9X2OYCTF2UAlTJVNaE3JCEvtNeUe89avzyYBIs+
SbbO8c8JQdDINM7UML4n1r63Ta1YGr4CPlodXslKUWyxu+HcduhqcGaJ7fbZL9DisMwryY9Ij5sl
0O2St6NHcIXcrdGlVJvwnl/oNjGYmejryA8/Osx7m4ORK5hbGoOEvFiPpl3vKqoxEFhJ9K0W42Cz
vYSGSrFXii81cuPUXF9IiWUbymwXqF1SxZyCbgMuV6upbys4IYEgemGkXC6NuAT2imPo0uKhkT5U
T30O83iHsgXosqA5FPp5Wsj60gkAEycpgehk4KdXx/bSgZQTTcZZ1Tq3KcKYlHY0Rz/iyeACeUc8
DYAlVCO36fzLqNN1QCTlrwHf9zabrrFq2Ddd8VTqiJEMDqAxOQ/uCh3I6FB4d3YvFIVkn7gTUj5Y
WQjgNlgOGQkBwCmUV6ZtZ46LMDOeozYNFl0/LnUflXRdG29VGfJSxBsYcIdjNAoF5OzdAFCyShpE
FFGyVkyQIMMTUlDUfe4Si7c0TfvSTRXuk97r5/6QnmHxDTPOtPF6HNEdjY0HCY0BHRoZcNXuUa0P
krI25YEygCHd6DlST0gGi0YqhxhowwMd79HtmOzeQ/YwpmGTtIMW1L+6QHtRsQRZe/juyKPnjo0S
LUc/SZZhRURoODz9uTQ6LoGJzxsSE1BpdBZA+vJY+9AoVyzMoX2nqD23m4uwNNTlqMpXIej6RVBa
q9ihdi85PCWWoT4btv0eUl+CKpjvNLXfdqPqUHlQrkvDATqlOICKNahzcY4+mYEaWWg0KwBY28GO
KYyr41IBFGkpqIr64HmXigOEB3DHI7bWu8prDhIAxTIH9FcnxV2UZGeBbO47tLOmnPi5bxxq8IqK
4wbejz2ubYscjVNSAY+F/jYCScJVMlpRsIInVrdXVtb/sur+NUyb7URR21SVJ/CdxqrQ+hhvBkze
hwpa39RTEODhKfQbrI6vWoqhizFKzzoYSxI1ykUeOb8iA/wJ+CeUzpAFRCzSYei+yCobdSULsbcg
O0sM/agrVD7xLHPNaYCoIVsoLgWHDmGJVUBVwNH7O7WTcO1os7UfjNcw3FANHKyrFFGirou8HUOt
RxvFO3LtgExSa5FRR142TUSATYBpWvCSIhVhwd7YAxtbYBS0aawA/BCs5+QOWwNnL0felmdyWRWB
5g6RwkisA/AG3yDDFcAk8ywcNwC5I1WGQ/nkOi3c08xy+1J+lBK8aatW3XgDcrYojeaI6y/90mqB
VDWvAc7Do6HtiC/ghBNgYCpqEFUy+sKkK94RSRs7SSBPOowFlbwz+RjTJd6X4H04j/iqgMGzo7fR
Ch6DJsDpEkKyhMPjMnJUQFfjQ66HieupmwQZkgVqyimSkr5rRpT29PYRuU+yNFQ7V17Er4YFGVgY
B33CSoHCaW3ZLRLgKzO+Qy2P2DUH0Fr0hBydiYqgXRcLigAZICFnr+dvhWfhpx0U540frDXkJyG9
DociVl8Qgth6QdQyaAOPXDavYT/eYaaaryXhVF3yxruOZDE2dHiVkM49z8a1k8BWxecArGdTUvny
KYXmnr8sPVdPOoTzINmtMAPCpCZ8y73kiJELTK+oQG7IMwoEsuptMKCybBNno5emvvUapI7kTqF2
jfmr8mSBZrGmgfyJk+5irXjLqQGt0Wl9ixKovn3Xr7GBPZ98gKolk2Ut6vfydFEFzta6HOhNeRXP
YSo/h6q3Vo3uA0mWc8+B5xXSRilW5aadde8ow2GsJJAcJaP4XKsuukoHV0b1z6J6FTvqRhKp8KBA
uRjQpZuEWbsOATCaFJsXRdHf846CBkG7XzSHJgJ944bjFunU+nh6BDslke/goEqrkOrfva6CHelL
76oJ3pzhobS1B/Azt1baEm2iuoK4fLmsPXTHAXWASAJLaTFaIODl3QSzm5ebsjLX2i/ZVOF/aPdD
2krc0Oo65+Ytsl67kpJ4XDW69tih+6H4fbeawGrxyzj+EQrBrT+ZW0Xg3nQ/wOSxRukewIjNGBaS
IvyuVkvJw8F67NRLJ/CvincaXs8HzFdqxyHorhKdkZpZqeB2+hIIgfwYVLW6GFWc/pL+dgCnsB6D
8DKyuqPmgCNDSOtcpwy7YhB47KF5D6N2ozwDpX62YC7XMg9mbNxbgXmD2PYKfv5Z4EybuIGCkoz7
uuJt8aFO28O21uTHtjFeJAtICN9rB6lqDRuXZExE/29NobaQ1W5XtudYqp/VNACOHqbLqlF+eWLw
akv+EeuPRankx1jFAUbq6teiHARW4D5p0bYnQ9pT/CPwlg3AIh5PC1FMm6G7NsmwqQwqyLnXvGR6
d4U9NxajkcGYpr2xEv0AyKLGBxESiw/U3qZiyYVJ0kpPo3cCAAy5ZbVZIFb8GqTBNjLwXoRbLMfG
W2BX5KmqCh9PZI/XA97yY4G4dYwReZnsim6ATyIXbpkbz7FS7yuVSqxjhMjPw7+NGu0l8LKrKjRc
LgHx1wsLNYR66o+ZhPpNbALdCJG/6LVrr8GJwvM+pky6VQVnDcbOrRQ/dWAcjAmhP18uiLlUsJ1p
sdIa5RWJxp3qhDco4vi7PIvfGvTWuFHJ06h0D3EGVSXTYBrXOd857M/HuD/Lo/AGCsUzIcQz9n34
keTd2ijGp7bwe2TT6MilFEuRYMp1zNUt4M3tnKkcNgNN5goRP0L+UN2DWiebEDw5UIJETfWYJv4B
FPR1avf6wpKlX5PfYyTq7AMnO1NpwhFF2TR5DsSgV0HVNG7Yh49hUunLj9IoXg0tefEKXO9bNb/C
RnkBhI3GxYQd40H+MMvDlPWuB+3VJKOXxEpx0JIUywyYeBYYkgz0y4iFKol4ZAIjULFGi/LL1FuH
cEJNV8bHYyHl/sYsM+Tfls00YPtnhfF68q1DkmfPpl4+AR2/6FLPxoHORJI3eYDtYLlSu3Ky/Cxs
bX+jVtHS6lvftaRsqUXTueRle8Ru8VowNNdoUfqhy5NczOVR1QQoOsndFk8goHLgqQdb2GPxpQrN
uR6EzzoyTYzKieh4irMzLblHQWaFpP9lFTSPQQf2VTyCmIupi4zwaO2bPCjk8s+h+23IiD96VnNO
5vbCqz2ZUYLa0zoprhEVhwQ/yyZQf6WDqTPQCwhr+2JjOxPabQ0dYxbegF6gH8bC1yV5XGwZjd00
Y/pYNNEro9/b3m6anQUfRMsmb4WCwKNRHKvC+0V40O6CgBDFI1F/lGzdrcBRLQHbI96cqqhpIxYn
R6NGyFD6x3SUjojnSueMNR+GlNzu1FprrKyzFUiLnjE9QBwINWTG9STGw+0syyUKBJwADSvplXEv
bsrdrR569naYpPOCUfnOx6jChy2278KeQaNUrbWxlpZFBOi+GI3NWKf4OyVgmUskyqlEWAzU7EDe
pJ6yGUen3BmSDRx/dOwlDLD0WhpxysX/sd7Mi5/rvHQb8V5SvllZSRiDBS5U+qrGYBiPPHcS2Cs/
Gx5tHYfeVGvXpgWnqnTGXW6lMYwD68kkj6xAoF5YWitt+T7rSSFQbXWPTJ+SLhna3E9JVW86IvSq
pw/rKhKQYXNToEXfNkhAhSa9DzLjO13pnI3lfVgWvgdjQmmoJG881WUHXBIUQQ03RWoxnsk1Qnuz
V95hA/PSEGHjt/SiRSiakiLCatMHQApFPpCBYFUmzZJd7mGOiOS5BGjT3lqe9Ro4KuQXfRGNNMJe
6+20KTzKOhmrxlEfnPi8BYoAR/isFB8XigqMZqId2AdPvWPf2zqKGHa21eHfLLsxOk6yeZ0WF0WE
DAPImpvMh+EOkWlXFTopTesCDuOisuy3ajAsOkOUvIzkKhKlA0dKSRuie67Lfg8LQuONcLIR0dBm
33bgHku/HBZ4Eq8Irntea22Xdfo7hqWM3tBPASdexgGZUNNrF4pV1DxZmrVQR4h3SEhdVFH3OKQ1
4dAQQWvU0o8+nOqzJm42Pult2WCkrPkOHeyICAusKtcJ5MdwtM4c/wMUVHSQK8FFYMBZCNf4Wopu
0v7e06CldJhRAs4EHptD/cb+HJQwntm2EzF2toDloSGziUJZeYgdWuu4QaQuJsWCGpSxUcKD3pJ9
MTv9nDH2rSmnD3VqJ65UQTDoFCQofMwGU1vdhAIKF4HI5EdEl9yStzqZQ5JU4DRJe0L8RaFZ5TdW
C6ncT5J5PhgxVkxgQaJaPWjUwtaybT5PEBLTnlSl11Fc6XyOqoXGW4PbEr5TKCxlib2MTVNxvam7
VRI8HWWthFmM0s9CI2FlFG9xVF5WTtZvk1GwixI4I6q+a1J8lUefwlQ9kXyyrPi5JclHb5NLkE3J
mKHCvvOjTgTQ6i/DhP9KttLfsHd1KSP9u+xV4G2i9OQ9lWRYIC5JxK7NEeIApEEIlb4whSEYufKQ
eUFkjmRnK0voEp93kpCgSdvCdTKjIuan7GF2PbaQeEqQ7m976mU8MI7mY68QVCvAc4jfVXGLTDBF
oNqo+WlwpCcvf+Yb6Cq05G0GrImUnrQmsVSxizooNIymNgFGLUuKr/JZQ9kdRimNmKVacGzCs0yX
L5xC1za63KJdPua7qYwgaMTZp28LTvJgqX29PvTk22MbSgOWNvcIbqKF0dxRNeP3zybE5sjIerhP
7ZOctDrj1hTiq3motG6NUUG17MssPDYW9dOyImlfaAP+5TzFaIAhFtgA92QA8eg4mZsZIv7MGwM9
4p0R05ImYX6fmZO2hXMW0YTl416vRU2okoUeaApvy4qxhdITY4EmZOfqAY+F1OvqgXpj2vCiMcwy
jfs0gTZmKZmHEO4yU1GJMPoC3iyvaF3Y4pW8SAY+Ih55hbUEQ3Nd1zVQdOURfu0D3oN8SaUxUdmL
wdDw2q/S4b4y+caYj9lLNYZgNvgmzRolGdPuHgzHwJcBwrdNUvLg51cyKRSeKArd/CpuENfChLVi
uMdnK8W41kqaUEVEWRa1HgSUQYJHfrfVGbgvZAkpVLXVsw3FYi1A990BhhkEHZ9XPsvIzF+nqufi
lvKAHMOx6KwO1YQoB08JtSIbKRFNCAgM4cRO0oeeStwBw38pNLNdWXa796mhkjh0VKdCwIK0uVm8
qU3CLRqjy04wdW3Pvk+Czt7CU8K6sCyKRQMGdaWW5bbNDlXGk2x4sKZ4kVBmKc6woKK5GTJ1Z6kw
OwkrDJ45vVDeBt94ltWPbpje2qy8corINYzycqpNeV+jwC3X3jPYPY7WVRNC962HstRqKGgyEyIe
jBe6854aswl/Kgo6tw6kX06FeU2rVPKS9g5IgS5ZbjLZr0GsU9Oh7LUEGUusMRGLjESsjGs3ak5b
mQ446dJt7yLNG/cmVJxFyNAHF1qCWT8f1lKBK0wR3jRSIq8r+1JFeHZtyeN9NyBQVctkhYfqrsFl
dmP28O4wqUMGyEFeZ8BrRk78swBB+QRfglr7ULvw0ma0zyCYXrHrhgddZTjQwldbBA66+Sjv50Zw
4eewEnKNsgGxSl+D5827X4hHgOn2zjDw7RZ6+9bbJPSLiBR850u3DUkBhH+dha9mJskP7a7D8YZe
DmM2sCDPEkP3KrBGlMNCfZdG0ZWkF4jQoH7OEAlfh9whf610jPlQjSP5X2Tvsta/NJ1MxGL2W4W2
ZxNnOVqfyQuMcnSODcglks3IWLWqa75RxFMFr6gqjGQTaMh4TuUqlqJtigEFpVrtEk+DaJ+DS15q
JfpIcAHHwjnwHGVLpYRrEzR9f15AzdIrgCwD0llB+zyO+QU9bEQUrC0glYRoogrfyWI9Rnl9hFlG
1t+Jikt5Kt6iGixIE0Q3qux4y6Ak9RrkBgp9JYkTCHTtRWYuw1R6JdfeP0n+luorMHZJxw+HMts0
ZK+WhT6opTM0qurzUjBzIkWeNj6qdhehmBhk31IJPeR5FTyV184g84BbOd+2tm8RLhi2KQBxYcIi
5E3jtY0RK+PjblwVJe2wVyi3USsMf0P5oS6CfqWoqrX0ta1twhnTJ+fBDwNEZYSPR16nvVt5DGTS
fiIWWlRDXu7Kob7trGLaqBCQ3A4xpSHWfWrHVOfQAkHtHK7SwrShKDU23F+FShwhHG2sCcqekVec
u1pVt+ddYWOmxw3NJviqhVKdN06Dp2+IJCXHA4CXGsobZY/hjTeS5CfNCKPwpW8VNEktyvJRq9xr
ZmmB7ngqygxXGQwPwL67TmVdpFTEVlDYgRODnPcKad1RYlUSqV7liJZFkLY8s4Majj9w1Q7rNC0R
D/POESU7803GKgzLwMEW6MVKMfkY/GFhdhQEOcM7TS5ibJZ9qWjVVdnikhOaKHGM1D91+iU/aRgJ
wM30usvIgzUeGlq3arLUX0sJ8m+lYn9YRgf3sLkfGpBmOh6/S2sEYVuPtM/a9KYPmJNrqLNGH5bJ
AzqlySua2MBrrIbYD8uPIhv9Q68Vd1UMmKLh4VLr2yGuD04FwgeepgvO/E6J0TWwHP1VxwWPQBzb
odpRtaWnWkcVx9iE+ovb+ebOAfKzx+3zTpmg8PmFRLU95wZY+hu6AZs2kJYwRZL1gC/Hqo+SWxQi
qJtaMPmBkQOnGy/wbajISHi/gksQKLQqS6+f3FZtVlJXnSE8lmyAZezGzrsoagrEFrmIWBmA6lic
ExrUQ5oZ79U0nOnIGxClrgIvOEBIzhY8nRKAoHod6/C0YhGdUUe5MDHlIpytIWx22rY0mp2CYlKb
DjcS0t9nLVggtTDoBsItuhQGwbv2rsYacsZoRUg5ZqztFNMZcN/UEiNZQE+VHRwaamnk3J5VvWmO
4D9p7e1xLTWNs6rRUXb0gKclvMKATln6tPV5tal1DEa7hK4cgWQ3UYqnxAyh1g3QlVTp3Tfa51iP
XxoUlXn61U1f8rvoYb9EEydem1ONXC1JSBxwXQl9dsJW+HxqjiSIDouNDAMVW4Pb3IFZBvhEC7uP
muiO3//aeqngS6588gWkaUn6144M75BhleG/D/VwXavWe5E0D/ZY31CFQIU0knxuekPdGXZZ6TEc
0BWB3qGOKsG5NnXkjeTAsRdtii+DJWGjB+xIOxSl8qJ4PTJLGTgxUc3KGh/gS2IjFpYVu24wD121
H7VxY/EGZaD3Uhpuz5QetTb8qFSY2GhZD5scoebegz1fvWdW/eAUPtnoLL8osRrx6Dlp0xP067ap
3p0NCErAne0pnritHQKpk/VijY0G5WorcQ1Bc6HxebPUdwqathtMztkAJG2VKforNvR4LsnBHg2h
/WBMM6H8rEAgjMA9PZoIBcZZmW6a0ZBdYHMG0QWKjRk2Wv3gH+umKNd+XV7DA3NlI+f1j/V9xaDU
b0oJojzSA6lTNrTwEMmi9wDFNUgLzU4TRiEecoq6SRaH8JZBmOm70thDgQicA5mN5VDjZW0boeIO
VnYbFNWl1mqrAVEHLiNc9fBoVzbZ8mVFzs9EMHdRUi5fhiMaepYWHyOzvPLRusXzoaBiNVDEGNKI
ZFWyKRsJgZLioplkBdXmbg1rAnm1mKCsqLd5htRHS044xFVy0QyZawfTWYh+NdZrZebKRbP37Wjn
+XiQIRdxUBBgdNGveQgZLCYDfJeuJgTAeUFSCPoRgHjD3m1RRggrOL4UrqRRfTab8kKXm23qJKPb
KMS7CU715IM0aZklOVrb/WXjay+FfvA1Ws0h7C3KYR/CKDnXDRQrO+fdGptnkl96ad9TQdkMmU+t
JD5oDEoDnzBi8NULKxou8C25CPsWtAemvX6SrhXSA2ZqXg4qZDjSU9WmKOU9ujJIm1XqQz2gd1OS
MDVSZFaaLlo6mXmeTdoNlh7XOm3K2rbaTVxNG6dQsG9Ej9iOlm1OgcxEMimKyEZCgYugSKjloK2A
UbJk+wQ7BbiYGj1juUl3eHxtxk5ZW01DVEKy0ckGIABSctSH6s2Lure4plYRTQulvMa0t+WlGaHC
5I/g7t/CwXhvu9z1UDrX5KTYyNJAvWxEyLBk1G4GL6RkKdhDICN5Jl1o+XQbGNZ9ZA1bWdV2kDLL
ldSox7CXhLwsGJ2WDtGo4doeP8BSu6Vc0GHU1bJz9LVR0sPK/QuQ9cskftE1IXAQ70jqXkEJU/n9
8ofJc1YV0gdQnZQ7J69AIzm/ghZoO5XOo4RMAlZeCAX6uL0bqX0D14oEd2rfyVV3bL38Ypby/9+v
w3/47/llnox+ntX//E+WX/NixBw1aH4s/vM2T/n3n+KYP/f56xH/PAtfK5D3H83/uNfmPT9/Tt/r
nzv95cx8+tfVrZ6b578suLNfwVX7Xo3X73WbNPNV8D3Env/uxi+jgtuxeP+vfzyDO8tWeGFV4Wvz
3cPAUTR5vlOfN0p8wNeB4hv81z/+OOa3/OM3lGHa9CV8/tfjvywQLPN3II2mY4Mi1lQbLMKfFgiW
9buiYGJgyZpmOgogmZMFgv274wAmsqkxY+xsmScLBM3+3ZYdTWWjaViqyqY/bsVfftLTT/wbdazL
PMyaWhgo/OM3DGzFLy/sGgzdoboh6xr+DLqhmZr45sXr83WY+eyt/K9RySB7joO8lRyQvMUi9T+M
CR9AX1CVFwpxrawj2GEju6K8G5RY6+6mRcBBnt7QPEMcxXNDLOb8NNr2/SViU3J40ZSPCvDkJrz8
dpu/Lv4vF2v/3dVqpIA0jdujOgqmEd+vlsSuWdgQFLGABrscEMzWKWMESNQLT3/E8PZYd7GLO9TC
sLZSKl9bKKwU0/lod9tSal5UymCdDto7RYWzjymWeWdhjhyKZu5GHeHXnlcZXTPATAvnAjR+XaBk
DPQ0IK6akKVGVJYmk0HbpTjdaKagJ1nHHjFCZXqZv4p9OgymmyJaiY/LDXx8GLZAZObU9rrx0f3S
jogKzKvELuKUZUH+mCuwi34tTkW2a09TQn/xqnP2Py6q1LOVuCZxgfMFl/06lw3XxKhU7BNyOl/w
/XqTLpJ9c0nozIECVpdivmS+JiUMiHyhpvG6xoeeGsCF2CeAEV7BwAs4lM06tWpiVTpGdsVOyYtA
VEC2tlEtjIedyhCx7PhfwdTlaD10tlC9n8y6TFxxDlS0V2WAPS8BUcmxyBcsKJqWXFWfOlh84+YY
Hdqu3uoklsQecdhfleydN0g1i4/tG/lDRfjMj9ulpjNGO+gYAnIEVJ0zj8+Yr4sPLxVr/cdXFZ9X
g4jDW2TTQGXNuq3YpGvB/Bees/xSRy3u3607fwHOowOx86RwI26P+O7iw8V30KXILYFZi3lxC+EW
r8W2muGOA7E0vpW5tFHL7nVGRyocDixBdDLAPuNrUrMtozdfHRYm811+Gam3HpAj9MCWZJhDhCpM
o3HFoti5RhUrr+3tKFdkh9B7SFIi1G7dRhCpyceI9d4klFK8VTQ94Vy4Eeet424dwmONOZ04hcq8
A6wng0ArrspUkeX7OtRWm2UZwcvtIxAtOvQCUidsK8Vp3ULnm3E2IELwmpTmhnreOuVwcQXisB7w
q/NL0bD2Mr1tV45r8maMXrv8OY0UlJhAcJMMTRGIa7A4h+Yla8HquRsozLbx9SB5t4QwDUJTxRMj
C2J5c+GMKACnyX1fmAydDQ1lYmPj19ahJg0OoBBNW9xSI3QDAvWsHcJ2ldmtAjCWvBl1Y5XsdZyB
PWJ8IKG8sIwjG1Sg3L9muo96OvRs3MSA4yoBGumaW3dA3MLWReYIaTViTnxRWnRowxjN/DTyl/+/
D/13nINUTdHUb637v3Si5+/9b2fvQ/iaf+86vw776jsVWftdlrE9Bz0gm+bcQf5pH+T8TnnEov+y
dSC0ooP8wz7IEgfJ6F87OGh+Ogt92Qdpyu90nEjzagq9rqro9v9L32k7wh3oW+cpOw5YVMM2iJgV
MgX6j86TVyLBGD6LjjWSIX5pIk2qFS2IhmQ4RojDigqTXO0D1UEdwnRqbRFYylKSEBQPwhrtiQAj
xjSQUDU95n017OvA7D8nGs71e6RYdFdKx6cUpNheEwUWBzeIhE9hNrOdDht6MYsYKFVtMTdPYosX
QZobBAwA9rkKj7LQykt05Pt1ZKOZOk+ATMHPmWdhWme7MH2zc8gGJA2/Jtafc/O6lmbKHRWAtl7o
pftJ0HIhq1MegCuDsq+YhfqApirqS6tGEBIBADMRrNvT4jznKD2a6OO0DY0430Nuz/daYmffJkar
B5tWNw6xr+b7geTe5yQUiwzZqXmGNbqIrC88YwAvCJu77ITob5cJiWBT6lB86/L8OlHqau11aHYs
9A5Vmc9ZCyDCLh6ujQIaN6n7sdyXevE1mRdJiWauEkrI7tltf/AJssi6Wx2oMWwYD5adA0aE02ZA
bpsguTWQ3STBeqMyT3DkpGcY7VAGlP31CEXOFlw5S7DmKsGfSyDSAcraKIJZhzfDbRuQzy6C6hzF
RmrNVkn3H/mX1JMEOw+zJyqVYq4V3L0OEh/YK9cSrL6qh9+nCaafJDh/ADgSQeGPEtjAfsRvNf82
jGrvkqkpYQ1mqn4//354QIXruNYBBgllRROGQEPQhImTR0w1YgIum+8NAwmXenG753mG4CnmnD/n
Tuu0mWl5Wp73OS2ejpvXkc2FuUk21q3Gttie9vu/nObn5vm0vhoY/OTiyj63x4dqiqpv12p80kD/
vPbT5/24rnnxf15XFY6BUAMAkNPOaSV/3Zof68hdTRvJQBfEWv847ect+HGbfiwOGaw8uYVwPB8c
9EqxqWoET8TrEs7kZjGhfPq1GM9U49PyvE+VId6Kzgg7zVs+d5o3zct6OG1GwJcQaxrK7n9z2h/r
Th9fjKK48GPzvHja53Q1WVM2CwkvzdW8y7zh7/Y7nU/yWwdbXed4WnU69LTu9N1O6+JavahIjvOE
C/q1alp3uWCNB4K8LgmiezGTyltBNa9m1vnPWVXQ4yXo6aTElbU6U9ZlwV43BY99PsfpbD8W53PF
M6t+3oLs6owy5HNHwaFvINPP+/zdcfO6z4PnfeYL+TzDafl09I91udAAiCs53/XYL9FCPuluD+J5
3wgN9RCSrfy5HCYmImTzpm+zxujlPGGiGf25CZnuVAs3n1IKlmgsRowukFUhFKxFmw+XIdtXc5fw
bSd/3nXeJouO47TrvNiaurIeY+M8apNyn4iJbdjF56RWUH1eKFIFK3Gsr+YN837znFEPOQmiPw+Z
Dz4tnk7Th+3XWUHOO+SLVAM4F3cnzcpuP8/NEyN3YFzYAEy+bWhqOI4xCdFWQQKdFvr75O/WNTHt
LhDEVtyTYe4HxZwqXsF5XTyJ92be4ivDttA7BZtMYdAQCimHEWdFcm3h+c+dP4+b10rzY90I+r2a
ADSkqLefJy06SGg++92yCaxSaOF/TUJVNIpicd4A0AH5+CJ/kKuh2yHSVe/niWrJSJ1mkWq7huM/
UvM1ABVNCPbWGkYtMrJZg13j0a5oaJD0NE4GVm37Xqd7OE3mddTqXuRsQBYvVKf9YHnTvhOTzOD7
Zl29I/vY7ONa6BCIuQi71U5H02JsbWPfiwlO8uPGbM19IKdofwAhqdYYb1xXXs4AJsrBFYhff/59
R/EjQ4zngZlXIo/KrCE6weQwJX7I8Zpa0XqbBePgHlrAfCfmG+Pp9hb6kQXfWdb3TuvoqHAxFxjV
19xothjfttAwUkiJE4BpmgeVWjhM5JL3Gg03lgOy8AhCRit7RO9JHeqVgZ5qf8ONyveGhtJhVSCe
bRiVBmK9ijBmT0mnxAHY40F4yddT6OwTQL8MzyUoKzYEJTUDhDpIFA5FVAfzmOgNeWreNbEMr+SP
lfPyvGWeZJPDnoWaqEsNEDyUebF82v5tp/kk83KSSOZaVZuzz8/BcA1wP8bC1Bu1G1vp0/UgNSCZ
UXaCcktg8zkZQhT+il7bKunWVHwDMT62zxNNRF7zHMgmjKjm5fnI0z6NJLPlx+6nfSoT6Sd1kkGf
hQXidmIytSFt6jzLU4ZOYiHC3b/dPppoWwEYBWP8133mvf+NdfMun58yH+KF/ZvvgPY6fdw8d/qq
3dAjdD8Kpy1xI+a7dfq6PxbnLwqN3JiuZu2T0+QkjTKvO2mrKI0HmngweWBF1/IpkXI6bp4DFYqa
yumY0+bP06LelG1/rIQQxul+fOy8z3+7ziSGX2qJBgVIuI5VPOnzpPErTvVzdl4Gs/y108/NNagD
2p//dvu3k/7c9dvy5+y3cw/qwFsnAeqdT/0v2+ddpxANjVp5+/YZfz/79590uuh4VG5JSkbrb1cw
z552+XaKecvP5Xnlt8M/t3+7HC3Z6DXjrkiK1W+T5M/FNI9cjIpGyCTscVp/OsDSyeIWU/J0WuXp
jbqHuZtSzhaz8xaMQ5XPuXxkhJiGm5FQdT9PhtFBc0VMYvCgqKSK2XnlvDlpCkbDpz3nuQDXPsSj
qNRFp80mCuMyfBBO/O10qjANUfsCgbp5dt7++UnzclRNt1PhoALQCvT96fB57ts5T5c0n33ezM99
LSlZs1bSAbxhpd7P78rpjZgXodMp2fbzvTC7qCCDLILIeS85LaBvhEQhdKcZHvEVw+FP/ZZexDqn
iZ3BvcKvFDzCUGJY5cGE2kd58zWROoFLnZfTKTZAXopNDpwCI9wPjhjPJuKdwGKK0bAI506L6bCO
oj3MtmwzShir1HbwROxDBmEkY4eQ2PvY6m8eHXkCvWSIc39lKDd+mlf7vO0egdWmh7AeFRSxdajE
uuPOY2vcZHCJOziNlrqV+Hbz8P00mUf4MFMCF2PHeCG1qJrJlFer2CfADWIkETU6cxM537iMKjjW
7QYGzV3CdzEMzHl1AKIyQRgPjFKliWubUD4kA2crsNh/jl3nVMT/Ye9Mtttmtiz9RKiFLhDAlD3F
RpLV2Z5guRMQ6NtA8/T1kc5c15aVduW8BpdXon+bJAgETpyz97evu9h8FMO69mitBgNC7P/fsPt/
adhZNNv+2rDbZGWjvv826Pqvv/Nf3Trf/D8m0yrPdASR3b/MuXx5Sfr2RBBYtsXo6pIC/t+9Oote
neMzysKDagrXo8P231Hf7v8RNnOxS3q49Gzaa/+bXp3t/t6qI1DcEQxVLUEz0XNMi8/66+QoGnCN
ob/sdwIbDfD3RsENLpNDW9W33aitFT7MeEsRlh4VgsFlb9fEwNTpCg2aCzQVWnl/NroU80TVAA8R
TXEUQO7rLGJU1BMR2ln61IoabRHG3m2ArnL1S4P0nfHXm26jMG2XmHT6qgj8OcCXxPRfPwLRRXOg
5xFZFV/VsiXgLTVICzBClltCd3GmMEfuA/ldlkb2j9e2Lq3MX1qdP1888IVpkpvJV/LmxRsnod+U
i27b1IzgdbmtMyS3DVHYmY3pvw+j28pjWpTWBeW16n/20X8bRf86+nv39fnaAseTnGOuQ7/31w8P
CSatGHgRtOO3d447pCvU0Wj2C2+Ry8hYNrg11cBoJUeEfwkV+vuxt96cP9fP7/DpXU5v22ER/f31
R92hsQI3vxUX82zS6A9RwwzOmYTFhBTFlePgTAbC8K3RqDcHAo0WkD3ILChyPNAOKNN/HJL335HD
cJiLywrEmyPSjXEYOlXXbY3SxZeajPEaVU59/McHfzNy5YMLm8tFMob2gI7KNy/TRr7T6jrst8Sn
49T1qSYoN5PnipRH0MjRDQHc4XlGw+7b2iIjjARD2QB6yZA1HCuHHm42et4hUa6//ft7uxzz389J
AYQJA7dj2ZyS7uUI/TK7FrW2nZgUhm1bf5ch6UnQV765ToBpNXzEr0jPPYQK/fcX/fOwC9u2A1u4
vuVarFq/vyihJMngO2W/TWhbLIuQoOuKNOb131/lvaNuM+EOfGkiynEuf/7LRzP91k5IZ+Gj4UYi
qpSP0ZQI4DPijP5xHr13FH99qTdfMGOXqI5E1m/9SRHslGkCMJLvwE9xnkvSdydGeCqeTn//gI58
58vzJRoGx/cCTuA3C/IUp3B0Bi5oOg1o+mGhA740D2RtkCpXEWmlg1vMWiSZwRrtJDylqdZIad0A
iY9MVzrDHAf9dWsMnr1LM4zrEdAP7bHu+r3GFzGmx1oAkNJ9QNatgUaO2PqtEdqncBr1smii19YC
nDCld40PkSZKBY6EyVZH5FRRd2/1xme3Fmr3j09+OaBvTluH8ZRp4YlicvX2tIUm59lUdfT/bdjV
1kjOVIcKmhzrdGXgu+0uA9lBG2upg0dYvtSD7nQ3FFquxlHotVc8ZBiymRETz9SjKaz8ckCalgCJ
wxZL2DSRzVoTl96QapSJ8uzLeVehjaohZFmz7RxRgySnsQUnUBjILAdzF36cPPJQ7aQ/Gnby8veP
bFl/3rsEtHXLuSxWgv+9uVSTIENkJzLgPLXM130/H4Y6+TGWtNPa4WlO8N7MvY8Ph4pwV0wcDkO8
kgZ6Nju1qebEOEbl9yLl/03zk60IACLg8FMcztZaOSX5EwLyRC/Yf3behpAu+Rj0cAPMr4nhx085
SmB8Jdwn4eUgO2A16zR5wm5oQqPpiMQN2o4+HX/mJvn9qCG4lNUTaD4LUrlbAG7xHXmyO9PaF2Lp
jgfSrIIltDkyewf6Tr2+J3XjydeHdCTVr8x7tSrdB7Q3T77IHppEiF1AojupHcT6aXwCRIyT7Q7s
DFcDMYaVsyrtgfuoq55JU/LJWfe7cTP70ZOTqDucR7SxkRQrnSwg4n2bKrtagkmY1lZU5xy7RSbT
G9u/kytEKcZOV/2ja8IJGIzuNhrUgQkPHZvqqVbENExu5ixAIdy4oABI5upo4YoGEZo2PlglCt0y
+BY34lspmzvhPpLIIBZ5LT7blvcIkeyjzLGCGcG4z8FJLULpeIvO5x8hdODJi2AHJ6JRW1zFzoL1
ijSXprvN4ukfZ9WfC5cvBFUrSzHlnZRvVpCxRfkrEAEwI+w2VT7iZE+NpaXGR1gYOChjdleI4P+x
/r/7qoK7rjAv8qvgzaui6tX4XXHwGeZz6wxEdWevfYPrbTaeiDfFbed9/MfV82ft5Qsm2dIKrICU
CvvNLacFXwfunJDBxtVALVOwYGPy0BjwnZovQmo6iObBxMyyqMR89/cX//PCZYtoX8rzILjo1N5c
uFEvgB7pko8ry4+oOzcJmuu9O+M4regLoEGVxncD2+o/DrPl/LFKXvamwGRs33EcDjV//ssdMDdD
Iye4GSF1L88BV9jayXNNXtI07tOCsFH2DEuhO9Qk8XxuWTyxFJM2oJ8TgT7k70fhnfKPd+Nblm8L
aUlKot/fTaqM2fKqABfvSBVkXpYN4sTWQUQLnCwBrsyhtc6tNDXhZuUtiq4V46hknccDGCu72AqY
gX9/T/Z7Xw31MAIES2Au+EN9UIMMV1q2WxvhIZM9Y11dZiha6ecqml51S8o64TSgUTw74r6XveRO
+WGSoYmt0YLiZkULeG7dTewbqNx6C5e9VyULvtdVZ0aPVmKfOmXKM6WI3oIMC0Fonuo5fo3dcFzT
7Qv/cZivZc3vt0ZfBFJedoROwF7tTS0SuQYhR7HTbiV2mS1ZelF/tiQgxEITFpJZNBg1MTdL7bjg
IGES4tZCaZiJy4Wfs1trTYKNZ0qXS/DCMm1XtIyYmwZtgM3DWcmBpGHzAkpPo9CBJuc/mnYp15EX
z6vRxSDSBEcQNt1OlHzgyN1HDrfVMct2EceoBBf5j+rLtd45z9kZI2mUjstydvnzX85zAAtBPvkX
SwFq5S6Od4D7QS7Qr5sBB+qObAIRu/t4wI/bFwUSsfg1AdMnYgp+3bvGjvIcfVM4eis2gGD2HEjy
Mzyj5ZCUH/Ox7hcY5kv+bW/TZV8Nf3hq8FTeZIWF9Gm41D+es8qrxlnAT7nExxDG4On0xieqcV2F
7YxYZfoytzmUktRtliRtOivbbB+G0vv+93P6WvX9cQL8cjTeXGf4gwc3Kqd2GzFRw4w+NUt7xguG
8Z34jdTP16wLpIIwN/Osi7Lcbsk6lOJJJ91P+fP/uOUU7630FODcpFmFLPl26fMn7Q6T6FswyFLT
svKnA1iXlz7ErVpb01EJjfFX9bjLSW1amJl1C6w4vZUBOHY328288WNYovMXVQAIrpgOMsidRTNj
1cwvNc4FXk8e2Vdh848QHvilgwu8DyIUNGGN85SD8cg/+9j4JJfNkmFxDH6JrjyW3txXrxkRqstQ
2rddJsKNyL2PeYVPiDjZCZpdOEIcpenqmPsYxggljE8Yk+kHG7g5SErNF8cNv1iyfPL6hHt7Faxl
V7/0+CCcOlZHVSPna6LvvpVkP7ts//Ox/fOk90zTckFICc+8SsV+PemFjVwoTFhOfTf9AlmzXBkz
ouJypqb/+xn1ziLpsYWFO4BKjM3U5Uv+5fJqs9QrmtJqt1VUvCYVTiRZ7eq6vCN3EVlvRRpxjs3V
LdzHv7/wOyUvvTAb52fgIno0326ca2JxKjBILM+FWPfEvyx63I/7tGu/2Q7Y0dmH/mCDhvVgky4E
6W/rfGInTwQIJLKsXFUwC1zRq+1cXQhJcZOsS7UJL4SXv7/Vd050z8Q6KB2H4oKN7e/HqItUTWaz
2W4Lwp7A/xxI9vqizexuNMQyVwqKdPmvZta1aHlzpdPxs8lHBtIlgEX8/qIBqXmjUlxdlu7PpmOi
tTVW0FNWsyePEcDEpe21oIcDZ0eX4YMd+nssTuCPA8hKTunejU7TreKY9Edgmdgg1fSorOHQGf8q
gf7cr/FFCm6dku/FNd+WX6rvtIihA28Hv+xWJrlmrIN0yz0Taije2Ne/fxvvnrFskUiWpd1Gp+/3
A+MFSRrl/dhuneJE7gmGPV4V/++ZxdmBOQjAKpgxfxr/OmH/3JH7KOsppt3LF+L67u8vnLRWVFpu
1W7zuXsZJvfekuwOwxgWTjw2t2xXMLOz/0xHDItexJQ+Ee0q1gb78DCC5Jy33tIxNbiH9Gaema7/
/cBYfzZFeIOSzaPJxeyLS7/612t5mHoxxy0oFdtwv7CqQHFwu2STVu2JfeOPWFEda9ffeGD1fDk9
VCiAQ3eu1rLBIMAq9upMHMK/vyv3ve+LCplvit2tD/rv93fVRTq0ncJstlMfJRszn+K9UYh91sLv
u3Cjz20XBMsEuTagTxPGe1TtK5smYp/4hNEBQraFenDG8UefxMNDb0X3cdi256g4BIYzH2ofABor
zbEO6h4JGCRLRaF5LrgvBIl16nxwqSqIg9NccZsoNCWcMidvHXuBfmnrU1GxQ1AjHZ5923VfslF8
nHtyigwnkc+gdL7PtVpDkoZDWMTjKbO4rTnNXB3LS7ghNcDfD9g7x8sPPM9jMZbU0tab8zuGjwMU
1KvBkiIpmVWy7t2ZOKGij5ekwj+quL/3jOYV4uzq769svVNrBdx1ZEBkuOn7b5vYCnpgVTey3uLj
B65n9u5OGWG4tUOHhLDSs/ZD09yQRDogIKG/6Ti1ID7E+d/vqdhLCfTMl2nEH3eGqiDus/LdGh7P
dNu4ucbAaJKDgtcPlbv1ZfQLCyhXcUxcu/3H6fpOI93nxenmsonB9f62+2TPYZTgVKu3ADzEoo/i
re2XXwldBakU1YAujaBYIgqFORJtqriO/3EVv7PKoNn2AtezPMsVwZuvn0qpwC8q6i2ahJy0ob0T
LhO/bRcqyRkamv/8xGyF3tlLUlMi15akpTqs479fon7qln00W7ymzoOvQK+T5VB1GBhp2pDs0Dxk
hcZNP9bBI0nBxMv24XeH0NSDHMN6G41hcJcYX8hLiNf9JXeTuNt4mRJNeYcD+9haiFKgEBhL5JMK
6rpjPPlhu8RyJxbUyenRSEf53NJiwi5VPdhx9tJOesKR3iRfLpgqGFPZfZthtnKcUnAHNNn2FqN6
KrpqWJOeHu1IJHBeUtf9qr1YrAebCMfLnugUkX+2BG4QfkklsEh4I7ZpfqCbYzy6MKRDOYhnRTzb
nvZXeAoVCJiydI07YermfraxAvewBBls1E/dq1NiXlSj9l5857mfreSHpq/fDBDoevUo2UHcl4Mw
TkMTEhSVQ0lb+HEYfEgkJIQomg5xr+7mebKe28LCTTzByAwhZW8dWdIisl33tgiyZyqZfo/maT6P
tnkQVW/d4P/+zCYoPVXWmMAjyMwFd8jieZySR7OJQHkPc7BhVj59iqnbcsjhX9xSZKwdNjCEGZpy
aoL2BMBZPiRKfrPjav5mptZ94WefulwZGxTP6jTJXuEi6b5XU4v+vB8yJFV52a/zSs3s9zJ9g2+J
HViXzQ1yv2YCFAHtbK00FIHMaW/msqKq77OXzkj6rXX57fqUjGcS40MXpr4p1Zk7uzoDp+tuJtok
16csvxI3HUilrFDDERf1cIRWon/+dH0uTMdVq5twq0YEfSmuAFqP3vH6038ehjzCqzPQk/NFlW8m
Jbnt2aU6hcOkTpE70uuMJpK+wrQ8gG0g4xNgQHmoZfMZBiC7l5kMWBUNqJUvP4H7ITk3s03M/9FM
dHUz3/ZoZcuwJkOEZ5j8TbcqQ69KMv2ubLxjR/7Y3X8ealIEFLXKWeZE0Ik2HQHUsDnHTTtS41bu
05hiv4K/h2kHY3A3hG6ICcn1bwJdP5P8QW66lBGGIBE+uH65Id7dejFIQzm0MXsZgzLZrCrjQ1dZ
xgdQGfc6kx3swcK4sxp6xwFy+nA0yESLRPgYxWl9E7dtBIeaX3NK/NM0Z6u+HcmhBryzGGU63FEm
NMOUGYsuUf1dm66kmRxsFJX3dRaIi4ks22tyzeCYeOUmMb3k3i11ck+DSa/HSYGcmzza756OD46p
9AHRYUJAtQzgVSTZtiI8bt0VdkhCAuijwu1yait/2yK4fZ5cAETQgJDiG+H8jGvrxnCt4D43m+Y5
/wywdX522zjbjz2h2E4ltzXbl6coDKaHC+64kVb9VE8Ahds0KuiRO8naK3tGdGyJb71WObfXnyhd
B/YaC4lac2MNHTUStLHmKOtZbmSdfsZ1IW6k33k3eZx5nN9Y/7oQev2YR0vGa81WWPEq57M8XXqU
+MvI2o5FpDdJ4VgPZk7AqaHvelIF1sHMxw50GDzpuPBWJrJFsNu8sFZES4zWUJ2wr89kprYb4GBW
Azif6TmYVK37z+RbftTYLCzME7feYDvnsuU8KW1ieYwm707tAEjaq+LvRCNMC9uNBD0Is96UkcjX
mrwKdtRd/jDn/f3kj96nPLlA03Q17g2CtT+K8VkImT87yr3YZmgcFxcsW177n/r4prYn7zPz33FD
qFq3awl4/CgA8raX54lOctZZ1c3EibOsOsQnPHmuMS3txp52PeziCrfBczGpzywk2efCCfnP0wfo
xs2db6XeM4HqTqTy57Ef+nvHB306PVdubT36oLNufSLZo74Jn4Sa03PSGd+uv2WkGJ6KFg5vHpbA
0gqDb4Pe6z03GVBGXvgQXB6mzk3pC83uIWMEuqoSu9mR7EFCGc2lXWVb01MQEoqhVOUwbyunJ9iu
6TqT5tdxwJxXl0n70INAOQFR/dDgsHzoLg/ki8LAKn17CRKCLFEtaDsXwXAzFKTb1Jdfk75LHlRR
rcgb/xzkDfGU/ih3gxd8HJ0iZb/mcS2SlwSOR+6sKFVf2x980RC3jaHn5uO7d6En2Y+LVZO14sxY
jrSOMQVMW3eMKYYGCnmkvSNgxWotcMKvRhVNt5FfT9Cv+EnHFDJlmgHVNZLNBCf5rhnb9G7Mq/jW
I1Shxs2cawTf2omIgtKOdahwaC5kLYkzMTz7BhgY+IA6mHfBlMuDQ38treIziLPyEFlpdXArHMNt
mwTbYQJVkILrYkTb3tvKTFeEmclDbfvVIfdczlI5x7fXm10JgGQVJwMb/dCcz9cHwdzASgNza7ZN
dHSDeu1Hlr0nHuvLrLqDF8N2SuofpaG/eSEwiow+Gx/gECCU7jOSkdhRB6tSjmvldtHBMiNkXIVF
flaZ39j4qRq2EQvhqrUB1hGYw3eVph/SNHSY7U6baFY/jKnZNtVIfDXBTUXr8i6o+/TYrksYjTNi
5oUOMbXF7UtHMBfZl98TfXS5j7OBWY6d+wky1gfTIEaI9tc95fyqGJGkyBQy0qQFNAxqSCN3j37f
vdhTdzdDJ6YdcptJOItxz2QpJAwXupCQ6Ytvhzt3JofdjrduS7yqjT8LHExqvBZanSfb/w6obwQ9
W8KsDSlapT8sm8xajmZXLRmFErkSlXot+xmwEcp2NkPJDYH2z/3k3dWenldWVmGGmPcAPO41kZZg
mFVWDfsxIdMrGa0NONJtq4z1pO1tittZZIwc5fSDHed95TBfJX0Hsljl0oHMQYgWLSWr4GNVBbWy
mR50p4ejVz2lKdA3LxEfEtecibKGJGzpkKpA0K8Nc3PVKv+bb2V4bBRcjznr7osg/OBNcLWMcbK2
bUJlggz60mSUy4FuXF36t1kCJWWeoZEVoLK7Fvml44EMK4xbNY5f1OxtRDkDrG8gWCSO9bmozDOt
Eg2ffFuQFy1n9p5BO3+PCXlh+GfvoSNZQCgYqtQGmKimafzNZNQnO0W3jiKkxJTu3JkN8PZWwI3T
oHwz+yO4lvPUIvwBVZ2v0zwjnitNWsyM9XkAYbsxR6vZMKrSWKqJxIlK+ywM9hEFcFbc23ZwmDyW
BFf+MDpdrUrfeTUKh/hsUToLcgnPqZ7vzZaI1R5swSL0CCq3jRLBfhft0hC4M41/kxycGlO1Mi7B
SAwtvPkkgdvejHGslrMTbeuhPNqWekKkToB3IW7oBL4WtJKjC4S9z3/4SfLqtCVetxkJak9lsZC6
2aQ537Gr22dPO6C3KwQGADbFB5dcSYbRUaBZ64ZxNZqYxZUNRs+vIL3hRwTc1h0Cf0M4GInBQ5+d
ACNvZptIoQhGQleLdNN4QLXrXnPbtfDaJcTO1VN3BKKarRJz/CgswwDCO9w2lXZWisnnwqqHA3CU
cQMDcJ/bqtmG+BidyJz3bd1/K7gBJtWk7rsJrHmSQS9QsVwVdTUe0gH++/WnVpkEWQX9HgPOiXaO
u4WYVx2q0SnJ0WabS59RWBWIX981kILEB5ymJZkTENQDBQq1NOkZ+0mx0nnUHPw+alAZtPhLSkEL
/vpknzj1oeqiozMOkJmjvj5g2aGjWJn1iszq+mCzv4ExMVT2FrfISV5esHan6iA9yeppjYKr1Acx
2NAYLwmPvr73OB+LjSOTb4wG1CGJRkUASU8GNHDYlW60zXIFkCwzIXQJTLnI+y6yj2aE66j8c5mm
OztqjHUb5l91VBVrGZG3k+u+PPSXg5AmDBcwskNiCo3+AOVl2pXAfmOG7biohn3ugyUfuWcujEto
ng/bduF4LVlJQb+bKmQjwxCCKZREYFwfmAtuZGsHoMoEKtpc7ZtOuEjU8gxecMz8vybi5aCE8dIY
4bBpL79dn2ILflSFTNZzgxq3rIvDjIn94I8zWl6KJadHWEYjqlr3nlcvynDuwMdejnLdtuUKPj3g
Rq8o9nPINd/lzj7xufHHZnZANJ4dcJhkB2uIt7OIOzgK/Udfh+WG30L8vDyUs+zIlbeeiywCVdDA
zL0+n2QBS+X1x0EkuE6hjtYXTtqUpvHh+lMQzztDeeyCBnfTutawU5XeyqYmGInki5e4asfNz1+N
OMgOnFI9wE6BiSZml4ctKjNUcrg+TIZQ0L9fsjLCt3N52u9c8OMkPZJMTDLeBvQ9rpo2RADY98ZN
U6dfLTama4YZ/o3Ta4KZI3120mC8iWV7qhX22wb+U2EOTDy5r1mS0yfrHAMMIknXVU5smcUObm0P
rlzOGSh/3/SJCTR4GCuc0oFZbWqjsrnIIaiVrcSFFP+YfSs80ORr1lnaEOBQ7PHZmhsRCjbXjn8z
kR+/HFLyg1xmD0bNXjVLzW9Dj6/HugA5JzP4PtndZiR+fp0CwBoG4tebwIrn5dUl5+eXfNvrj7Ny
y/aSFlTceNdnASrgwNMXe9n12astTNRWsgZ+iUpjglmKvHp3fd6JC4uL4vK3Ta/3HQQnF0X39eH6
z19/MgfoREkAxOT668/X+fl4/aslYvkl1qRm+fPJ639VXd/u9cefvzcSZgY0u1/e23h989c//vlO
xJS9CHuWP9/Sfz4EcDp4l6P7UkLXpOa+vOHUELtWjNymI0xiBQbSn3ax7PLTf369/nR97s1/h5Qj
28DReLo+f30Yoga1/X/+roxasQEFeHt9Cj/NvG7y8mvbFWyVfdz9eSDd1fXX/zzMCRvpcgYau7j+
yJre37jBKFZ+5uCMpxYnZ0SQD1SHq6asj9o03BMaSg+EogC71yX5dsytcFWNEnDtZRY4JhivEce9
knbQLYEACviW3jduRKB6WZyBZ8V7Jy/mlYx6566brHaThcV4gg25xO6WAdGjOdO0MFDcCkzGgMDK
TocfmTma2znOGZ/6M/37ldEz7VXmV5+ty21Mq4N99kMuP1GxxauGhXwBrlQu29xJ0Lmy9nhp9qMd
u3Mj7HsEK8g+RyLbwzh8KenYLwxvNjbmLD8H8k5Y5qYc66/hGGU34QRvRdrEQnVh90TaFy/dDLBD
PLXNS7Unvc7bmoF4wCARYVGrd2yt7ubJ2ahAT0SEhQRq0DxxrO6YNeSXkvRMRg9qP8cLNRlkUH4H
hsCqBKKlC6hbMm+WeVZ/VQ+Dru+VGwI4chzqp+gOG9ydncC0colRyAHGcP/8obUF5rJj4+E7UPZb
9yaZSYISCVOEEYUFGzuaRfRY6Ig1VEiwFxtDry0MZcfcqT6N/W1vFh/CtB62TQQxiWZkcCd1+VUT
JbBO/fp7FfWPRldDmTQHEmELMMJJDDtlY+QN1Dz/Ikvs3RUgGXJL6n4ryyI4RA3aBEVtZBWDsevt
Hx5Ivl2sn2LkWx8ii3KmUiF5a2BXrQkGZIkaiQC2AOTnOg0StVTYFVdmnRcrvHIWt+dzQtSKGxHf
yBZ4Y4mI2BhRZstZQWTRppZbTG3gllMyVGFJXaIDudk3KW0tKz0bRhPt2nD+gcYxPUvwrTdu4x9y
TazIJPRw7yA8U3n1YmRVe5AuAQV90lPtwEc6ZaoivMA191Oq4DDlz1fDiKD1sSA8mDFg6I9rkP3u
ppRE/7R29YXdrV4xwym3kbT1rfIWZk/JVxAOsq36LiK+TjYrzXgTQXrNRDGXbAhL9u60wDCt0B3g
D9QjGxpCWxgTLRLmsodQ36NjCqhMqA2QGhDU7j1p0n5hRi8mI0PiYq5I0zL2M4L6pRoLGLteUR0L
BXCvyCvqYEIEnBB990wnEVVU/EkmHnf42VErJ2maY0d/qCX1YeHmfrOsRIQ6ffA/jlZFMNHXtOyb
2zrcJiERELOwz31Eh6EdDbVLzfJsWqg/tCDWo43jcQkBMN94ogU6Dvh8BQb585CZhPG5Hq59Rb0P
FSpiW7GcLfXi4CTekGKDj6Zk4xSXFKlNVJCcWGcbw8hauh+qWslyGGhjkU5aVv2dsLNmfeG8B/S5
9j1REa5J0G2vMn89FVifM98+ZzZj4dSE/hwBtl2GJQtzZn65aMAqo6EY4eiwr6Ojn82vBaNko1Sf
jLJ67YfRvemBoF7Qlh4AYuRaJDRsIiK3uIz4+8HY2WtQPd9iFW7GQtRrSu6SuKlAnuIhjtE/qxqk
E3JO0TCTpu93ROfkryoE29w6iT9wm3ECuFzO26RT6Yr0iu+kvk73rIAIYXTfL5p67G8UKPnNRGTn
soFMvzfYzYGLsQ45e/fIq8sD1OScrp797IJr2eT4WogS7QUlkBHs4Kwe6j4hjjVI4odudL6HgljN
c5swxzG0cC6d4ORuLq3gRCT1Mp8FtVmTc2lfriJikAZgv9atjBo2cYHOmVHKredMyDIplE/15YFY
t9ilNUc4/Q3YVHdr1M2xDar09PPBZm3snOA1rGMKLIYQazMYGP0tLHqpW1nHR2CU01Eo4kUYB0pG
gDQHydkTQ9ofWoTzBzaU48r2mV/kUdhArykUzXVWqks1aW9FE+2Dhs6KrXL0CEYB1iwa1oWUO/DO
xqZR9R4iO3EAxRfXSqxl5VSKMXlsr55bXXibDBEWrS3Q+bEfb6KyiZC5slobE6BbLxh2rgkLupjj
PWF0/FuEZ4VBu+a+Yq95du1XZLFWvR0t/TZQeI277KAccrGLWG08FbXfhlx/s02QtSnFTmFiNG1G
EJyFN/0ooTROnrOd0smjF+rD3DeqIypnQjFEcmcBT0zYy0Dq5oy0e7is3IM+KjsiblAVL3OXnOKQ
oUY05MmWWY7B6YbRI+/LXUTXa4Pyqpke25BVNos7AT4r+kSzUSwpbtHu2MB3x9lmmhM0B8KvA9C0
RWezRhE3ugn4Nx2Wx9uawzfFt5Spw4aEWxKXpJcs8/RCNEueaHljPgo2feHcBrMfoKwlzVraioTC
ajgPUdlSMQT+esgveyyfGCVYoktp9ONd3B66KViWduffplSAUWY0941TfSO3ipPO1elpTNuPmPIw
ctJ82eAC3Ai6ZmvqZACmJcK4Zqr8TZ1ap9hlF1JGajmUQ3qQDNPXZMRZK/IE5s3Q6Bsdj/Yao2FP
9HWvbtuAm4ujP1hzhH4uqeHaXCwxugLJOn3C0pF/0AyQQKiRZ0yGfLEsaXltSrJXtd9tjsRnznsd
pd8HKyIkw4J7zTXBgCdzvpIzYG/doWGNpde1sxoQ+J0cSL5pmz19mWkvekCmbSOXuqvCvZHP8M38
8SsMFudQd0lwHIMg2mRoKlFjEc7qjsQXSHR/Z1oB5jElZ9Pqw+SudtnDhpN9awXl6ONtLJO7e1ON
MxFzwt5FItExq60J69Qb7R3OLUCz4QfdOPlDlQEnTyL7Do1CgWPegRhekCFs9Z+aPqweRZL0pzFW
n7jc6sfO7ynrRVwsghCkfJJ/VL2uD2ZljEvz8ivKOHI/PTu9cXQ57uOMHkMto80wDtarobIDqQTr
JhhXuhbyYz610UUESJeEwGRnKsdbH08e9gYI/gatJBEmyc6262ElrWG+dTjMMBLcfJ+BVyPqPhi3
gUG+Vx1/FoAhssTX9xU5mWdmpucOKO6jyvodLShyaPzstROdXjp9E23c3HxNu9sEEf+xHr7SkGhP
aYJNqyMlmyTZAD4Fqeyid+x1osa9abU9V5eJfcPo9SFhmDWggCFQp4LvrCg7p9oEpKUHhiRsXooo
VDun8ljaKVMEJ+6NaX9ToBLFpAkFy6ILaCJkgxt2n22nPHt2TmCZRbswJH1wD+h9PyQFwVuYldJp
3hhV7N3pRGzdCQokQ9ud7oYPML+685Q0JncQS2+qcrKBXHJ3DYXco92Lt45JdHpWU8MOxcfGjiHv
0bxEVQlaubK/ys50iL51TqNDG8EZnbU39M3WJHPoJmPeBG8qZhPvu8d8jH5graMhKuWwTpPZW2fF
sCXh2Nt3sSJcMetwxPbYYmXkcsMNp4x+wujuiO8jWSJeMEdJaIPbK0tZ4p6oSuIlQuIWc0JxNnZB
R+T/snceO5YrWZb9l56zQS0GPblau3YPj4nBQ1ErM+qvr0X6q4zIQAKFmveEuFqRl2Z2zt57abTA
EJqMBBXY1lrvVXuYZCaOSHmOU5SZG2KmkVVxpuhn7Bylqo1T6tVRpg4Z92J8jWrDOVs4Fla5iZQ5
GvJgV/gyI2k5rp6MLN8ql5JyibplX7l5Qko6hMsQveNdQHmcIF81bsiwGAxdHTkjDUg/3I7CRxc9
+jZ5osiqlRP8NMCJHjtSsx1lERg9xkz6egKBTVbZ68qOmS34DKN6TsCuabdX8kvGXd7WcOJZLp8n
lrPIXQVNAif+alJiPdp+8DXsRXeVztaIkug+HDCLZMRdr2m050wu4AJYFas7VrTyoCPWBjxUXPrx
hHCahR/4AQS5jgTgHcNJgsJGYs5RpBL3p/JG8p+DdNOn90lSezdZu1BJ9OFFV2uRSO3NGOjKePIB
3JHYaRZEXOaKlwKsw1xcu/iJmIgTyco9O0YcpP0mSkdsiTLUvrr9D+EV7psBOmvMxTZwhvFi+2B/
JUkgJhJmBvU0ukYFDhjDLl7yYlBX0aTGY9c/g33EAIEs4RolfnrLG84klPL3KYKThzzCoQ17yr12
2c3xWcuFPqppPw8VM1vVPAhmML/GTHo3LQZM3DmIV10L1aivcfxWlBc6R4DTyCfcRPNG2WGzk97k
rZg2BrdAf6DtBaVLP4SyTA9ymp6rqEkutCjGR2lPa20i47xboiUd+0utJv9h2VC2g0tj/qxgZWyV
nnmIUD1gD2rEDBSOz5NIhivjQfdodzrZemChKBNTte7o0ESo0jwtUNepFTnrAjDkqIH4Wa3iobRS
wvdAW1MabumxT5lFvC/aZzJX/SMzhoqqnJD35rRpnV2AdnFrF9a49Vy92LVRnlysSG2b1J/OBYXi
bWzqFjBKap661tHOcWg31060N0bRP6ToRnqalHUy+Be8o8MpCBFvx1X/M677mp7RZG/JQh1ODgvW
Mo7VpotqbLV5aGzayAx3hk9Z0TinWVg9FWRk16ilMC1dxgz/h1VEO+lAPTRjh/m7iIJ1o4nwAiXq
Po2s+BDRYKACCinWqr7QfOcsYhfxbiAFf0N6/kieNXBq+iOEU2Si3RZtItfRSDPIcL6hRdWOTlT5
QMviE3oDeV42miTnqSL2ewuxI3/Ix3JLsLHx3PGPPyWdgrza6t1pjP33QoQ/Ncyb95llIZUkwB4x
VbkahdUzZQR6Akgnhx4Hpb2UJp3j2g2PeRNCQczrcO9NbX1wqh5CmEvlbhwHaq/R3OOP6T07uyYR
at/0zA7r2P8yqekKcB3Zu9XLMzCUiqZI8QVjbMMhEcTbSDO+jbbO/HfMevLqmfEkhg98wM0fzKmV
t7yLhzshyvM4kgc+5tAmC85C+6JP9U3nJivUQ9EbTBlAHE2mtpaGgA9cA1OhBGhsRUXizgk/AvNX
7XXWW1D26Prc7L3U8IcO9pC8U1cnbohDjOyDIwtrl7M3hr8+sqDMWpbcRfBBcyORQIBYCxKu0bqN
C5lcBEcsMFQH9mnTxQc89s9FRDY+kFNr3cPrWzmN7xJg2rTEiRPm1AR6fWvPeu799FsT8WYtnI3p
jM+2m9vHFlaWryvECiYi5Lwo2KNNw7rDRyfQInhDatOQka+5Ie3a6Ydro8ItaY6zeoQoY5IctS/h
T9CfQPiOGaQJYVmIJAOFDcM061kVpQ1M2AYRHnWtyWTvixp+SVts0tj4gB6rDJOZPkhau6kCSDwk
5IqgPFT2WCI0iIi/R2e6J8Pp0BVVtRkqRO9pten9kO5ntXft0v7V60f8I0QvQ+oUsUVavtGdRK0d
Sj3bEsDZr8yB+g9ktqvMtfchH76HJrWQvCVPtpjGgVxo2zhClb6bOi+4VloqL0bZ+BvUVDkNTZqo
NYFvhWXGW8b7+a9brEl6Bgk4fElKk2mKd6qbnPO9XW9IJqoZ6uHv2mBrDhbTqXjsCWIshkNj4ZB3
hYnkkpIMcwn0dZC4m5JuLuks/gp+7Je61ajUUuNnkYqepxpZyg3+LZMT7BA93adi9M6hszMMhXZc
U8XGKyh+mU7QkN0dw+QuC2svpMjphmTNqXSaH9TD9b1v1aQSW1G/7WmyZWn5QZvM3Y+hRVlLw1rD
LGhLeqK1il39nDukUw5WKx5rikvjQL+2xb1w1jrAQ0PRPAK8I2UgDZFDtJr91BQfngkpFRlstyL+
0pgzn50DcAu02xTWuia2DiP23rUW41pwKIXjuU0oo9fMHHPvLdJAJaq8KvagJIZNXU0pYofB23E2
PLOzBnwNkrWJXlt3XWGcsN9lK7qqPXNZROLS9GekwWSvo0hZFxtVzjHv8/vAa8pLUSRUfpSUN89j
zuk2w4WT8LQaRBrcZTF1kJjaWpzUzoqok2dmUJKD1UIsE6mj5ZsAuPHy0/wMwS3JYD/BisNIu/Lr
0ttoeS1vrTc9G3TK5oqUdzLMLN/YbQlCy+eH66uR5b8L8wWO6nOdTs2JMxzZLW6K6ab/aHvTWCcJ
6WXKorxHgIoIoq1ZM30LS+NblDUZXY7ih2LRvh8qUGda+bMgyfCCxM7feU7yo3fmUpcZZocEy73j
9+WGANxgZ/vim2kWdyJZ6rYUskeTPpmKMP+2HNXk0rpHo4ic9RDQf8nLTK3DptLOykmYyGItJHe5
sDnP5j9nJDFxXkxfxJQwbncUi3wtobBQDVer+UoNY50wEXnz+uPYSO+UGo2xNpyEvePXdEWjvN5i
4D8Fk/UhvUTfxXqUnobKBXxWGlsz7tpjXSQtC3ROJcwjHwrxy/AkhDXbGVFD+HJbVEmyd0P+mV5A
trfNeSNgtVEF2EZCax5Y8+CYZv17k8n4HDbjQ1UAX5J1dclwFqwTt6RDSOYPlQRkWD1B02HJfCDO
KAaNqf1dGJRo7LRhL/fOofT6buU6A4E+XWARqqN9A/P5ouNp3VFyZDzoRv88WHw9cEIzWwxQSS5s
UGu0HO+CMTpYHpIuKrThxgYDs/dotqSRewpzv1z1o1Eefcji+4Sy366z3/VR88/10IAZh2J79Oxb
SZEFnEc6aNpDaAB/7U1i5DVT8UfO5Jvlif6Esa/cV5PurkvaT4Pt0tC36goVScV5326C87LJeudH
RW2N2l8Mc6Vt4iP9onvhV/YlktY35pT690zaD47Qo1s01uQORvHV64gJr2NChikJwf4TrH9wnLGD
FTg7GbiE/WfxWxKUt6lvh1VGESyp5vZYEz43yFmZMGXJySzyY52qjNTAUB6LwXmwCm/YmzUnrSmt
ae+tGTIiOHNk0w7fG6ZrMLLeBIC/TdRbKVFFNvTDQBuYB1gviVcc8lZ9mKVKnytKQnvaZSg8Oqu+
5a18ZlI1HgedRP6pyF4L5khj1FjHDnbTCiP4Vngpy7QqUpyRenvdpRRMRx+DfS3GVQTc6yR1RtF2
EKwNa5B/sUpZCky4MIwwOdUEGlyQzO1mIfu2GEL/QUVlt9aGSt9BgP3qIVxb6y54XnvAe4B1qyVw
qTnUZmmdhzF0VgFrsSah/JYSi0ChoTd20mJNM5X6NZgMxkGv2udQPlYjpLUVpTHv6gbpXpUQbVv8
5exj8XjLRObukqA1t3bNv1xVJhWaqBDXXAdRMtjkBzKXPnYZLnO3UuidzOwWdZl2GIgjDh3W5Vry
OJZegd5mjG4BlsEowT9hhka2z+lT0oIa1HGqbJbK2jUplbUGJgEGx5iqY1M0/Y5wbmPj61CtGtZt
9eB+yfiv3OfGKJkqRMcCBdVdDqU3H2V3bN1U3YIwJPqgirJrz/8ysgbj5OQApetBEISAFi5Kb1ED
U1ZlTnxJRcXu6RpzL4uMs1WhJ+vlxO93rCY9jWjHsjHNI2PHLYYou9fr6r4MkzvLpOg72d0m05Lu
zM4kl57jktCuSj9UaTuzmGuQ29J9EiRLbiJpPpUFcxTRIz7qUjpDXWx8K5KquI89BYa0tt99Ci1r
rEB8JPwdW+hG1qveHZruZ1M19nNt6c29nzTPBaRGxEADTAMrzF6dLPpZum73syyp7zljsJokelhH
YykcT+Ol01zrqMwhvfqmvZ+CoXpnGCzQIJoJUftldGotSXW8Hb1blKIpEWGZr4eu3YQGzHCNVrqI
zWcVB49RPnEQ6azOxxKQDwbpEclibt0ayfghksa566qpW0cEEZSU8u7qeTOSuohbVg739gBLW+91
+2VCNb6K+ld8csG8xiVWo8/uR2ifBzVUv/Iqrdd+4tUui34ERfY43INIDG9S13PaDY+FYOVL6cY7
O9Q5Nz5mBsr3oARNvYi2ZPp6G5bWzrFWMsYEgLdtqpj3S7S0CZNadHAlGQoNizqz1/DxhulXwzHu
cCdre2ybEaF6iNw43X/1jMlhRl42IIH6cNPEMt1OZurioIqgS+B1ekrz6VfF8R37XfFsBy1EM9bR
q5T/MjRt/Q4gFV0hD9qfPvX4H2fgJFgzhC2239JancQ5l3CR4KxeMDSmN9O4hJLmdkksGgKS4KEB
RHjXuyUBeB1HHY4hdfZhT147u1A3+ARHvS6fLHLD9x3OnKMvJROaxlmbHjMuIwitF7LpHin2N6fO
jzY2FoHVWIbiCY3wq937ZECndXomZT57MEnQXJVEj248K6ZCRjXvGiQlxT8Tg+4QmfmFHi1rrKo7
5IEx7tqkMR/KYTEFO5u6zdzL4Ibq1ur61eCcsVFtCVttHkW0jNKtG8Yo79A29TSwnGwqqQu2zWOo
lfoDtC/l7jFbZd9TylNrd9DVveruyybLLhnmAhaeqfEFYSIGbkMiMKfN8MZ6seuvorL9dytpgJe5
DIoG5R9mhx7dJbKUqVm2H8UANY9epn3KDfWVFYF+Jv5QPwSxtdWxg3v9WJ4b9OTsFU5OKcj5+36w
nkn1zEmjjaiQzBufBhWRG+1Dwvh9jw3iwbDiFXRX52QnChVRAgO5GwNv3dT4jZQD4FSEPUctm7Bh
va1NPZzhtt13XWocIVkmjwJhnKtDbeO8CLKjm84uBYwDsaI9JRli/jRsgVVgha8ypuwa5koArC8L
HIw1BWg7Lb5mgokIYR3xQ1605l7RHYW+Ncv0HqjsuXZ6Z+YI7vLmVPle9Zq38+qZdAHZHTRsQ1c7
1F8EDc1fpVUzBHrOvdtS6euUzqsK37rRFXpIAawc/UaM25GUqE3Z5rdy6mLmTyzRy7TSrzq1/hmr
8tQgUOZ3LeI3uJr5qvbxi/Wj3NnGaLGiNdYOk9Au76prlWZyk6PKpA8VcBJOHHEvc/fDD91yH7nd
k6mFdzJCcNumxbAXrmLRJngbaWcPDmHGZ/r0JZ3gPqFOkolDkRH809lj99DjLunxHXxxJYXPNI0f
DNyGNEpMd8V/EpeHOOL+27nKdH+0+BRcsU1LalPLJnEM72aHtn4ljWkTbjT6QV8yu5ZnN+OAN9JC
/9LIrkWkFvlnq0fe16rI22dal1+rOEG77TjtS8TBTbE3fUVMlewpH7KkmkLvWKkQtEkfVN9GWkRj
bOiXKCH6oPID5wR3GDpJCdTFUrTqrdz67iMVelGUcJgNQHP2PAA2etUPj+PolmetET8HykGPMWCy
XVUgVAiWelWBxrSoIoveDeUrV6r84o8w2bVh2FgWyk5CZYw1CXctBLrZdRAn1otDXDVwys46KZAG
L7Wh/3PVrRjvSIsbdzLr2oNeIgvPiiE/jv2IWSAPv46tFb9k1WNQBeVrZ4rwsbd6NBdJ8hD0kXZH
8MG+isQzVZ3xoqwgQp4XeA9pIaJXY+lFtEN1mlOmA3yfz1E2XZrA8SinpONzWlJpw2R2lhkiDJY5
1rn3sESFgay/TIIWFuaC6oQ3s9tLSc0hQM1GsAA572nLEtpBhF3M8vLJkcMeVqqPvyQrbs6ID7Kw
6OSOSM23HcGCO7q7KCodVd7MMv9FqcHf16aOgsHsrSMzcv4STDZWQ06DX4wapxlmumu9GaZdG7CW
ZW49Xl0m/Ouq7Dvmd5pxCAy7uesmlrwV8IlX6MKvTeu3j3ywX6OECDkhD9m2sN8PBTK0lSTr+4Ls
u9nS1aTBKqR7Bx1g76frpmvFuQuZ8Oaq/cXupEAYKsWB1Fq7Ik/nodiw7lnp2vcsK1ssP84515xh
2wwlhKq30cnT5zrU5DPzt3AFGSjaOxXzo75gjd1PzXRzBgplzei9tZbeviCxZYnr5eMDrR3jNoly
06ZecsXC4dCBHL9KtzGuy0brDJo9eCCpX3AbbbKDrANAFfF0Zl9lJ9R6xqNwTnHbpg+VglMpgM/p
tcGyxvWs58l4agLNfDO+Z6q9+UMQvkaaGd6RKPI2uEG1yRyvxN8W9XetVP1d7k8XHLAiOBF5A1Fo
om6wK0amqBPGV9rEhb5TtVRLosFZTydGZUs1a6eKzfvWzj6SAO3lkFTWGzqpCJHdU9OxIknImt6V
VichMxd3nt1pdywYEAFFHTUeOBBnI9ROqmLPE5ry5k5Ge7A7jwhFr3tnZWEQNs70nJJdeBgGI98F
A54ZmU3FNkAHSuEktWFkmihrt2Yo6k2Jdw63mXyNqIqvaXZ/ZLYZvUztvdtE+Rbjf7+diFztquZx
rAx/MwDXuJJUcepKyyE8LnwJCboF5dHYK2fUpg3jhL/vTbv7NFz+f4zf/4DxMy08tn8YhP8Dgqj7
+PdA03+e8t/4IcP+vzqRRx4+Vc92yeH7F7oPE+W/MkxtkwxTn6RS28Ybqns+rmMFmj76f//HcriL
9BDut00KUXid/xesPsOx/zLP6tjfPcJQzQAAngsA+C/zLMuiAWlbZV3n1XLS0dHySOakzVYymkct
IiWNImWS61BkPuig40ZLI+cia2rUkylfBILiFQaNYUdValYjyK2Ndl6T5Y4xZVo3Ek19aSL90ozh
w4i6XSR6UmJaZbAWpL6uw5PptIl5kVGg7fNeZM4sI0hQPwcGFQVVOnvDP5H9q67d6GIidDxcSNVI
yTXm/65PJ2VFZKQmzZPVDvVFOvazb4XGvm4FAcxShxnWd942MaERkAZ/MioHOyB5CK/ol58dq32V
dEbfrKDHszHcApy2x6Dt5cbqelrlhLqesFbfEc3Gwt+RQGxD4ztjargVghUQIFSD0rd9YvKR32t+
vvIMUN0BroZz69b5Sk8yKOogN9NcbgpTf6Owt0uM6Rw42aEUYfVeluoegz12+yja9B11TLPoT4he
8N1LBF4kzTIDe6cq3a44JNS2ZkmBycB4DEJq7MsziE8IIS9TDTV9cLqe0wYbNwL45inQz83gZmuZ
dN1apPfOFFf7piTX1MK/F6Nuy6Au19imFJIqvLMSHfU6alS1gk+0m6xC7AL7B2lz8VqhNM8iyz33
wKBucbl2jTMADeeuJ/VuW6R34IRa9FTjsLGD/pen+vfByesDraRtiI0WVXy/idsBnUaC8YoFD3Xw
IqMmIECapnqNsUIWzHFSuhAUQSLOX+vMblGd6A3k42ZXqHRLuxd9SIviJfZCOgGNHgGwo/PTacY9
abrp1RoJN8EId2XGBmDZS6kuhxB2Okr692Gixdcs7eRm/m04mWvPDWJZaG6raa7HZX3H/8Af2z3U
S9oEDJPZfcW5VThlc/GefDqlhxBk39ptfzmyE9faKL8VsU1FRS+6ncmYsqK614Ml199CW0Go9mdn
VCrOE9Gex4olx0oLUa90nXWzGLyXbhgNLYaBHls2Gpk49A6xdNLzYJBH5aEzofJKB5L8CXSPxQgf
MXwJ3L5bBzX6y6DR6eDk+g3dgNpHyswB0Q70qNmLUCwYc2IQFR3G8Y1bW9lBt7Kj2zv6SmAVuOdT
k4Rp8p/vMwfLUpiiKC/eyjhRF78sC+rJz1YWte91S1ZkWLzodCg3BP6RQhjDopiG89D14VkaGpSN
SHq7Phb+ekQJ8urGMW4X7BIfmhVfjR75X6ajyaoMziG+6A4YVI6pbek3GdNKFRP5hX6cv5lezpKZ
LIFNVdIK8DwUFRlZXjc/9y+RbeaH+XRF4FFuyW0YTto7yUbXRvfbn3VblRdPF5cZMrFLk8whOx08
udL5DUZYGhsd//I11nx9H4ny3aTxeQ7reNj2hACC3MVhKHx6WO6IyXHCtgvPMlUH14vFMa7s7Gpl
CDVb+iVUhFW3cRp0uw4Ktw15SlAgXaQTQhYe0j3M0zplhr3sAiiLeR+uPSFem8ZOntt8ToSm2NuZ
sb1Oc9c/UflAjq6me75nM1r8EiaE4XiegJVJfokyx/3cZElyLRxxZL3H341drrkGisO+ae4Ca/iJ
vt15SsPY3uRJQ4lq7M4t1mnHaapTrbtfR60iSzjMz5z7y3ViC3xugKM3aH/VadlY86U2UkBbfl9f
LhWIdDLo5STCf95PkVLye3F9uf/31c9HLjd6MuCVlrv+uLjcNTjglNRgUD7mJZaHLLf/9YotMr2T
lZov/scCLlrwRH/wjz4vajOCKfoXjGl50LL5/Zw/8ElYmGeShA9xZXnQ8uy/Hv77Di/LIFy2DvO0
BYCxPPo/fwJtgWcsD/gDuPTHxc+n/UFgsoLkzN892//+8H+89O8Pttz993f9vP7XB1+eM0C0WaNm
phf/7z/K8taoZZ5GB7f332/1+QV/f/W/Xvrvhy93//Htlrf+45P+fvrnM/94+eVz4JNAp/z7E1ZV
Z2LFycrVHwit5UXsBZe1vP4fH2K56/dvVAX2scoQ2HAKfKfziwR4Piw+H0VTgzJCR0XESjdu2qB8
kebcaEDcui6RH679KG5xbVQP+UxG8GYyQlJRnqVY7HO4LLf+vqvB8rF3hXb66/bl6kK9Wl7h972f
r6IWiMkfrwjNfcUyRJ2GGmNbr28THbBS3PlUpJeLWo0T9fM6K6xsFRWxv/njxkKk3TEt3z4fstyx
PE9EIBgGvb8TKc6Hc6thlgzzgEYZuCFO/VGKWCs4ExlTncgNAVc4X5K2D4GntRSOzmwmD5/ScrqB
mJ2bJjNZYT4/VMupoDJvJiVzft/yLIOJ4SoFD8McuDiisl0r1f301E/O5DjsivFrplWk7ZHLVJym
eTPOiMhl47YQh/7T1d+PW57G3qjooxXrijYsy6vqPCjlHe0KE64+fCuiAL8oBQ9UfhMFENvq30Xu
PpXkTW5iV8k/iD4Lnwi9QHmiV7a2CUI4jP3eYopz8rPWPemB5p4CL0F8hYJ0Dce6Py0bNV/yS6K1
4DZ14cEuQ34YtHiBR+bHospbrmLxN/adT6seBPx52aAcD9bhyGhedgZhGozAxVllbrli6uZv7Jnn
tWy8iQjFXniHxci0cL0+sV8AJCuDBSGBECVhHOTjk0Dk3sueQuRoTXCVtQHDY+VDIRDaAXvrSnOm
4oj705vWhUazsnVLMq8nJpsNxoJNTUnl5HnKOmlUBnBUJmjyLCChiURaofdEJrpd/W5ULk4jgm/k
DIdKhsfcsMcjqXeZubVocazcuhHrPnLFUbcQUE7GKdAi42TY2DZ6WJVA3JAccyZHyMpmvtS7OPXx
cR6i+dpgdqjyDb3cFqxbTjkZ3IxY2j+XAjea21bOtausDrsW+4Aju24QUOOsYQKAg2f+/b1505Nk
dayzR5+KxScoyVsAniKzDnqt+v3yGUYFVyj1ZjpQP19crrNOZ2rANG/xlpnzHnFq4ecHI5DTOo6t
cN3MHrIgH/I/NuEY+ePayu1brxUGDXUbm502H9/UK/Gd6ebYHRK0VegO/0FKLQfgwnj667axIeEi
GkIsQvPZMPBKgMTh7g/UlTkDoP647pIWhJyM7IginglJhLH899eZf+xs+cXnTVD1GFEnYgSWw2n5
essBly8Auc/9MBsAfXG0I08/kkwPiHX+wsul35vltibVzG3vW1/ETHeNZsIK68fipDUmTkL/XzcO
SHzQb6h6s3zp5RBaLv3eLL/BcpXRhOlqYh+cmYe2QNEWHNqy+X11zPT3PgyzdTHq903coz0geBco
4XLRQoeN/Nux5+oYFnFwM6dkOarnzV9XyQbZwaMVe8SqkpNZ/+dmnEF2y20h9oY9h8XJ7625nd+b
Pxt9RFBgEX2zbBCOVNtBsL9UXaNJssk5oFRXxam9XUyRy+/3aZr8D+DCJitOypTGUcA32beOu+vS
ORJlshCS9R5V6NY1V0OFiDXpTTrLoUMc5ciYt3whIkBYOhkk1eod2ksSX/KVEZrZxiQphX8WVGDi
7nYJ0oJON+98gQPR7DwX8icNtWk0W3rneHoHK7mEcfJMMzzehqrKtoa0gb0v/s7UDye0oJzQ6Usd
lu/z+VfQULeRGEfnHYLfkjPRogqT4agdlqOD7la6IwXkeWHCfe7pfyfOefSeT/ZTMSDhl7MNm8qu
PFOpIyjZgulTOGdv3mgsBrW6SddOqSQMoXlUC/oYLem6CIPg5DK1PiAM2XVR+4rkSNthVyZJIrME
SSMR7U/TcC7EyAz4F/vkjDAGf5yqHuqUOp89eRr/c7J8HMcmA6duW7LE9GyNORYHKj66raIleIh0
FHQV4p7EJHxkxlam88kChxkeNqHPWLz5uoEIdxWkDLW0kMSpKLBZ2QgG14HPnFefx9IFJOVhaJ91
UK+EtFMs6G5ZbndbTwV0gSX/JSmfe9qQLHvnrHle3S65OUuFv1nep58wB2E4mJ0QIbVWBAoRnuCG
mQ4R97nCDiLn0V31QAUjo9RIKzMulaETLbHcttw7JbjDJAKmqGUMnabwRYhM7BKUeWdlf5vIqTlh
1cfchJgg5uWGIu1Pcd290IGeZe2FwNmFqIV6q0I7xw9Q+AkGsdS8lDTkJXWBLZ5O4vN/RYoXjeru
i6HCES8beoqwR8Hiu8jDgpoSBGfKZVMg/0Kppf8kxUjhmYdPo/QnX9TxQX4Sr1BF/IO9akdomgsK
C/CleyTt3vOHZJtEaAELTig4UpBdfz6Af+8xdT9Q4LbIk3oHv6LYIDPzD7pQjC/zd4uISljrpBCs
SP/g55s32E3YUGTZZC2nmXF6KynfgqOfWGxPcOYxtRCAnb4Sc5Ztx5TOhuXF4zVpCjymlbf2G0aH
5dfJF+AtOEsK2FoZrPMeABuLzfy0XPL9GPPt7xuD+R5NjZT19Wi/3G7OZ9nl0u/N8jD393OX68ur
pnER7SuDHTi/0R+PWy7qpptuHdf99fnc5bY86Y9xoafrwvme6jm9/iyrN30JowYTr7ZB5vVE82Ga
9Sbp4yiRWib9YyIDWORmQd6bN5fQkNYv7sZQJyxmDL6haH6daKNvpwzPXUtQHCLKTuOQQ/U+uNVb
2BYAeowtJQt7KyNSxIDtmqva6rB3yAEVcSa/07adyIQIvpY56OyS4v8K8xcyb9X2NEmpSWo6eum+
m7THyYy+G3TjfMv+qixfn/1n4s6LQnkVhmasCyIUPzwZX6ahdF/I4RQHSkztDsF69zXV8F1xf29l
/dY1+ox2lRRPtdG+kMBFgFykaJflwrvVYaVuBWbYpeTyEZnIF0xy0kPiB1aVip1jgypsO9djPhDS
GHTwPlSQ4icn5vSYhF5BpvZ0W16VX41DPXbsa4Ac4Y6sY6ZZ89s1vvaOviZ/6itpnhxbpNt8rFqk
g8zr55joeAim99pA+1gUTnuoVTC99hUimvlLjE2vrUtivS6Vqo17Vj/8IZiv3/su8SRqBHkkdCke
vCk2zmQ5jVTX+LTkBWBbc9MvuSanvTc0xt7I2uiLQ6t0+VTtiOoySlyTDl1GEzr1aZMvv04YNasY
+eZ9F44GXbcx/HzJ0bMP3eDQFiuS5gDCg6adavr3PCJ2fX5mRC9+2yiLriQ+0Ke2G74ut+tZDEci
FMOdicL6OrlNj3qOJxgRjJJMr1+oDEJeHGS+M9Affzj95w62aw6nWCr32PV6+xyn0+Pygn3l5Bhk
/QbNWuXeMGJHnzvQ8YsXU48Uy8I028IETE/oEYfPHairM32//uvkYjRLTVwXtAudF8B7l+VVp8gj
d2k+xFrhirvlsFt+S7vWv1ONNh9tfYzPkY93ePn4BZ2rhryc17h0iaEnqWWsKyLbvTJ4SEIKrAF6
/e8Yu5EeRObb4E/1joVyeAoRbT6EgzZ8PqINi6PjaskXLbaTnU2224mw4fRBaY6xCvW8/B4P9l44
8filjYtgi3R8Yv5GddQo3UNgcaAt75TTKh/sLHpntoXJKiSDwgiEuh8bn9Lm/DpOXG6TXuveM4dK
mOY5OfOHIrqXEoff8giwgJtQ78S7Cjxc5FXen1kYGHeUifP18i5kbK0VJoKv4YhKqREmA72f13e6
iDBez+/ighrJG8f/ijA8QMVtJPheqEMDbOg+H9F2KAqnSX34yrE2SWY3OEZi/eYIRUNh/tUGzgFB
4n9kJSFw+DkwmiBuvOH0cz5fIugOrrJm4QkP0KtWkXoi42uDY/bKECE+H+X1qyoZvW9dS6semAja
N7+ZOAQNjKidyr5n/3ygkqw70smsK4wxzOq81yaVvfGNuubn56l1MkQ0LboJTYpLHDftprbs7Fuu
nZcvjTSOjAGGtlvVSf1CkxIL2ZSZH539tjxAjbgykBjat8YYq4utchfOQaPfypbdQ/gsYPFK/mBK
Timyb/RHL4wqxrZJHfKp6B4nX+tXneHWP1QWYEVq7Q+UGxCQ/4u989iOHMm27K/0qnGjGloMauLa
SSfp1EGfYJGMIDQM2gB8/dsGVq6sjnxd1T3vQUZSOF1AmLj3nH0SnqPm+gT4o/tbchK0Fw1y9vez
BfEjMUHOS6iRE0E3S3k4NfuWiyngWvfDdzKCVstDMwt6PBbO+sER9nAQWZhjVRDOg3BpaCwPKcW4
hinVvNueJEs3QwhtGra8zjBtbc2hql/1vD4vD+Xueer1pnuhtJLtOm6Jq3r24zspApuVT9l+IAlb
2eoTW2xqV3getHtjmswDiydtP7tW+uhFlKRLVvk/C65KPRi0S6rZJVKPXGuj29hDaNZFYAMAapmv
aMFvl8Pjmv7LoDcJGMWu3o0RQkMzKZu7sdVIEbUrtTJ6XR6JWche9YNh3I+Qxw5y6rJtN+Ak6ev+
UXr4VpaHTVG+FXYwXbQUQdvQd86N1KMYr6pOjyz0YrjK2c3yWVBV/NCH3nr2Ylytc+kTcE1qyJ3h
AX1JKNt8kha4HKCandwK3m5zj5E9OybxMO27LHIekwEo1/KQ0I12Pu2qC+rcEWVZQCPZ1MQpJKl6
6yRt98MojOvloVTq3hOa6EjxpbjGrFbsDW0URxf93r07Y0iKiWT77ItmawaN9pb1VriRnWhPJZTH
WyfNkg2LyO6j8O+nvnC4/yAWDYGn3VmFbl5VtR3vQjH0r5Azb5bnijv9S0uj9In+grdvx3489DNT
N2QSwdzGcwxJcBin0PiB1HzYzm48kp9URndFK3SqiLyf5Z/l2z4KtFtf52Iy1NC0/Jn6++URVvT/
0z5//d+kfZq67dNb/l9/dKP/0hu/eW+m/L38+bf/8f18x5//+Ns//+if3XGP3rbtebpLdICug7Gm
Fy1/td0//qZ5wd/tQAdtTTwT7XCTLvwfeZ/B39kSGYbnk+qDNUylofzRK/f+7vsecGbX8WzQ4Lr1
/9Qr/61TzuvrS99dD8A+m679G8y+1PGzFXFG7hl2y00/zPR/bNoVHkqOSaOUN8INzlCsr2ukfUhk
ZUggF/wdv8a6M7k/g7g42SVNJcBj/4GA/juHXL05z/J83TH5mL79O4ccJ3RMTIE7HbS2vzKBdK+s
AaSS08k7aMEKFtLAh/X2ODVp9ypNoYvI6F/O53+TJqrOwr/G0Kk34QecDWQLrm2Yv8cadE6rYxWP
x8MEQHGvDzRe60o1fSoOihc+VQCNisi6Rcv064NqO/DNAa2B9qpnvMU8lDidjEfhYS5KOwRVNAFJ
QswveXdhCAzXQct71mIMNP/pjTt/fesGwPuART96aE7wbzzvvqc6N0wqpccidjnoXwdPUQgt65Cr
IIJ0BEviF8m1F1MWjfTGAX6zGtz5jbY9Q6OWoxilE7sc6xnfKE1/5Opul5NhaR8g4bDhk8XzYOhP
oxlT1Q9cIFThGwfJOqRFd+2VvAze7PsOX/qhGpxkRRtgH+k9W/jeBAtb+8kBM6ZYzQecLPA1RnT6
upVClhGphWEwm3d+9WDalknCtpHt3NmGopRKaIaYpYIohyNNfB/GJr8E1JA021BXmDom8DXM712L
PWndTCFgTYdKcV89RpF21rDnbxdcTV64nJmyBUrm+GsvISOx4cOjEQWEkVcXDzNfNzr1xhuKPYoR
fIOzk20c6K5uH2NQddSRVI9u3GLlpucqQGfazXACUy3q8OOxAgPPOyGwjK4rz9oamg6VpnX9rZX/
iEoPE2pMGmyOBg8+dfQVRAIMeTEUBKFgkyWFD1+2/UP4WARrdYGHps+FxbZ1ReoHjfK0usiEolXB
YsWtPnOFnLHwMm9Q8QXYQO/4cyY024FguZAMiPQbZ6VItqp5l6Qvdh/Vm8SjlhVM3FXCOnmpCU1n
rqCCxsFKa9l7+qm7LwPm2pCk9nV7oRSHQuXORsdcY1rHZQo5J0CB6FQG9cOODgJWi1+up0FDIVVr
BTZmjeUXzY36ENqgpkNexOdFuB0i33mqbdoGvidfWze9OGV8W1FS0ILs0lBXsmrLA00QPPUWLeEa
S1blEbvZwHSZIv2w0A+mJrqWA1rHFncWlb7X0ckuy28Kg9M0SLkbHftxqjnnZPus+5myWpvNJtQp
NLbx0Kwilz5BKdtnWxF9ptR+AXBM6ztE3oucILNLsSFXCDk0x86ruK1V0pdXRacxzZ9N2Huu5sAZ
Iu8OdliA8r1BPeeTq2Wa7crr7nJJQlaD8G3dJFqM16m+ZYtOpZcqjGS5uunsyFrnpU7xDSe0FPic
B1oeyyeIKJGtRDk92hIGVhRwpaYNcgd9SM4ouTMEl1g+3eFgN7iKUvkkZxwLGloLGXHqRAZ1sC33
Bqm0q0ZrswdZr+MQSKcWe8dSyn4Tug1eTsTDvlWd2xpYCcrcTeCENxDmGPV8FpR2Vm97oS6MARh5
MMMU8yL4qFkj8o0j57d0mCT+BbNEYz/czUngr9qRx0db9vA1aGUHKywA5E2ArZT12wvaZETC0vow
DTOB9DllO3ZWzw2WOUaOX1HfwLfJNSiNUkKPdkgNYLO3jmdnZemi2qZoZRH6c/XC4EQgnBTPrOzQ
eeX8YVFCOtK6fEOlgFPqU1tehnGhO+2qLcxsp9tkRnWAUAMXrFVCpg+Y4A17W+JR1URTB9QqSES9
i7QXW/c/e4e00dz2UYwh5mnYBqP+dgIKsgYjm59aVK/Vual6rg8R5Jdppvim+XuBWriG1cVvuElk
krIzoYi9it0qWhmVcaMb9kdTMEVkaLK3PvdOP1UNQzW3M+wKD7Bt2jH92hm39nJG+o6BWcp4O4/a
L+C5D83I7TWRv+mjGV+POQ255OAbFfaqiE9XhrTKzKFjdOPZY5ntiyLcAByhxmSmX6JaLlOX67jj
oFSiIO6u2YziGQ31TxX9NkscJrjntssLsUrhc2LPV6CSmosdIEfy0vr1nZUyvSyXCXODuY1kRJkK
S1A5c2sMYPmN4D2V8ZWoox/LJYJGiOBCnbhZ4UOki/VVMrOiJ7+McuxDLHmHXlVegrzJdtLIvkyd
CahqFW8rhXtswIZfDwYGc4eAkCFxtm2UGatRnUDLBdfTbDIR0C5GL2bTGl0BGcYBJHGoThgwzM8I
VAn5SGTXqWvfCgsGAjtHii84oL6Og3ruKL1J+5VcwJFZITwuF2Y4MXknUfZFJp9ONG0J32fMdmJu
P7oECnpg0ogc+sflKrIChhU7mt+tOLsDJYwElllCNzmdtbrA2wwLoz0XpwmeyrqvYxCEYlr5/awz
lHBtEwiBKdwVFzNXnvkIVu7gvpWcuoB+P+YtdZ9j1y0K1O/6RI26dnzeA7+riuoqi+rPMvaCdZ3m
sD2TNrySsLULhuI5Bx0VcEwR3/NEQ13RcXtx1StPAq5nn90VVnmpmFbxTpP4MCB71zkrTqFVK0Hr
krmBIVknIpJBnvud1AKy9MABRhEEnbSGBqjNd+i8gPql6U8bHgMW7vq55dhiygCN3WegClQacWdG
J8HUpyoL5IViFRypdQA42ywzNplp2QZd+q+U6lXrcBZzZF0wlaydHTrPA59+M/jFZVkHaCPX/agz
TXJOVnNhMt6XtwD7elLhqNBa42tXM6mQHcEN32ZfWdW/4S48F45GH6Y70bxfpwajy5xmX+X4ZApB
H7oOL9rIxTWBmGKMPsEbElumWqZBqG3EoQBLZiAz5+JYwmCMWbVs1DGz9Oh9SJrD8kE0qkY1gPxc
YxaadRbS8G0/EbckATAbNXLOkmOamOaexsdAlZWD+70EMRKApjUe/IBxDPsFSy2/2VDhC7ZeeldZ
4d41rV2MARMBXP04dPNL4F6N3NBZZEN8LYlMwX5jU9VbeyMp3UNQH2w33hDB4m+ahgupDzVK4s06
dLIbHAJTrf1kUzJwd3KroETN9pDurisbLFRvj69RTqBspYZVI2aKzSqODl7lS4BTkuo2f2jeugol
bcUz4xnHou1Bv1dLgdsI07VGASrCW8+yireQgqQdPaXu5JZFMbCKUpwiKE4rfHE8me1NPyN2/CvX
ZiAlLqeANeE7687RfgU2+a8Zm+xsrv3NEKql7lqfabWYBshCIjRfhMy/PJ+pFa6ehC2iFSw2vthv
7JwqQMXJFDyVJp6YgzfNKF69CAtrm1EBa6b9rNbxo93uii5/qrR8Rr3PhyxFdIj7CZcio7LmwHaF
ULjrJkxWBcczixlAhykBqZZFdwJiysqE/UI/s/ik/Ppg1pT86oTbHD7ydZU6r5ht/MGab83+rVUD
O4as68QXtAHGftr38oXShLuqh68w59aZbYTJ1thfcwvCaTO7u46F3irM4y9fvX4xZMEq81auLuU2
d4tz3+SXNC3PFcbtkcRQMwzuRLrMo+LcRbF+8HwuETe75EANN6VgHtLwqhVpjFlcUDeFUnU9JbSR
7JHkLoNrtaUEsmoFS8RMXJbLLxhoNsKBLqDPu3P9XszRlpvyxlOD6rKeE2NxXpZBifmWS4NypBqM
gY88LWuQZRBPWyZXI9XvQ6SxjEYG656sueAzgB9BunDfPgdNwQwHTwVEn/8Eqvg8lu0lrdjVmPvB
G2/H+NmqwLHNLDOCiNm50FVHoM0+l7Wv5wJWDDWVY60B6mQNXgHjPDAeAP1J8i+94l2pBXfeZm8B
2xuQPywhXT3E+pF8JUZ2icOG8RJgSh3CpkVhI+wrbL5n5BqQ46CiAg5jHEhRsI4Zpga1RJ3V8D/D
30YGoBIB1GoDO9ToGW8U2thaYGuLW+eC1hoX8+Q+5kF2D6+qZQmQX7wWGhwUTwv5i40CXZfUEpPg
acQBtOk7F7ydc1lmx1lj42q6/W1BR7lmCc6GIulQrpxtO78kLasa4c2AFFAHq1V8XoRPZsRHVp99
lPEJZfYZZzTzCQ3cNRhg4sDSL1aJbEOY92B3k2zAByKMl8dk4kTlg0UA+vUWULFa/EeJ826Wv/qE
QWIW7nWZm+dsX2nZr+Xa91yk20mYBNDZeUSebKAaheuFf1T27SMwiRuvVPNLNrNoSX6o9QJ6lKfc
Z9M9JFwzFG03hTo2vpwRwwJNgcz2IbpLVjNhLqeZsIIMpg9nMpp3jQPryvAPmp2fZMzYgxr4Aj4A
5p2JFJuWJokHgdhV7ScGbgNnG4N1+qW2SBtqKgxoj3JmtFuuYzUP17Z90CfeVtGzbM+K8yD9kzTu
Jx0qDw1vhRHsf7HUvNiu24P6t3aFAxuO7h91bcyIjdrnyrjdJBGqIXZLV4k2PkhIpkfZnSq9SG6q
KrvWKk6ELQAPAhM+aFr9ZiUOvSH/PQ6CWy8XZwBcrBqMVlL/zn+WDiBYOHPZDs4hQ0w9PJGHgOQs
lsPeBrrCba+rXUoiFBJLrme5MZ1uO4IPXZleaSPJWpN/ncF4Z1GpagBA6cytcEb45Eb0vekU0c4t
0AKVCDu2RpW8ZE74wxPTqbcq/L4aSwvTDZ9dJsgV9dKR/ReT5ByWKwHfeF/DXVMYnT0ExBP6hn6j
h3DPagOcaBxZd2UefA0hHPKM3Ls0Iyog+DBFDfJo4K7pI3iog56sx748MVmTkMlKrJ3zoxlJPErN
zM3uIElLypGcYmN61xtOkrrOPQ9j/pACEAIQDOGre1w0OYtOp/NgRbNgFphEBagBlA1EC4yzJzap
n098DnRZGYKzK3ku81jo24H2LvQQ93bRQP35z6LJ00sVGCPNGXtiBHL4W8mFhtqGyHsQdLF3NqqD
P+VAocli5dAoPd/ywz4kQUR4RrI1UR9d5UNyVw+Ru1v0eYuGzHNI/I4sD9XLIn5aBF/LPzrM0AQZ
/7cGbPnR90P8hZO+qKaWn2okPGVcEAk7YMBEGT3Cf8GgLw/588HLt8s/f4r6/vx2+epb46d0NsHy
zH/+cPmT5dv/489+e9akgCUzUKn558f7VnjhhEQ78ufrLG+v9bxwg1Qk/f7F8ttQz2kIToKqoda0
+JsRhYE0sYt/PSjBT4EL4GiJGqyFLlax5WpkT4PUS9EMWeW8XqRe+GnC9nrR/SzfR55731d+vVuE
QfQTzb1EjFMrOLoeX3qM6zuOJS6KHmLn2IYj1hMCpXrPBt9Er9W94n07V8sPl3/qOo83FvYO/AaW
dkUVDIRrmM0E7YzeVQRz8mr5iuHUu4JvvDZpXx9QT52hesKHniLzSmsqk6gv/gkxEptTMOw0lx1m
29SfGUvfKmTDcYwGdK1jz+7LI1cFls0WYiEYFj0lF90prxqdrUihyQLcWHkQ9BRxLsx7knmzdaJ0
quB3n3PNDX728Ggm66oBNL2JyC0EMa0y96oCBUZBUEma3AyCrfyRXgeRJnqY4UbFyB+Gag2iVbvA
whZDp6UNKaaUWL05kFfcq7Q/M1Lt0cisqCc+pRm8zUF4K6MtbzUfPE/ZBLchOksveQakciXzTltb
YZ8yoJHr3JJccLB8jQSX+CZz5SlpoR/nnvvZ4iGix+LC6cTs2Q0zW5qcciepYWsCVVmHh9HdqCf3
Vh+dZ43OliagQ/bmY+9n2bXME3yZtU8Ch+X/Mif70y89e63VGnRVWfwMWizebd191sUe98S4HWnW
s0Ks9iLpzk7a37bYHxkDYS/Bl1uNLgNvDbSu6m3/SJvgBo7IhpxBNqUWNGLZ/0QWOjy0Lb1Eyw7h
BxUe4TK8ZZcLwie4U4RGfhwdaa0hq2LStMTdWHg1QzUrwAkjTtEk6GQrIzsUJDZ1yonu+F5Gbccr
N8DVH8bCdVm0ZPa17jT+CqQerEobNnRMWuFa+o9Ol5msBaYfZkxDFhQc4DZWoInfVoTNWeRHRjY1
32K6HVCKH7x0QsBXGzug0CkKbPCVfvRW1wMIQVBrkNixjgzWBIwFF1MFyoHq7Sq0hothN0B9qOLK
4NFMKENL1semhLmDZeVUdZa/JSsUyUlZHyoLu1oBS29dhd1P3gH7FSMM9plVXZMNQiCky24kCfHp
yRha7bS39fgqI45zE8UN0TRBuiXk4jhHSfeUBqa4zWaPiPlNGSJaLyGDUY/TsZfQPdY75xjUHq46
BMJ9W32yNTxElXmxFa81YyVW1oje+zCDaocQZkgbXoogWcqp8S5GbBaTwHo7ULvmAlKIUr3mECY7
E16K4xJcIAUWMjqzq94xLj6MLWSH9p0uQzxjWsd1Tz5eZ8kX/LRnygjPbujve4vBwo3rs3CDm8Lw
nvD0EVDph6xXYQ5rcnrSWv2DjSslFTdFPC9ejZhg2cDrzxXpI05gSAxqFbE16O6PZVB/5DI9GDIg
immy8JXX7q0HIHCdSYgBXSOdTTQe2al8UBr6iOf0ZsDMruUuF0N5697acdrvyH+3bvHmMRlXex/o
g5YLxpmEzKpRu2+L7N3oKwqybcRlC2bVNW4BB8FLcylXRS60E0JJmJqHAfu19zqNXn5nOv5OVedK
d26Ptah/FUDSB7Xnnc3plJVUEYp53EJZxYcwjw0QSBTlVtUcaozluKaeuqoACjKCB+lV7TEw7uQw
3EwqnmJm4IZx0iCuA7oiQL86qY/6P9rOYQXeTc7Jtq9ifM32eqa2cIyddh/SwT6VeRrfmHI6plDq
j12RnWWXEemjGWjM3Li5vrcG23nUEnZnKYBXgiHOOlQfVjB5vu0m98WxneexXPshuxfRoj7pK9Qz
8gWbwpmV3CYYXHcFwnZCrLqfk/Y9nG+cIn2qBdoXrrtEyvUwU/sT4atHc2/tOeZrN1DvrZ1D56I5
HcQVcanQMrVgpXTimYhg1Vv1IyqWFVlEq3A6gJXfFbQK0pA9YkGvD8Pd2qyGJ9t3N7PpnfWQLU7G
JOY7433exp8Wys6EXMSJ1C6/n1Y6q/hahecZ+SYz4HP6+V7WrFXs/hNBJrWJWpjrrghOfe182KqW
oVFhpLROp0TbIDGgS3Y7t+YNtoAn7LeXsjDv6G25q7Y7hkPxEdAhdNQlDXdqdxp8LT51wtpqLS37
KGSWLk5dJZgt3wx4XKOnnZOqufNt7MF19gRQjC2dEDfpsLEH8yM2WQabdXModeNFRua958ICg5fq
WBHpN65Tg09hWd7Gye3Y1kBtIvoAyiZPWCjHvGjEIZnNH8ZYnY08OpmJvDORFMD6p9A+C/MKWs8m
yYt7T89PTYSqn2giYB9RStrSbJQpC3LKVHY6b9rce7DYc6HM7c/5DL6N5Ju0aV403bouqEeUtv2i
To16qsSTh5qRDX4Kg/dN6v+wif9ix17htx3eQt/9HGvvqcXC2jMmY0rOOR39WL1N3ENynre+8eyE
8YfTopKCbB7mGPALdPdG7h2j2b2qNFSVRr8xshxapS1vlODKto2dTwm8HzvMIJeRXI2NRek09+st
tDKkXwjUquBhekAXovRMYJapeNqhHa3yIdrHc/CgFXQoGJYAXuU1W1X4xGS2SA48HFKslt596xfv
5RxddSQgUtTJIZg7aY3ChJhUK9beW0ayLqWyZCvs8WygUaVzf2Npzr656UbzJDVFSkn1igSA7GF0
pl/UxF5ZqoBSrD5h4fmwKpFY22zQDf84CQOoBHIvSIZjjmE6aEkBgO3nGhlQ+AzZBwUOUoNjdtjy
0Dc2WXdkJaxzwzvbU6nDaIBRKariFHp1SnXEuXYpr2G0uFJSMokUJ/W9bZnfsq6ONpPbzhsnCS/1
WP+qkIy5HR6jxiBiT0cnCugCJpp+gLLFaFB2qstUbcBDf2Dq/HBbZv3S5iLUM1qsDkXl6kRK2Nag
yu0jcYyFdxpb+RUPFbxVYGqtg+0bvCzbKCd6kxrXGsZrGqssD8YAcp42RJvCd+aN3nfNugf0uOJ0
HDUvfbYm9kd1Ye6L0VaiekIt8f9QTm9y+EuWd+0aVI5T7YEK972rESWT5kz07kiN1sw485O8IgTh
YWKRpCovGcZfg4Iy28HYW4upl4dU069TcHZ7Rr9PwwhfnEhL9l01vAH4j3bUlxDfj/1F0ECNR05p
cibJ4k0fS7nqSuZ0nKEnG7aso8BnNpEQQrwOJteITIvXPqBwmlku7FoYgiuXchuT6w1EIK552b9N
cbzr9ZymliCOb0b4sC4T7TnKbY5JXj9rw3TjJvFzoXeYqPEBTDPS0k7216np7KVrrgtQ+FlI3cSD
800LL9nSLUtW9jx8BQF1lY1Dr2uFDPOpdoKzLPxnm5qclX3YM+tr1nquR1VqKtgLZ0Vyn471nijg
g21Wb0N/R9SR4xsf9Uznlf8mdBGs19dgMunASaJPhked7jsGG7kzYNTS46UqVpcUuxxstRZ4AZlt
1Z/5zN3mP3+XQGGzWd43JG0xy9F8htfBBaLzEi5Pr54tEezEK4xf8XszaLjnvp/WjAml4yFCPSSg
dzVCSOLlhBMc1FOQt4I3UflLCSHk6VjJq2+RIW+A68zzWT1vVBNVy//Vg0NegygMbxUa5KOod4Xs
8mXOCG3KnpAYNoLCHLWzoMx2BhMSaPpNxdeWlm6Xr9Xv+K8KGjKdk72FfHj5OYtUg3ylBtagrX9I
AlC0lQViTv2/or3LrgI5zr5RUlOorAF/v/yKlAn1tbodA14rLYObZmgVWN5ur037jnFobVCxGzr9
S70x8DEZLUrKvIm8r1KT2tyw6/gLI70O+HYoIOlWJTfOvsJeph6hXq+KsS+IcqPeq9PW+XYuwouF
rEu9eNX020p9ABrXVjYe6SWPdblRT6fel3pZTX0cco6Wz85z1M4+Yrel/jr29buGTraBUUX9upHh
Wh0e9fHUIfzjowa8K5NQroi6WT2zmbBYwdFYE6O9ZfzekRu4wk60aumATV6xUV+rx5A/R+XkQ2fb
Ygt8aTy0zb4fnkSkuCZQ9Xg6+Aor3+wwb7Bo72jjezv1o4hfi9Y/qIdUXbKZe3YoesNMm3+qp4Lm
syqUWY+iO2ChDynKs3pK9Riwmvl8px6h3lMpfsW3f7ypiB+qNxwJ+Hm8FC9xI4eUkXrepq2xvJx6
OiIHDjyNhemELcoD+bYyJsWxJyq6FKei+aELlWlVlufRpLDYRPNVZ9HVK1PilXqypQeTTkdkJV8e
i22LuwrVsIHpwa32caSTkJdPwB7p0FRd+sV0+6Thv6DqV+/muHiKUsI+9UI/9HTMTWnSDk4JZuyo
Resll6IfdzdpqCyqqf1VBS3eULrZYDCTHfCFFcADIOCNgTwkPdXRe0pBj8nGvGe38EHaVEHD3btb
ZBB2zYU6FMAG2BQh23bWdv1kC1DJZuG1m6adBBv5tjyW8yE2i/hoReUjprencMYBaHYG+yYpKTfk
V60Y7tV/RVCbWxCOFENZHraIhsy0nXfDTuUGrmcmEYyT8ZcO1GxH4DxoZ3CSzvTahVhdOocStZ5Q
+cbhs3Us5AZW4z1bc/oG/NRfu3WzztkwyJgZorpMTof9n/UQvCvuVJNukzUxZ9gwCjX96I2lA6CI
CatJDTWiUKWELsnYFelPS7nbt6mmk7MElnjTFMVJU/1KQ3VgKNjBEiG60UwAMWt2cggaCOPUWLm8
KQpPxXSGT49pORc3Uc7C1lUtM71DQdGW2afdJOQCR+weTcn7L38JH1JZY+Vv6Ce2gBlYMdHcP8rG
OOgFDSQzwXaih9u6q17LyiBIwc7SDRjPFZDT3WzQaCHsRKztXn+scmraNNMu5BTQhKwJGFJNCqiH
yaG22OsszUnWzofSo3aAU5gsInR9AJUtFfBBJxaIfxpQVAFstrdcUe7McbjWqxxLeaPjb6YYMclE
kdJpZjqmgG/v+6v8WOC4+FZeCaRiK72S6P+GHXgMKqUhtWxDtaGlge4tF49RyCJ1udB9Dw1uX7rb
xgicrT2G/a5gJzN58PXKlqYfwWAtKyz6zr265CvNc9mPO+nOqU/u5JBJpHFWe1gUEngh/RD/UDoT
kl5WS7RVnDvdw4+pvczh+Jn4M/zZIN0tL12P6C/cTEu2o1nidLDxC4BDRf9Vr5EzICIZyTv5yVZQ
7Ss9dIzcrMjcVHpZWd6kcyI3beRfFwnXhdTdl3z0CSWTFE773NkNAeuWObkLhSAmbeIvYXgAfGVF
hSLsyVLKDMkYnSa7bsR7o5QM+9KpnyAZ+pB64bGaU3hl2ZgXJZEx0F43yasTClxYVDfcsZl3JbDJ
vRw/WXGK7ZROZEyV4BwxBIWj+UM3aE7EMkeMTHdlGuds18vybMXik353vEJ5g+vBhv4Q1mcYfifD
Tb/8/CYIWBrVCus2aVSd1b0A94GGHqnqaF3gybuMAaSwr8yBTYShd6fAOBoYF7ZjjHqrKLHoKEnf
dztVNRQXlVQheD8s8tbtnJDGYd0YrPe9HIlIJ1ke4ZhLkZAdC8o2cRDDJVTdY9sFwUQL6jrNk6ve
T9eqXbQ0DZqcvhzLj0vGgoksDjoG6jvdFkB+nIcCBSHNHho33MA9Lv2ut16clA1cqe11Wo7ZIE6D
W4PPH3d6CiKIRV22IyLkNAsCrTuxy8LzqGPmb/xhM8/o4kqLVZl6ERkSWRcar3klLoB1HzOoKmxF
WcuovrukWTZ3JdUhbuDC5TIjD2YXFpj36J8twpx5YBzmRa8dC90EteKbaArp07JHs+Ns4ycn9h5U
kdQ+d4yov1kDQOs0u2B1O1sqr6cM4jdNknBEjDp5W6kHucfjfh63cdfrGximbJfnoD+1HTtQfXyN
o/YtVmUgZ0DJk8QODE2lkUGE8mTM1IhKPmEzVsQLxlZGWhoxhm6EsDKIkp8IxCyaqgYYTkpkWuRy
I/RoItxGHohmhhVaE0hUaP6ucswTCYMPM61vSodcIO7Ah0jUSbLDkmUEanlRC6L7hPVYtUF9RZON
fKx+XLkGSg+ROvkxcG0yNZwLTqpPXCgfekoP2ZpZA5Q6aYgDpyAgzLmO1obnfbcZ6yK+iolkQVQ3
ECUHNn0dZQ2OGF/ptFSbqW/YPdi9v/PoSRU05+BLvWRjsFcxYOvGo6ftdV9l6j99i6dk+15WX5q8
T8SxtAFM50oXq1p+KuplNg0M4VzmrVJ6ZrEHKtegblINCGraBtFIVF5Ux85VTfYRO/p2mpIv1RR0
/eoFDu9jZhA0ovYbw8TVSyGYcMnKvee6eSgbbaVDztotvTPw2atKBD8aOf+QmAjWIqX3WQewthyj
wkmWp/t/rwu2FPxM5DSISqVOpxeqG67hsjGxmHksdOf8/vP9ISmj9h9/M/5nY3KjoYHtDmCc1Mle
mqJ0fn2VWs0M+jgjDj0ULWVEGyZ/OgegK7nV056DVGp03ZU8Su8Y+EYmdqVVqoFEkU8izppSMnoR
y6Iw8I7Ld06InbxEA8cxqa9iAg3NuHNvMC2p2eQqzXv2bwPtSOJL0T7gZ2cD+jATYP8fBNEOovm/
fHD1sS3PMfjswW9UOGRcYLBSqAps0w6kadyOs3ETeIhHNaZmWNM3WfUlppG0CINsgdo3LMBkSnNB
+MTGZSeHKoDlikB/NymZT4wSADIB8eiT916T1sGKOfjwa/ImBn/XOxy9ZRalwAbgWrsGLGUdzbh4
HJqQGwEJcqglX2rZFKvrFFQSY4LF+fjW2iuBQ1lSCgrr6cwq6002jNhqhCtcckaQVh59HZswudLV
rzqZ7xott//DQbOC/+ag8UFNy/WdgObubwfN93zQj5rVHrTEQgBXhU8zPUpPLYmWXu7YPHYmbbFF
TLnII+i6HMFcP2lqamHDcsLM5DIGac9Dqd1GtblbxDGLrAnkMdOnO4GuI5ot61qOnMslFOvxPWXS
t281m209D1C/dzNbJCVuiCSRqFlz3w0jk2p8BMsXxRSl1R34728W76/XjOUwaODC8FEy/sWCAH8j
MwMCFA+63po7Eny10Id1FTNNkIdLf2tIUG4zVuhmSk3QT64XkZ5mcSoT3GH7VKnJwym8c6r5ZNXe
lsHvgKUTQ+1wbCsklsuCYayn+xGlgVCTSmQXl8nnyJRB8FTmBS9oUG7pITfrrQZaVNIjCoi2UgtX
JyUfjbC+r7zCBl+AIZQevBHQbMilRhQe+Xjw9PKQArlVOqRU2vWV01ZH16/RFqq5zY6NYO8k9nFx
GvvRUK0BC297i/JRwhacCAnUn9lFD9EeRdNzhjRh9lryZdXsSruqYkEO5nxZKIOJ26DjpgBmH2uU
WJt/f0bwlP51ACM1HVikhTHDcj3d/98HMKfXrCqfZHNIRcEIyWJ13/kEJZs2mp1S3rqza60wNjKV
1uSSubW5aYb4izm56hE2m130PClNXaV0ViXR8XFQ3PhO5JIbwh9pSfnaEHoZlPSvvgel1jjabr9q
hzrdaob5rsv5p5dEF7Rn/8XeeSw5jmTp+om8DVpsSYIydDDkBhaZEQENOLR4+vkc1WP39mJs7O6v
zSyqK7MyGSThfs4v94TTXA0///UyDo5CPAN8cKE2BhwKqrKscTTsn+5tavWfSyFlQL8Zn4fzUSsd
pxWCDYmBgJN4zoPCFS9hF+MGlf1477tk2y5UytSdts/ISvFUPkSpj/bFRu6aZWZxbKBJ8Er3N0Mx
EQwwkEtrl0RsjMYuwWPagtUdifPIGLxaPWSI0VCTo53dyRG4MdeKgKMN80b1qTT4bu0AdnLgKWXY
KmczOxTotvmtTvwmZ0ZSQ5rT5L85vZCdx9lkW1wNq5Jq/XWDQc5sxKM2RL8lKQsiNTel0X6vA2VU
SNyOMJhNSXrx6rNQwq3GtWkra27UXhzJ5N1Nm5NfhS+clJ9qNWWLNsm3Axui6uV99O33kFTAzO6R
9A700S0+bW0xNYoLE5cvmBEWlfO5VB9KGMTEv7VEzJhmZ7/WMD3WRXHB9OywJKKhT0ym8IVi+TJ6
JUnjuCpVu/irivo/wlB/VswOgQnTLbFE2EUxsW6KYCDIhV+CsdP6KqATydsllOE1jnulgJ2pABGU
mjjbvDWUGIQ6BCB6L49PHs0WxICu+ja6jHjIBw4TsgfYI5v6mKAh9QARCL0B6uGst2Jop0wDPSx5
uUZbLHu4J7T3lrz2Onr+uiUVXa3CTLJBizBy3/bmIzXs76E6hdyFv1zr6tekNt7XBzxuZLyzy+kx
TskQa2WEAaY2HmQ6heeqYcdvAR4iGL3Ea94o6HmwTcFhw96zscf0YLOTe6JhlCsY/3TVQau72tNU
V08yqR5m5ZvooJI71mO/5fLXwpx0TCu8EuZHHaWubxuz9v9ZuzsBcDLoKvWC8V5X8kd6km0E76c4
GW/66AukX4j1axvHF11vuD3gjHLTu0gHhX/amcmFBoLAWiQiibJ8H4slqD2MbNkIcQ0z/tKTs01Q
YGDbotqOY5Y8pAYdPLM3HivDB+hxC4fg0SHcY0gDsuizp6ocuE80n7rLJX7A/ZueBAnrOxlqEIDe
SO3h8sfOZuOZSM/MzIYbQQg4RfXXunNfvLjmOGoKDWMAiFOC3lOLi13jyg54qwSQ7RJrT+uCQei3
OQRs6CSdYKzoe0LXOkHPEnH1u8qnEtgwOzZVC+Kuk4RDIdIsj25rB6s6qcPWMyf089rkqdpxeEZV
RpqgrPeZIIdsSZxdM2nmZhLLrQFqTkazQMhSlqeim43z4i+0IlpZgAXmQfS65I+T1Bwt2WGxFg1B
17uc65rLu6ZB1W5/J4N/awswhkolayFJ+3e81vpP0IZ6pjI8DO1x0R1jj3ztKDUCfkh/vjp+tZz9
7nWsEwd8CSnKONd2wQTPPxLzmtO3c6jibEKvWIuLQSQQkofpWJOdeUlcWsSa5Xf9H3Sqi8v6Tzjq
IEEbC5ltOacB97iNANC7XRCvHy3L9S8h6b4HrzTfktrPbnA3xxtzwdtOkyjU1KxdSDy97dl/jtW4
3EXkcR7zlBLUJO+Rm+d1cclFSaLEkMgtMKJ9iQfjARGdfVhf5foqTLflxzDb3ypEwxJWhNUjmYNS
8WbaVFlDt9VImHXhDQeDLK2Tk+fwO3V2k4epv7UT/jqtSi6lpnVHSRf0Roc8DEziMy4tCsGLV7zW
PfI6w45Omds4F6mGkFCv0NNNLUE/ffJoRV13HG3vQDwL7AZzJ0TL9OpTI7Uk824yjG+Twtgg7Q1i
h+quuUyx/rdGnL4vpqq/xHLqNyhkiAd35iCbyAN3rRIyB5TwMhqWu00jaEPO4ucw8l6zZEgw2WnI
WUJMR4Wz7Ut2SNNML+P8aHczMSE8LrGvPxiC1QLEBP2gaNPj9ByV5Kd5yXnhBfTUZwEMhQQb5/Fw
aHXqj/q5O2iFw5Zc10t7toVLRlVokoAAiUK9u/5QonA6I7BPTzQMoD3GuQBGqBOOw1qYYTIhNr3g
IzFSd7f+GRFSXvzq5rQ13C5hy4vJ/FM8qfKosIyRLcZoVrb6eVUAZy1OlKqiCCoWxDW1EbC6Gx9X
CxdhPCDA2fAbOeh1EKzdrKcW+b7jDnn1dx47L1axvKzTRTGoqj7SKEYDOi/q2ndCQig4hu5DyZ1/
etTXZcvU7TTlZ7ArgPbU6kB5glUanU9TcogxVM2EO49N9of6j8sqzy6NnEI9BmnouoaHEdPa6Ig7
9FH79VWugmkFES1h8TDFO0SNZz3W73SLimlIFXLkKaZN2us6JzUz18cYFQdSzmLmWbqTBIErSuys
A3hv7XJ5VNfnqiHH/IKqv+Hs56cgDCx9WqiDUJUXn6OSBmvIzhnTm+tSF59KD6vU546JAh1jE1Ti
tGuxBCSYIMNqqVbUfIzmHbc+ozTFzcwmSHOq/KYNmS47TIhmBg8n6y2tjecUXHHT9/w9HdLnjBYr
epprViv+zWqSWSKpbT5Xbf8Qs7kTXu/mYARFNh70frwuXTKcyPQhR8aMb5t8rPZau189W6tAeGqw
ETQauygNZcjIapxlCCl/TRmhKWnBOQuT/bZWwfcJfZ56h/M1rZQH1TeOk6hp9vGvkb3AVRoPbLd4
Q5zxaqPcLfLkd6lznlUoqF5cswnEwXHwDjTz5+ChUOloTTHm+qEmO6acHYwm9nFdoF2lNu5b9x61
xP1YtOZ+aFFxdW5zylc0TfkBfXFSxayaSh0qIuqTOgd0tTq3FAzQ4vqcK0BTKneNIK1vo9X+ZYx7
hha6aQ10U2z61FjQqeST/w1WObskXkGEblOtzvZ1CIpmTGeijjIIGSwZUfgzxCNzsfpGEEkJFskY
Sa+wpA0XUnUFW6aQ/cQd8jfX7w5p0rxjTTtF8Cv4irNxp6UjTiJedHsqeuQq1sT0VEbMRQ6GAZOI
hG1eFJ+tEPs2F2/rXxDR/LvquEk27zap3V6VacfifOC0JVSD2XPFD0KLSaS2o52az6lLeM6grjHJ
MPsWgDZpylofExCRUHhPhY/7lM/mXS2628RFBR02KJ3bxr9qUXIeJPyt4/PW+ZrEOJPe2YYDPs5L
03r7OlJdtY2mN01HD224vB3dyMcTqXaUZuY36qDPW212vwG30POPygRWVOoTcn68wa+CwUn8m05Z
URNlRQo1k5dmwdOtK6Lgj/Dd+NYbom8R3VZ4zkGrXzQz/JViydBNZocK+85ucmm6x4L5QKGm2jtT
4tNjlwjQobrP4Vs5fbC6THmQiOiPTqPERk2pXNiBM7ufy1h/klTkf1Dg+KsbmAXUc9vp8aNDSOTQ
yZ8szE66AkAKkF98vdopm5vvAeTUVK9xYv6Vbp/uUn/peIk+yqGS7aNYqvBMvv2pMA3kYo6lsWgc
R8Gj44eWvRNiJGPaxNzY19bBjlHrmlP6uyIiHkqHSNCK4gIE7ixI9/Vfi3gmD0t/9jLvi0KNOzCo
QM1LtHYG2uCFSmvFO6CsQ1X0WdoWDsmeGpF2uVANBiekMK024oMeq/TTnzIaeuKfMiZwr/ckTmrV
ceaGNKDr+zlmk0ckznHY4puYYUPNkaHaPMiqZ8FRnrtWIGkcahWC7zEE8uJZSeyZ9ZqZjL8ki7c1
+pm5mlkVlL8+Nb+SbMYwqBwe634kY25tUmwwz3T5xh3862qcWh0YuvpS1bN4KQ2kSdipVwBuxa0N
NTUT8UekwIj7hkAFdKUEyI8MfoXCma2xzLYmD2oGEHnsJx2bfRb/QwCs/hwNn+MmRP2luwNSWrV1
WAZdMu1+1E6NYzP3MtkPJOHgfX50/Lt+6Q5FZVDIhfbklLQ6YizHg8VJcgIXaVEuk5fecvgw7Etq
RSfdMqhlbt18nzoO+xjCf0y64m5YnKdONXbaylUmugHU2/w7q1M2YwcduybciAbhOfsafjJH8hCV
R2vayxhJq5Y4bmCZO2J6+SEV76IlMzcRmU/Yaadcb7d6yaJfkNxKcC8vwUo5ccew/rBimg/Vwy0m
676dSm5XTqS0YFmsLVz7LgCt1jIcZCTc03j4oM86AgxcF/3ilydTai6RbBiJMGucV4PoSFiu3bMa
dTusnqK8XwnOdck1iCiSpnvTiwyeHfS9KaoPsyO6kezhduRBXV23oQtfaddTvzf/9P509UU77ToL
gxotzdYp1UZ8i853hQ1i3xXujaQEDUINIF/Omnmqwj9WFYM9aAZO3/C4xnTMvZhvDes1j2yN/L0B
Y4lCfOzIwvPXeuUN2PTZ9fEeTByhzTz+VplA/+lSEEAOwZaKgJRic1KgEtADHpvVs7w6T+KlPnGi
XX2r/lgpt3nmrvO6+WPx9ZuUdoehWGjN8Jg4CIFTKoVyRyXWxwpb4RTlXo37P2643E/otsfKvXb1
9GrlZUCZ1XUMifmnJsNT+2sPVIFqDM+WynUIqaAKCuXyUnQzbRQ36vxfaVyhkdcwClol4yoD8iHA
y3bqDY4D/5+bL5XNQ9vDHsNm7pUDcX26MnPeWzVNdKWBdCl7sSJ+lCqtqcxAQxdSZa/Gu7rjeF4f
uUIxMiupoYiifvjjOjo1fIh3D/n8mlvs7hThXs30IbG177LnuSQLaz84nJx+QdqBQo4pLtu2mo/s
Q13JXhb9oZUDqTLv8j+UtN6MGyRRjvJE9Yu4CYX9vDK962eI1AKuPgV0biDzG9mcehduonWvEE3c
LGpGqjROpt7DLof++jRNJFsqMl5o4mewhveOBnbgMAiHLEp38TFxeDwkAMb6bRANiZLrc7FiCAKC
BcqHPxB88jBr7pOamRFt0s6tmIuVwOrsLyoGnlcvkY+1eSMQNdpL2u4mL5oBEpfXWAW5eZQSlczD
YI+8VgvQcJPTWwnVyB+fAUHVNOTx1JOHuIKYHVPBCqpOC/GtfCFlz+6sZuneJE/BdduTaMoH31Pe
Xg5ePefwbZmZkkigeEDtzSA0HU1143lIPrFy5w9qHjNpAyyIrlF+QbIhFPalJi2d0XN9l9PYehuZ
O70JwGe1eOkv7kLTeZRp8JKt4BbLNhHTjh72l9mKfhXXR7bUA7EkZJulh/XPshWru2ZCpk19ZfH/
LQWW6Em4Z49Pfrsaiwt1jnPqA9sd8jY5rBgQgbEPK948RTqCUzgJxbqgP3O25Bg2MLhyn+I9rGl3
3SsKE6kZnJfHx1I0D9ib31uW26X2X7A+QFyAZaCoN26zPH5fn6Fa18e9OzUYVtwqiCriSgnWQgCc
fypLnDNVfP296GE10nrKgK/cvK74zgEpcDH5B7wljBnqyfSG/BPgSFvYg9eToofQ1ucpoMX+c0oN
9Wa8rhTHUhBKIJ3nOX7pf+y5cjaTxd1DyCS+nM+SlXrjA12QzwC9VOa/plt+JsX4kPgzdstIX/lv
y93XJtrj1T8pPC5VQ3JzFm15M6swgYLOyL2cDhZ+gMpib1Bf1jlhtu8UOqXGFjiyZEc49n51Fap5
jshA7KMF9lflQFxlI7ZZ7HP6EDeyhtRGPoVbU9BcTFEMrqCgTEJg45RvrXqwoH3O9mQ90jYtEX7M
497C7DxK62hG1e8qGEBiD2daEiVsRt3us2lUpzmLWrL0DCiR84kX5qjeMk66d82f92qdSZS3lhi8
h9hlOlbktzr1UtkHqP2pXK8jczNO+bfCIMeeGXJ1cHN/vEZk6ZDkwPfay7AG0yCyjtES6LfHJ7qE
9mkkFHW7/gjxMAF7Ux9QV7GDLvx5ZTBK9d2cvPC65loQzEspKDQbOaPHikyATGr9NrONT39mXcp5
rmibc9DdLE+TgDirDd7uNTCINUQa+FWjVjiIgfG0EDvHQZ6TiavXT3Pu1Gy8LH89H4sv8cf2RNcK
jMR8LdZhBSfUQ1l6+GjjX/WOqr8tNhs2MuXoaA0oEYVJF5axgz2TJB1nNyUI8mKX+X6F+TUWU31X
NsV3nye3anJaMkY0Ztt9nia4iku+O9Aqr5oODBPiES30cdwYy1vdY8B1ATocNUjYhqWT37Fc1jOj
Vb70NEXQlOGf3OBjuYTNtAcWD3i5LHoqsfqfMYaVvHdZnT2wXJ2EpcYBJq2mZd4ybWRYKth2o4Ku
5nQDTAS9oxwORdP9aBAeghiTrTGgAy9+kY4C7obuqdd98BQ2MEsZbu1u2KElS/GAkF2ry+GvQy24
+rqvZ2KWJvx1fbpf+RCaOo9W7kIpMYKtY6YWe0j57b9ehQWiL25SK463nleGZzjN7VgLh8ZZEayR
BV5i79mj7taoAl2Z4ullgAy2MUsVzJDr8xObLgYOYN5NkRdm0CzRjZq9LBc+VEbL3TRm4bZNGlR8
7stctxIZ98sKJqw4BpnAEUog43kNx2jyGbVt1qL2xA80ZByjnh+zQ5vuOc6rRzPmm7Nw2RBsGO3b
62JxdWcZzqzC67Fr/M4WAUiZwHpa2/ZzDAO+Kenqmjq+A2XJxU50or6vsmOvYl4Kt7oVPfVf0JRf
3vizutTDOkNeQhz30oPVeCypNO/dxDh1PW/gKljwdfmkmFN9l/x2bETA8HKbDzxEVQgMGXMOmWHN
dZ10kApkVvfwaOVOse8asarJwLg7jfKVJMhAIStFBR6jy2PNZuT6iP4QD/+uC3S3tM8mdV/Uellb
g88ny/LksGYshdAlAtZ27M3dNBKZDa66aUcWDOJSfzJZnUg+ZQR0lo3lKqmvAupRl33MSfFlkJaO
koj4hXHROOuQbBku4gyBSSepA0si5Bpz55KE2oykznoslOKDkqm7ujEW+JrkzvLQYDULOrhCiack
nWWlzVMJOBsMXC0RPUREqoO+1aCkO40qoVVy0Tkem6cd3TgMKduaFuNNuPy4DLZoc3C9lG5ZktDF
nKQtxXtB7PnGbkgBalz+vCm1dzyhCLsyJ1jFQ7GDlm6OWE/bkEPJyvP3yTZXFUOrD19p1277hJfs
Np+mASFLayRIBje54sTW5J3EgQCpbf5QYYlfYWnBCqDwUddMJW9ruEqS1bd0Ijyre7NGgw5w319I
qMJGrlb4FHbI1XnM2yj/W/Vv6xG6nmdl+pk4LAWmREtpveV+cggT8AFnmOrN1DS3LtzrnjX/U8R2
oBfyMa5/Bq//kjW8upfymeUGI1uCqm47uRgwzeymtZQ4iRVqjQphGJcb0vzAXz/VdkeS/NFLiEdF
qGOWDiBPdKiXG2OIVTwAMf8u+uW9Jf2LoP+u0LM/ayhHITjhCgVN4yHYNEr0EYXe1e+YwEKTCczj
OFfoF6UOv6umY1zi8+gl7ygOAfemzQpzSqieLX7Cg0+z5HENhlqVXiOdZxH3wCocUORf5iCi9aLs
B8kTk1HYhxurzn7WYCHb4UbxK5M6OPOtT62ftM1fVICRuja1KsWkUTXfXtXeIqL8Xuk61H6HuZVv
i8ccROoOtd+gEkkPyqk0Q0OH2rKF2Y3Vw9d01RWL5mklgHUXxg6AZmP5/gNZgPchcr8AUwZHbYTm
vQuf1fo0TYz3VB6iT1V2M+L0SbBiOiyUxK+3ilsn843tUoqfFRwmjxw78TQAT1FM5xBvVtl87nqL
Er5sPDTWKlxniNDJwM9hKur3A+K37folhRgdqC13tkWrkx+aOk99jHpWvft8udH1QEAWnbwBJrxR
WiXcC8d19lt3t0rcEegdLHS+8S0hbhrfJ/6vBuEjwmyTgCYkuslhovutS5033eBIRm36J1aS2lhv
Ar81oEiZQ8zGe/LYaanwkW8d2f876J2t73R3aM0QwqsoMbWlTSoSCb+fRcPbh1JKD/TzBYBYy17B
61V7bS001+t606mksZVG7Xvj27bKctfb37k94ShUcRJqs1HoaMINWLbkMZgTvY1q+8z5ZVfZZ5UU
xEIakg7e/dxrt3G1IBUw2c8suz6T1skxWrpf6oFIC6RpBr4aNUWvArisZdIiIPyjvqcnhg9a/aCx
mgC6/l4cnaYog3DySAnR28c1vytbuK4Tb49u3mMDNMjug24NHKThbWXGPMuhoL8V47QBZbWVPcZN
w7kqdHyp3O9SNF8q0UrtjBAfL3hajjXRwCpTpErsmwXQAxCZmXGyYE/9Z2JL33ER4sPkJOe441x5
oNH+umYf5url++Jm0oQW1BkeYlrLwXcGvziE9DBUBHtr8mtFWfSJkyOmBKrVmpcKnB/jaYIMMDEJ
DUaqTjU6L3l48pSYp6pCEwIFEQyrlpmXr7m2suqrhFItnuuTS8g9sxQ72Io9gVGcTaaX3Cr+mgo/
Ve+yJ5fbQnpnV0LXLc7fYqyxySDR1egNVplHrvVtJNOj+nhM28n2MfQmxz1kgMP3kE9DADLB2dQu
8yGfqVU/YeHjQofGU79sMKJNuDQ2tZqs1Nu8TsQKTl/368nloV/TitTvnkmHQy3OyLxugB3xCjiP
s8usDgp1g+M5yjqS9/opRSQhU0LZhPJtgmybIrAL9mG2hk98yR9EO6N6aBwGbnJqeCcWBYl7Cr4n
6/Ke5HQOej6zpUdx3dTe03qTDKh8iDvSGOXh91PJJMJX9MMhsLBYCio3IjLbOKL626zsP9RZs979
drjcmQiPAnSi1rxXUWw9cpyNESW/ITkYG1tLLrok2zAp5XtXPc+mfV0TpNTQ65jLZ04bNw48FT9I
7/sSRW/dndbGH1KY3/LR2mdWRY2R5ANVU8V62QgPN+g875FEeqEaVRV6Ydy1hCVsrGE4peV4wiZ1
j0T/tR39aYO7/lqOT3EBk4wl4lobhgmRmHJ0ZZ/rfCtKS2yLcJO09kvV1OM/aJyuAwbYNs5GIzL/
UUH+/7bf/6XtVzc0jYzf/znR+PBTEV7/9X8HGv/7v/l3oLGn/cuzNN0n54uwcs8ykV/9O9DYs/+l
6n8ZCl0HYRYA3P9JNCab9r8TjLV/oamzHGKPPRce2vh/CTA2XEPJvf5Dz4qSk/+zNUcHlebe/085
GP78ErGLlx/bQv6A2RUbhnLAl1/fds6TgIzs/ewFOdSNZkYHzH0JVXhDf85Rf7JBb9w4HwKSERHP
TYB9eQjM6BlaBLCTSr6VbgATZID8+xi9ifHxepK3R0ReUUXftfRMYFP0SKbl/iyQB5ojfEpNh2QP
oR2j57XuBP1cu5ZnY6NPCFhwIJf7htxPM0vJnS2ACUabntmlnePA7L27wngfdTqJbax4bYp/yals
EroQr/SZne4IBLolI8rbN4J7kv+SQSBFFD6G5ikH59vEmfFdTvBetMfu2ky1+YzbJjPuysr61JuZ
9bXC7cnJu59T7YsKhAeKcIinaClb8YvTvBAzmaW9RxObdz8wHyeZ4yJCLAMIa5zkbP6HhEN3l8bx
81AMZF2hzvL8qmYq9P76JCsaRFHCw4TFrms5lohQZkdK7SdMzrxc+cKUNN4s2aUql+VkjQP8cauy
+WYuKGkVQYJEj3hforIQ4DwKZ/6xcnGTYnRLbPOQoVMwKI5PIGfGFNdOnMvxZKLu5/8xcD9mjnay
AajrQofsm70HHFyvHoJd8k9qknuXBjiaNLKmqxOIEmbBGhVG39AQ5DrgHgX9oXOHzG4yvO9iSO6a
TPwa1LN04lwRh2IatMsv9l9G/2Nelm8l5HBUOYeop0jGjUa4DHk/82PhaHtw++4tLKwbCR3GrEgl
fEZ+D6kozbae2KWT/nERM3FGhfc0dtaHQHpiNdXBtG6YOL4lUEHW9W99mBLSsjBUud7RITY6MH2G
k9a6sfATB7WcIPyag5iTny6f9zhwLL4K2ZNhym8uf27JJCAvEAHMvByriuqzkrV2mqiPmg2D5Fwf
6M/T/V2Xx83eG9rTUKM3cPL22Q51kIX5r2n/zNyOuynWfFT7WMMjlqEs5F3Psw6mXe9uW2nRlmvx
yIRjfkubQrqng17f4x5B+ms7hCtV81MapwU5vWF822vpycrm/jlvYQ+y+sjBUjyO9aUzpu7SJdN1
GqL8KFIq6Ei82M7QvyfbD9+BcMXWm21aw9p9XsdgkKmwLp4x3Q4DUEhCoJ+dthFa1TQPzAgAsEoS
1CixcdFEDzjNh1njeT4QvecHCPlqiFQGUa+PT2QyzzuA+08VWhyVQdbV3Hs1puDYqW7bTPssSVdG
RKa/YCfSN4nrgECk5xoj/Q1dIzdVxXd30p3loA/LR8zwFcRDc1N2XNQq9MchhWPbWdZ9leEucpGl
bfypP4ZhIoJwtSC77SOiAO2ofwt465NqO9jpxuSo2XLYVHEY+HNGglqnfmg5PXhliuF3hvDkNxyj
AqEpnOwBato/jLoudlrfspbGKmgK4QQ+d3O5mjFvjR//SQR9zXKqn6fZy+4djaUeHPmMNlM+ujrq
MzmZLbF1JN0g6kUSH9Z7x33PhK/f2bLf5U66J5vKpqk8+tt22XAIK+N1bBIHYRVvbNxz+9dRr2xm
pAyZlo6gtR09uulASYpKWb1q3NsR9t7JkB9579p7C87hksvd1ODNX6a/eA2Sqz0xPekUYTMQF5tJ
7zQIQew+eKJxIMGLjaKh43gR/DxR1m0FSWnuBcwBpdPyHbpNE9S6M+Cl9SmtGlz+axUyk+bNcdQo
LB60mMPSee0sUtMLDpqBODI8yxS8IfV4Yr48RZk/BZjnGLNHVE7chZcWkBq3YFzfO41+bKPyxSTl
aj/77sEEQr9Uc0vpIPYojS+CtYRPiVoGdHd61OpuFy+mD7c3NbgAMdYp4d5GLGXx2pXlF1Kg25Sy
lXvd40Lx/PBvkQr+/gY8t2ziWz2GOCpbtBuLDBy7IZRP11+MNn0tGmHu2zK59Hz5g5aso4OvjQiN
NXnv8TUwnKE8jY3c+qatH+1kICpgKNGE2p6/N2aUZ1NEeVNI5byoNXIkcCbBsDzMJAzFs2btCXil
tsf3CqoAp4/Y7as73Y1eh7k7j36CAKKp5h04c7y1wQZ3nSGe7AXRUBPR8eHXTzEl3iyL7fhuGe1y
R9bf08AWcp5oYDzocYg9yh3jHdbq5WS2yfJSCe3Bq4vpMmWAOtFEmpL0F6i6RWl9huk9lvotF1p7
NBozOc/yoawWVVNm6UcByoSejXfEQEOULWF78IayvadLyQhLWqbazD+URJfkqf3VG31yAl0NevSX
H/bYpMRQ6UgiZz4/NjmkqW18H0bzHWE2S9DZQ79r7eoPd43ztoDCzMY1x6BwyZukDErDfybjp6KU
uXnLlvzvYIb+OU5C+uwy/7gABDs4YAwqX+AHyazQ3G+inlTypvNOGRJqWZnejaxtZ3Lnu2U4xKZP
Rr4liLhrLZz384K6PTAJbngqhxQ/b+7fe1iWdixd6cHX64Lay4Kkuz6781LrlmncP3NUG0wi850G
57HrRSOuGg80qGX3kdJWDyeqlYemyhCoebPJGxtF3Me2vfNzVwuiJRZbSuibDUG3TmDL0t8VDgFH
Pam8XFmnObWN26kZD04lDiHfqlMDe74dRJ7cIYI81kNzwjLDmMF1Yniuc5kSggCdj6Ki0S6r5Ifm
5/0d8p3+btbqLw/Xn07CH0kwWK4Bxm0eWlKNja1jNTGWV+yWtNul29mT3b5R0u/KJ+JmkUV+yPX0
MxMDB4lTqXuJEsTJ6x1c8ERemZlScTlOIMKF01LTtAM/Q/wWNa99/Nt2nzPZVCCU7XCg8+0auYb/
lGL2hXgIpsYtDiQCE5IY61HQ0A64HeccLScuu3vFlUL7nkqyRfAMmxKB6PKKneSuH1JQ/XkSZ4NO
eF0pbxtKmS5Z5X7FkUoUiNVnnOUSg+Bz0uQXJBoYJw1nIkGJr6arST1wZP7DOOQjoa2tnZahfMka
3owl1bk0FwMvQzkEHYG6O1MIugA7HhW4kabp8BFK+ySr5KyVJMgaRLvr7nFoy/jdKib94BQJGQrD
woxFqdEmDMl8SGyyy5grwyPGv35jhKPc94YkW7ts/6aeGR1Nacuj0dv7sZiPyehu6t4eb/PxztOd
+aKFVOaor4zMcvtxGkigF0VQY+fZCQfduVMudRCG8xl9APdUnzhn8rO5mIf8iaTbLoiZblWS1O3k
MuobU3gYJWRtT2XQYc6qhKQDF0EErGlTpjt4nUfN7dqHwmiq+47i1kXvAQEW8+qZ/TVzkGY3s0QP
qdcko8XudNRzk7gSP1UaxM4PqKUgQI3XdqBr0ty2vePyFZB/aI3MLhOiZuUK9fGuo6GCzA5kaRj3
vvNZxB2lG5i2j25BvUPcTu9RJW/mwvjA9E6pBBbPbTqQJpN1qJG0yAPU4JIeekoWvbC0Aim5CiYN
iaE33VdFSQcpGq1h9re6LFBoL+l9RA7AoA8G+HdvwtqdJkYXUZBwkPhPWTl8ORWwbEyycj+Ht0KW
MEjWsa5fa93/46KCcGkH7Q3jRFLZn3AkO6EjLjX5oL/zHp70uAysG6+Nb8NbkFltn6i0OEyReUps
/3ZFwzTrFIYOjmDSKCYCNUhAj9bOjEzcmgwRvUlwgomicm6RUY2HLlGcUHsQS7PvREfq3PJqTzCn
VWrsNBNUh6Kanb4sR8u0n8w2BGVz3T92v+y8qCPFRj7zG6Gah3gvDfnoFc6Vm5YKvuSHNgKSTuf2
LUQf2fRxh2M0vEAQHYwOfBNJHsGJvX4rd9KuX9VvMmT2gu/tOM3VmZLMp9oKb7zCpqTUorNFby6t
Qfhoovv2Jqm5aU3/ks/OIxousp7c3972g4hE220m95K2aDIb8JtjCpI5nMZiEYwkn7sqehubx8iX
B76x1y4i7U/bC90LqCC9EMfy41gPrWmSFsRfWGO10wf2Dn+5TPy6PcB2pVb+WlsZ0jzvzEKNvLu9
HV3ueEHZYGU9NzMCRqpx9ijqaA1AhYcAVxYbl1JY4YVBMRIPTN2ZekBuHR8Vjwu/QDmfi266qnwW
YlIOZ5kcqTsgcbc6ReZEOodW0fdp4Q3r8OYbyW0BV/sXCDchZZsgPP91AHLuSh1Eqn0fm5aKL+Ry
NZ6N4UUgjsie3FA37iR5jrM9/UUVclpIvXXdtzCOMb4W17JPnsqs/Wyt6U4wXSfFcoM/5WBNOAfa
6o9J/zHhGrcOgV1jj7HZoQbNcGeKdL2rM5cmWKXx7kbZraM6Z/T+VAzPeBuCnhGHgR4vMlTPaM5b
qbsBDPDVHvJjfC8bLldC3PaiMGeFZwLaqV73Bj+bIOE1VYH3ifR4GtJuj6hWGMVDG/JNkQbjoYa+
rHOJAmsn/7442//F3nksR46lWfpVxmaPsgsNLGbjWtPp1NzAyCAD8kKLCzx9f2CmdVWmzVR372fj
STIygqS74+IX53yHmtItmHTT6R2tEPOvwyx/0BbarSeYUpPGteqMg4MgMeSI6Ir0HI3TukRHIarw
1kjY5mWrHqQ3Pnr4aV0U7E7aEU2LjayzL0PeHvC33IlqvKsNVy6zQtu1XnWpXIjYtGFOHK/IHTkx
GnjpbZfpGhCRwWZGaZkH2cRvyJjuUcy5oy5XSNyJKLdujta9wmg5cggt+775FiZ2GS0/+w4q+0ld
+E1PLMt2GEvYPWJJdM2LNnoX26q+U/VYY1ivZhUdOJ9wgjvcbOuBQg9TmOV5XyWZMqapX/G5PmnI
c3BwrHzpH7DgL0ec1NRum0TOQkbuqegurrXydqEJHCxPPYgT41sfJT9HZp5ZaH+bN/Lobo4XfaAA
dQK5S+zuVxHGa+GYD5KZ9jgUn8K0IXuSadw3j56xjdLsDpLZRrhsjhraLSn3nhXfF8BXaBif+Fl/
63Zwj8nhHd6d76l3F6cUmML9xPawaJ3HOnO+2ghn5WR4T720noTefLHx+gzb8ZADAC4CgVHHPyUI
wJzhV2jIrUiIBpzfLKGdvBVJ+YE98TJE1kWSE72Q0asdPOI1AIMv6m3dW3tVhWerKI9lP2hLNaDo
n2wu+1E294XJIkgffxsDl5xbiRckzzHUrrkCLlalq7+2rfck09n65V8UxURe2q+DiRQYlktY9pcu
Nddl9tZpyUfOaxL4RI0W0TrxxWm0MMoFfr7tNGx2gh7d7h44MMJFqOkrrVRrcEAHzVFXJ62XUkbb
xqx2oh3JNjI3ZqIvDD94SBL2LJa+DY3xzJrgHDlqbXdX5TOhn/gRJ6A6tESGNh+LO7ev1lGKJ1Np
DWnX7+6FQeMdTCBjyXCs5+4zRIsxxq6Gfb7EFATFP/rCkLmpeusuTgOLtt3CvKhswlk4MLN+p3u5
g/8/vVWcrlI2ALJYtI2a+pJZ8lxGdbINPV9fpHOiDpq3Ma853VLtsea2uQhkeR6Jmq2EuSl0l+he
3tXjTEqLxabGr1PozqX14ThV96mNyqcp87cG9hOWBZq26Tqh0zZS8BCjuA0+Qyez2sRO/eKr4r4y
64rBV05nSgiTmdVoG8aYfLBh2IXajoncREfMwcF0QiSMCFUJBk9rm3fCSu/1lHUhFMw4u5Ot3Dua
2Oqkn+W9didtFPR6s9ZTWiNVrWxUi0PxlDvlEcgKtO1kNRK4mjT5qz9Oj4nUH6xSwf8Yz+WkSVSw
Rr0wqyReyISWqLDXo+og9FPoYWraFrSBlrNrOUycJFgZTgFVMluFIetH91TJ9jUytwqeZqism20O
19rNXyN5h/AfxS93XLo/4avDOKS7Gj9JZ74SqEuZbB0b3iOmcDaVHRySCLhSnzziPKutbcgZ0SvM
sgxBp3i+7IsGCUS6Bq7z7jnhmQKYSmtIAdjNGNd7uw7a9fxvEbBxiphSsBZUyzbW7g0HWV/xVWO1
QGg9v/FdFLoUTrwqwGUH2/oWdLRh0P1uDPeAaReUdEHa4/iS6sN9z2/XcaPQ8yNw+zU+++8wZZtD
KguQ3OmlrvKzMqd1NiEsNPur47g8b1o5Y4HQEUdYtpU6za9X1RVvvdM/+0b7LpvsgiFhC018i23U
isubUeLqhn9scD+uz/n4BWXud4yFqxXZRwDiGy4Be3bf7G5BSitsTUSow0Ie5hpxqSfYBHL+75Eu
ikxwKnozIKXIfciH4F432oOXgDQHIDdRYRUPbf0wIbZuR3RLGhwaF5G7oZodsVbZTo83DZNsFAps
R23gppu8ZDxZs5Kf9Y5YXDYMVCB42h2p0lBt/RytHw36Q2K9NzaOZWlTMGVzhtd4n0171wce1SDv
SPvpte7NAqJeuRVhiCY3R+vjvLUGyEaFWmk05VfajAfVfYdVPh/gz1nvWCsz0xC4jiBDTZ9rQ2du
WpHahdquOtYBc4XOy/VFTVe/ckOM545x6VCX6W1fXKGmngvey4fMpkFPVUW8W+8dLHtACxGLM1Nn
qjr0jgO+Zxfy5rpA9FMk1Eem5/3O2pwZWGvsyJfu151GzvXE28jRqYzsvNlYZuRfW4tAat/nqIN9
A/WOFn6TlmGwIDELQCyuYk61cU8HsABt0BJf42fI3fSmeVCFUa8HTAdruwlZ7wbIpKPwkY7gc4qQ
n1cNPuiuZ2SO2xVxSmQsTC+Kz8acIaJX1mPi+GRmVPDFLfPqDOjYyd9a+Kb2TNCBzcsYPk6ausJm
eQ5stMY2oimybjptFbUVIIAyVfA2C5yXhk7dzLaUUJ6F7vrR2tFrD+l78wzxyl+h8n4x2P1uoObv
a+5bGC5fbc2k/KHVi6nlMMuE2potrK0hBKzLpF0Z3ZymJuuNDAV61IZ+yjPIapLlD7rF31YEYTHK
HKEkqfYC84/wYz+qsDD15lOR/WLJ8FEPFwtOT2e5T3WJ/TAnvj53eQkRLwhD01iIs6FNtwQfOCff
BX7pzDuc0KcZzzELMjRIEQSEwx4x+0dUAiwcZbeH6mFQv5XWPs10zMay2psZMTEhC/M2KMZTMnYu
rwbJrH4DSCFIgnd7oDwN4xKZZFPb2widWKd4K6FyMBYFSiVqKOLsbRVi5nDkETPfA5kp30lPuGbm
Nxvf4cerHRzAmXONavVbohVb2C+yKOgACnxO5pNG3lwRkb4Q29pDM7+T65q1SOvF3BN1ou6IbwZ3
45HeFeKjKHIxkSW3iVLebDX0rFmGg9wkWtGpRkquh6y+Ikl8VHrxHI2k3lzrCW9Lmd8RrbcGxztD
gzATNcHwNure12RtHZw+ThZVuHcILZysPXFd351gwouYH5khz6AdFotU5c/lYCPwtsd9Z1jHsq0+
ucWdxTCqpQ6lZGHVQ4POsz4XqIUG85e+9Q3rOnnlpzSaVedpFQpHDiYvTLZp0NzoryUdVPbcufPo
sNQniKD+KtTNr4xQbJ4fWLQsptcgTmMILh44GumuRKRtLbSvLS+B5AKWvrFXLB0sTdsOyn1EQ/YW
YNCNYlABZQrJwd47of4UxEBLDU3fc8smEbyKL4PX6QsWhjsDIm8wqC/aKlZXXfbhYM5OC2ChQwZn
SaT5m+5DXyEgYxD6bUjiLzFI1OvVQ5gQYleP8PpSaq1c/RLK3qXe8GzGNCWui9W6eRIDdx+//gV2
2+ytaB9w521ap1laXMmMpLVFy8Buw7sxQmDLL7vQPboLxH8Hm7tigrAAl532Cbvm0CTlza7zJUOQ
BdrdC0uuF4dp4WJy1HcU1fcxU7/Bu7FDWVUCizuy/plY+hCq7NGQ4EQD9F8JvJUOaFUblKehFbC6
NIR/Liom5tX52gjbZak5uJcUqxAHS/6UfxEQt0tVeKBLWrlwrGt/wPPlGOeqzz5C6nvwFvb9kA5b
1YNQFui7hL5XzvANzu7NDtpXIey7VoNrGcnsgUj11EkAMXzDQ+SEpW60WsbpLoHpUj9rvkN06Yzr
nPD2jN2lRn/JLzLuslp96BZI2IbYWmCW3aoUCfL93nto4oiUqPLDVLRavpioYzLedBNKhXo4h0M/
Iqud5TC62gLn+Nbi+jCyU6wn44KZ5j5u3Te/959wom4nO0PKVcTlQgwUIzWSFE1ePc1C1Vq3zyFY
BD3pt9VTKNVd4gKu8+to50wkh3Sq+M7yaq+r/Nrn4zrWW7ayAJDdFtEJU0WTLUUM4sFpolWA5vLw
8+DXKTER//mpNn/6t6/97dO//bWfv/HHPxA323TE5dJIj1LUeYiTQt+IiaewrnqCNXVJLgekxwNo
DosV83TLkwD6V+blcx5Ffvj56J8P/42vwU4OkR0xFnEHcPptHxaHMZqcFbKADFJ/Xh5+kk9+Hn4+
9V233bvTUy26vj0moVEcMlHwD+C+CFd2JNHlwOCflrFn0pfMP66lpDetfz4kAIHAkp8Pp1a/CyxP
bQIv5lD2pYJcPT9oMXyCPz5qENE6gbMzM4ypoqz2ng18nWOEH/OPD39CPX4+L8d2HtgFC7es0yUl
XA1hp6gPnT78+fDztZ9Pf/7AhaLD6/6ff9zMH7lZOuN+rAGEiFdAyJm/WObPlupbNppxefhJd2kt
gxubGFAYkA56YJ1aHX4++ufDz9ck4RIYlD69sr8G2vCFERiqT12soBOlJy9kHOea8efE+uZiuulI
ARC163jAhkV6rz/OIQkTGi6OOK9hVmUM3ynmWLpUHjz6nqwpqmNJyvzK9zXIvRyTpp0HGNrrGpmx
Tv6hl99BRhgPtTXu9FpwuI79JQU2t3ZtVy1Rf70pu1zpITdBumVE7vYL4ZvZoacJSCa7uLhyTMCa
9CN5vD7ZwM5ey9Lfwq0OpvKsg98N48VT081LhvRgWEF7jIrwIMbqs06iateThEJvvUiaIb80Vdld
WqvyOVEd0gc48RnOE1DU792qD3A16XwbIhq43HgxCymTTcjmkprU5Vblac2lGOXKkQ2h1pkh9tog
7s1Bby69XZ/hLaCHL5x9aUzFnjp8QdhClp0FQNKQCOxLb5hk5LUhV78Jjkdz7iaz/O3KNF7zV7qL
nD05uXWu49ghJrO4xq3y9q5uBqd05nGX5ioAoa77jFE8snMbo5XnnHAT2E3muQPn6fLfxFMB04KR
ZzX1Gf9GwFMGv/kYVI27yyzyO62ZclJXfxedjXeinsBEMF1MepGuW4dXhVAVSlzRTngNZH6JXFde
hPbIdkmd7SmsV1GZsVJh3AapQW3Q7c/SR8M9Z0ykz8xI92Gc34xwtn+RjnOacfHit8mIAF4lyrUK
zmhuILhkkteCNscSztBxWuHfp2Q0mPfrJe1mRCyIrlgI5/54iuefhN0TNm+D8kYXJBMGrtdtlRPy
qkCXX/olgEGS0rILNKRX7nfw0IkEoABZi/lFZKOE0oSFimQnx/8VgQTBFuOY65+v/fHHP39iExa+
Ut3MzzhO8Q53CDr/Qb6YvvfVORORERW1a1I8WLVihFZfgsg5JFrwpIir0tSHU5nfokseRxmeUzmi
qKiOg9If4zn1uLX058LE9qb5xEcbA+ObialsNd1AzHRHmZkrSxMnu6VS1EmgKVjA7EiJIebnUJrx
qcmp85Jq00WkLscmaHGAeotY9PaycPsXqzB2PaS0VSaMEsBrs/ajyFwS+8EUQfNvVYhhv4gjC4NM
zwZF7x997lXE7d0PwLsYNoxXpI4guwxsByA7VEEJ1trPQzCcvTGFBo8w0aHxFE5z1SXSGb0+ZDtW
25Qlyl8HNoZOCKwWiQjlnXTPLWvU3lz1Pi6wOo0fyjhYZR1jq96tWnjUMN8Zfv8aKoowV4r3riy3
4ML99VCY/UrTjzjgeLEn87dNb0fUlyU3dqhuQczJP6qCSV8IEJ/aQXeuQR+6S9+ON5pRqOOQTt5S
yf61c8ybNd2miLdNVIfXDq7QKfHRbGQzQweZc9kXR+I2FBXkRchWcRBaTFeqYln12ktQsnk1opzd
bkrSlj19BAGXU9rXN0+31kNys+0LJz5id2w1iZs/jTVxkaN5qipdrjvbuff0aA/e+ZelX4ceEWYM
jmJVeO17juIjhaqyGaEBUQt85xAf93Wbzjnk0CXLjpWaMIyjXmxMqIA74AXAQOjzNriE7qBaWRgo
eBqycauAcIqEirIx9h2LMJXr8BcA/ELEhtqmCGs0aXLMGP6xibvYLsW0jOLhXIRHlypuhUuArHFJ
gjMDCrjksvp2Q+uTkCyb9EBml53JTDLxH8YmVrvIRsoMdkw/wpXuI9146WwGLnZzkK4b7uNOmasx
1V507YIZgT0uChSrrr6yimCboj8UZfRbx1YICJ9wqzq7kudW9pgDuzFEK6bF+gJpPRByGmgtSpdZ
zR0YOfJhLiUbUxxhgqWMKbDxOnWH9FkxiYjH5iPxSKEPS3wggU1b5rMhD7+8xsnJnM+RqtH8kBgz
Jx4xTlgYo7dzCZ7c0e3mt7opn1BMffZW8p10X6ZlA/UFybtyphBPIj2K5MmaWfkGZvuNouNnH6Ce
vBKQTobDjdlZ224+hJ13m4rxcutY03qsSG9pW3WnR6pbk+OYrKofTllq2if7I9LMaWPTUfJy35Wh
br8Ftv5dRdMdTHNjnztEASfkPiAE7hZ15Iv1NAiu7ZZZoWNQNjP0ALQXstHstIVsA2sVmQQxFJGF
CTPAKS4n3l1OWN1ntJ5rzai5/UILxhUzrrGS/zL6fAsQfXrUpmTPiRQdQj2/2AXUpVDoD5FNzWzI
HNpHQVaX21W7qJ2xAFn+rbR0APQy0g5zsjHSdc6JjUSnCE7Csy5WWKJ88zMmY01tsTtD+2VHpFAY
9Xs3Cn/rlPU9Y1l/B470LmYpVdvRLUuDeAE1wlj7Iryxs94xGfJAMEF5bNpS7HHgwdYaO7nzSwoX
z4bmXmQFXFbS07A8/Xaq6VkOec+/7Rxsxzh1AC+es+4uspqvUPWPFdoDCrV61Q+QtutAbLskuDJl
ITMxrJg+tyNcAGlte2pjLCH6J+T/AYD13C1UznfBBBjuhjtAkm43SvhfokWT2XfaQP0jfgWVxq/g
gprKLWgwLRpHmTGeCGipY6cSmyrfp/xmy7r16/Xo6cFRC7/zxkVe56XmisWYcYy5725Sxb4pJbbo
DKjfO4+ZttIHoEtiCqx1QRrVTtgutufW1HYCsDo+gwpzIHlIBxevyLLkRXSbs4Ew6ZCEPXGxfba1
O3Q6YqiBjFfpZ4Zv4mAB1VlgDmpWBJxlWOKcpF65LT89vOwE6UEoD0PxgisgPv7xlfnLUz13AbCt
TX7DXHT41hCHHbE3cKsKSwKjurp6+eNTNCfb2tKH3RgM1oYmm+XiXPyNIRuLGVU6f+QwRN4R17ce
Z2hZnPlIOH8+nGoGzjLDTYHH6DmfCMv7+frPgwvtb5Pk3SuftTsxRGg0RHZs4PYdo/mj2KN1aaW5
H5mncgnC/S6n/Fg2TbGKtRqfXzDR2rcwITlUHJi/HSxvl1CwhaumdyKLgEEWECE53I9Rji2cF+hU
8tsfierOj5UWDJvI1l5+vpRGHhkKMsuXcC6tdD80Mt5Xmr12GgN/VdhsUDMTDzE/EBIolqq0Z/de
t8Njpa3c2uH0yhNBRh0ZEFisk1WmANOFPakCI9ENvOLoATVkWDn/Q5LAk2zBGx2zviuOaEvIBOMI
5H0tP/Ww1rh14VmMvUtXK5aLElk+vH9rlYq0OSJ3FKuuRiogY94+tkCJF4cqPmKhjfkZk1+0rbwf
UJEeiRzDXqtYXCQ1jBtdMTBxXNZT1lgemS2Ux1Z0KDpKY6ubZkEp4acgmIiMWjFd8Jk8QmQy1OBt
izY8tQnVUSdDcG64T5d6E86nS8gi5OeLLtRh3lIMwWOf5Avh1msvr7hjjBGpihaznZ9vCAfLrewD
4JXi2M9PQqhYGHRNfK5Cv9vXsVj9/OzghNTx56M25t7aJRRRzVjf5QFBKnXPlabXv2A+THufnW9m
xDXgHHffFgJYeDUcI2umT5fUM9rU3bWSHyAW6tVgBY+Bowa60QAPED2BG13/XuFSJNWPFNI6pJwb
DeeDJ3ozDV12Zq1drjxvU6ATCjUbpZTHNMlR4UoPwhnSMyikEpARa3IcrHvrFgzUeqNfbfH2v5t9
85xgLFlr0KlkieSyn8i8NOb0bDf5k3P7/+0Q/5UdwnRs8LL/bzvE7mP4iOO/uCH++Ct/uiF02/qH
h/PANkzkoFgP/rRC6I74h2E5lm7pngW8xgQsnBd1G/2f/20Y/zBMHYGYLVyLhYQHcvlPa4Tu/cOH
KekJw8Tly5/o/xNvhG7i7PgXawQkKdMDccqdzyFE0LK8v1kjhOMztLVD40GUibbLxqzbYcGDt5Xr
5zSmbsvyKV+UQ37U28568iZBEezX4wEru7/t9em5aVgEZ0E+sKwCwikmSx1aWCzotLWjQDJNxaHX
295v6K5bKmFSXfb4jYHvAd66DZ6Wn8y0eURKsREt218LzfVI8334MRtDBF22vsa0wGCR1+lsRIOe
siccmt2oK+cdZ3fECeS6y8xH3w5509zFLUuqMR9ccB4Bob7oXq8k+6Eccop2VUQYDSmS7ivO0eUk
kFB0A5O7tkm8c9sR3dc4Txh0V4bfPFQwQSwnIDhda+1jyBZddeFuSsxp98O0zd0FuufiqFtJRm1u
10tSZ0IMIcBAAheDVWTNe5d++NVwniHTtqidy45Z4tBtB835bEk64fSuL0Po3htWXWKnmM/UsWDr
lMp7Ek0yZCeuDR3ftxYUY/ZtKJOVVbntS+MFv5lo9IRZ+HKjyJ/FQItbJEa1iLFhlQ4pOlefrFVE
CflOkTiR9EOHQCM8SxVgxXIZsWeOdcAb97sohvRu6LRXLRbXpjCmm7TViKWkCR/yGDWWy+o0qqzy
3NfwNYw5GyTJxW+EC8MxjsSvpPWdS+0SRhuoBDyQgDgJc5cqyw2XZUtiRVm4FcUzO8J/ueauf5h5
/lfeySvZxi0Uemdm0v/T4/PzRnYcz+XiEHhedW/GdP8Ls16yYaf9bpyHnCy1VATdzjY7ex2pbKQf
7fED6GW75vsySE7eKcxXdklwrQe042BHRnMHYo2YMrb7aDSK7ZD2+r2LRQa/eW9e2XU4fvioF+Vs
I/VCfIn9fZyKfjtFybjOUDWx9sXu3umXTE/L/WwQ97VWHhS7jnCo3C0C5YKlnBsjsgT03fuDzlUG
/qNheCGbbYQYYe1kXbx0WlZbZfrh9lPzQoTD1p/c5z7r7BvS5XU/De8U4XhVG96qPnb1DqXBXaKP
t8by2qXZIahG5mYgTEFVn+NoXVDx+A///gk3xF8h2zzjgCLmQ8jzMIxZtvU3yHbpOV5I+5I/uFXa
0Xlg42zZINHZmmczlEs/sDG9ROFddlJpiYho1K6q7N9bQWhjGpdqVY3EQpVd/cvucmYYWZ/vTCIi
TmPcoWAzzrEeJ5tkDnjN5oewYgFA1gixxkStHBI12Ms66ABRJuZVT4p9FzWo7tRnCLD2kJX9S5Nq
Hk1xfK0iZLEiZqYzgUqtwe4PVDZPRgn2l2dp5tuZW68L3UNWD0szrNTV9oJnNPHGlkU+WquSuNM0
x8zoxhNJAG75RvN1IhUiB7s+UYN4p6acmGVxxEPjgJDSe+VbLBpvXrzO1F25E5P5lTvdaagNkm5x
5Y8o1reyxydZ5UnxPIbDyQrMlS2Fu24trUUeVQBnUuUmSkp3aSYYD6yw8I/jOKe5AVyIo8KEMRhZ
h4QWkPvQJROz6Wa0/ZXZsoSkWpTwT/W+wH1Skh/fJP6rOwujpviURgwWS+tJNkX8YFv9nqkR/rYm
CaFPp9uoiG6th5tzQkC61IZktsCEgv1Zt8VSxUIqx65C4MUqySC1RQ17fCa2YJf1J1S6d2wnq41o
UrUaVWUsABYNGwJm0l0cN2ipIiKk+wnB71STGBrDjirLCldzal1g2bqgxo5aRCJzC1R9OfXleKxo
tsySmT+V+Qp7QreHI78MfI8g04zyrHI175Cb6AlCnUC3iYTUB8/rdmXfjYdxDHH92HLLhf4F95J9
qAHruIPev2Qc/gvYcrOTGTIfKsWsbQXQX5PQUqgWxpSemOivItIhjx2HiUHTcB6GMd+Mur4JMEGx
jJ/SOzUCF5HWNehIRM0De6tilAXdCOzD8d0SZSUPLk7ysiLGYuQ3Yy6clrtcosTz7Rb9fDCupsF7
N40YVVpXkwJSOjsuAgr3HCrxSH6shvZ3kQ+G2iXChMiZhOnBbEjRml2w1mQ10E1cbk9peIqAeWEp
KK/sDn9hXht2//4YYO39l4PXFgQs+8gSEeqZvmkYvvnXg9cI+yAIWUjesMfYC2K4yAbKgXf7Lpj/
3p72k2/V92nlsTaDOlq7nQ9adhlpbkyGJnNHwaIBVf9EDGHO5SXzHsw66dDw9NS+D9XXFAr7IZYH
5A9l16lTA9I+w6Pv5ZqzJbbcXrOYaw9a2y1lZLaXyitf1czurSbV7Qe01EhAx3g5tKNx8sMsXjvu
NroTLbtWIyQ+jMvxhMUuWRRN066loSNUMPNvJ4DPEYWdt4gMnb1lGfRH0Llg4Y18XIbg5CMUikUN
tcKKAv59FSdrW4AvCZa4/j4VIXM7KcgIrRtrBVws2zE+JvjOnRegnP1YMeKlbdrjiQFvh09TM4hy
sqiHyjkdRjD9SDpoVYWTWdtWc+WKIbfctLhCGZpq9rEaxXMvo/e+jD8dzGZbg3muL5zwOEfhlX2o
M3cckdy4wzJCR70hppmhi2WT5gd+9VBj60/KhPaMC3gOhDNg8JBDGAftgKa5tc5Djh3BG6VYS3+k
LqMRJuCBl7dVCQJhlSUcAOl2zryJjHhACVOm51Y5uAcK2t4iHOY9U/pVuLqzrcZbrPnRBqqPthSm
1tyMRHSnrEKgnSPoLORJJ6q4qMhE7SaXGe38sFN991+Edjjzm/Kf1cL8pjUpngmGcBzDxmTs/vVN
S8A4GPypDm747NCU9CEYcAeYydQaBHlYxnNZy52mTerW27/ItxnPlr3RGSgvzXiqPgShaVpOAIYm
Mqpg9FGr2CgMVBaGOsmBcbY23WCgJ9iUHG0L+/8e5P/45uUIDz1fRDc2kTg9fUgKFjCQmMH3Gtn2
bJWvCdPxapKGc6nOVcFZZrozGS5W2ckIIRFJZwiQs0yfTjzox9YmqVA1yJca80x2Qc5K5KQClAJO
jkJFQ350s4OspoieWbI47n2QeRNipt1gTsggrdA52cO65cq5JixAkatm7ta1m1UVd9rm3x8X1txP
/O2Jt+beRncMYbqG/bfTIp/SptajEJCuMxFfn+jqUpWcnq+IeIJrjqZ9KywygQsPdwjxj74WHYsm
7k6lrRNKZmnJTRaXnAnLupotrCO+41WXAuIKhI2FL9SWtdX7F8y1OLxx+RWebl/yWmhY07IjsM90
HxQhHDqOjKVRNC6A/4yewO6Zmoxm+qijOMhS763Oo+Iw9XCtcrxfJwf1JlbL5qENA7JNRBZuqJL3
GuOyw79/jnRf/F+eJNdyoRcYLoKXvz9Jg6zjerIG+0aNyB0zSY27WL9vJtEd6qgXW77nq2MkKQIG
1R1ENynaFZxCVU98IEBxBEi+nW/TpmupfdWAPxUVjGNVIYPZsmIK5OurNtGZEIH3F37eLcxA1pzb
ubNnht0fcOqeCSV+QbFu7YrmFMn+JDBtbJoyQg5jsETwQpxCjvS3fuN+sqmzd5yK06OL/KeG37cv
mc1PXhOf+h5OWemRGyswZ5VUjCvDkwrLXjJeMotDDlS8YPPSIGdh2Fb4hXWo2tw7SYFZB+FRtx/x
08G/vCRhHL1quk2MYfzSa119ijtrM3ZpdHbJGF11Y2Q9Cn0sWaJPzlE2pbmgkOAgOeDCANkWS/or
A0tN1A9IUBUaIELFSGbSlj4uxAVL+lcQl1Ty9DprNZBnV3u4pEnAxO4vHTzxuaMf8QPqQDtC39F2
GkXTVbcGYlr8Go9Sm8nzUJOFCUcAtotzQjbT3eIJR0cb4HVqK+cC7NhdAZKLTiyqXjuz4dhoCFov
0k8DrduHBww1Jj0FpFTg7SQ14UApzmrL/Oob8vwk4RljkK1yydhP75hz/dyBLKCSHgfUqRDVJS61
u2zQvbu60pgmAz5bY+qa8qy5IHDcVwK1ToGVr3AL/YCTqrAZVRuJqx0Il92LvA6fzVSS54fN5x5v
y6GenRUAwl9Y/+tPg/LRxtXNKlfAnYSFsQ6iV7PuMUxuWo1ZaOK517Z8koZM7pDyXQqjjTaG7bN1
aDh5gMnHBgg82LoLWbH3HKyYFKxs+Hb1DtFW4YSbktEXMzOZPmLVjGJy29mmFJuywT3z8ykz1K0r
k18Ed8EqU1RxXFK0vQZmV8/HGZTytLOoP1EtZfDS2gfTHOUmGvFTuDPXdFShOPPkeot/fxVzmP39
KvZNktR83bPtn4HN3zpSVKcSf0uP4tGhOFDSTzAVde6hYaJy4aZ0mxyOfoRZ1p2bag9GxH7NgGy3
zgbSnMcAor2eOFQU847KtOujSYzPOg6umszv4aHmj7OY0Win+zlZahfjO2XYEBlPPloN9C8OALMe
c2ZhlI8kidtb0XDf/jlnzbqVizhrhn0UjLwSIWFCXhpA6e5vIjOB05O5UPAyX/o0wE2jJ7A/GaAs
uWd6uDiLcmn0nsIKa4sV05kOTY2ebZqhATWkOcEu0MuI7Dewcb42s3EHd1NjDDlqk+ddgqpAzSrx
5pVOlfONw/zO7swjWAL2ED6xVXYedm9uOe1xk0+Pjl716ywU0bpSEJrz8r7PW5uBTBE9mVNV7dKY
75tpKnmUwQMZ6vzfYtLOKvCgc1ngp2FYohEOON2EG973uhTnYNZ6SWGekuA/2Duv5bi1Lct+EU7A
m46OfkgkkJZJb8QXhCSS8N7j62tsUFdUqatu/UC9IAAkk+lg9l5rzjHRs492Q+XD0J5bUyFbbFbT
s4kc5DBEOlThWU48p7d+5qI3GPay6bZRTANQo91UlfvC0caTIoYzYYKCP8PRTQtzgmrLkOmuUxao
RIO2ax1kwbHBnSsu+gMRLJY7KQuj+Viq/SwbdgWDPWCCeXBRa8DvkgxcOsIpsrOjBtFAJyFfmVLq
GqP0FA+gKQry+XbNrHCNg1fh9Qw6ylIlAUp9kOWoRmA6oPck38QNSFb0ejPakmgAYge3F6JFApoC
5LII/U1K8lFd00Gr+nRPchMt8jB5jgigApoJaD7rW1ojIXEWZeYwh22D85CY8y3fAzHU6U/o9sp9
aXbpzig1SF/UwK9RU6Dm7qCUjHX+U9GvueMG36WynbdBxxkZKmN2wI6pCYvIKdDz9BKT+VEiiX1E
c/uDgo1yVYutjhgCB1Ao+gcNqbaJb7roUi+E9uKb8VPeSup1K7faTQBG0kV/BcWTJjaI/NzmJ3TS
O1uEsKcl0289/Qia8YdZ2+Zt8oRcMDxGIN38aU8XoryNpbe4A83X0c05RRm1+9DCQjYPhr1V5NJ+
BByaY1buak8i53eHAhomsWM+SUjmUE1zr0xDzUTXiRE84v47tTm0JUElAPpVud1UJAdI/49VWOKr
lAv5WMkPg9Yw5Cm1+JtNCkndXNHEKdGSG7bfld2boiX2ac7pNFsdMjNwiH6oRDGe7C6+HUOUYdJg
+iHOLC6v1fyUBhx2DI6iqFte6gkZF7SFYpsbCsYqruLETBQpHclv1ZRbrm5a1l5NjPOgV+WNJcQe
0jBlN5Xe3PcdzevMqSWfpPbsaunBSjgB5ckhnhiTgd0kjCV5LmLVED46uBI2CDEi1sglDAV0UVUE
Q9iqCVUarJvEqKg5AN2TUeFHYeVspzhO8QkC53SszNzpA1kiXaz4cdjZD3uaWhrmP+cgITM623r0
mASd5FXhPku6Zl/PI26Q1shPJu7ybc/8ibgVPSDg0259paGtiwNpuFMqP5eN0pM7xJNZEcXkpzXB
zWRQONUBax3ycIDJrmvBUU/zhi8Kz6+lIOaFHYcuZ4LS0tXjfVii5VLtedppw3zMQVht1mHzbHzv
MujaTN4xT5DrPs9OsiukWb3gukMPsKv65GeWjJkvZ7Z8VmsZzBUZkKNFmEpZtm5ozsFZGuvlAoCd
YLmqJsxGB3nVyIq9XxTtGyy6PZ6Ab5ayqMRDz9PBURgkpMD33DS2xouS1K8LxWJP1nKh1xvv6CE4
fGnODScL1nW5Hy9ZhYCgLrSPrA7RdmE8eNbn4joU1gG9qrmm6WlDp90kzP4JJXfxAuRlAfdiyECl
+3ZvMnb/vFP+b2fpf+gsacynmXf+952l55m2fRH+2Vr69Zx/tZZk/R/Z0ET/SOZ/WaK786/ukqLw
kEV/h5LCZ9/pV3NJN/6R6QMJIJZJ3ZY5/e/mki7/gxEFSirTY3LMbIJf/9///Tn9n/AdK8yaD9v+
tf1nSf4v6pZsy4as6JpjKKrO62h/tZY4Ttu0cerxotUvGK2pOWJ/8rHXGfoN9rk/vplfL/7ni/2d
Wfv/vZqoVv9R/wdtjTZx5NWCq/ljoiHyBLZdMA1vqazR+TGeMeOHV9qupNO00V/okbyHu/ig+0JN
U7q2G53HJ+WMUP3AsU4KXMQ56nWlV57+/Vul0fdXZKpMf8Lmd0PsSe+NH09MAP94s5jylAyZvnJl
tfhGK5FhVYiFMxLFuNExwx6HEK5/1amAxosHq10mPMIQDjYAyptjJ2TB61oSOmjnaHRvI9VQtrUO
lhsuSXpaF/TnEj/Q5de6KqajFI5k8yjL6JKzjqhN7CsChgKKiVS0JvydsnxLMbSuB586OdpBqS6O
68IGVcOFGre/R0cTFK0QfMer8jo20vK4bg9tVx7XzUoebgobTF8qFNrYWha3VDDGEPyIavf3okcv
d5ythJvXUl7SPhOB0Cy4Oiu7ygj3X7saJa6IELLwFvEl4f+fmopSGriT3sIsR+BThXaVPhOaBV7S
sEZ1X4AwsghfPurg1eAFr8t1hyyk5YtO+S3KFJjadkNJZRj8kovgkZtQdQS6+GvNEWvrZtucy05R
D0YLISzXohZbDJqD47qoxRqwzArDBxpCR5IblPkOmm7yoxEL/d4u9cyhYxQ8o3Xdd7Ws0kYllwyH
QHdcDPlKBgCGopZd3UJ9CU8UAHlU6t+wGLbHsCNka0hqzxRb66518bWp1MkLKYzY1WuULOvHNcSX
kHThtLjrJ19/FbsJsZHnVKDE510/5brGJBPdw7oK4pJb55Lcf31CNZXqXx/b6sYGc7YGfyySWi+o
24YQhIqD9OvDrmuK8IhzOngYr9ujJAPBXtew1g27QV8ONvZmBgDG0/pYRgP1IGbug4qE1JRaHM8x
5fKoyHhpXJKhb/e4ldZNTej8550qjgQmVRVWBNbWo0OlFrsfRTiZ2L/u4hdnbAeSial7yldUq1MJ
4CtjiKxEHeCvFqfDhDvy2AnLj44hbitFNSYorUdSNuJ3QTVYzLUXLwUmE4iWx1hppqNQYqWQ6vaW
eK31sB3Ee/5cW/rbHDcLd//fx2uVWBy165tqy9IG+NVcre+mXN/S74URV+XRqUzeptgHkgLhWLkY
+2HmCAlsLhU5gXPHdXNdTOKBr82//iQjoWbTtLO0paTRoJLnCA3zlCqzUTQWXYpyR8GqOa6PLmLt
r80imFX8jG281ZOB9iiZURtNC1TFW59iKouFmbx/+fr36xq4Jgi1cBTXrSbCaz9OqK8bne9rbDnp
Z7FY19Z9czVx+S6aWAC3kOKvO0GzhBsD86L3+fAff9nJ79Ig5YdEXLPSeSmQY7M26UnVvKyrc1go
i7eurovaRnTJLcNrQwkN6dcD67MpJf5r59d/W/9GsnPMsYWd4IXmm09/f/2mPiILlFRAyzUFFu6z
TP1GrlOhIS5RCkCl/bjom3H9aBYaqM/Pu35oVRuIUQ7l0+ejuon6bhPN4qr3+Xik2l7caM/kjxee
mWjnYIZXIf7J59+uf7Vu46b79Z/XzfWBdd/nv/vjOYXUAx8aKYw2KhgyWfKnRJxk/9W/+dqnjpq9
wFLq3iyC+uBHgVERh6k9UkhWMthEYisRC1kcr5mw9Kz7RoVjeF37Wvy9L58QdZuGJiDD8imXJAS/
698US/Qxiw//Xz53fdrXI+X6vK/tde3vlxLv8Gsf6DmghXwNM4X4RlY/Sq5m8BC54WqR4llTBS6p
kF8oWRpeIu5662IUd72aNFkLJ/JU0Q6AqluHUAmWkiCwJQZZABCh3Y5603OhYGEb8h0c38YnZxVL
z+8FRq4/N9cHirh+b2MRCy1eR0ZATfksQYMrbnPF2NGa6UaVCm7YNwC6OOTXxeq++tr8Y5+46zVp
PXG9ysQRjrzaK3S+5GIEsd/PtYp3ftknzNp91dEPNipeP226V76O4UBk2jkxo2xHsta0KbjTyvnA
NX2416/1NE0/X33gbD9a6xmEADTdTmluYdFySi82+HqaJkXXWVtUcePOU7s63ATi/jjk7ciQTaxG
ChemdYFkythEZgjehxT4aZwD+rk/1+/G0KSi3KNrXw6teoGzjX1MfEumuN+lVnudOGS7hi1huPlo
fNDPRWdIssU82d9rRL7+aIV7B1f5HmFhr+Aa0sPHKOHkXd1Yq0/LsXpSeocKHl+JSXHdJw4HTdWz
fUMXjLuhtDgUxc+jwi2kra0Wf1V6ayrOE6rPG/rOKSwgYt+V9DhQJtgZYXRA+6QeFUlTPheL3l8j
00r3Qzfv9bS0LxU19khFO5MHg5/M+XEYq7sYdh4QIKvZGhLO36CwbjGfUI3rJqRXBjkR60JcbD89
bF/7CD4bqK6S80aEJ3kSYvF5BKyrsZkyCE4ROMQRbRfVki5WZKmu3C7Nton0M+YPx7VE6Zw8iQPz
y/C6mwwFlSLSiklUV83eusbMOO0q2Ri4oebKRwucylPFUG1dKOtdWtjY1k1CVJTdAoASxsVbNSk3
RUZ+cWpLw3FdAyU/EYgS0XgvOQlzPgHU94Wx7x/bjszFDh+G2J06Ufv5mM2lA0dWtvvatf7F5//I
eyy75NHhimiJ7HURzlTHWiyyzNYWd10l0YPojpjKgKX3jIjkkVyuzfqnVcp9fP2jdW0Sd6517euB
9e8+n7JM8VuWqK237rPq2kEMROWqKrgSiIVM8i1fn1jlYFdwA9HpZ8zWITthnyXpPFw152FW0NmK
XeuDmNZ/rZUSAVFDzdvLerzz5Pt5zRhAlOuNG3qBus+Rwi1dxbDXBONuRBksI50R+7rmPbRDXFMV
I/N1l5ELEKjmIB4Xf/H1wNfmeI3SDjGaknnDtBlGz5a2HAAKMVs7EJSXbBcmtKlPCtQz2xufi3db
oSlCnCt3x127NR+yC9OOOzimDryG7ZDfUaSKJqIEPFbU4FSbDM+3c3PXjueGShezJCIjw+M8PPXq
92Eo4dbuMgzqKqiYJz25VpJd3rq5RPjttZXs0PQlM0nHJ+oXGyng/D4XyaWezugHcKkHYAiDUycd
bEBMxm1IAgo28viQ5ocUKA6hPAGfyzePxdl24a+MVO5+YlervfyDunzT7frItaTXptzgnxvvO+sA
YJn4zmugPHn6LMApCJa20aMZbuofirTREQSpD32EkXkDob8HPr/RgHFIPgmsurazZN/MDwTWhzEk
+U2tX1OYTR6b5KaVf+Ag9KvN2ThW3+1NcsGhxCnqxu5y1I7ACV7nM+DVj9nXvrflZvDKrXSDHJiE
9enV2U2ufVDflFv0Bof0Rd5WT/XW3k576uzRtbYf9t2m2MQ3lod40LwR9dONfCAe9krZVz9iJpbd
RYFlRd4iUSyxH0iHdtyYZ4xZVe8rjLDpnkqbYPsDU9F1cTB8KvaLS0rRrXQJ3+e36Kn6KM/1GVQy
ei0vf6GnZjLNfuzQ4F3Uh/ZF3753++V06F+DA+8q3oFtdnnDjEOO5Q0uz721q/Cl6Z4cQuDglrVF
LaLt8GKZ9UuX7OPobgw9tQZZ6Jv1PvDpyqCK2mFDRYfimvdYY/TOld/08paG7vyNHhLWeVPbLgRf
5+SIuWO/R56tJeSjbEjeY1xP4HgiqH9AuEgrbl6b09m6hcF6WxxMt7g3p6M9eI4XH5RxKwXPCELL
cLeQjE24BwfHY+8vwTnaO7cIQq5Cf3rtHLd9o+6dED+2hekZxltEcPN9lm5NB8bFHkjgGBwIESvN
O2wTxXetQhzlf+sg/6u3lGyr8jL68s+KEujieVAguEPIkPs38w/rDV/bgG/YOBEra8mngKEwUjYg
qpv0qZ7dk/GA2kk6KX61LZ+Nt4j7IBzMliPpHNwh/be+DZSHAzd7dbqtpIkHoX3p++F1fnCqs6rv
5TNjr9vsVXmnZ0plQv4BqhOj7ne6Zwkp16XL6GdXYP+By30QqcDke06gNtGSMFPeqM/FDpJLSLrQ
k/ljuMUb/1IfpivqldW4qQqMAJ4ENCHYjvcDhG3AOW+h27w7nD5EZJm0MeAl+1np6/qOd8i/z1Au
AJO40o7aLaKcCR4VMd60Kd/p6n2XfmY3mGNcJmkP6kv4lj5A/cA5gD3F3HRucEmf6+fyJN9SHQj9
yCP6rNqYl3JPe3F5yQ765Wm+M+4JcrtJ3tHWo2IFaUJ63UdcbEHH+yUqhA0Xmuax2w236l4/EXcL
w+NJjbbDd2bH6YFcw43uEdJWupYPHXzTb/sHknW4FiqEZ/LszYBxgIZ85KZcsplA3A6v+QGlv+rw
EUlD2cjncMs19VlXjiQJ3pfBlo9O7NMGGpTK7Bfz7Ub1AZ/cOt8gAT0hJN0ue+Jddgb+FHqB10A/
hFfM5aK5DWEZuYh3dBeD85nTLfEp0u1D0CTPHIdn6GFALjxKEmByYJUku+WS4Dcm9HM33f4M9jg2
jsGeyEBO1Cx17RusNoeRK0/ji9w7roAaCVkbDDb3fKeH7kTvBRVd6WLGm8M9Ff9wwJy6TTitb5yX
WqajTWiHW2s+3iMkjwXduou1D+AUcxzuAso7u9BL3XqXfMOo2Dwy90okN+Q/Or7xTEAHhu0Kx/IZ
QsuhPgd+fjSfdN7zTtoo+yl1r63ctU41EMa9xj3F1bmrw/HzkWr1ifc+X6dn57t+kz6GV+Eu+lEo
rnGZsnx0v25/eE4o+Ky3SI3LRj7Ab6V4dJR1qwG2G1zgF1eU5sQsvWS+rou5UT9i0o9bk8atar+Y
CWgFAz35CKmngomtUQE7DuIp6xrwmF9r9CI71LDiYZi+sewl2XBK9TbZxeJvQDMxYP/vn425mFFM
qzIp6cgDKJGDpx0EPNv6iEoCzNDpOf2x/71I4CkcJS0bjuva+kBLAIhUymCmaxu15tjoQPwWNE6p
emipXNkjLf9llfuvq5NM7RHcDxwtU291r40YcI5w/93QHqZjVFnE2+VFBJZbowaBoJVtJPLT0dIy
PKLpvKcPyXBaLnJKoTalonWtoz9H2ef3dgPuAQOMfDJJCNtWWUN/TbApABAy5xD0hnXtax8glnGX
N/1NIA/bWOHgBwupuExPmOnWhVJt50SBPhxeh6YsH20rYwxiFsoB9FgrDERMqcSiS40L+cqwbkV1
4WsRiqng16Y60s1CpnO9VtkmMR9Z15rK5pL7tVM30ctacRN56G6qo0nstYx4c7+WgztR/1vXTFEN
jlMV2W3kuIqp3GeyFvi2Q2mqmgAzzhW3CTI+wV3JiFF1jetx/zTRHDuMCG4lY0Kj87uAJNtF7wKF
FydjjKcqJrL2mC9UYrSu4aqOZiKLoIKZ/RBv6ZChLhab8oh6xmao5BCIa4WtfIzyaWTMtigPWN1q
nx7AdKQPMB0dZdLQp4FqXMQv3OgAjObK9oaM1qILABgkR6oN2HptRLyC0OGsaJHfi699wyDPkLfP
xajAuB3wVKBfQN4+6/WDjG7eYtajWRA6BlGIW0t0ogtC6tXAVU9UkvVWVJE+i8dfxWRVHV4NAx6b
TCwd2oVJOxZzd2LuG3FlrX8QneNwjvToVcpWex5aW2HmxkImHhdHZe+1+N+9tay6/sDr4mvT7iAm
6ykTQ5kx+frzKmJqL82071yldgy3mkeRHGRT3sFQUTObEAtRQzaqhp1hqGxzJ2JIUneBKy0KFbq1
wpqoSXP83LZlAE5rc+J/m3H/QzNOwc/wb5txh3L8z5E3n0/41Ylz5H8Uw7IUkXZj0ej61YVzzH9M
YNuKqVqKY6mrk+xfbTjtHwNXmG3pmu2YPI/e3S+PF2048gCEZsjEk2WJZ/3Vdvt3bTjoa//Z5EVv
ENetrpkY0JgMW5r2l+hyzjti063YPtZa+owHa9M15AS2BQBeYUmXg+TJVuf4DN3kDEK/PUUVrXxr
Vr+T94qsTdD1gqq8CpNlOFf2aySuLdo2Adz3GC8kmVUZhbkeNvDsvE3Wawdl/aRnltvPg7S30lh9
0GRUqpWtnSoZzd4wy5d+fAwaOT3kRdoI/9UDuUTa7WxVZ0LNwfKP9JfCGDdMIUGHL4DhQ6AGUEnl
seksWIz5DvG2fQ4bMoGbYToYVRr6Wi+R5xronR82GtAfbvtgfeNDQTVom2XmMwEv8nWpwgnKtMyr
ErJFDQtVnxkwJKt07bYuzHfLzBirR8N7jPnKWxrjHDvddNDt9rEGuexbWbtKJiN0gZrEIHne92P3
bYw1UvMoww0jCGADmW5QKNNjKhH1pemErPf5D80xhaB1Dyxxvp2QiRyUvjvYWgZ7ME8XpsiMtwIo
zgAKZR9hfYkV3jrYdZUhcYKEoFTX4wK9mwklNpN4O4Cl0GbM2A0cVUwRaLhX1n+TaoS2HoDNbCfk
znAh9jguSISJI89Jq3hrRzOicYQ4xJvKnkXAKqSP4qIPvQJSJXPxy73qTUtMQUwoaqDv2izKd0pg
vNVF3rttZrbHoAIJMKoAD0hqFJXk1DyU6U3XNuoR4AbV4OWuzxVaZKWHXoiMJMNOdllsnTRue+og
uw6mAMIkByb4uv6hacVJC8buRN7dOZkkpiYEgJhPaVcwt3Kmq2yCg7Jk0Q+sJcO2UWW6danKXM1A
1FjmfmHApIjLd4m35+JVweg35dJOTvpvhTVipV1mTCeEUCpo1w6qqpxGAgwOrRVmXqIBSaP43DG7
hPwdI78aBqL3Slzols5YSg6DNwXV9R6/Il2JkLyKNJ4JrVBiAT+zaDWjvyfyE/xjaCi+bQ6vhRxN
+0zvrlJanKcAjZ9Wjt0hl8qDAY8SQ4HpzTOBN2VAZR/uQxvemsleG2hxRg1DBw6wHcAT7Gr2C0TF
Bec5nEhJDQ45cPMGaObVUI4DdOEPvZmyq4jcGjDWEQUeiflSW5BJbekNrmxMnJxx05Yh3inXq/5Q
OU2x7br4uTeR6+kpM4LIys2zXP6UprYhfTP/Fs5YASw7A4zWaNFRBAvTqLvI3JUbiZpMGNcBR938
TbNzgg3pTLs4ma/HXLc4tTsMdpsZDz5BGZjLB/0eVHNxlSs5UTymOaKdMymEkUZozFQm8a9ZvhJi
n0jT3qVmbuyNjpqrlf0oGO3tEIOFbjxm4Q5R9EtHPh7jx0vIMMWdX+Msdvy2gOUV2XfNyIULLhVU
csQ2qh2fQBpJaAA5apLilfjdmGliOG2iXNvmqpp5cklSo7p86NCa7TQ/IRf2emeyyTOQ320zPJBQ
YbhqUAVbAqKwUuY/ed/MN1LrgH1jxs7aCmO6tjGssjwtcBBKnOaMvdto18XfJvSYMAwlr81R/gyL
7U1yhDhWo8U5w/c3shLEZlcxe2yr2b1rSh2lXtDDeYFYeZHuwlpEkBcx5qPsWm/HwYcp8xOBOlxI
JcFyipgSFjiBiXPaM0TvGG2hs4tAs940LXE2TkYehj6Gu6Iza0ROtjuawh+nX5sOg6YkVUDTlyHU
sSClDidFvlPDgu3yl2rBh8SNqkY5QLWBRFK4Acu5VclNzsoFutr8ZoRkFk6E1m5U9PxwHm24Ts2r
OXH86BOfsu4gjLaL9Zy/Twzzd2lBZAtCVOgDsH1jmJpOrI1bnFM/y8k5k1mdIglAW9xRVt8SFAZD
tD/EEDD25QAzCQi9cyhyFUk1qje/l94XRzX9eELhWE4y2i9oZRZF63lCk97GWvjEPZc6S3yzNE68
lTsF49o8n6FTc00q8h+6KT1KcnBSxhYembFszJBOUCcNzzXAFkl23EZJAiyCgOILR0UfiDHWyYe7
eigoe01a42m6kXpDz0x2igbR8rDu5wB/vl1KyRa1h3oNwmZ4mjWbqOykI44IZeJ2nE2gupUyE4Gi
5xfiKAogyhib9BY/HgrE1oMCfRPQhUGISqUlaDl8DFnDuGPNN6mSlxzsDedGspw78mUhlVjOEZB5
TtQH5cSpMrQtISnESNXM2nQHJizD+j3I+D3WowMpATnZJfayrVugrEXUN67TJvSRu2Vr4uK6aCYT
u8HM1W1V9kQ6MwZejYmOlD3aMxnj0lA/kgmlbJFkRx7TOkBeM9G1vaxyhKtYLruF761ZUHAYQ5lB
T5y5+NIVR356FffVOTdD/QTNCpmx2p7NltPEmCjnjhnJGqF2WSpnPKpSu0V1mp6KOKfkF++HgOms
KXWKB06cwXZOOwDd/k6vKP4xapF8mwIdfRqTOzKyc1NAG2GHEbcHsVOq65PVwY+pKcmgMkg8u7Gc
HQHWOymTYgIzFI7cpEJjGXEDjnOKSY7OgWCDH6Ije9VXurpv7iXU9vtIwyw1x+FDYEW4n8Eh73CO
MwmOQFQ1PSyxiDBdw1TORgBzKEoS40qvBp2f3q8rCQ+AkcmbbDAOfQpt2xyxAfEu8+s2ZhjgpMZW
qndhmEn30F7Dg9wRWSFJVJhR/2bnvp13M05EwOezTGxcTVqwmDet7R07y5L+viPUzgorVUzNmIgM
GUWmMJwNUkjMdhsgF2W6xjykb+w3tUMjMKgkWSF/Wfeua7rQvljMVcmcKrysHe4nC4Cy3VPCqUtg
FaqDr6BSTdU1Iiwq+TqZrLTXJKU0nhT0CzSkHQ0Xsb3cyXswIzM9RBZL1jOl0p3vaT7i7zeGn9IS
UMZY8YoypEgPaQcETFH/yI2lpzwk4UBj+o5hKMOX61DJ7VN8B/gdd11rkw1a6x3959TiPpAa9D3x
arhyKM2e0nU/OsbgABRLgkXFm5yKseF0NDsC2GP9OPUGEvaB5pbWPja56YPkkI+h1DwGaZf6iZhd
2quwxGnPSTmHu3UrrOyzugySn2gciDiZaU6JNVWInta1r0WuM+SqYmf/FwVy3ZzRJh/i0GuGID5F
NiWi0rnTAjk51UGQHgauJ0VvU6cqUjrCiUllnFYsBpbC9BW9ulnf7mhpNhkHIZBROqJrg3RdaGOH
+uVr20Rt5oWB+TyJ0sbK8ByqMCv2uOLICRAt7Ia5DPfWBmZAUzS7VnSa9XVKvq4SXgmdVaboux5v
skJVToGYKWb1w6DQCF9XM9Ti5J5AUl5/1pWfaa9Uzc/lukPRy5vFhAldqNO3sKaWxvFZHte1r4Um
+oiNEMXo4CZMiIukopGYp65NdKFpMsRi3Wzm9F2uWiLgfu9K0YmT1t0zzhLll/W7MNavZf2uWhUm
lxoHvvpAFMByjAzqX8Gik6e+wKMhDj6ilcwChTAL+6Puwb5FI9WJVNYr6jzMUUpCk47TQAeGwc7+
i9P6BWHFDEpz3Vkec1K3Md5E0jETDVXwbBTwJPIuhWRqXdgD4BuIe++YG0bZXVAL7yL8a5LQXa09
83Vhr0IzsYAqQZdTXlQdDm33rRPFhXVBTCeXS9vEvEpA3t7p25qrOp2XRBSDzLi/BE0T7ibim6jQ
tc2dY42zvz44iJNdq6cIxClwOD1cqIn2Gc4GucwZkIurhykuEY14tXVNWYsc6/bQhU8xnWOwR1RD
1t8CunF1HFIt983Cum9RRVDnEIq7mp6IFeMaXX+Zv47fdiQLuhIyiK8HLIdZ1uAc1L4uFnc9kD/5
svpct/uGAcHnF8J9/M/vy1kVa3lCLBLTic+vYP2U6+fVY3U5fn1yLtsFkT3RAS0mHo8m2Uay9oaO
AkPZVOh7aL23CjNiS8e3bqgNY29BpQeK8g3YuovD0/S6LvHnuXyUSLahHAacXl3ADTt29y7zq9gt
IdPZOL80acoF1sajVBT0I9DSatuGytTV12JyGuqYSkxgwkw/Nus9E9AScta9bJUTnnrjbojsaNs7
V7VUw7wMbhqTuZsUcaPX+2OYAHGUVPNAvfauJP251n3umD1zsUXdWCmDdyVPfRLZrqbhKimKnzg7
n+RQGQgHgFQ7jvFzLj8lUYrtxa5ewqF4UanHuYnGKaDkyaVBpbcvdTIMG9coazoNU36OAWJscuTp
DC20Z0xSqLsYvW8Y7cAzpP0gL/CSQlg0YzAz9LGGh4Qkp1PYdFedNlJZzKLHWplJz2KgKuspmW5o
4A+KzP0V6Miht60C8BQoqXm6cXL7IUETTw5dfLJ/SNQJaDLn+7lHI29AHRhnezi2un6VNT8n9dZe
7lBr0eiMSPCu8/QcGdMPJiQ5caHSRerpk6g6dcBQZ7ZuE2ef5jmIjcAKqTlI/GLNfRIa10V2Q07m
WzDjNqjmiAtoFn5vewYr0ixPrtxjjDYm2JTWsDcgdNvNATD/rlZFaINNfRbu3k2KHZ4ji4QsPc+8
YMyv+pI8xSUZruTpKQCGTB6meTUzyMCxwimhzDgm0UswZt5aVfVogz+BHptu5IRxlZ3GB/Bm+XYi
VzT93hrDQ2varwNfwoL/Z9OPMgeiadw3WXq0c/muzrqa6gLxMM3yM1WZUw8JIMZkbG91vIyJaUZ8
LsxVuOqfBOpxGtTHOaC3FWIe2OTGe9NoyJK0GgJ8ZG3mtr/Jq8GLSp/GwanDJsEJ/9HGHfiDzom2
IkdcnYxzTR5ra5Ru2YMpVerYQnAF7ruS27u8kszNjGNlIfK8g16spneJM2vulJpX2QzsEFjo2Qom
4D/zsctn+ia9nwpfxaBPP4n3ukR587g01n2qON8con3QstHKQFV5kEXwWlXbN5lId5GzC3BygdiH
eGn2L0Ti3vEuN8rgzCAmEpQrERMv5K2wd0iymWValgHvAGI/+qN4wQ0qWCw3U6YzcEw9olqHhXrN
YFp+PCIS0OGLoxCH7ZE7N/HUvixzcLQMuPpB2740IcJHTHWHDh6cSxpA7y4NBoxuSoeTGtfxrlgk
nMqpsw2UklvBoWfSY+FqBmttMrmt6QWoPRc/qfcM1ZkYg3M5MHuY4lbW3fStTZASaQ8prcooZKwM
EflE6+OhtWExIOAGKZmI7jMAQa0ZwPc2Vs04GQVZPoynvsXMZQOgR8wFRE2nFduMcg3tFYVDUuAy
MWJ3MKsXW8f7VA2OVyrKezc7KKTK4VIxxIKUBhA4ywiY7yt69eFQI5SLZkwtd1CgZrhwAziPYacB
kt9U9ED2cgoWz8Knmoy1dJZVKBdyEW3CUU5u8K/NUNVx2xnWnRMR1lUCE91amrLRs8lCFGJ+MLII
Pa0XWTDZjaWGynHKn4CZ3jIvXs6KTjKvg1xNMvsPrXdq16kpSDTa98lo5N3SyN8K0OhEs+mn3lIV
In9FTGREXoH2pmfApBeisTw7HLdpWrkT3MJYs6+gDW2mIOdEXkzV1xM6asBn3UouJDohxWMczzdt
QTU2pzeyk0EEHxnAPnHXaDmkKATOxblF8HOQLIDAvXxH/OAPU9aKKwAHubtgu7xg07kGHhZzcabP
HePdbboBFPAQHnI0dFQZQFgG9keSZOQvmeRatBIs/MSKMxdzmBcZ1UtLxfrMZW0bT/yaRth8UPaY
/WZC56lDKpGDACZW3R9BSXxE2SjiZEAj5817RBVlU48f2LoRoCCckbOOPInsNo4IN08HIM+Abc5d
01/rdfbGLebcciHzc3qcZty99IP9zi19cLVpjgD46kd8mjhA31LDnL1x6cezOXJvTBiT4dWCCG63
VK/8pEUdlXFL40RqiedMkcdYSYTdj060M2DwywN4As6NMvS4FSWuMoxqwSrII/ob3UYRsBCU0DfG
tpptOtdmz/UgvmtSI7+YBREwZm7SJu5HvHLcEDPr5j/YO6/dyLFmSz8RB/TmNkmmT0kpL90QUklF
7z2ffr7N+rvVpwdnBud+UABBZik9czNixTIZjbXbYSHgSfqIr7HuN/2lJLIZReJ7M1kFdWY/7kpE
8fLy3dj85HPF2TolE3VN6Rhr89LKbmByCX7ujm1/rMvoDdV24eIhBPXcRZ9e3GoEvl8Dg6F4mMeL
r6FV9jGCsCEM3SLkjTdDbfGGceAtZfS3g2ret8xVkbOmyb429ppWj2cSnj8jx7hIJu7hpo6so9Af
i3SJ6RpSC7CUBS3sMYgfNLdvqv0YEwap5tPNHA76ReOsjpdxt2CbeNY1AkSQtfXbCAM4QpJgvp1i
VglXIi+ejwZ54EKYIfzYvGthj/REXmDEoxvKfcipnylbLbO2iDN+pVr6WPaXtrAhUDFJQGLKeHPo
oTPETo9cegGBI6OusLtdHEjx3TzskMvKR2AyiC6yU7lwGx28Ec1rHKt3WIUTQKK/pODbm1Y49K8b
a8AILS2CvVJUjzoLG3kcFi61VqeCeAEOVYzYEdIasCBwQcVOgot/+BtvNGaqoy7vrEAl9p75OYvh
tGdEfuEy56ZR79zEEDY32VQ8JMNn3J0CtTag4qIatCqYC4GmPTUd3qEVs1USqj6cANYas4hmP2fD
26JMn9RNvhJm7zLeuWOa2dcgKT1toG5p4qsGVc/HuOVrinBZC6ezlNu6n1sL9bH+YRgzXIOiMmmU
D4tMexV3hLDo1j1uVlA0284ztOSzUvVPwmy5rnbkok86rWbPWWfb0kWN0fJ0hHS72JyHLt8Jy3Ba
QJMIqd6lHn5ehvGBBMlinKFTAZneazVOTE2NV0mu+Z2Cib5Zjls1w4t8WQSUNGKupail31ttBZip
HUwtz4E8+hO8bfMYmWjdlQgWHTnsmOs7ptfGZXXbZelWTlFp0Q10G2vIqFCgKJ8jE/KSnFc46UXt
NjY+CtwFPFn+VSMlxgtJZAVFuPeZyuRXsvMx4nWaJDDuchfUacHBnhG1LQDzXpnPVn0zLoAWTlM+
YsLb0F/N2NYoyFG6OZOhWIbYCK3HMvxtoCZar+cMmij4h8AR8jjpj+vxzyauyCFWDVZ6idihaVaq
XaTA+SB4J/J+9C7x2rPBNqyiODk24omKqbgyE5m2FDw8g7jpZ4M7Bapty04waudJk8nI2v0guONy
QipC/mYDZaCzgMUBX4Emc+4hzXYFcZyFvcAJjCF7WWUaggiE4XjsmTocsf4f6THj86KEMLHE7bL5
lqj6fIhxlfkzQLdFDDtCUsUbhTprqlvimjomI+uhBWfWlcrKFGBZfYwFtBHJdV7tK8qZsI6TA+Ou
Fk4ayTerFmYV36yinJ9N1smxt6gLNCPR2Ouik58C7Z4hN5VaTATniNjZmILxuG5WqdoC1yGJMdwI
RMpJknQj0Babde/ntlIe77oR+lxjwUctRAceBvOAA5vCTH89/rmRcHSsXzJlLycjXy2WNOS6V3vJ
oDlaJrxOXATHo9cYUIEhFnTHlQxRF7bKMD5JgNoSg7QlpltSwv1WrsYPa2MV8q23ib+oVbvDAMrS
vbYjEaaL7mzNwnyw6wdO/NWIWSXNLzEbHfWBpB5zU1VRh7OH3is8WEw+VxICKW86qUyjI20tbAvW
25KQlXPdIy+BDJTeBOAs+m9F0ya/MGqqCSlS8J0elENaf64H6816V3SHlG+sE1r0ddP8vfevQwre
1k8rTPvW17fyJhCuKy3SRYw+tT+b9ea56wIylq59uxiQaUzYulWW3Ch6xGEmXuz6ilOKBBfnFgXj
I16jPi/K0RSb9XDdmHWHTzqi5IorcZ7xNUF0XJ//Hy9CfEimbVikMorXsf7PzIkQB5TM0YhrZ2A/
6nVz6wx4w/QRCnKMlkvCMvOQZmWxYALFUUNmEspPY7ZMZhwEWNvQL5pKv1lyR6GmB9ImHRy4NujO
imrAFbWTj3TKPqmB3EzDogarEtNTyvjbQOJfdpwl6Uyyc4nD35LKPZOeHul3ysc1FeWJMp9eQmJ4
OMQYQCkAFVtt1k8dHQ1GAcYuHXi4Roq837I30W/u8PqOKU6wx+Y74BZcjZWnUhm+JaHaMUlpIZSC
6MbZIheaSpGUPAvJIBRjrEgfJElJNrXZ/Md88/+TRv4fpBFVtU2kvf+9gvvm+7P5aNP/Qhz5z53+
Io4Y/0ujKMQ+k2JBNnTxeH9JuFd1t2WYGkpscFoVgfUPeQQyhApBBLqA4JzwX3+TR/5HZBHV+j+0
yeiR8dJiIZKxq+Wl/VdtcgaDQp6DaDgXXItFJV6jTFwJWIHg1q17P5v/+W2hEJ44a+jS//1hGj3C
dgKbDMTNikYOz/pcZW1yNq/3HHQ49oMV6ySxkgmYXYNsLE+Zg7sgoSo7vLhxwx+bx2h8Lu1SPXBJ
svxB4+62orzlknrgsapNYmR0M0Xzkh91iw6xYnyvf/S9RNrjspmMGEoqbLidHE2bRRuW3ehUjwRL
vlY9sZpNTmiwpD11CALytu7vmNMz3ijt0B2bcj4GxXDJkuHZLppDljXmxUkaCDhOApl/tA4qYuht
FEBaqUrZVxpm1PIMGTvMny3H/BhHjCD0YAo8FnQ4Y6bFrATwN1Wlt9wE6ss7RxFNP+ue9qV0kKZZ
JQueZ9NrarrVJ6lg4FFeHMkuEXxRXaEH7W9lAhy2XbzgNg5XXZ9Jn00UElNbEmtZMZOU2XNH7pSa
hPvWNITP5vCbtpzs5bF4SImhhUNNUkeQZiSxMAmzMXEiI+c55IvyLfuY6vjrlwKrmwq6P2WPtxQW
5ca2IISpGDL8IeFqF5ja7Ug0DaLR2eLXRCJgomfbxUCZbNjPTpg7bmnatT80j4VJzHLoyOReyd1l
xnLdHcvsronqaNd32wXTEb/RnJchUR4oeQ044tWutfLrUtlvQ1kTnSeli0vOK5ePnjGU01gR63l7
mFLpYifaQatTZ4PJ5a8hrmk4J86DWNHfE7A/Lxgr4gXNZzK3yi21HbRsmYTgntyyTWSVbtInnmTh
m0MWLySLc5vBHEh0oOC0chZ3rt2UunSiPq2pUwdRsBaidA2oYRtRzCryr1IUt4nxIYliNxNlb0z9
O4tC2BYlsS6KY0WUyT31cicK50qU0ChRUS6LsjqmvqbCNZmP9dgTUXrn1OB9PFZIA+zSD83ymbSo
at+rFfFBwzASuCwdTKr5lqpeF+W9Sp1PGWuTQ166qmgBMKjkJzA18FGb3DVFo8BVNnQJ94AQYGKO
JKvRTR4uMy2DtFfMpHd5qZGH2/Fn1uSfUd2TQU9vONCfJPQpsmhYIsacooExRSsj6R/E+WEY1NI7
ErVydkbj0M7LVzJMga91V120RRL90SQaJYWOSaVzSumgSOb7XOiooqlu9rghgt91xYct2i4KrY1E
H2aLhgwqtgC7adKw25ecTyaHD2J9pUHQHb403bUGos1Fm9eJfk80fpJoAQvRDHZB/NtM83uWR39x
yKMsReMY00FKJiPDMVLLDRbovfao0mk2ouWUZANGP3TXPxuL1JJcf4lFo5rQsSZ0rmknOV4SRARA
k8iFk5stH011l4iG10qH3SiCUhQTJz3RFDchY0m6JtdKptRrROtc9JeETrrL+18Jvy5dWrYsABr9
tlRCUaP/xs5UJ5bC15b4xVhwHFu6Vkx6aNpRXJ8y0cbHMLtp6nGWMgCKafQTOn7eC9arAgIAC5hW
UECt932tu2E33dVZSKMbMn+yci0GW38iCpO0ZAuQgcb4Elr2J2HkqLeM/STgCGA+ARjb92VsZ4D7
gBYj6IUhYAxDu8UzARHJYC5+mNqzLwnQQxfwRyyAkABERO68SgAkOB++6c5wzCsNdEGaMZ8jzyjp
ZkATHR1JbgfbVkAuyvJdgcCYAoppBSgDR/m9AqVpe2YoflI35KuAaQH7BJh+5cYdUoteaSw3bhQw
4bGn8xcgkAYapIAK1QIesgVQ1IAY9QI6WioF72IdJncW4PWjCoipAmsiAy8Q0BPsGEp9LY8YCU3U
erOJJXlOIS8GAZG8VZcIl2cBZ83gWuKnNQmgC5IAQqLkSwUBC0DCmgVCoWKCyfal9F2PwysLErcC
nzk95rVR+VWV4y0Xg3MTMrVJBOQWgb05KwhXnh0ByjXj71iAdIVA68yI1jAYuVR2v+dg7o9tGj0m
XVvtoa94JXl82Dt2vxMBA0rggZAN9HMMQkjWkw+2nXHZAzw0BYyIlcLkSyCLi4AYcecEzgB0bEEf
E1BIYgiRlAhgshcIpYAqNQFazlNUXiJd+Rwn9b6BidMJgDMSUOcQbOlPW4So2bMiwNBCwKKdAEgT
kFKSrZ/g7SE7EyCqAZpqCFgVn0tIOyCt2PtdOoQ+rV3xQx49LTUmv8QexA/yb6xv0V+B2g4CvmU2
d3JSAQLZ01vH7HUXgPUGYL66AH9Dq/9dCThYFbiwAIgXkOI5hzELcMwFyNIXqJsCUk7Blg0BMmM+
i/kusHMgAOgOJJqH3NUCmo4ESB0LuFoBt04FgD300UmumKrUAtzWBcxdqjv+GHe/up5Pdnc/VlQZ
2DV4g4DIcwGWywI2rwWAjiz5pheQegW2XoOxOwJsH83qNV/hd3B4Bzy+FcB8JyD6RYD1Dqj9IOB7
6GjjaQbRlwW0rwuQPxVwvyLBzMKnxrOhBLkmCxsYJN6/DAliMS4wYl8VigQtHe6oI2HwTZjBOQW5
ZhrLsY/ZNxqR6SPokFLaYiQxMJsIj5IYVEDTc7yS2YWaJPFuaq3+RK2AJgt7Ci72ONFUitZ59cTY
JKNfVRjHHBr6ZyIT0zOseji09u3cqaO7MDnxYHr6lkkQRZ/rjqfjIguhiW57gpPaIVZr+bI2A96z
G1uvPHnG8pisYK7fcFSYwdbffS/GMlppk1NrGQA36A3zWYluajTmwKwkO+uahK7UystLFzHcVEh+
6Imcc+UJsHnQ8m+iF9MzsAhr0R69xFfBN1kv6kx9lY8HCy7IdiRJFFJYMJ9Hq9G2toEWzpBUfkbC
+rkm0mcEP3WrkHkXtq+bjOd1sIxwi7nFSl0uVI8Uy8zrAABKY5KvUgvlSK+jbosggZSNJLovIDac
DWKJ0C5QMOhmf8FsmhokO9QLAY91GHB6FsOX1aZfSyJ/tkzCAoIS3EqHMpX2/TuhY7bPfNQ4Ngkc
zpnruw/i+CRVcbI3hTFxE2iPzjIiJSxnmndk4MHwpZP9J3URk+9+aVG1sWnmaMc1bPTNuDwVWv9L
hap761gxftIatK5Kesxzu7rSTMcQcu2a8GS9aIpt6Ni4H8ellyhcyInzGTzNLqA94HNwbq1payYy
tvkEZXlZHUt495Jil435rYE+Y2dYpMDNY5S7zUJNH+K29ihNxm3ZNDdpFoV7HLIYkmfI1QpKHpnU
qChKMFUNuvgmKSHCLhgpovAFMzGlfHBlJqv08XUP9Etlo5mR5iZFJQQ5cUXeXjhsh7T+lkXMUZtg
M7Du9ep4qxnEEqrSRNlogQtOUCmoFgwN9dr4Is2Qk8cUZN3ojZvI4odtxN1+TmaMy7lsbhI7K3aJ
POBIPiP8ZTgkcCDKdgtRJJ1jtVdLqL5SiO2V0sPtHSqMk8E2cKIM9lwozk1rdSdc5eN9GyzXORkC
9HDMbkcZuNLqIKVO9XLsBiyZB6x5nVg4JCe1/Jzb2l2C6TImcQRnqKTQYw7rz0q9gb6vnfpqSi51
YF9yFhK8E85tuch3E+poTZmjc6+Zb0SVhDjDBiIEunzEIN8+5VX9YDgVBsr42an5fSvbRLMQWUD6
ZV5v7YLYdscpC6xhTWgEkEC3I4QbyOTSg5yPmFPRWWwLRoKgicpLp/oDldumGfLxZlSL8rYYz2Ew
otu1KU5X/k0uIMBljP6z+ddtdpr9ikMqjpWTU9kDl8WQhKZ88xONLFcWVi+sZ5WwzDIFLCljpIB/
6d/HQx7HBxPBpuaoIMlDjkVQUYS/kz9cnb9JPGUezgj3BvUU1tpH3GkoUVeazsricZwcxs5KUPlz
3NUfYaUt/h8izWq9pHOt3cdGhCnDXwyb9X9jrfakIez3vQ719MRCDnkaAp415UDJK4kGvtlfrK8h
D23SdNqXSIjXVsLXz2YUmrX1cJaka60bCDRa0sn6sAj/QbhZH1NmYacBsf7QdNab1s3QkD6nDBHG
AH9TyuAnSXCuhHXYz42OHmPBLc+71TOEmQ5KL0bysxjv5McG389DqJzz1atkpZY5mKKlkCeBEQLB
LqvTeNrOkXS7MspoPCRhhj6Zuwn8IBXovdMHOR+XBH8AxwkZPgHoflHI9Bu1gN3LAG86q49IMfnb
dUQSZiLmOa0NklnThYoRMy+gesRXjiBcrXtTrqEPj4kcFynnKxfth5VWrS4Y+mS99qzgvia8L0xB
GCyrfin3M3BuiAvtfuUIRgJIT1dHq/V4pQtSnyx7TYLZIJD4ThjRrHt6k/Z7w0JILHzgVquSdS9j
3uR3cOYG8afw2Lsuj/CnYsCxMsjWPTxWed/DhFpaSVDvrmdbSK3D/Fe8+5VE5pCniMxeS5Gt8o5X
1ljvGBPTwTzbRQm0rJ+o6ZXHVQnm14gZ+igzW1hvWhar9Bza0E1aPGFRish6dW35SfNeDwu9avwJ
FzEEUd3Wmbtr3WkhNezqsLNazP3ZFcdzlCC6cDBgWh1tnNViZiUg/njdrIeLFDTCXBnjhz6nDY9F
IyYvPUbuebBdTxyJlsGPgvw1ikwhEhTvYH1X63uZ7vsSw5Z6ZaTNRYRUWxWstdWjJ0HTtzN781gL
2z5LSDSbGHr13taJAwrUe2O1guqFFVci/KGy1SlKeEY1ZaIIX1Fy1MWG3/R/9maz47z+OV7/W15v
dIZ09J2ZHvnv+5lyiqRqPe56NW9e//VoS6vlh1b+nlavqdWr5M+uvrpnCR+t9cZEeGthOM86//OX
gzA0WV1N1r31Dwfh1gV6Q/KFzCmhJr1fGWa+X49IZcJGTNzuaM1r3XewScVRkwK14dqAGe+4VAzY
pSL2EigZqGD4Ea1/Y4i9fx2aSrFzTFaV0aZJ3fw8vKaRi5gKD7P1s10/VpR97XE9XDej+NB/Dv/1
J9HqnVawoq+DqXVEpZUKHkhS2Jh7MgVFm63nt6VgL09KPYKfhRFeCWKmjIklZ+a6W8/qJRbWhc50
V87kh6+y1WBdnFZBq73uAuPWHhoUYuPLq7R+m6uY+B+7i1jooJ3vLZgSOxzzWCS5hLMl9JYcdpRe
q3RVA9/3K0l+WQdpPy9/PVzVruveuomq+o2MQc0n3QZ0RUzZ0Emx+v8cB+Msk3kk7f68nb9H5gXr
5zTArAcmbjwVbvafN7z+GfGt0CvAoJgOznR42BGvA1N+QFGzX3cnSSMmwyKKap2S5mK6mYhleD0k
a5UOdJ2kdhn2a8pwWMea60bjqs/aJMacI4HBaFf+fRKKE9MUnmfrOWmAv21JQb37x/m97nYxUGg6
mra7HlaacItRyCgWHj9/TvT1zEYDcqOgqtr+4+Rf/+bnOWqlkt2CObO73gbxnrWimKhgYx3p3foC
17u0ZoXvyUQM5saWxwV5pLDMTMTVD4fv4hiJvX8drv8B5cxy/7+MFy5fN/8/JjIKqRmoW//7iczh
6yMq/+mo+597/OWoK2xzdYIaMTHVZNPUMe3/axyjWKQyaoqhk3dkC5HvX8MY53/JZM7hl+sgvXVU
hYnKX8MYBUNdA59dFTzDMZio/E+GM+Q7/jtTQDyEzOtybKZGimb/yzg2VQJafgi2NzRFwz4thE1t
HMKtXPhRVTGS1j9y/XVMXcUdFkZhdL+OoDMlblU8flgr103SahYeL62NCJhqYd0sEv5Zk9ish+Xq
blZk0TYbWQ/+5du6zv7/cZtU5LswIMMVMAXNhdBHrIvSuqeuOny9AY8JLCrz1fjyHx6YQa3CgxpI
cdTLl4UZ5SaSmpxetclOrNF7OCx3ge5g79LVN8jHCMWLcgciC76b7WoAu5IICOkbt52dX6I2J592
SoGdmBxpXY/6sDDxmXEsFq0U4xoEL5noDOCk9EdaRUzsBuwTarW9W8f/TYfPFhN8Ay1+Xd3PIblI
ksVrChP7CbzlgN4b9wS5PGiCyJC2BuQyUd5Ni/AJW3fbphX6f1H5acqEWFRq9uvr/KE9xHFpHRBB
gacux3WjLEw0wA9up6Et93Ez79eRWdpsalFl0r7H+0kl46Ayh61CYEv3kaCHilJhM9gyUqpGtwIe
PMDvAO6wpoMe6g95HsNUJpBwtfNdL0HQVHSXNGv7j5vvauG7blZDi5/DWSxcXjEm18lW4GeIynjd
/HjJri6z622qrZp7Ul026zVwfeXrxvrb3kFaSAibcpQUCaGG//EYTkAyw3SnkkH6ADotwBqISNCI
UTlftbOCIM/e1E+q8WBxVf5qZA84dWY61G0LeQuqjeJG8QaiJrbBLnKR9AD8zR8if1J6qFVGJv09
ewTXOZqbP8O4WIBSzO0s0zbAvmpxniEm65QqRA5sitf0t+IhhnoBn4yhHvua5kLDHWCLoHpol1tt
Qor+xZSJNDsGlRsqcg8kumLoAYVo2IxufSJ4p5WJMN7AQ9/Pw2H5lJ9AjvCaxRoivpfFUH5D8EIh
k/pwMoVzEOTDraN6UuOROAfeGhbewFmI3+d3ckeAU0C+b03hBntkg+aieCgetAR9tNl76iQ+tprw
jNQFMAILQMSUjfCrea+dD7QIlkS939mbEamWRZlzUzmf1Rd6aD6+2+ExvprPEoO50McD6GEgT4h5
jAcIu/Q7vUb3CwpwmSEMkwt9Kq9V6rb33F69TRvL/0gPyaY6STf55Or6pnrrSx8nnwzoagDx8lQy
ZXVXppVyqaD0YwuDaNjN8V1Fon20mb97czM2vxL4Z86G5zTTQwlp4pds41xzz4WUTxc+BXdj/iF/
QCoESashid9M0Y7ZzQQHXT2iHejvtelU3KlP2kveuIrBGkKzuElCr71qMnI3t3oIjsthQExT+Bqx
5uEWOzJ4fzb+WpsK7ygKzhwXZz97MM9YFnUvxaf1VDzj2nybYH02+sCVTvPmMADZzyXKxw3DmSXY
MS7uLc9mRRp+YZ3opE/2LoaS7sp3M4Lbziscz37UztKriX5G3XDa6h/69/QYo0M7oZo74ATAbADL
BdUbVC/7Kluwq00S7JJfaAzQe8aYzl5UjZVirz+n6Cch6G36a1o+DOf6ebpT38mZbF4bIk0cl5Nt
ONvVDV9q/9vMjjDihI6w9TmhjIzZgwvaUFsnsrJs0w3fmxNuZrLpl49EosBwxQoZ5hzQPdwUnxEc
6Zm/nWMGC0m4TbU+lsdH87fzi9j3U/utf2FG9xF/OVfWHWQb5kPoMxEyyBNfnoKMGLeNOhLrc6ru
Wm03da7yEoDduc7RYNrKYJFwmlsUZ4fhdi583JxGaP44Cn2oH8hby2xvcz7kRAL50VfdbqGbVd7X
cOnh314qHK9e9HMUu5iWDhfHMwGnPcwOyKOBL/kaB5vEzy7Y+JnIhU+d1zzWhGycYiIKsYshi/13
sWznZ9FSdYwbX1vtjbUjgCpJapD5RQpMZt0bkc9OA9x3UD/AGzE75yfFJZeHm0perN+8KWi39gmT
6p3pIq5J9+W9Enl85u3H8phslc/yGxgh3KBink3UMDz/vm7c5HV+Ms4hqmZ+Bnhd6YdxO/H+B9d4
it+YMIzbEvn7Znwfku1yqO7AmBU0JcGO7xLueRDcyPIBXsJRCdB377M76Vddi+93lEiVPfLbKx6n
yOMJ1ZjAnw1OiM/Bcpga0HCQUg8ymc37KHG629BxSdMJUb2aItA/8IMMSIh6TDgpGy+U/PBDADDO
RmkQcmyAceVknwa+eeXnfc0vySeguvMrvO+Co3FrMRpYtG8bNoKKj6sVbKbXcnhK6kuq7JwHCXkh
DIgSqS5DdHeWztgqtjOzUNzV2nPzS3noXoML/CsLoTNeaaEXPo/yLi+fsUvFFXNfglnrpBXtOuUZ
cpcsX9vp1pJ/w8vsMTuLgAw5mVFpnMzMz7PvnFkkYDKyq+v0Cg/cpuODEPywPATDu9p+tyyy/Hrr
2VOtLej6wKygxYmN1E4zv+Mx9NCBHuan/ZbFAg4BW9x+UaQn2Ik6fDPEYb9Hw4s+eHlyZPpR/s4O
/Bs2wlbS542x/ss7YS8Z/QqBYTaPwLvXMHtNMQm5wcEARthyGQ9u8NocGR3GXPpOMiFBcGYJcQ5/
DeYZ3w3MKovOY6pQ8NHmewLGYN4q0V3ZEKaGwvWC7RUvD+omY544PyjlBWvA5ZYXq+DK5qH3CTck
x8HT2yYsY57eXi3Y80p1St+co3ZM7s3TvNdvtNvlNniyj5zR+UY5Sa8WEbcsMamybGS3euUltBg9
tbdSDIK2LbSbqkUsnfhKsB/im0J9UBnKGEfiZ4L7zB8fy63hadDhN9lBKbZxBRHkOe5u0uk86hdg
hvlU+On2Gft6vkHjS4l+6dE2UPcTSBvU2tLT0TLBcYlJ8cK7c0Gzcu+QWNmeQCnrzw6LRXgvkGoi
aT8xniz3SYKJBqIMLp+7MXlcSswTLgriCN2zswv0fv5exXwzw2bRD3tgGDySN9U9CxFCPVdirHwb
MT2iut04h+q7xGvySbrT652CCSGXXtPlWwqw7PyO06uauOzCFyrmHUFFlXoij2xEfdp7KZGlOtNH
v64xHGHy+GyNe1UFqkZQtIl/6S/VxXnL7U1x5da52QWn6DRJNzaVhmu/1JXHS7pXT8Oymc/Tzv7U
X0pPPmf3GEzPYjntfkuW19yEzoHA313Xe8NO9Zyd5hfv3VXaDVcm7HeScuwP7e140t7q/RUyYfHd
vE833eLbtxWPsfjRSd8DcZUeqGgyXpgFvsr7OHgkKoOZl33iM4JIM8sbi2TFh6F02wCHvz0WHNl4
KHD7Sp+1Oxg0mBL0KomDHqz9Zodj5JuM4u8Fz9jmiRn1cM23+F+2D/OJWolXsaNmN+Zdb8K32mTH
7ILtY3LVT9l1fhlfmic+f54s7k8VaMqG1PTcHSbfLQ/t4/iILogzlulCtRVzzuwGQ7hn5Wn5jiZ8
b/Z5cVmemiNtAIOrjt+g6oe/+rvqA4NcKMsJNgWcQ55M+HSA+nEf3feH8EF6tL44cZqd8iR3Lw6J
rc+KtlMmqm2XJsKUX+zlAVa0zCv5UBCIQBnfkDFSd/tmuB8jIrF2Br6REHK2xLqm6TYYNmdMDpKN
PLDCb4LiPbnCVKnhLfR+tu/lbdkTi3sfmz68MxMWQr4dyX01MXjNmA5rG+UDws5t+cV1GlIzgXba
M3aR0a78wotj191gKTTg1BI80VXVt92T/Jl7i/Nqb2N5mxZbLBgsaBDtpcJ4e9nmI9Xt3XDf3Dfq
RUGxda+VOyc9pG+YIvQRZ319N6tu72zrh/QXb77W/PGWJ4DNgPLeiY/1nTDKmHyhv+H+1o0qe1J8
7O1NeytGgYLGhY/qvrjXuwPGUEXm4wfDCY93bSt8OG+DF15RD4VW6FLC26HcCTJUt6Vtcn4blOfS
kfdS6dd03DXxg1V9Tvm+x4poW46v+FqkmtcfZmKkjoZyOx74zBG64Fq9aCQUrnhyBAVv02jYCtOW
2UdDMK61EakyTjhJqdgAtWysqHCOkpTQWjbvgXBEHIRL4oJu4s/eetu6QdsErRz7RzI6cF3OhMFi
BXNI6wJgXmG+OK0+jLpwcVz959e9Udg9rnt/vO1Xn/xMWDumeDxOq9vj+t+TITwg/9t768JA0hBW
kp2xh7aHzkV6rZtwwE+QStEQ9pOSMKLsxRNigVNB1+ejduJ2l+NbCQtPGIDAABA2z87qbrnuasIK
el7NL+8wrSk7rytfyAj6jtUTJuHyhRatZXl04xDV6c5odjnpkVgrMhCHv8Kz8kuGzkDQwTeGpqdm
r+kHeMg2yqNPU9nYRAYzI99INzKdhL6R3wyuFK5qnYnQbRPchDY0mJdBxsYFytfWYZSDyYN5wyB7
Y7nqg/mgMe3clslJsrcGTGccfiw//y5e5jt8S6lFnRybvg315wsQHS68bnjp39Q3GqTlxLu/gaxH
ypnb7c2Nc50jr9/qb/2lfqfrDHGzxvR48bApzW2feqxCb/RSJ575Fh7lO+XdfOg+pdkLvztU79Az
38odMKSawtGE6IfaxVeRCH8PX8kdTWqV3RufOJlc8eobln0a3Rs3Gd3bZ7EtDhQe5A1W5+6sz1RJ
bvtbQpP2mu7n72irvCfUfW/WVfegqRbYBd4kXxTFdHqYmQRv7Xf5Xoeu1LoJAQw4bzN59upvisuI
uyFTxheV2k19bh6GQNgcY0pSsrqetU+V69+13fGNdNTDl9wfEXB70Zavu2Lefzdjc7g3rt0xvCB/
1W5m/HsTH8YDPrIFhKsvLHbJy4aAqt/ivzydeDYm7jXatdInFZ078VAk9nnta7CtMBEqvQ6nnq5y
y8zF8nbchmfOSkiVBTIo0VMNL/Ax5JGPWvJ/TS58ol18xmsSm+v0YB4WeZNegi28LYRARw07FYZJ
m37Xfap8BUjwcY91l9kt9t3JaV0HC9eN9NBFfs7999xwL93XjFcwXCFQmev7Pf2zdgJHUU4KC8tD
chvqG3gyxuKVo5+gsXtrCVa8lzG0WjYoC7Co32cvDVRNrmpooOkc1W3GhfwJD0nFwx31pPshAcxe
WVPD1/ckr1cxZBlAGKQGvEcXX8yG+CLXucgHNdlM+/4puTVKz3ohOuhkT7vstnyPHlI016U3f6EK
vgaDbyVu+IQJZEiQL5+5P3wS4oYII3qZGU7cmRBxvnSabzoqCbaMy/sgLzKnpH5QD81+euHbqHfO
trrF485+Q8CQPlWKn1/oXnpRBO7jd73aOjQCKWsw1tjaQbmnOL9WOdkoHl97VXoZwXGo2gjbBNsi
sm+vK+BdKM2207wx9XvIcuLCKYysNpJyxWI5eCgjP/mwLrQDuf170l1NuhjNAX8B5xfFH+2puasO
AiyDP0IKFyQTOhRkuSAGYASxS0P22853mA6S5gyh+n05B8MHAytE4TCWipYXsTOZ81OWcinFPeDD
+MxhJLqQKReSppKtpfpBiOvYo/GylZ+nQ3UbAzOhv1f2UwQDjzmGi2cX9OUBHOyleNNQQy7QryAb
Mrfxp08MZpTTrK94S+u27+Isekeq+gAOUjxwYqQ4moSMaDy+8P4KKiC90nwbn5wk0euC+ZLk1u/a
4hmf0Bnz7CZKthmAxGv/zRIXvWGwYqZElVGrnYa79oYQQwvnnRdsepKGRZLXBThxMK+jie/bNrkb
30ntBcow8ZqjBDNeCGmSLPzHfPk7a/z2fcYNiw9txLEBK3KSml0zdu3fLfhXhqfGJn8nhR7ad76T
gH3C+DheHJppy2s/A3uLiYyQfW7y58Xrd7jp43CN5cBL/u7cz8ZNnvpj7ynCu/qapY8BK9MLGsEo
dYdmF46XdhIwC0uoCV8l4NoLOBSeA2mrPsCHhRRARinUzI0M6ABOUIOhnpeX4Y4B1T54mL2OrxNF
zhVYy506DN7d5iu98iMJtf9N1HntNq4mQfiJCDCHWzEpB8uSZd8QTsOcM59+P3kvDrA4mLU9Hkn8
Q3dVddXV0Lg4D4uyVkwvn33IbSv2OKEVp73JLt0LSNq6Rp58yy9SxMFWjXdQL26iQDtHFqUCbhGr
5stwjSMIWrwjTQcsjYjhQ3XSz/OZ2FUcDSxOpT1aMU5nfat4uMTTjvLrLnH1wnMkHmS+PU+KxI6u
PPknif7WH5AlxwlDRex3NuMXtwaGTAlKM6abkPwSP1fe0sN4Nj5UDDlQZDiws+q6Z8ulO+SkmpMq
nhit5whpq2eChMY4361KygjrTOY425CzCxwRBejf582DwRH/MnAImO9MRdpR5z9lYTv67MCvTrhK
aZIdTzaHj4UnPEVIucbAqpFdieZTJeEd92pMowj++OWqNUc7nrG9wqZ6xw3FKcrCiseDIdFqrrrX
8UX+7XjMV7Yb4px8dIHEwe4SwZFRsmsOMi/+QZVxDfwguV/ZKPLT3zw6lhsM+yOdQVq2Ncb2iGwq
mIAHutn8MX+MB3YaB7YI1tXzW9HdMzRxI9E9U+xs02A2Ws0hc/JOUW7oUPmsGLmgWmCgA4XEG06m
QeKrwgvh2Jgk0d/y2vm81WuLxSBZaeU+60AnlQ9koFh/ZTkG+punmMv068kz81PPavyJXdpjD+sR
CTEn2QLSKypcg3ldTBtbRrxtESOxTXV9vmdOFsZYeXYHQrqfTgtuvta+MuoUBPOSHQyHqFqHxjmN
tzPmFi1dJdc2kysFcRR2XNrqaGcyin37uVBU4BSvyy4dBwy+Gf144NpoEPTTJwcohDzryPGLwFy/
k6pKRIgpM+jiPWdzf6X2apEfNtBdHsUblyKgYE+X9FNe2nBT4u4eo2xWHeVNvYWX8Kb+aJT/x2E3
YB7yNq1am6otXFvPpACLab7v5BzuCCMfyk2e+uxRlQu2WpU+uAiibPFWsjGR5LEk3sZfaq+aWRHI
IZuoX+tFxbD/JH3NA3z6akFkb3PplJfuVStX5n1GMe+QoxFcWg6SJxyd0i2Wm6RyvPGlvTG58Jm+
kMzwUZeOHnk09yRPA+j340Z6Q9n2z2owL7MlL7KhdYqNMH2TwNz64dr85PhVWZY3LslF9cQrH2zQ
P/du+0stPjCFTRdXwQwchE+u9HTLSMjWPFQPSVqF/3SDbpvYw1uHYWGCzlv0QWxSnqEdbFOAML6k
PoFVZIcW06D/MAew4w8G7dgr8i8azoYQxd4Zb6Mb3nN2AAUeUYucVMUajXROLPNKxzLBoybD7EbU
VmCkVGqYFBQreTvt5X+cuggFCEsUTuGOVdZdix+V6XRi0JyJlbCq9vMFbUXwG/ELYKQx1QAHSrYL
5Mf4qzjzNjnXL8zsuM03LzKovbbbA5ZW1YmHXG+DjUrp5mvpQaZt/zDv9RFzqF3sZ14Bzb8QScLy
BNTp/3Eto0bElvdG6UWohOhCJ+ylk7aQaIQGmR/CAtizXjijGmUtk8sAQcZ8hvYsMwJpF5r7qKLv
8To0suWe1m74sr7YnMwnDm8sFhmPOYfPb9UexnuwLZhktdvb9DYnDhvK4eP7+chel31zxYQ2woWJ
tLOV/Ip/LRX2Rn1fvqy3pfXnG+E3+Qf3kqaesv4Yzd9cNJT/wV75CGon0nfmN9WJEGF57jfJJnrJ
KR9etQtJJ+Y1lXnJq4zltpdfDdbk27DufzP6nm12Sg84Fz00zBo2GaHB+2KnGu4UwJ2syhi1Mk7K
8C0reVO51iE8oziP1pOrnkrGpelqCJj28M4hZSF2lbXlFWdrN62nl/Eh+eae+aGng8Rx7p6VQ3cC
EoeoiDyeBs6F+OdlLtVFZK6kLzJMhytnZPs8N1bZl9TY87CmfA+ZF3tiziZui3RjnHxUk5Xb1D4r
XC3seK/5lg9MML4yck0zLRJJbSKldcyFFEVb7u1y2uHvIbip5ROXXZKdfe37VbEzFUzwGbBYpQqT
McQYO/Jpsc11b2xn5VZxsKZgUaAN254SWSYLwaVArNzxW9oiGfsYX4fW0zAEfODS5fDQqZh72dNo
Dk90fRSmL6ViSx8YHW7KGx3fDkJgQ2Nh3Miptw7ZsSKvCBtbPFzZI7ipv4sgrRz6IQagLmtH+AzW
42P6hyvgSLLQoX4Indd/d/dARjW9zhCS2X2xSsmhvps78QvgSiOA8E3YNpIfvUz3sXG1zgO6KH8S
KiReFWg+1seVuO4UUsS8hDTVGAIAcJMH7jL2ToIPmu0WGo+BNyy29h0TaagHpw/sAsU9uM98nZe9
4hq+ea0fIYgSFBTFuDG7OWAMMMmLmn4MvKN4Mz7i8aqpiN5s5sAisPk9SPr3msRLEKEXHlsdrLBp
BHjDBIYZLwfDAlyU9TUZRsIPobr/lDukRxC6eehrUGzSOj4rywHZfsuysEOGVsxb2/tV6y2sfNrg
DNnfuoLZm7mgHcFX12NKKiiBhmQw2CCK34jb7fCRgY8hgwaZlp+ff9w4OCNNL9JMuBmVBmY2tJ20
ePMpO3b6E5Qqz+b32Kz5YfqCbMZhyE0PnNoZ3Q793s/sqWxquMVzfQx3Bm4+ruxV25zNQ6nMRRIe
NLfyys/+rn11+4Rx79wJP0Wg5OZ5/Kb/SkT5/7p3E1F86MD16X67xa38AMca/lNeE996bbejPdDw
zx/qvwmVMCFJjOVwnjD1vcb+lZ02bNKXQDgvtP0oyAmVDRgYPy/Lkd8Y9dvpERS7iSRxHDB4bCD/
vS8EWzPdYqirqXs8YCDpFCZ+BltaPIjN+Hln3aQv4h4Lcy1ZPqSlEvqB4Yy5I5j+QsRRivge0s2G
JmpWU+/jZy0/6wg4UTzAemTfq/qFxBJVe/6r1oMgNFjTPPSIMcY0mGuhnRzzk+I4OOozgueVtsHR
AcM3GwYL6psN8F28k+deCA6nZWFdNM2Ps7u2bq54z8wmBcwq+Y6e1kn0+uk6/+xAz5sVQSwpbHB2
guAYLUBp2M81jUvtBuzFY+I1NF+H8EPmHKO6d2VyntY8PSrg9BKnziI9X8FirvKL7D4NcmRMlT2u
M7c/RCcsTtthY7gNF6JhDyAxPkf2kbdLZZw8qJbzal9McESk7pBF9GncSI8p7ulPiDE23OE+tS3X
fAcJMFYzh9EHMFN+mfbhEfq0e8UvyDQcy/KHV3p4CEXrvWHOD8AkeavTI1t6LHkHrvA7fpvvXHKy
hl+3LQ5ri2LjYwme1zc3HIP2HK7DdTyqv/mlpsTZGN+lvqrdNPJmeRME+47mwNceisOawJGX0R4p
JehjNc1eXLhd4xSYJPJcOKt5+JS9r/gWeLDJ8GUGNn2r7psLlLmBn/lWmq6ARxYSv0OeOuJ9dKeT
wHHE0JDCRC7jeStLIat09XSRpA9jp7GuhVV0i732mpK9xBAWeS7FOvrIKrs+V7eyXBvCGnIBxkFK
wOw8a9hIyXke71biYgWOWigIKTZ4KV7/lYLz+DrwjgMtyFonsOUwH8jvWglroCPWApVd5Qw3cFk8
zisKpqtxZt5IO8lbrkf1rniN174xD1sJazLsh5ss2U0CbruPAY1TYKnB7ajFruF9uUoKE8kfMf7L
vEBoCKisNW4FEHMGRjwa3noMwvLS9E0YeUvjYv+vRB/6UXfbbfp0E7ObR4zYILnVz9cafzKvEtgB
/1PWs+oP8xnCHMJo7D3dcIAsKTdUSF91D3m63EEuXGisB97o+k06C5v8VL9mL1zqVgNnIDiJr/xA
GDFJFmPLtoFwwJxxnV5F9ZRsx5PO4DQeD7/Bm/jGwEtG4b2p3xnN2MoOxkz8lU/A7u4D/B+BN8EK
ki3vmo/CDVxh093iK29HxaTNheVQNhF+K9gOInG2o0N4mg6FzzgkfEryZOjiyGbRUNtlr80rW3N6
ZZFx4Mm1p12Vh8nBfZr6lbQhd1WR90P5jkBRueuAMZ0/Tu5UeIQwioltdA50d/VbKDsCN00wIbgy
rmg+e8qdfE3uJWMsuCtPKaNzrsbxgmlL6pXpNjE3RnWQSLAzCKXzcYftVX+Z4DI8VGQoqPWU1U88
4pN/mGR0pHaGs076liEc74zdIBylAxdLM2+hvvj0jD8+LiE7K8SPFz56pbw3v/E1/5oKu/iFEL7w
61kxz4dAovbKIMuMRumt3TW/jcgS4UpfGfvkVqkr88XEzpHByeGPWQLaqldQgAN2AKB+rzwd3mNL
/0EZ9ibvesc46CdkQra4M1/gDqfGNX5w9XcCcAgskSEK1ZWW7PTd8Dl/p4TK0Ij+g+fYdMdmWnVY
3iX+ON7D/igpLq4DjB0Xl/Ax4DQOsmscDF+EGxGpbVWITn/pHaV3KDdyOLvnFPlq/orfaCqC3Mdx
BiUEPvqzS3oj+xRJz5e5q0I7ulQ3AnNij1hC3MY9JfEbJjexShzXTOxJLtugdjAEkF/Vc/grvczw
zd9Yb3c2sohb9iuA3mJfkjjyG//e4PHe0Qgd2jdxrdygFAWnvArv+gumusmaoSTNJ/Dnu6VE+cE7
6w5wp92EcNPZlg+3eDNmgjnt9krcJtNvb+GVQ0EXtwjRNNWtcBE9hUfzMK7hGSrdthJimOzai8+S
j73XuYN8E869uGLFVzflXYXkia+Z6lQ38wvZsAb4s+tfIU+W+vl5Nj7jtPMrv6O7NBfxS92lJ4v3
iiczBOefHmW6Lx+Nr2BzDq8E0AAueoVk1hg+c1G/yQ/Zya/RB8suvIqAzbZ5gvKpyOraf37SVqcg
DOvJT6nBfo1x1d1qQCE74h/iNcZXlQPvmtyWK9qA4ikhXyFLKHDcG2wCoeovXHBX1v5fxgdq7Ylj
s0MOTrQLcKNXLOaglSFu0U252e981b3o0u6eFfLExYsQYIWE5AZgueuO+Uk/Cg6PNPmo2Fi72Gte
qou10c6pU58nX/1SIAzHFbKQnbzWzqbldo/4ja3LNIdTXHCldGAX52knxi66F2B5ys6LI22Ymxps
2cM0fzbW6PCAWQDmXxQOj+r5Jvq37mM46rxb6NufJ2Qb8qhhKRcn2glYBPI5065Hq+KmrrMXTKX3
2r862rG/9DWeSnG94Tn/gMXgeykQjkVGOpQPgkNaMCbgVk8S0dguF0Xe6CdKzLR+tbbETTwd6VdW
vWdd4rV8K2PH+NS/+FovrZRfjggWivSeIKehsn9rDrJDGEEfUxE5tXweO9JDVta8ImGMkXaObN6h
GvoKnW2N1RdxZs8lIr42F3SfAgI7Omrmi5NPqvdKeSWNdlhcSfYVendG3L/rPb8JsayJ3R9z9ffx
qqN8YSMUTybY3Km7IHK0z/41f012rE/Ia8bpBZBtQnOv3UHYpq/9BhWV/sfy0zW+yPtodsYNlXrF
0cdL5MakQYzW5hsUdp3axUF6B9f9JfjT2Id3LEqRiIWOOX0E88Y61Z/Rhq21gKc+0ITA21T20K+y
vcB1j3zOraxTgCIWPdy9eRCfno8O+Wec29Ojht0FndqGdxQdwl6/gAp0APAf3HSvZDKbF4RlF2Su
l+69fhMdItPyzKs+ObEF8v3sQWH5KCduEG4afYtqSK2RoQGE2xSaUn0Ia3u+UGUbZ8YgMX8uKY+b
y/zaXrXzuGtIAdwwQWJQ2d4bnwPm1KuesLNeM2IzjiICEm5m4I/lW4j90EEUs8O6mZOPAa2YPAQM
AlcMXuBVPvuWw0nwaAxnusN1N/fkbt1oSjsTxH9l3ULaIMovN3T67SMLDkXkGNS1IMZ81VpRnyAv
nP/Flm09klcaBqY1tdDPaJrc+twcE2oO2poaf1W3lKmU3fyn+6RTjQc/OVofAd63K45EsdkQTRGJ
a0bXqSeDcVdUx0Rc69/6d/rMsVlFfIh7gzkScjnDVfygpyL1foYOcXWIK/FkUOzmdnoef8RuXV6T
dXFU2Ji403wKZ266XDnl4XuNhkVhcan0U+NaZAh+JK32Jc4uo7IOIg/jEjQXw28N//dGDYG9IWUG
PqGgTWArt/B7Sl05AOaw2T6c1KTi5uV6rNxasqfU75u3FFsSWj3VqYHTJNSya1ZZQ5a2Ae8KeAXX
FDLQvJIP5a7zCQDld82UVXydo2VwdX1rvOcEofrjV0xYTgsKoO+0v3BPGmqlgEp4HsiL8Kxowtxl
5h9TSS7g8Dqvu9/Jl3cxO2h4cgvaa/uWIlEN11G5NwNbA/1QsYpZl9khRpkRrjj5BGh9RHwkSGF7
8D1vo30FlrE8S1i6G3DL0MbMnQwE1hAueoDm433qTuQkQZsO+F4iQ91zT0NLeyEHTrgeZxwoHWXa
1ogg9C1uF1QkvOA8e0gBktGKJAUK0WHTl47EpQIZQW0tPz/+mgHAUzVuCBcepktXvsTpSc4PeN4x
6CJNTMA7i3AXxs04nHEcNmG74CAJKdXxfj8o2desb1UTsdh9NoFryM3ExAIvDLDdHs2V3QCGULJT
dsuuGXuclTyOJUGrt7eIJURUh6n9vA4GzBYcZHfZQ32xzsiT+g5trN1BWJdrQcC0e1VUnlR+4gvW
TnttQsNx52CO9c1w07+G8x+x3z/Z/v94/r//Kymc6voz9/m/b0Rm+ERHGvRw/IXpLzI6f6ZHa8RI
/31tDkiWNjrjPAS5tTEJnc6f6dNJy06ononUeLN3hHhh2fb3J+OZXI2XpLapG7LGnqHWf1/6+6b8
zLxuO6Dtv68Rgc23rb/46+d/LAKzzbq2cDBAYp8npGmLU/wj/WVy/32teX6j/gvmfv6HsTGGhJ5/
+u8bfz/3/79i/kV6C89070GF3vr7ofwv/Pvvj38/2j2zweNETreDljWncNgwJuS06oxQpQ/WCi+W
8W/Tb8a2JB6i82c0QHLSdfY06rOjF258S/v50IQzUV9YcoYmT63MFe2kF/Epy6JPS8FSRhU+ZXHo
PDVTVQKxVn2c4sgoJG7Dfu2D01RMio+JHP7e2SMQSLMxGAL2MvR0aThMPo4uJO7gSRyUIAgWRtRY
WgEGKwmpvoJES2MatMk9OtFMSY5CnD7yoRw3Q0x9ysQJV5/Ovan3McRV209rnAe9LB4/S7GUd2qA
LKrF4xn7UZ7K5ukl0Gji4LWSqbEGgUbHc94RpWVpsA9MTPyYIly8qXgVVn1z2jpmM38wFYLB6ELB
0RMjQwK3rwghhVEWQ1nG6Ds11BbtUIcYDyBrbEcuwrQFbMaTfJOV0WNI5G2JOvUZ6BhAD/RWhR0x
5lNPh0yPD6TAMj3EPF0j4ym3sElnlD6FCkgQ0w3DIdTl31ZEzqwzzVe0Epal8OUVjhx4Hhk/GJV8
FhZ4RhZrATHK5C4ZKBMmE+1LA3yToKZQMeTE6kGSHIkcJ4nZ2cpc6cJY0LGe8gixHYLAufjBDStx
GUKPp/iFpPSuRS3WDLQByRw6xCqMjlY//3pkYZ8b3YnXKF6CMkXwFMkXSeTi0BQNw1KyWgm5XkDi
2izfttrXNK+1QmCalzNwLhmF5SN32wmJuxRnixvn/SMQo2pT5f/EBOVD0CBYN4gTwHRQ21pwAQND
DzGm/k7Txckx6XK3755nTVZ8xjXTFtIxweYJ0MREtLCQQ2SkxkeE0bwvB/qXFS2HWc4ApUwJ5bGo
eXOMvDblHYUYPNlypE/HXKtRtZTBWotIQcjYahtD6d1ymHBWmhfU3JEFHgynqOBHVbMSXWmUwCHr
DRNRiCNTDjOMD/41Y9TsKnM+YS5Llm88c0AX7I9gxPJAW1RInozalcDB0a3+qXn4g3km0FrG3ZZK
QFQyS7YDQ5NrYdgv5rw1FoVdklANqEn7jq0N4lMQtLqDIGpUXXDlXucwkLNPrc6BuprkYZAAgS8E
WmejuoopLcEgFODKWIpRJIjn8JmIlSjWtVdDYL8qxR2IoyzBeugk0f3L4zlgIWEHBBghh6ZTVyHq
3Az1d/FvFNJ+L6Wc3CppCFZfU5HHeezrZKxte0qaJAgnP1hKso8R3ZYy0UO4gKCez7Ait4Nn4ks5
EIg9a/pO5wMYatDDvGeZDQsoeDhG6tqUkfgvTbLvYwqVvKXqK6r0MoafcTttJRW5t4jIgCM2XKuk
gs0qNEScjj95NkCRxuEjwgxjVRqZhDNN6s9K29txky4+PtyF15q4WE4oVcOBiPnvZlEJcO/Tt2ZZ
7mp6niqoqQ4OcUpnxM89KzhqzBX5EeYKg5JVbAlOns7ixVDzjmRGWph0+hYN8X2aeNalZs3Ei6Uu
suyvtqS33waRzKOdlZOpAjkK6r1gXJhq4ikBmiFcEhGxbY6vR6A1L6T/qe8pcKOswFUaYMFhNHiZ
KmxHigh50rlwWrPbpkP8kfVm4jJEt1PayEAVucBaYxTXTiFjCQEqkXiuL5aEg0ufZLtSgSZOaiqH
TlJEZ6jLxiuE+URwkivrRuikZkDb0yhXYusKxO9ghsbEqKc0xYvXLw3jN0Z0KqRQJk6vfzRyfysb
9gnuAG43ibTxhK3QaLWYq1U0oBqk/aKJK1VMAdvp5oyxqvi9nG/Ea70IQQhPUQvpFi1i3Wk7TEbQ
7lqQ5MQockSW5kNMgSmDPIHAZ0JBSuZu3U6jK+jZzZqe4wp6/9GZUbARDcrhUf/K9Px37nTL16YR
FyARDD53I92QnTRAWiJjAeQw/iad+hKpuSWVqWOq9Es9CVyyHOr+EvbIJkgEsyLrrpbYvTYZOAXb
DKVcizOQSuhYyCpH6We3IfM9MM5jkeibzPQG0plg8lpS5uPxLvYv89je2/Ll+RK3eEKzqCJd8JU5
WEmJQtb5nN1jS4m8CJOqrRzD0TTFPELjoPHAgAptYcdWzMoZo4GeYrqA+Bh0oUcCLdqtNAv2EoWB
NwzaKQ2oRg1NLfGLXja9FFW4cGSXPM/ndQHNM5qtb6jy4ojRgrBhGZ8u+HOA0D4DYzRmzcvxeY2h
NTh/sUtMHClvTkXIkjeSdnDmJ0zdUoirMc/UEgkhEwe0KwJmOnoDuFwtg2kLM9iXHIiQEJ32lomA
Brm5X54eF2qNeqLEqwPl0oI1yZBsy6naBlqYuWVBCWnljPYlISh/pQX9agjM0AvowlIhxnJjoIVB
eDIiWQhNUEMFo0H8hC+KVAlupImQhBONfaKCerQ6vd/ADbsyIJ6wqZmZQMzgMAW02ChH6nkYVrXe
Vn6I+87K0LXjTDQpQV3WPMDF9vD7saHiKl/ybBoGZVKhbJ3Q0JJ1DNEuTZlHpFztNpH8JpmgywLr
28W5aVUmc0yTKNysrDXJW8F3vxs14A81v8pFchdqzHwmDuSwb0dweJqRp0tSHzL0UrQJc0tcJnlj
vOHkJt9z9TgrjcZFjslzD4A5iykTW135wydOy25ab7qpjQ+8j76DLL9Ocrcc835od2O4USb4AFmP
x50m4/SoWzT1Qw4K1Vjm3iryTy0ISFAUYfHL5DxFprFVlv42swJZrJQ1VHfV2PpMtgK9wjQmeM7Y
ObUXOq6F2Rv4p1xXH3kOkSUgYkuMgMY3BsNSxCxDjSb9YGR2L5tacqZKdKdx3scBos+B/sXRho44
dEn1CzzMsqh9wfloE5P0KMWIGmSp9k18T+w8ZOZHCfUPpR2xTus6N8M/JcqF4lhpE0tvYWAM8qDK
Zc8SJOHU8/qdjiSIYzk3x0CI3mfiLtb6CBrjzEmuXtROXIcYkK9yGeet2hieFl4gq7gDOKqY+dPU
JpsgXkjjHjEOLIktUSI/ikGvpAgVf4kVH/gNNn14Xrmm0GRuRC3QDlzTsXUMR2neGD3oS4P/YyoM
lidWkPRZRASaesCfKWE2H3pV0xlkFKV/2th94yXCj4VnZNDzjvqOD6y6YQ9nbuq9NXXqdSH2KCAL
ucoZSVsoTvzljrmI6jEBvqwtLKhjyBw1YNVifb/HsgkyBdM4yUArZMjNJtZA6adWrulzzlWYM3A7
M0raYhtldjPa2jyysUBBdzUeJotbYoT7aWtdsq0ZNeTY30lqTjCFzc8IESa5YeASQX0t8ajjblJc
UWjcgmlffOpqYzMb9U6d1PClSlInxA6wJY8VAEvVPbXuPgyrGve5Ze1mi3bF0ip/mD4K7SBXMWak
Fbp8w4QCmmP6aOMtkrRrl0253fNa+ZgS1IR5gNtLnr7OofkVa7gHkfvzDFTtXiScdfa5ylFWzOm7
lgq/accHqoGTWhhfEBvy3tRIjIW8feRyDK8hlscYz0ZEwNN2ZOc6ud6QP9LxKcSk9hlCxkiTgqOT
6FTxcAorsD3Jr0NTJClzsK2OyokUr/2oRT/GmAdMOX4FKcgOftp4eUvctF01HxVDOuaRgMlnh0rB
U6UKyXEFqNbT9XL4W/UFHy6Q4Lhs/eqp7E3qfmMZtWCHCvovBja1hXg2LaT2bJkQqbX5rk45w4pm
3DF83EqupdW7WsxdDOfeS5l7eMwEP5XAjsoiRSmEcSqTv8K5YbTgFW9e0KL2PZ+S1o6UEd3kmBq+
hjA/3emDLGLHOex0hfuji2SGTDCWWHUz2jkxJCfJiNGnacSIxjFSjQYrLnv4FpclsYWu4J1eupoZ
6JGRskiaQ5xTGQ4dhxiZ4hzijxzQ6i1KipmbHpOnAVfL0yjt/hlJmomtK+UwRnTR4Plm6sS0HRtF
0M+SUYN3tV4qzlsB3cREehGwJDaidKlImPPF5dLCZ2DcsJOtl7baN5kXzf0TcUMryOZB41TljhWN
GwXvwoj4OAQAUXcBU7gJGQZxai6slYAHKEgNGMjUf6Q9gb+YW5NqFQk4tYp7PMoYBtByVJDAjTNi
aU2/6HRDW0m7jCKEWDLfsY1fW/hNroyIxJM8FPjA2Oyy6SbjmyYJRBgHErJa6zkv294Z7p52ZE3G
q5NaFNZOK5d1nam4bmGh5Sv6dBkGic67oZgJlAQotDaPRKlXCF/CwxI8i2WJxUldiiCnPbDOcxJO
Lfhd68tsyPqeu2QnCcM5CeUDb3xZmS0NmzC2zLAP9dEQkw+yTlICifiEemzE/LJAJWikL/KEenxQ
OqQlM5+v+HzuAXpSRQp2cmBlb6JOXHQkdLvkGQts5gMM5JwRq1ULJC3jFTiJ8C6TBTbNo1Q7iA0N
a8bD9MT52kogfe2rnzDxIzVuZ5ktq8NUoXWakCkfJK0mbUU4K5DWzxCaUTE2UfJSEi8Is9F9RyKa
igZwoO5oeix49UntHNFgtr8Y+XQxP+u9sEew08UQ3oRCEERaM7U1z1Oz5hZgABqPw3xGj6jX+niI
SsOrLG18QhnMeMuI4mI5ILNuUhCsLnKx6Rv0db26FHTbqj0qqMnFoDL9Ho1Lg/BRK1Wdoarm38zR
q1nRvMcvbWFZNIR9t6iPRksLHAznxiNuputhWA6LKJMVa6L7m5ZqZ/UdPplNgHYwiF0tCS5pg/ha
WOQdhugjxBYHk5q3dz0jWEcUHX18W8JQJGRDu+M3jphrwMaWF6WveJ7RWhXwG54mKPdCy3dK0TMo
1aGdnnGBGnPBUzTmGua7kumMoorLZCcVyqqW6yBk1WP2KHpTEQUOXfAb0oxKbOTvpb5Gciy5z1Pf
4IEyYGq38VGOY2aDlfhSIuyoZBSGFTnUbZo5tSQEVxE/4NUCL8wby6TsLdMVb1g2SstshaDEO8rC
C4jJgthi9AtR/sdB+RMtNealBd1d0Y8SOyB3SCAWyI1SoNdk3AgLbKP12KKhNa3XYtbYhDoL1YAs
HOnhTzKHDcNZxvcSx2hCEL73rUi3o4/vTFBhjKw0zX7WeLMRiuoawzxPqBN4DowiL7P+ZYYvjDhU
YFJExvWWa4zyh9hBphDTs0rnhzHSuRA1/yGLtHWV1wbqIyiZLWUEayt26DwIDvrsREChBM+ApEyc
WCapKU8gKdu6frDlAJgCiXkRUX1vlH5cSQrCU1EvZGTu4peij9elgdPo9GPalEgBcI1l1yMgG9Of
yIiL84JUXy6hyspnH0tamyRRw1VjuBcYnDBHIJApk/bBEptXrYEQGSGvZsCvUImlo1FKTqkxRtUO
SDXTisSgRRG/zEqKvuhtfrSALS3pr4WlgWoq7Q/3G+7uYC8ahrio5bCdbNbAmdoUTh4ZK++qqKLL
2vQjF2qsMszb9sBqHA37HIULiRMT5lNOrOS1r4UUMQZeDY0yelxdUBMqPlZjZtqFNHwFclKRpIXq
KqA6mYMmYOp6WGMdLHkTVsdUDNJnFli3ggAoW8n+DivIp2A64t3+bkot0VB63u6xajXhu7Bg1WMR
2zer/hxG1X+2GXbZaIs76+qysywcjBPqFmyRC2+QggMHXbIzZUtdhVUBuGFKr5VV0xvmk4DUk6E4
rX9wecWXdOrIyjOtq2mElhssAar/ur2ZReHoc606U1kzlloqV7Xj/CO3GWfQsPIN/LR8NKpyxfhT
YOJXn5LwBYoIIzeJDa4jg+7lDR7LZYH/F8oDIqp6PxAoQk0mOZWATCQKFeYRqJLEuGROnlZviDhR
zE7dCCoxnkJY2WmRWGuF2mIblup3nAvWKU6q8yIy1DnKyuRZOd3eYjLxkhcU8irW54nmBbXoDXMH
Z2kV3VH5GhGekDf29LvOn67xqZMbLaxD8IZbnmsuCiL9AT4jSj6bqjTOJnA0XcO80gfjbiG+yxn1
Y+ZFnV2tEv5hLumPuqnTuQknQs5+QoA3t2zQSoyVsvgWSoylAqwn5iEjS4xJPjEvPdJrMSGLQuMZ
wXk0p4nkOAOOlMgSCrma4sDA03IVCGgQZpkTQwK/CpdGRso6CbbR9+9hKNyTEjPdTKdLjqriIc9L
/j/2zmM7ciy7or+i1WO9XsCDecCgJwxvSAa9mWAlyUx47/H12kCVmqVSSb0016CiwjAiw8Dcd+85
++zJSjp5HrHmY4/90GhnkWXTrNMRH7/oOZDmOs1mo75UwgHF4AOxV35gbev3VrSnikzxnZx6TB12
Ba+gbmtOVmSCdzpeHi2b6rUVZsz2J9oRA2e4VaS7yT6SmtoQrWnBu9E+7ZYoqzq13lyBxsqJivfI
Hn5oDcSxyj5zrr30/LLPQOOPg2aABs9qFCs1+2CamNsoex1YFRNDBEdGoGbI4Dhj5I+Qvqc9B/8G
WxYnkuGK9QjnZ7v8TGZwZqg7yIvzmeD311eDsbrrm9lQNQPhBtci+3z5c79Uzsigel5EdP24ZuEP
QXP5o/ni+2ZKoAVmpPnh364uT//Lx7+fPnUV7+v7tnKYMPY7XfS/+CcDPBKQExd84jfMXuRddqxm
ZNxy33Jzubbc933zr+77qz/xoM0U3Sf5F5sxxirspgN0z7jg04zzR/zt6nLvcnsyBh4SKbQP6eYP
C/lzuWDr+s/I8OX2HyLEl+BwfDThq0onax9PYgVrrybEmFbmMYmJPg4d0RxMj4QikgD33mBAyyFM
lL29tIi5CqzjFHjO2nUoaZabTTn9/kA8/4myTSYPwth/P2H5s+WmoCm0s/vgtNwVWiYwf+ngZGu1
2MS/DLdn+bvlkeUiT8kRQJIm7qPQwLhtZxi6ovltLA830rIOufwcTWkhGAbyfTXZaAVCKGInCgco
WzOtSJUM872Ec3FZMP01o+ahiRjQdNVYrewcMN9yIYcGQUSQVxP6xgmFCNQZlTdfg0BrQdQA3c+I
pOGYE7hZMTEL6ppxoRAreMpyv4DsFrjdwqFcbi4Xadoj3W5VVe0rv1mTVYS9YXmk8zN92nhF9jPp
6cp/Py9ZwHljaxP7jS2OOHheYXntwhczeUR0Jz4OiX0zmGp53m//yvKyv/3N8tDQMEnRZ2Tl94sv
fM3vt7c88IfX/h8f/n6FwonqHZnZBJ1B9fvzv0m6wR4++inRKYBhZnH4c1JACpZLVrTvPvQmwkWp
47NTY3OOaT2Dk4Ke0TkZwzAR0rr8EZt6uVelx1QgDw6KCKmDHUTVWbQ9U6WYOf4Mbw86giySg/DR
rZQ5KC8QK2vPFT+6Svtlm0F67EoG8VVCqV9RubDitFhlz/lttk1PjJml9Fh5upkxQICBQdS59c5j
9iFsWgF1U9F4cx8pwPKbuOeQ5pYQZXVN2/hN7K0LkloxKzGs77IK4SdhRStzAGpQw/DI0p+dH4pN
VaCBohZYg7O/tLTo1tjlURfZ+WNjM0AoA8ggOkqKji7ZmqKbeXeDXzFMTP9QDvqDVNkt5W29GhIN
IQL48YRT8L4Ddn7VZDB4dNZlmhcip3Lwc+XtJdEBqJeh194MOoOllgmmbjCma2c1eOK7xy4fRoJr
MG1FAi2xNRUTuxZQHIVWGe7HiFDSKUR1yZktetFt4E3Eo04uEhq9+bKIpyDhtVRr6eqnPOhb5Kce
YnTQt76DAURT7kuMrLJhDrL2/RAHUYuiJ6tp3gtiheJkW2X1h6a2cZI0DBotJvpxfKlLFtuRVaCh
DvDrkjTOjCP0Tqb1rizjh4xbzLM1zTRz1PeWjXY8yBEG5LcddOK1SsoXXAbplQtCfVORnXBVOvRJ
9TgkDJCENoAcHB+EmQ+HUrF28JnBxk1YnVQvbpgTVF3zWGrUxTor0yaDYUIiLkkZAwnI+rk3HAv9
WEtipJNfi8YogYx7t0KaH1k59215O4JNmOaIFFciakEGZhhjYi/7pYgUTrwe47hfiusgo4fG6Qym
UCj4ThJ540MZMTRyB6qadkCJBGYsfLnKYv1Va4yfdiz2mY+5gqde0w5ghwmmSyrsh86uhgu9R+lT
rMUWCjDbUu5ewaMpaYYQKqONuKbi+ECgdr/JXHFS3kNsdtZdk8hflsTFHyZPPgUKjvoM3a751tUa
uJRmegn2wieOT5tkRCjDrOu1m0+GgfPCrxcbp2St1+SY+Iw22RQRRzUj1UkET6lZjYyRNhLYOlME
tw2u3OSx+vS7KnjOaW95HgT0oA+3ZQ+4zaOvu/VS70iG+YFm5pMsTe9Q8g0J1xC0OnPrSc+bc0LW
Dz8vB1Ez7bHVmda+MwJn3xTedR2E1dE0M44jOelaAwZzTFhD3b2VSfWuFbyDtEAEm3p3Ra5f6mBg
6cf3DVe+sygFjXb80mNbXFchPgFZ08IDfY+aBh1WHCIDjyzvNQgRVU+ZBlOHtNVVige4CbzrfLLp
9bJ/kIsnPlmuoajQDpmLwddvTyYKux5jT12BVOJwvjV6aHyFSH00tWn5kdq0DWoIiWuCufRrE32b
TmsP8UtMGNVk9g9pU6EyjBDK8N0iYG4CUtg1AcBPR3Q7ZqdGhf5FtZyTicvmWwh90rj1dydyNdQw
GfpLGT+NZtju6phluB4o6wbq8WdDC63VLZAYEnnX0PK+ypZ0jqYAHzgZuGe9lr176DpkMSNRwnSm
LB/RVNd7W2sa5KZQTf/YErySy/6xrGsNbWnwUxqtAXfWMLaNheZ30KVODc+LMiVG49LOTsTedVcV
numkTht4J5HciO6WtyjXknRBFKO0PsyhLndzViVjfJSww0iCgt83oPNQkyLk2E1CWJs+wlQBDSiN
URrbtZWSKQZYyBLBbZ5QiQbDTEJgerf1Iqc5NL52W07owhhWPbVTgqmpu+vrelpJh97HWOjYCzXf
PPYOkUKQUmm0ZV9DBJKwrwIyyDrtWWhlzbde4UGygGeWzXjSLAdjW0vIR9TSws8NGjyGmjGgGWaL
cngYGoke3AzpFguiP4vp1CCuSSw/vZ5FZmy5Ku/Cc1xM6aZK0zN90luhLQL00NzkkV2y7FDVrm3Q
//fDFB/Hih/aneob0w+B0xSdRxtheFMxGpBkGG5j+vbHvmCwkjrYuIbIwDScuwdtiN9IV12rYXhL
bIbpmh1dt5NAHz1itbAlFiatIp/BQgo/duO5raLkWG7HPr1LCp1jaub+KLKaZn6DxdeunkmxDNHM
ECfFUCubQiiiNmfmVKgve95VbckIJ07PVc8ORM+Oam8aPjyNPFptLIDm8OkjHO+6hiXbSbEgl8Gj
7taWjlTXLQ/octISIQLEe14uPfY2cDvGzNig5vuWByYHNl6pzMe8bvyTG1ivYQLZMKq09kiyMsKr
+ULvY8wUfvYUiCA4BmnlHkdzeA0I9qDTb4xHnWoPeQkXlbD8jZUiJ4jQQZ3iMtMPpTutSZ+81r1a
7oZ5DaApFgcl60inzvWdNkM+lwv5z2vLzd/e4vyEOgwZzG2WO7qFkD3M79zp9UcRJ0B+VK+tHbzl
6CJf0qE5FdmY7SgfgdYvZG9yErnKID2/yu3MWOuuAEBSubsMJmJavRk+2n/dRee5lPTLhemwKcj5
YrkZCIcOOgu2tdmAmo69d99sh+m3N2XUdU+AwFjfBfMWHpucD5ooJleIvYXFJUPNUoIuyeeL5dqf
7iPHjvOmjcGokhHNyXn5JERBj8g3WtSXsXXjty0Luu/4w+VaPS/bWiIzVhoT55VJtka61+ewhAXZ
6sc+a5ZMIy2HdIZuvoiUhZRpuR3OUNappBvjJsbeXmD704yrX8isaXXfNY5+sBXEoiUveEoQ8oqm
TFa91s+kKmCxx7bAdVbl1jWJdhwg5vhZgt6M43KtmjNWi97OaWbQivVnGn9JYg61mMWSg1vLe1iu
2Sx1iRpHwkXY8JLi2tQOEbTupgts72CV0ExkjOjXLwJM8AnJp4fAuGcskh8z3SlJGHCAstUgzKnz
WOulK8YGJT9hrq09X2DZUbVxLKRuHGsjqtYt59CrxkZ9oCSHyhmdDOvSVRm0AIg3iQdNoUBQWjCt
G2tTroyOtQxzzEvheeFOTxWbk8uSd9OE4lc/ryuWi3a+pvceYvrJoDHEj7FcqCx01lVCQ6SqnOyU
dTr2JcEJDaoXoTDREIUonLmgv3rIm0nfDXNA8zRffOc1G7QUk5Rmzm9BzctvsKQyLxfuAEPFQSuw
mlyBAjdhQSQDA1FpT/gcipeSgtedye7fG+Byc4zwlOfjRGhk7TwYRv9WFHjqumnmEkdTVG8Dbfgw
sMdz3FfkzBSnf0/Nrg6IzhhuJDDCyT3Q3AG+6XPmpWcNfDLe5fEm3ijcYdr79BWwgIhoE26QV8Nz
3LiP5Yd4zE+MpjREqii151oQ5nJEQbzC0aTOwdP0Bl7sa7hlYuE9BY8pWo+dGiGcrtJfQBTnnXLY
0fZkgljgS2IUQJaUuWEIAt06AhzJNPw1m4FjIEi2HNSnB3jSVQ/oddtqO6iOQbfX7qfb5jPn5ohs
kLSRTQ7iiBngm2T31dcIc5pX/imbWRzyr+pKu8eMxpAwxQ2O8MY+hx/E5CJeLlyeNCFnwG8sTnin
moj8dXJ3dzhCpLkNrE/EMMBqCkCjj/rbHQCrTXhpGcddYTNGaPFIzCHkE2zn0Qyacs7jp3+RZ9Rp
gAs2+GMhEiSMXr8KTmfJyn6wv6wb+SDejaP3QD+eWq/GjmXA3r3ygjM1A4cV+Ra9jLfe14A3/KWH
gd3s/LMeHkwM/C0p3ZgSWEhuTeJgmGIhJz8Dn50KFt1X+SvbAQ74iekEU6Nzcoo+cFwWq8zb6ObW
r3AU4IhFb4GxF8BDK67KkBHWCnkcoKj+QiXGcQNJvHt3Rm2xGz58otfuf7rNthmRyp9HfN5Oyclw
b5Z7Vz2IZPcHXPuFisTPs3/L2vSSh1lT/+Nv0oHnTl0433/4+sffEJ5olkY5YSkHaapuWTaPf/64
D5HO/ONv+r8X5dBHiaFj1NSOxRyBvYl/iVO+jz/ao38P5TRBt7DVvEuo1mO6o62ozs719MkWQl2L
Ri+Z2S4jOc3biugLfopk5qRG/i5wDl52gdnZFzBU14bYCZcMAoe6YSeR/L1CNEEZ+Dz9gu63Tbfp
GxSOazyg++K5u4vu08fiuaHjsJLr6md0hFj7mvwwMbjsupvkyLkfHabGBouxfm/sRiYSO3XHwQyt
wR7ZDHZq5NP49g2MTeOObDNzzd6xAvOGsnQycUc1z+oaDPNAN/tsdxu33f6sui/7MT2D4w1+YUzA
0KB+4YCyppV9YpW2Bpj2Fn0ghtS+6Fsjf+0fGCw8lvzoWG1gFfMIezW8BoGsHynZAcOsd7bIpgcs
dxXcIzYrX5BYODf59gajBF5desMJ398RSdSbCimy98kHWv2tuDOeoWBu3Y3/c/qwMXYbu/AxmTmN
8tUxNuG5PWh7EsFu8IWa73Wxwj61wXrf3IEBRPCcvuSQRXC9oGzaIHfGHMl+qnADfESbVXjILHCt
V+xh4+2MAHg0tNVPwGSh2lAdrJtVuN4DswT2yQQ7wEB4amfjxSkYVuDUN/o9w0o9oNI50yKHLj7T
G9hskfHdjGuqjLUo9xAZDnxEf2tc9K80PZT74QdLcN4qJ/CddSzfxpP7xrpyR+W2pTbfCxxD6xm0
cPNmvaMkRCG6OUY7Z/MvtvwZ7v/fNnxbarppK9t15Z+SmQHZ1yi6ZH8jne4Gz1Kwno8xbF5Pyn2V
s8L0KoTW9Y5tBmUTRqMnHEn1TPyetcr/4s0QhPDf3oxOOrRyNJPsgz/vhVbUDHbldv1NKOkV8l+j
HYJsM/IVgWjDYcP5Y43Pjohk1lX+bdHc+gxwsVk+4R8Jb5e38/8J5P8i70IiC2Yz+Z/zLm6D8L/E
Xfz+hN/jLhzt75bOz6dJfkH0j8Z33IVj/p3UccmjZFJJDrREUfxn4AWpFsqStmvoyuZ/Fkfo3wMv
DOfvc3C4TiS5tHWlO87/JfDC/NOh3lSuqzt0sRX1mi5N509bvNcLv0PKaR2IX1orJl23nsu+2Vn1
VZr61gdtC+rrD6fT7ws311aJa4KUrZ3X0nWyLR12nJ69720qszuUPlUFQv61a0Q0/JzukuSpRXt4
8I65UtM+c8q15VZ3hU5ZV8zNLL1PJVx32qpMUjd+GLiHKbrJGxmvxkQn8VJ7i2ONA27mYEh9zCB0
j1OwT3Xps/3Lo16zFv7Dr/dXp7+/+EqkxnfOtyIN255/lj+e/dzWqTwsLOZhErS6fBmyUE3ETVKA
7sqF2DHVhr9QF9gCJ+NG84O9nOJ3oVOkI0nH+ccnbQo3huaa8Wn8s1to3aqO8BsyeNk6HTI737Vf
R2UXh//9vev8fP/1qGE6hmE5HL8s+nSObc659X989yi3kaK1uEg933tNS89YFUZ6lw44Ukkyz3fj
pJPg95KFdPnGonQp3Mr+QGwI5wXBTKry6YPQr0OtAupY5QSa9OO+ZWpoD8A9WRDRPwlphpQfXVGo
tSFFeTVnsed+gJDbSk5GwmI7jaadLqe7UEdwm4nqZ2rF9VXhNacyCenmzUiczn9B3Xsd92ZHWeq8
ys5/UkVjrvJQP2gTNvfOPugxNb7tXPwgB+dUtO02dOOn6Zx03rQXnaQH4Lnr0JlsMJ2bzqTXZbhz
EAjtzMn8qNBfgEXrPkdWfqVjMgDyJiJdbh1kUqAX59rA7sBONF8yCCDNMf1wIuyifuJzvpcpSRv2
S9kT26mTPQ97DhuXeC7Kxl51Unw2bQwyQjXWbZC0eyUVU8TOnXN/gznlUDuXPVsL2ScUcRoSQxMR
AorXVTUQn9HwIiLH+Rm2SDzT7NP38AXIvtupaC7CEQbE4+PQxfAkB/OHE9BlZbLvlc0ltLDQarga
JuxLdD4YAlBr+0n0Nk0M9zyQG3llmldYqaCnpPV1aU4z+87AHjjJncqyH1NM0oRtpSR+TowPuuq1
sCp+yz6EdtEOw6bMJaZJcomr4JS6E2uIBiWAFYHvCfFxIUyB7qJL+r/62R9LMhLEg2MQ15HAv3Mj
cCWTTsBqNxxT1Xx4FY70YMLpATosCDNmIMDd0qZXa0/r8Pfk053vAJ8ei/Et7Z6qbixXSZk9F6P5
XjX1Bw34TWS2r8oZnKuuyb7qKLyTAewUPQxvqxhMUNh2L3ZZvOHjFiYNxUZR808ouX0HkK/pnQpS
MekPmbR6ws2Qy+tSm6pVHsldOKIRiSuQaoXu71QBsZQsuxhSojOCNxwPWlBuka7T0ic9oWt3gWzO
zPJ2Dap6Z+gPdVx9KnlnkJvduulTrXsJCW3DD6FDJ2rpgRjRBhEM+0o/izNG1lp0Fnw8Ls6I/2dU
yVoE7cFC5wc8AkyNZr44sXpM4NuhgTpHRaBtAhbA6yDytX1mIshKx1u0ifeRXf/IZf0WJN3O9JOt
xZ50lQWz0WBvZOgtcjVriZ19rSPSiV1Pv9JExBDS48Bqg2qnc6KSj9pxfnm8lyoBXWwaP0SNAkM2
HNBVjT4KRmLYWa8Rv6ceBbN6n5YVeb1V+TTAeC47WsSW9elZfICM1I2xr3ZKZ2CWefcoAK4jV4A2
9jESC+s+MasNAnOKRYmP1ffAtE1pB+ZY/5mx51GDsoTtzOSJsdaW9KdZe0SwARMIqp2JFYcxeFdh
rRFArfJ71SQQt2Neo4H72dk4N4rEgBFmr3NWWLzy3aicSzjE1NzjDU3/faEYixVAUEer9Vkooppx
3Q1i/5sxpB63UZisUFriw4RdXQX0urwPaaVnkQUPJCgy1x2Hp4K5xnrCBINhSrv89u8y5V57dr5l
OA5HL/qRIH+f9++xziN6GcGpSsODh4MBF81GR+sxmf4b1hboxN3wM0lZ7pVex5dkFJtGv3iFfjc/
ELnqNe7pkQ3uh2y8e9T3OPhY6CBPx9btvDuDcfadkxcfVO1iQyi71+kwahg3St1FS0h4SjINm9CF
YlnSe+gFrC+tsHe5JOda2VVKE8Eqt60dPHq9pe+jsD1I/F2gqGz6bbq/1c3+ls7ZIWv0F7wgZoQ+
JFbqxlY4+NzqxCTstUEzDr2JtbH9Q6OJg4V6OE8hXYrMRWyNbDiIAjKgs7q4KloscG2jHuuqI8YE
HgEtoejQu2SlKE5vuA1Dj/PXsxEG+yRh2Dhkst/SMr9NiuqZROWLrTpFt1U96wAmorj+CkIFi7M1
vgxwFHmTzUZEprNeyOAm7WCC8dDolveF6Z4zFytWQVM/DYx3SZb0VMDoiiqYLC4TSWGKfoVUF+4t
elOGqeQBT90vgjTv0OutBj/9sLVBOw5YAPehbZ/dHtGkHw4VDYUO39BokQSBCGlkkZMn7eMg8p40
BSp4ltT1COzDivXPtIQAYEAPUjEeMWVYb/FQA/7z5I9CeC9V0F4bXosS2Miz7eBrO8MEW+Zp16lC
lyxRJlwhNACIMyLHJsLyusBB1o/OQ2QNa+Go13SeBbapG6zfoyL8MaI2bm0GnhaFSNQEkOkkY1hz
aFdF2BALUakb05EpoURsikVjXyZn9s3jaKAZxpGlh9sfNtXFRC0ZoKG6otUM9rgwmttAatnKSd3i
GmGzdsI1+zU52iNqpglSJGazeYMXdQ0RBvFui4xNs9xkTc/zZ6ih0We0rF3hftukY7TzdZdhSsnP
0xjexrEeGz/0ya0/LHafKlUXzWQk5Zr91xRCPSwlS/pRPgVVnYEq9QH40IxslXrsbc6gvnOUTXeD
xt4MyInN0Vt4BE84HLe8qfmR2Pa0s9gkrrdWEl33XvuClhc6bE4XTchzj6MhGay1auLmbf7qYNAz
YeP36C3r1S/brwlLDZuS9trPOleBRso21Yuvpw+pgnnbNrCJcv1VVbLYKiCtjZl8dVmHQJ9qG9U+
Mle3PLmJuPRt925yQiRmyrjqvezJzkZwobgur8oyf3bw2fcGmGObycVo3+OAvI0KhNFh/Ej5eRTt
8OgFyA2YHXFooteIGrjmWVeTbz0tn47T48qEiJcidz7M/6yB01zGSP8im/U+6rNxUM+FCu86PqFt
1htGS3tnJqOVt8KteONmvw6SFQYamngVrvrBdZNL231MHYp7P27rXYWKQ7ONjV0gF7XqHt7DqA4s
a2mVMuoxZnQ+h3p9lFgRiqe+GcnhUUxTetDRgraokcAnkxb43KwP1Qq9xHHIIUuYWLf3ggxjLJX4
aGyzolcZbswCLEDu9pdEScZ9eQTxLZPIkYlz0itixqqUBmXbFefYTB71xum2kWQFE5vGJ7Y1/dSn
6DTKCcFlyJBY4G8YRAi13XQeoziwsePU/IxAAbxYe9BbaJdgyTwr2rW5z+6vY/gm0w64hPsz9FFa
ZZixV07EF4+8g9adnHD11RWNqAKXSOpVNzSttfssGzgR+uFdmcY4H1z8VEWGx69L0d4VtEqT+jD4
mLMEiPAav+O6cGwMSozfNhpt3TTpNTQHRLSbsB7GjgZX5oOHTrz0WqVonQOFG3lKcOIHwalFQIBW
nt1DlCkwksnOV4kXJPuGJGIChEfIWXmNkKXpq+LYzRfaHG3wfXO5po/2qbKJCVwexGY7MyWyEizY
P59gXJJqGqiMYAR8v8RybdSmbqs6cSlbE5xXr7nrsSSvTRq7wJ9sCOZKBykTBlgpCjpWQhLjs2Qt
LBcIMH9/yeVmMchLNgfc/SbEW+R2y9VY81hfEHzkO87bIsDLAnC/mQW8Q0VSHBhwHNJKIElVqtyF
A+57VSGVZQHnHzl9PCgTgk40eo+mBdv/n7LAb9mfv4gOl9dOZrmSY2IsqbHaQQ6Ny5QMKkyEeqrx
e5X9Oax9RVIDw7cUMGAR6dnBrTTt5LlwZZLAmW4id14xGdiLDFHvIWZOJzaZ4LYSenCLLUyHPaTo
t5cYJ5ICAomv19FNgPMDt5qsUA3RxMbW+tAPnBQG4nLvle8j5JwlI1Qwc15X2W38frRIfIAshaPD
urOkHhL/AZgLlzmpOAy2VioFxRXSnk3zUVznnlNSt/dkHcWRdhsHYmN3+Tv1SE78oRuew6B6blIx
UCVmmzKR21FPy2v0JdMFLcJWR6S1CabR3Qq9sHCP8+/X6K3PfWe90V/4nKopRrhLlVpX3hHsU4Kr
CoybhYFTFOZ9oEeYHQGnWtYUnu2a40NWcKpoUkLl6sBK3idOSE5kYH0uuupUzsdZ0+mMDRmXd6lp
ViepVwBZ+urB1OVwTXJJAIkRqH3DDP1k0+oI7Mq/xT3MWj2zDqzx4Xx0HqRQFwCnzy5DqZF9dM15
ioV7zE1OYLVIGU/pVGJR6ddP/oitKRAu1aUCd+IFXfKqlH+Xe2QiyDgicwsvx2M/Zb+MkuN3T4tW
H6rm4PaeccTe9lbG6bBTvZqu2USgyErmNX3v+3tbdtSYyjn1tlAn7KDYbe/HpqB5kmSvdGFY7mHz
ujXt7hLHkbuLW/8DVfx4KHLzIxkUHC6vizeDXZfrYoYTNF4T3gijN2FH4VlspX0cp3J8FDYq85j4
EjAX8t5yXefRFzUs6A42VI43nFW9fcGRDrEZPQGewIiKNYsceS7mi04zoUpY3SpwdaDBUyOfQmVf
4qJP92E7XNejKAhb9G76SKeHj0Hn5A/9U6LwnlOXe5j6Ls46w9V6X0FOOYeJvQ98Zp0sTe7HMQM7
WGE/7gvzNbSh12ppDIvNMpxDMJC91ds+gUho/SFJv0JOgbHoa8ahtiKXjLB8Y6ZVcVOUGCwgGpgH
O6F5bRkXv481Ws0zWdEluCWpUSL1j3pN42Ey7WsCUv1bKRWd60Tmu6HzjyGOJ4yd3lfTxcW9Pmjr
KOvUbgyIH5t0iy9Mn966aoj3YbNDF50fsGSdjA4/pMWWW0GKEJrxlIbdMcBLflD9gCQnyF68SY/v
FXpF3atwxhYsQbUUu69ig+gmQ1DO+QRENQzV+IbhX2Ref2MN9Esce7gLR3CkuTUB1jFja4/AilLI
Ihy8qSW8NxGIkwclrXMA5FXgaxiW/4ySJrhtBzCgqfHcuVQyw1Ttih7FdMWWG5R+etT9HArWZBz0
ACxYF7SrdJwojkwP8FQVvhth3t2XPtyyJj5WaebfRWNxg+Wl2zCKyliApKuAEb+RiRk6waczUpAN
0/OkgVp3ydHchQhB6JbSemnUQEPhysdJfjL7uD1BIcmqOytMLyElDfIsxxx29liXcFcMAIpDpp0C
6ADU09E2x6tz8MRuilv3VsPMyrk6IVdPjTdePMljlQBU0nDT7sLGtW8I+eEog5N9p2kInFo7e7JE
/9p0unZdvZSVCB/bgWgxuhwXL2jQulAwppp1j6kQsKqfwBA3oTPLgTkn1XlTYYlp7R5rgQHNcbA8
ZEmDgzWAUIWpb4kuTdDHWMBti4ZYAiqRwndordnm0+imzb6zGHq2dOCGBM9DobXdqmqycxU/IXm4
Vh08Yr/pvePorpymOKV5UR6npD7JvNbu6FnikWPjxL/UA4xxS9c9qvliuRaiGCg5JYtSYKCp5qtD
dWYJDCE8CDBXdBEwpy7dR27BGFOjlyQqxPKrRGTAkQ3yFFJRiGMSlL8yoTOMmIULEf3iK11z2w1s
HQTe6EKN429Xw2Iw6CiUCZr5g5P1mncrk4TQB2dEUEVdQn8x2qJHw7/ssoBvwCdsEktBpaoJClLk
4LDCYKw437VcjLX7PLS0OmIEgqRpQBA5dkp2v1+N8zI8aEQNaamlHcf5YrkmrYGZa9f0v99uxiRc
a1ECX3AWHpgVko/lWsY6nArfRHNhD77BegcQ0Pwnbch4k9RmBm5z4VLaCEBkZLukbgIeWu7zltLl
+2Gbc//Gr+N3DvM29kGXAfc/n7u8wHLxp/u+b2pwZpi9VZEEis4a9PspyEzxvGVkOnz/9fKo7mg8
5Q9X9YKWrRX46fr72X/4o+VOR9hgGGsEK3/+BMvDf/onXEfHnuMHaErnDxOUBBc0clCr73/gT8/4
q1f5/hN9YM8NG21bzNUiB0KCOhFyA1wKDWj9Nti5Og+izfJwOZOo5EKmiqr70Ffa4Vtmr7ywPdI8
HX6X3TuzAH+oISHGXpJvCqzEsF/TFNhXh6O+HMVDkjmPtktwh5y3AParT5eWz8bKx1zbsInnR8Ya
POBXLPC9ijRHRyYPaFiPqTcAgjfSYDwldUVTgMECLQBUNpGpvQ/ZdKi6/itIc+Kr5nx777qVxTFL
Ee5RWHCCHC0mjArWNVsRubjU6Vb3ZMZpCLGseAhD9SvIi1ss0qSzuJdc93+gwSHepYtv6MT+AnxZ
d+GlHFoN5jXz+MIODyy7X7sQIzWjAgIljQ+7FkRjCGAPWoVCGqmtPSl/FU0wGsrhM05ToqSKYVgH
ogUy6MMJrZrx2sjFLwhkcC70h6w3n6K4fwxK9HStdC7LBCHzQjq8Sf9poIT2c1ZGGHtfKvMnfCZU
QU53m2roKdJDp806lapHoh80P03iRAJChFUQn1IBp1sHfj1/ZsG4Atmf1B3sFbCmawsoSMvcmfov
aoft0CJp9P3sQcTZqR/cVYN5KUZ7kpFMIK32OaQZFtBMT8rnbrTurbzGEGSaO0RHX7VjauTEhrcS
tSRStacYJsFeN1FWV25+bqp6jyj9mFC7xbEXH4vG8/epO94Xvt3ddN4vlY+URSVAxaBngezVNdwO
47r0DXgCNrHPHNRgj3jk2pi4nXud1YCbPA0G4YZlTxrAqaLYWhWx465d+hBuiddMcUzCCUr574vy
vimfxnjsf0mWpgzScPe8j6LfloN30FvvprRAF3budZMR89Nglg3ljeZEj6buQkHJ3Qc1rKPxurQI
o22669Kx9nY4orZ+7/oakWePfBhGKEJ11EY+BqzouZDRy+CRvOl7rQFTgci3tk43bt+D9wnCe0eC
PnTs4iM3EOi4NQozDiQ7FLDEebTGf7B3Hjtya1kW/ZVGzflAbwY9CW/Sp9IoJ4SUUtJ7z6/vdZj1
KtSCCo2aNyAFGAybDJp7z9l77Wg3VLa1Y+8BKqOjEQt8D/E/zSRpeSEapQmRGfBOzdIaDwB9Vonr
4pEpGMgHMpGxiwJzbvajVgYCJXXJuTwYqekxiAaDBuHFh9THBiwHIJ/exFyQmfrJ7cH7PnhKRDrq
7P5wuvTWdExgu6OfrH2AAUHh3+u1X66yHMcdJcUvriFZM5b/FBUO9tzmmUnZkbkEeddI92D+eISh
m9ZdZPAHl6MVc6TP+A/SnwU2jTB5LFLvwx1UHOVFefISFBTGnHA+8PS3RjVgZsOPnxOsxCYV1bWe
Qj90ENXGqjluwCqX+kuRguEvModCUBrRkYD6glO/AhWJWfKQlNBk6T+NJqDrcq7Og8N284LkdfLU
I+6KNYUi/I1sgjJXrM2IEIGL3E6XY620MyYtpxJFq/z3gbogfeZomUpjm7RcXxWr/sIOz5nGDtm1
auDuSYfGrqBkV6VUGcBJwbrCI2HWAEjx5UHJJnW1CGeYVsR3REOJ9W62R/KNgpuMVgFXM2cRM19h
UplsL9+ok4LaMODKnQ45heKvDeWec1OAeAdXN/HX1iNBTY1H+3bY1m7yWlMe2RoZyBijrh79FGhk
bZIL0syUm5TXbEQcNQ8cV7ZDwc5+0wvP5/uyIbUY/vhskRKjwLab/cfenN4ay3uvqYfwa2hv7j6o
EZEj/UeVN/5s6UPWCamfROg5Q07Ouh08SUOabhfpHi3pTq6dAhusgP5mOE0wBvXroXJHDAUM6TVE
xQCLUOpMQ3w03BBUcJaZ5KTLn49IfuNWjNRrzPaj5+xTLCa70GQ+OBo2H2ihZ7bUO3A5ZPHhWdSr
sNnHOhr5Sj02NNLqlBSLQDfp+ZkfvctsuLLOVg+LXAr2rRyRwJLztAA23JFrlIMWDT3lXQ/jqyQt
3mupp+s9EVklpcLztesFxHF40IkMqLCOfQDLUh59fXqvOIJqys6Kpj33EaWbdoq++uPHqJDvnKD5
bYr6ZtBo7yqUvhN2OpXSqWp/4Kml4FbSOqAis25TqGDWnBNwAeQ7YzKDYtctJhhPWbIzqcEih7K+
Rhpd4zh5N1I9JaFhpiIYlw5o3uF+rt33hHNoqVhPTqKds5mjQdf0WyUjdLbTzG9tg6KK45v0o4bv
BNtmkysG4L3cvo2TDM5ETna0O5I47ss8yXajNSOIuFp+CvMLjTVysLyagNdqYofwcSTjIHxwOSxJ
RiCpoAWtVOTgEkfDS0DnH1LlZ52SfF8FdHY6Sxm5iGL3ycbqOUlv0wKN9jQPuiTvGkapX3cdVqcR
0HRCPpRKGlbZTdvc6K49FXCbGTNIqmYGB5ijDkvD//9VOf+XKkdzXJQP/16Vc13k7bf82z/+62fe
RlQ40DXqn6/5pzBHU82/VPQdjqlqOKdV0/nHfw0/m/a//8E+b/+lWpqG+NH0sI6ofNLfwhzvL1VV
Rc4DpMoybdQ3fwtzTPMvauSW5xi6imTSNrX/RJijo/T530oO1bJVWzP4xyiNNtvv0pwSJCHuwSm8
ZY57D7CA1JCEcPIcb8kqU9TjnEP7QKd5zgSql0LXc/E6ntBya8gUAFxCFe/UvN9pcxCjE/7g2k5l
rLW+6i4JOWVNfEGP5wd+mL7TkGg6rZcfusp5bqziPhusWy+k1MO4lw5OMrXf51mUvjGY7wg/IeSR
r2EyvufwBG0BC6aCGOR0tMlh2SQCH0x9LmSWPaOxN8dtL4jCAVahkdxVkAsVK3sxJk5MxUcwoHmH
b1gL6FDrQB6GAj+sUnpSgQ8InpchK4SeHcNKTAWaGDnTj1EwijLGdQWsCMyNPB1Qi5M3MYf9Ns5q
cp+1xbbzEH02gmdEn3FW+pBIQEE3pgJxnAeBrnvRj6ojelxAj54gH/uNpmM2Ut1iX9DYWEfMazMT
qR/PGPd6SVfVSmwyHjHJhh6XUlMzN5bLX04frbui81AGlr2zFew/QZm5m26AIW0V4YYT/h0RZTm9
pNsKjKUuPMtWyJYRiEvAcSRK1lwlhH7ZCQdzFiIm1hcIGzWRJhZOGxOkcg18qMJKqglPkwZpgDDG
Glah0DZ9sJsG+E1POJzo6vH+duoJH/fAzB9+M9DOWOidmXA8qaB1ewq4P0QOTovVIWKjf7Bn4J96
jDokN9F1uT3y3EkgoeghbqsBbGgEPzQWkOiYkUWJQiJsPfOANGLYzkn97JQiA3Iyjy6R/g3OL6M/
UNZjHPbHNAkZKgjANLUgmYb2SBUSF1YM5XQU3Kkh4NNcEKiRk+04Uq6xh37XAoKCbGipuWBTKcdh
qKUVv1JvKE/FgFDKb1lrkjxMFxPfeXxTaXWCJWG2satdoac7QZEY6BnFtCvTigGS/uEJzDWE6qoK
3rUeAb3ixEYbAvrVqGmMtnZwbu1DU7wnSpud4pzoYVuwsaYBQFYFnkTfXL/3BC4b1mBmw5DONNhZ
UwC0tPUGvk+4UeJMW3WCqRVb7Bg9jA2AFCa0lfluYUILESCr9a0jqNsAYQLIyzUhP3HqEAIrUNwE
Om4omNwJXi5QY6JvIehmgtKtvQU+7nyDHv2j5QSGdAXwbg2qM8LJA9CBMd1k/XTy8dpQgdi0MTmJ
GaqU1RgN7Op9kq/7BtgxRLZup+HK7b1S5obwycG+BHmzog57ogL/WmFDOzpwLe5qSmajgIRrQQqb
sIVrgQz7iGKgGGfdpsMthCOCEC8n2KuVYP9d9S2K8KgLtRh6MWfgtS80Y8EapwI4Toa7Ft5xLeDj
vnX6HebrNQXf48g+W0OtEFRyLtDkBHoy8otdgYP2YAlYebYFsSyw5Q7KGtB7AMyxHr6WXnijFm69
gRfYE7rILhclpYoSH4SzC2LPE6hzCt15EsyzaubjvvRIOej8AaE7MOgifQ0EDj0IJrqCFw3+JERM
3QHLOI7ogwUrrakApnVI0y7EaSz73ywI1LmgqBWH2tAgeGokkvcxvGpChmAI4RDaaLHArKFae9Ct
K8FcqwK81iFft4LAroGPDCWN/O7YCSI7jIFltzZJSXnXI6rPYZWkUJ+H+hQVlsxew+Y0WHW69wL1
fFm1PAOciKpXp8/XfD4mL/zlPiI4gFvM5sADK/0pmYvhtCxpg3E3KzZUFX8fh4a213GUnihplSfL
kmqM3F1u4D1lWyswP9p+HiD/Os24p153qwEqXLUJDf5mtDgW3CG4bebmaOsJDQQfrlEVkiXEiZpc
SpIbgOoqN1QLcL6in4yoqaw98bwB3mGStCwuN01JUPrMZljPArJYbi52r8s6rR21TR4O6MzH2bnX
uIwOTtBsQjkTxnONOYq47MyHZ6/PXwrUqUZSuDezNR/CJkoxoXe3qmJop+WmtAL9ZAYhNp7M3uPP
T04M1tmvklNo2Xd2ELy0fnYP2RYouTbiDAmu3db1joajDnAWwRkealiMLe0oYBNatcNS/jjaRa6u
l3XAtvg16wnoffuUpWNwcvONm5AoFGQRvaAcD+7ofmupSLWxUZ3TwfooJth9imvH+9hpyJH0Cwpf
UtMU75rq3OQ5oaymoeTFQWf55OjvXm/7B2eCR2OjKgBERvlK8+rTcgO9oz51WcMXXha1ltNjHRTt
Fg6wcxCMJEJI4a8yoxoSrDuliUPMXiASnTRLF2MdcLbkZN5T6SABJutPGTm5tjOuIjjhe1hyV0Fi
90cOzjdVUwvw/PYxGgCPqKl2yPJeX2ew3jYZ0jb2k0Tbfu4BhkohujX7aH2x8C0ft9z8tk4PIC01
A40QADKZul2cdBlCh/Us7eVlK9VRWRJmXv1cts3lZnH5Xe5+LsU4ohwLZ5NZd6flZsbRuJkiZlXx
XGBLMmGB0qeCf2kO9ljuMw+Qg/wan1Y+8fOBSLO2jqa/5smYLrvDrHD4BibarwqAGGoWSrJB56u5
vx/cKQq/h2n4rkA+xSP0r2a0Kx7Vy12aYXl2WDrSozPW83Z56BNX84micUDA/PMZy2O1Yu7EnobK
bzKJd+aHW16OOiXDrgu9YrlryOG3LH2+zedHyEG3LP3yMcv9Luue4Liwn/7rKcvS8ja/gHR+e3h5
m8JHXzYpbrDPYuft8ozLd1vW/Xb3T+s+v+rnxy2Pf65Yttkvf8Yvi8uzfBduUj6OyXiV1krxuTkv
H/fL0//4l/z58T8+9U9f2snwmjluR2ABA/MKWvZ5ZB55pgA5BrtK1fbUpurD8oCPkIz4G3lOBgwD
064sLvet7ImDhEM+tB4d4howAlIVx4WOnvLPi03JEA98HHAIDbY2ZKcBSrFwaxwpoyt6Sjlmeely
f7nRwrw/oJnfjFqvAW1L3XZTNnDyzOqcY3KnEDAj9mt08FFcRrdm3yNIhHu9s6VQPuUjHluQ/fWG
wvktgpVTGLNDFwNGbFd2ueXuGKlAlC73l5WK7PnL0m8vKQa6Sn0LeFAs0cvNhYokbfiNGTMOWHhH
y5sUWUFG6LLY+6EP9kM+PlvWLou/rB1c4zW3GJDYDcLXySNH0C2qr7Y2czIOsXt1sZIe275czMme
sh0TGuB9+C3QbeZBcngtN60sxQyGgX4RIKhP6fd80k9ebHDum8dzYpbkQngdNRZOFtqon1rKnqVb
EuhSBEBa2TZG+yMDE3hc3pCJKUwaeVcoTC3qtSMs5R/z4N1Vme8i7eZP8hP70a+GZJdXgrJa1i2b
gXOvc+R1l++nyxWznzDuXrZimTmMzxfqVOZm1sa3qMDXOnUfRkqv9EsBOOKm/edTFiJUbaSv5YgM
Wq1TKAiTnANVhb7J5KKI942HkUxDhgQjjBfSpcmZOIziCtY7ALVAvbCRIejSNsu39BIC4wxQtMtX
WL6Xb0fjsSU618gh7ZrG/ecTBXC1/J7L3bwT2ALpW9ja0ZgX+M3Xy6d0Itrp5fPQO/OnLfeTeWJR
yw4lBBhg2c2AVjcjrHey2ny47mB0HmDOVydXxj5D1FUn9oWPMsyyz993+SWa5a3l57j8MGC+fqY9
2VqTV2+sMPE4ShwSK1UKzcyyJE2Za2nJJlt+mWW3DtTegBNJLCyMoeWvWR5bbhZY1+Xu8ujnDi0/
9p/uLk++bJjLa397qzbvR8Ye18sht+xry5dZ7maFGCUu95elz5UzPV9Cz5CzLx8eKJ2NAgGboxzT
y8cy1+RIXhZpPHCofS4ux/fybRj5/X0AJssHXb5yUFK2HRknKl73BZQox48cG6Hio/JfDhPKJggn
A0wDaADKvRf2CdmZIeL55emfi74cKNQQ0X4zfBLK2rKnLkuXm8s6sHomeiZ4JBopxv86Jy1/03KD
UoBL/rLoLePTZfHz25fzeGvF12OBSr1nGV72vEM3lTE4pkR/tM3v7vJFzBr/va4el43tyYlrWbps
+8s6p+iYmQdofy9PXj7ycvfy2mXp8jNeHri832+vjXKE90rDOYxNs5w4Oyes88Nyfzny2OJJi4aE
xz+//FwCsogU2BLLey2/6WXf8uZvgaLkx2Ufw8yIT2ZZDBdOw7Kn/HlxeYvPU9VYTAjiSsKKZTgL
DZhrh5xLlrvL0rLucndZR/bRf/i85WX0gCEj5Mfl85fv1y876LK4rPRd2Y0/d+Zlrafn3UyP7e/j
7pdnLYu/3//lXT/f69+/9JfH8S3h5rW/aDP5o8t5ZbmMLEvLO/5p3eUpy6P6opBcFi83y+9xubss
La/7t+9aLtLHy0uWJ/72UX9a99u7/vZJgZzwRxVCT0jajxziLZUEo6/m/XKsX27oKJWYuWQfuKxc
li7rZmQpqCfkOVVrsPj5zOV0u7z55am/PLIs+iZkV83QOSXLucuecyh5lwPll/ufi8tx9cva5f7y
/OU4++cryWgeI/zwyaxR0mNwXL0DDseUbN6lc2IzeWp3WGi8fVtRfPOGp2QkmVttOpV+NchLj0bD
PXVhulMI9J/KpDmalQG1SbOnr7mZH+zKUAgK9r07iLrVRvf7xwS9MZKo0duq6JiPUUTFwbYekB2T
s2cQqVAgtbyaQdcDb2jjY2ZmV7NDbJRCnQSNAsH3bg/qdsBbofUjqrXlHPf7H/x5OpnzadXJpGrO
RuHMsNGWy+tyYb3ceJer7S+X3GXxT0//bd1y6V7WfX7Cn173+QlD4iEWRdeFjnUZ0smNuxy7l/sL
5WekdE5ZbDl+ZVyJrp+ZzbLyj4//9nLbaqeNYzvk3LUCn1lenrlOHt8uz+yTqqFXW90vD0zLIfjn
xQjz4dqioadFKIa0IsJYCWcqHVo02xEQ1BgaqpNfdbBRda14HgSWGuWvicBTo6Y+ULBzToOAVZlH
nXoX1GoDc1WDveqO3o2R998igbK60Fl1wbRa8Fp9uK2lAFzl9LyNBOo6CN61EdCrKcjXWeCvnWBg
FeSgQFKRp1cWGqQMrzpQVMCxrRBk32zByeqI3VaVIGb15i5I1eDgD9hIU8HQRjNA2iEsZsK7m4Mn
sFoNaq0m+Fou8a+JAG3p01sbRfGf7Q7WbQj0NkgzfWMZOtJ3gLhdhHET5W2zqlypwAs413OwFsOd
MqgUTDDIwOsqNjCFXJC75BusS4HwToLjtTowNsEw74OmgZXQ4NfLzeKHonm3pmLa2LHavQ3fF0kz
yReKHm1LVBJRaj2nAgN2KMyBWyObD05wKMBgBzUHxQFMHv5LZ1f3bkYaTkykdiqw4R7qsP7d8EAQ
dwIjhvW4s6ATO7Vvb1N4xRPcYkvBCFWE47hjktxtpyS/qwrVu2Xe9+54aPPUwnGB2RQoJahfa0Nq
omjFpudgJmzIJqxMymuzHQOeBKocCF7ZA93HtI3KOU7AShDMKSxmJRYos+CZBzjNsQCbPUE3ayUQ
5wFBTe9iRQgoWwjm2WipeCq58TgIAtqagEFjId3U0KE9wUSjcPa2JuToWBDSidpE9zFU6VDo0oKZ
LgQ4PbvaF6UAQe0IjJoTVHzu4FPnAqomTYaCNuKYKcQ3lNfgrEH+WOsOwrUL6RoNX0FCeqKjzACD
PQkQ29GAMdlK/rVzb/IJZLYu8GxaEhTKNecpwz7L7JNZpaC2c5jbo8C3hwLorJ9TZurwI2YQuu0B
VLdngnwSeHcFxdsQnLec/fHLctYT1DfZdynkbxSDqDBhgYcCBW8H8ODGke6iQqo21HDBhycUWAUn
nt2aAhdPbXoVHrzxGe54JgDyFBK5idt0hkyO0TT8PsEqjwVaXgu+PBeQuQ3RnF1Ou2kFck6/BYbu
cPYEfz7AQXcEiO5DRi8gpI/QLg8DzPRR4OndglHvfgaCVU/gq7tw1iMBrsc16PW8tW8mWOzg4x/1
Tv0+C6SdMwXxZwJu5zKE/QxwCqkm9baG7p4K5j3yamet1BGTw/hoSbJOAhN+bu1y5UGJ9wpw8bVv
vgI8xUK5TqDJ23AKd/H0GgwO1kZ48zbcecUFQF8Iit7rt2rzMJXveWWF97Ga4YYQdH0AOWYUmH1v
1IhSBXCv2cNX3bHZSagRTwLBJ7vnnVxVe9cLIN9GyB3Zgswv0CQaqvNlCsxsozV6sS18YLDKRA6w
QPdxp+GDULGeSS8xLcF/lzD6M0ptGcyn0p8wlof5vUOWCOVYAELOEXUCZoX0BSSSQqHazYlWm5Qa
qzNqSiqlh0Kn7glCYW8ayT2IP6Sh0Q2XP9siWMCunCNyXG07VY9EK+rvAaJckggGiSQw3VDdDam/
blI2pKKlZ1CDqGv4uE0wPetW/+JJxEFK1sEooQcMMO8yUhAGiUNAmgF8SSISXBN3glZx1HYmmjBH
khSsQj1V/gsJjGj4HQQ2zbPJeGele5jTiII4u7WSUARBJUWcQSGBDa5ENwxkOKCfoUiuKmyEQrt2
u+hg1uV4Y44K4Vsm8TuRxEHgVAUOO9YEmVP2qMiMMCU8ogJd1pImMUusRC8BExFJE61ETrQSPpEN
XX7EjU50jW52NDQ5ygOJq0j1adi3/KhTNQzXftnijJZ4i5KmTeSVtTgHwlWM8l3O/ByBHayZlMLu
riZ0ZjVLbAaM/Hbjel9LCdTQa1pBARkbStC+BzMR1a1x30sIh1H0wB9rfTeaBOWGY8bvFwbXxqw/
WSpJ3ITwJOdOMU7G9K2SmI+UhMIUktr1oCgdWbxxf6QpR3Qe+HFQ5Uh9OFlKcIgjESJ9j5QROeHZ
JX9r1VHvf+H8eEZhitZeQkhy0kg6iSXRNQWCj5M8UI3ftBJdorLFNglpsXsjCd9irbiJ3UJbJQ0d
O1TlOMlIQdFJQ5lJRfFqTm8dqZHMmPeNBKd40TVNcYJU8DmvaOvRCPWDax1V5hr8wY2vKhE6K8SJ
XU8oC+UoBPXEtJQS2GKS3AIB3zufNIlzGTkcz6ryhDQML5NEvniIQddG9KI2g7tNv6GJGrfK3KW7
MWZgHZEbE03PvWoTq63cV2Jc18mXGcmZoTGXhAFRJY5vrFx9wirLIV6Bq2sIRVsTqvFGd5sDVAJs
Comy8cm0gY34lEjITSBxNzq5Ny75N13KFso5udTeSDCMCsNCAUBSXmGe8B6wiA5H8n6LCJurLvE6
ztivBgnc8UneidXplNBRTklpiwPrbrKjntM4AcNcoTBAEd8zSJBPT6JPLtE+ZUtKpR9pnPrm6LHT
JyiZmc1oulLoYeYE18BODra6YjNIIzvI1+6cOQXnDIPUeTO8GZKJ0VPa0qutEWLAVm2cNlZoWfSi
YhzAgAfYbYHbdVGH2IsAozI5m8rrJLFGgTFw1KdKjRVOWH2qqMvmLzi77qIGlWOeo91iJ9E3XLv2
+RKe5FpfJ5QaACbOA8lA23QEn2RI5FLUD89uEx40J6+ObVyPhCSDXQyNo+8Q2FS48Ac8YnUtL2DA
HIUO9se7EBckOY6cJ4MNyXXzQ2zsqAynEgo1B+qNo5BUgd1t50lwlB4z3K+nb1TafCgy4Y+SjKnR
cPwt/Vq2BOTO8Fg4OCKxQd3Okk5lPKKScFdNBLZ0lACr1EaMmtQMMMsZAGJHJ7irOASB1vnkX/Wo
LzYBiVguyVgeYvuVijXS88KPjOwslCZkSFCXuKrJ1SLD0oMiR9TWGLjfEaV9sSSEC0EMOCUJ5mok
oivQrMfQeckkusuXEK9a4rzQzF9l1rWjvJGOgDewoxw8KWdlmIerQXpVk2LvmoJxS9AyFONsSlxV
+BARZecUM8EyPqjuJGy30cRJudIrouRBv6KW7teCYSCVTJd4soGcMpe8sroiuKzMMMd60EL6cLru
kQEkdYVu3G2nPQrJIZyRLyQdtjjlztNtUIs212KXrDRdQtPCGNpBMNpHvfEIVLOwbAxYPC3/NPJT
HVK3IDT+NR90BuqFV5x11Nt5hmvKtszHiLOD4x45oz8R4raxJdZNre+SUfV2aTa8z535AcsBBBYS
oChGPpSZ12L3B33XH2IJjatIj7M75PWSKXocfP9GbXoyUqujI73CiH7nLCF0+RJHFyp46iSiLiOr
rpTQOqMZ7tBinjzGQYyq0v0sAXdsSPZ7b2AQTu6eMiLaN2BSg8Iw7zOSmCG+SlyeR25eTn4e1tb6
BnI5UpKwVm7TAApdme/ssCxvSGRbaa6a3yQk8pkk8+kNEX3x5L5lGd7JxiDtu7Tdir3ffcJevUGh
fBz98iEmWaAg+c/siQDsJAwwlFjA1B6u0hy+CG3JTWzrzxMJgg5+IDzdRPBEEi9YWka2TkkcZNrw
WkkEYYfmIFUJJcQ066xdoQZoMzC/vN6PnQRUO4AOiDTU5+5pkJDDPL7rVEIPASOQ0ksOIgaCKyei
AAQyPkEVjcoCznJ/pg4PGTE4pp0EKgKaufEkY5GsRXB/w2tB+mIlMYyNkf6IYsXe+BLRyHD3MEpo
Y2re1BLimNakOaLsoUFKvKMEPc4kPoYS/ai0hECqEgdJkNZBIx+yhOPx2EhkZIa/a5wRO8WkSeYo
kHcNlgNfgiZViZwkjeDFDutqq0IQDEmlxNYRs+fA9A1qIiv9EYuqzXgAmH65cSXYsqB2p4WbXjFu
BmMYiLRLy305odjMx7Uj4ZiDxGQGEphpk5zZSYRmbROmGZkMdHQJ2AwkahPSLCTu4F6XEE4FfwmB
bVxySa5imrFSKW8iViHeYdaDXSFhnpHEeo5V466CBuhBh4d6O1DtxDgWn2qYSENSEmAnuWFTS/E5
da8SlfDQSGJEM6ZLMc6cdYEqbW1J2CggD6aUeHtdkAkHI7JIEKMtNtaElNoSV5pJcCnj4Ns23tgS
aBpyJktJOMX1ZOEyBBmSSvxpLUGoc4hu3QaftOndZp+RdpdiLTtMTXyfgePYht545KAG8Schq3Hr
3OaooHfuaChrW4B/ZQ1PEbmxhY0Oi5VJ56RGnaZKhCuzcw449sCdJhl/gUS9hhL66k/psyoxsDoX
rUGCYcnXpTsiYbF18TCSHetGD6HZPsdtka87CZdNCJmVsFl+jVrCZ33M3F7AjyextAn5tK0E1Rot
6m5DwmtdUmzDkjhb+t73cL7sPYoyyIH44S0NT0RXm2gEZwJxNYnGjSUkV6t1fQOXc3LCj5Rtua5I
zdmXUfIzGuzv9O/38hWPMdm7FlUuZOTpU00qryrxvBY5vZD/kN77OQju7hX1/q4n0TfydoEE/CYS
9ftRSe6vLwnAXCIedKYgKwMU7c4MAD35gYECnZ+0JEKYeQVe4Sa8IbEX19XYE6IpicM50cOV3j1h
x3zNJJO4YOvdtnN9o0pesT1KcrFkGCcdacYescax5BtrknSsEXmcYW7sJAO50UhDjqoRzg6Gii3+
uPTsau3q/7XFixj4/9AWa6arIuv999piAkOjvIiaX8XF/3zR39Q/5y+ofoaBSFm1detfymJP+8ui
sGqz2rU9BE+QVf9WFuvyEOtNfk++geiR/0b+2X95tuO4vMTWl3f8T5TF0OB+J9y5mu4YyFhVz3Qs
A0jz/2bERXZkxtD1QoyuT03heTRhewazDSmYr5NZE5abmTopY5NgfWt0d1yriGNQ3Z2ZRD/QsnzM
FTJ5UsYr5tbUCRDVr4fIu5uantpq2nhA5NEQYpGfyKW8ws87rLKoU9ZpcC612HpW12g73xndOo9j
ZV3NykhXz3Lmh6GZmVZlpsbUCMCshSffG/Vwn1Vpu7MrrA01kqhDOrf9zmiIS09fB7yvIJZhD/b6
1ZgmOPZQv2lD/MJ1Ed6GG0ybNMUlT9Q0jEGV9JUa/YNG3OZeKS3rqolTBmDBfMYjTlWLWSHhX60e
b3NCP18HVKMdPN4pz+s7PZMWMI50cIbHzAc4S85buI4NSow42E9D2ulXrdoYd20OLKXk5DgDc1pb
U5/vg2jAWR7XL5hgmKCMlC1I6YXnU1JO7CwDcj9yoNmJty5R7DfLTWvrR/JEpy0GC74DWyOFgDR1
AGET0iqYaMXGNosB6VKY0ASM8mByCr+x+LymLiHaaMO5rHHLRBPQCW32t+Aosb+UQLZMUuqRcHak
A2LomPJZOyTm9JOL21H1jGGbNsB/3bTY28V4a0plj3nwmmDN8a5Oe2cVDwAm+oLYI67P2L1M7NYk
j5MD4J1mGBhRsK1109mWZfMlozqRKGN+NnOixSKA/7vQzr2VMRT+afZugZfrdW48LWFudJKjrWnZ
h7hg+Fq1DEfTlOGIFWcvKJ1v3TTsN0VQnkfFeVV9kY025r0yWPmKiw/qbWgLdzadj1XuuG++FQ67
nAuf3qXlOfKcCLQdXrYMsevJ8LCd2TZdRX1SmusESFdrQPXK0Ya2I+Njp2szEh3t9POGP82awvSx
j1KiFMCCNTWFyaC8DfT8K6lrm2L0s7WlV/NKcSlIAx85ZJUbQfKg2G6E4DRyvSvuih70r9MwMrF0
GNTIV8ckqa4DVXuAxbXWw7m9dRM0CIYeXSfoHZrA0LY6Q89VqxCF4UxYsKrsqCQJlSyjcL8nSHHJ
r7rKSpvCWkPCBxGtAeTejVHpx77S4p+2G17nvvbdBKa4Jb8FF0/e97dVrd0pFSUYojymzaxCQGhV
IOudHfkbdbwJBtvDsxrdkxsXb0dq22hztXc3owKmULpXE4uQEhRsYC+I2FU62L1elEEvupqDM0Ln
wiy09eCn/bHM4mId9TNzsJYMDxBiu2SyrStXS+A8AUChoVDspiAhE47EVGB6Qx9tGZW9W3XyBYOp
svPUnFfXKhPx0n2JGf/wc+L6C0336MbhjKBiBmap5Sszh7c9lcWdOsQ7QpgqEgwjb12AFdAKE6Ej
o/s9sdKkhG0r5gtalO18bHa2mfG7J8ptaNPwwEP/1Bc5GLm6pJbY8CfaUY08dRBpXLlxtOG7bhTP
OtEViKoZUFQYbMmA7Fa2MtqUl6rmBtDkDRzOEQ98SK64aZlAPRKofORKAUVwAVV+dUx73P20M11n
UPsjp7RJJtfKRBCd36ZjOayTpnqd3Bmzh4vqkW4h4n0TiphPx2DVNzlcRfKDrJzwHjVPP6pgeCTK
o8KztcHNBjsKYL3rj6fI6BAXgUk4dkYIGATfJMSK73iejkFJtURvhw/yhrDGJ8V7i2VkTaArw9V6
PJETSxmA2OBVD1sC2W2+7zyHoMcsvsNyiWw41Aia9B/pun70PX1JBMykF2hMk8H23eXzvFeG6i71
voQubHbcYy+eiX+vTP3NVOuHiv1tarobu2yeorR6y8forkl90udtBQSKQnmhnDF8oc97w4IYncoY
YrWlTwQOUH+Dj8KlSvfxh5BxNebO2gxndZP3p3YmUCfAU1GXP/Kf4RDcpWE6nvRJvbFbiwN5NM5x
5l7rzogfALO2Sd0qDi1946ZUC/VSBdumhrDkXeNF99O3NPUjvNLTjzJSj4AyvuK0pAHTG69Bgm6r
raKXUdVQMHfWXnstVQwgVR3om8acwnUWMTOqIkfFH9O8REV89lGbw5ZnDgOQAWtpMz/Oef/B+Lti
prk2fP/ewtSE7w7vtP5RzGGxJuTGPZRtXNx6cIW2djoTpUDZpgCmmtrxFYUWNjGT8d0YFsaK9Gj4
fTdu27r4tKm/KFO+7csaRpvAdOIYJiOftWphOCDKpubkfoui6LrXBNToU7fi3PKk1M0j3nt948c4
ua2aSnJMwJWj7EYvuA2sk1+R9IH7AyEs7gSYHPNhyIHqARP0d2mvnmeFdl3M8VEmWX9MJr5k9BE1
1jeMryQUROZTpbf6OingwHk9DEbAfWvvFSPtwxRU5jVzMUYXE1NDJXrk1OM2vHtjV8mGaM8tc/xz
7s1PE/BaBg8TJUb71htceHf9s60W5NriT+cKtNNTpnSkgZD2RNNz+loNhrIpk6mm9aIdU8gUTJS1
N4YRgFviFyeCH1/VXNXyCqDW5OhfUYuXN3y9cqUa2KyBOTPKSK4cQx2PkeaSJinn8KGbnlBvahtq
DW2Q/eBQnY9KOHAtNrudzU88ZTpDmcrZe/WQH8YGs22nnEm0Y1bS5z+BvR29iq4MhW+CnG31tfFh
j2BEr4PSfK/Ge78y7A29HPjzGQjwiFFUgHn+THkMwqTtXJUdLl6rXgORmmaT6leg+lw3OHXF2s+O
WuFY4hvrvLWhhdtSDF5m56zDKvuue+ltaxnXxB9/11vrLWiex5787Ejb546+tUyZdrtf/OSAePyp
TycbxxVOVRuXdZus2dF3CeOPOQFGVqPXGupv84SusRrvvNR80Crq027xQ6/sY1NNJ73FmzrF684q
XzRMIlubXUxlQkcv+cDeuCvVOdz3qtHvyVbKz1Hufs+7jzZsun3R6ERJDjXzL7rnYKcnTKfdvA8T
inpa4Lw2OUlegfXDBhC3GX3nZ5TelEOvXLczc/wiphOQWt7X2DX8jaGyxQiQKuvSor2mBOTW5XdT
2tIJ8523KC/PuUG6GAOE66C0yGRK4EmylYq14+m3IdiKhqEfO+xah4rnpf/D1XktN44uy/qJEAFv
bmFpRVIkpZZuEHIN7y3x9PuDZq0z++yIGbVoRML8piorK9PHxutitNFnNPZ3PRV25hpXig3aKN+q
Ep01iWGddJgMxWjpo8HAOeGea7CRpjL9JZ2wrVjBK0GzBSH2k+KPUGfnZRnwJA6h/W+qkX6SxitD
FMfmadlrXX7Fcg+1iEi899LqZlSwtMyFeBse7bYx9W02QYHv59elaFdl2DTcmLNJBd2QsSDDgWPR
NclBIifA7wexGgv5ryZD2zohE7DrSie+Nandl+WEWID0ClUa4/YRJRxL/ZqzMehV+R3K5jGNhE8j
Np81gC5wIN0JkW1BzgTzRkXdjvQrI+9hbpbsKmfCZCu6doN9VTtT2qO63x1lkKigz7n9WNIhfltu
24yFDlrCY6UQ2DrQNN286YQYDbWLtIsChgyZfrluMmJKG4OgQyxuppYpsv6qUYp0VWBxGvR52UR9
4T+v/D5OmiZ2zQHU6vfdvz9+X5C59qLz75P/vvLvc4YMViI9EsoN//3m3xf/19f/83h9+f+8B+Wu
vSIPJepd6Kx6v+9jh+3+8yvrPi2O/35Vg1KrqUwxwXq406rhWhlZjf0MH/z7A2GI//z273N61f3v
54ZWiXeN6GiwijC8MD+K3+/4fZf6/7/1n+fUnUicSpoMN6tbhVGG9cdSDJJNxBi7GmUmiLTrk7/v
+f2hrdIq8yoz2+m3VVPA+T9//+/DMcMCBV3YGH7kyt769xWp0rOg4Qr9q8QXNzNR8uoW9PucMc4Z
JRzc1TM6Cf2O3tlZWR1r45VrHhcr1/z310GIzmVfuMVA21V8EI6d+sRutWhH8ok0vZse2gcEpaHH
Tr0z6RF5my7KFeuJU+U0kzPuiVzoK70XQYlI7evySkQqp3b1hYOshxsxkfQuuUkIdYCPmgfAshSP
IbIgJ7GTn/RkIdJgL6/DcSV05TfzrMyL/YUziVz5FFXBc4CNXcpuY+3Wkz/8MH/JVQZEEuEtvFMY
T/agvQLUH3gOSB15YhHo8DV2PR6ZRdB/lZoDFxcjQXy4qvF9Dh2UIWO2Flf57I4h1B6nC5RXlhK7
nPwcdxtntsOX+pbtAViBXacCSjb1J1e4omMxsKUd84CqiXRTVboBgxnONix4zDKobJ7zk3leWC0a
Owv6wRclyoYks/EJLv8zrLbqmSpXmx/4qR1KCrS0k6Iw/GdZJblRrHpQbjryUzJsU7C7H/p5Fx0X
Ij4GJvIKFO6SoAiw8+mEDUY9pKyTw5ZcttmOdRQND3wsFRTOKsK6QbQzdnVHvaGyo97m51S8Cx9n
+uv60F02Gjox+/xavLNA52cEGjeIYF7La3Oh/cHGMzy3Sc3g9Nj4E1BDtIsPy/9jWKeHM6OYFj7w
4Ax3OSQS19J3PdLjeG9kMt6yqFYD4KPVVrjph2qXm9Z7/FFPtfdFYooZwLGf3McfWMzCOyyKQyTb
2uV1duQTFVQ0aOwZzxd6z1TFJT2khdo5NyCnG9M903zM05T8158Vba6Oeg6/zS2kBBej77fwZm61
yA70c3LUt/p3+cm/E2OtfdW3+Wdyl5og/BYGv3+lSZahGp4jD01Ym/CLC6BsrI5xBTUk3EmFrbs/
4rl8paPyzK5YIWa7pZHBrkhG3eQ9fPuy7ubZPOMZu9oqe7OK4wBEEDdbFVvPgEjIdRs+ZKLcDlSa
WdC38ap785O994Lji4gWuu/V0yl6/oNahkTJzdlTypNOBmx/aIsI18wYAdhVaKsyFS5XcmYH3DuQ
nh/Igd3xz3n6UZ4pt20F56evvfYTON6o3PQEUYNvl5zhfqPvHTfB/WJjJrDGIpc5DvI3BFQRemUr
A83pJge7H9QLG+EnupSnh9cf6hO918smu1NwGOnpC5pg2UPCo2h5zN15j4fwtrr3gEnv+JH+91kA
DT/a0QY79mApzwOdnNgUKqnbcXmj3UJ33Z3PTU9N0PwU9KAGhdNvMI8tqVQ59UsHARMbqhc1AGcB
63GWLwbb1zE9zH7rjr6s2cnTcKQ+cO3Ri0oeJ/M4q4zxl2SD5awT+z/qtqUnyM4xRKBs5v0zUn4y
J7CcnBzVNh5u+/qVBe0GJ6IbmA/7d4mraMqhFAjJuQ/VzY7CE9QU2rptBg/sjcbmZjLK9gjdR7v1
YnY/W4mXoaZ6GS5X5akuj2G0NcA4dlGxF3faFyZVs5NtlwtYeLgZYNPpm7nZJk/xObJBJJ3qONvR
OyAJPNFXeuRttNzeE48uStChHXlOdSFg4spVAVXQsbgg32EbnylRiicely1Ctj5uGq3sFk/vVX2W
L8Nf1Om4Kq3gDw7lNEplNKK2Fletorf0o3tKnjFcQ4E8dKf2Xf6mdC5KL0S6QFkooiYB+OSCKLzk
MJERRp+XgyBBDPsYvzVcJ/tj0/tI+Vj2++KKi2P+TcRTqtifaB7pjqy6whPy6dk9dOfXZnBRbnXR
GrBRgVwMGyQKWdBTDLjpMCeKnypoBYfYSvmcfpAaXWRkrjyWsMRL7ObIYKkCrooX7WjGftzjP8Nl
CkbjxNVZ9o1DWUW120/KWgvi345cOorp43XM5zPS48dBHd+qo8Qt6pz0Tza6pRbgegXmtWMWYtYx
0zIMgc5JPLF8VjZdMNwll0YV1Tz0SCc/p+A1lOpje+7pXHWKgPrFzK2ffigP2em6Y1yVTzZLtkBE
CvcQllgcpmhbvcOPQtEAUZvBbYLokrDR+/Png0gVp140dNn+qtlZ7z1QTfVBx66NChfS/t8KulsM
lGPsjxt1HXs1JdLhpQhG6nEZlNTaTuVngMv89g53pvqILvl1YUY9c4jiT3vlhNeTPrL0IJiVxBvm
2zbFL2vb+RNaD0/0hNn//A9LZPlEsHAfeX53R7kzMWxkXbzsCX1cJ7yU5+pe3SPk6lV4qzZXosRv
r3Ieq35qkH+JNM+bP4t60gh2AwQnIyxHA4tyTQMB1IFmksC/cVIhkNHavxc/7AwsI6/UuiTBYT+f
4FScGOdsb+GusUUP128aZZz02/yrdz6ycE3LHuUzhDrmShOwQfnspJwg+h8X6bP0qRdmnvQp/+BQ
ynKeW18GBViZyqw9YoSWXnvLX7RTstsiwlX62GHbWofAob3Tm8At6E51QhwFjKc08noxssPLsk1+
tEF30q5G6uOpNui4FV/imwWHkTHwlN1IvD/7V7jou+YHVQNW9Z2yb95Tt3FYPFkzsFuBfvRp7KeV
q2T70X740Hf1lmnwJ/oI34W9sm32kS+4AACmgwo0slVVd17J0YR6Z7Qi9liozSAgkDG834XJZXFy
Z8OHt5i/nHvbtAHoGgR4rBHqCTEYQhFcQgd9L26iwpaBQqx7W4dpE4ygRna9N7FKQG2BaiX9qPA4
t/kHhugLa13EtekCM3WZ+ea53uNN7JA0CBJgBeHQUr2jXUfAsyrYoedcnNURdQf2LyFDFNLVw8OI
8Jji0y5mDFfDRDX1GgP9Iohsi+I24tbqsCbVfYqR23PmGM4POlOOsNm7YkBj1EG4Wpb9wDWg8HrL
lrAZAXfAK9Ae3mn491PrXG8MLwh90Cw39NHMdBjlz4qb4ELpTZf5FE6nqPnMDaf4aoRbC318/lbI
JmXFOqK1Woo7jIWFpIPef5aGerc0hSe80Kf8pDuM5WJjfkRpZ885zoub3vighXON9yiQS2gGLDe1
zj0kxmnw0cjcnNm4AnFq4QG3ONVDs1wov2Sk5+lLwfTFl5HyMNFpmMJjiFzdO2RhhwmEoDbsiw3a
Jyc4I+pG+WRtYz8hkJYMqOKzzfQfuHPFBY2KFjpJEDb3jO13BhjbEqgy8U6sPDG1593w0zjNnfoq
pJmahYP6uUNAXY8sHs/IhmrPjX4Ajy+13UMhgvS+lv2IllxoI5LVZa6kBSNMVaBk+Y76BJE1FkfM
MbcvL0hbdU57RR6R+u6P+iPUm87Rf6ZAMQkj3tBjJNR4zbx+K+KVhRyuJ+MkwfEsNuiKXTxLGkMY
4wwPkLjtd0AlWQsCDZ/AnSNXhyK90HMBVx8zE9j8NkX5K16kxDvytNeoRYAEUbsvtzKzVZ53s3oC
Ully3MN94TlMn6LZoVjxbvwJVddUn+YRiUB7/Ea2+Z/rwdqH7euQeSrHHLAn1NWWq52fBBKPPSTe
+kroAvwoTpAxbcp/9ejgBJoJHtN/yF6yXZr6zOcHWgWcS2Pf1GmjRQcNCqmjHx870RsHWj0PVXae
95WTriKKft/sinwfiz+CigaOV5TuOwp9ggT/wxsRYgvixIaMz/78Jy2c4ak9P+7V5E2yL1bPY+M1
WTCgH4AUyr1LNkJvDxyBTpC2VfSj0l0fwks4v6HwVSFMRMyA9v07XAUiwtcehJkQPLYrtPdwKEXz
xPINqEuNR4DxCKLhRIC67PGrZMxrJ4BGA6eB7SISYqQu4p/NMVyvHkOpuucoTN4o6uzg+5nTVvuk
BSaezrmPFwH9o6hKyriwI56+GetNW1z0eDfXqJPc8tSHG0OGVkIZX8MXhdVMblBoBuD4XF3GxXxv
kG0p50E6Ec6wP/b1jsVu+jF/JqTjgWRbN334KMg1qp9BZcmrWwxvOBbgEjlNiLyZp3JpThRpoxGp
B9Y2Z6pspfXLbJe1G6PYNxFNGe48/CVPgEJoXsFC4McCNWIkSI1OgUymAX5DpHTFOsgzP7S8h3CA
fTCrXme4ZRSc1uG3sU5Qf0oroBwD71L7quPndFsaGwmmzq5OD/hLrUEY+wh67k71uESNn8cH4OjS
Im89ZLCb6O+wUe4usggdJJoEG2RaRocYkf/S/NJTzLxzA5ZPokFEQPUd9FsCiOxcZJh4uggQjwLl
kn3MOogPlnFuRZrgd2zZkuzU6uf0jpab9VkLqKiQ77AryZrzI4cblI8ew0Y8a55O8euAShSrV8St
ouvce/yw2IgDjHB/Uny2aUrHcM7UZIOqci7cNb8v/Nja6PAsXlvJK+LvEPndH7YkHHurbTLfOGjW
HNiLSr2LwELYigiYWOuW/DIL7nhje2B/svsT88bcKZSw/ZPEy9uYziwqzaLbX4sN+JWD18pT9JF9
9If3elvZ7/W3splfvxYysTdLcPrvWmUFtxHoJ99PWJgeR27Cq0FMwxB9ARZApOdMLrtJjsUlhU8O
xg4yS3r3IVzTyJ2vUFStD8UdT7PupV+EXYajsI0Zh1vt14K79gDczW37Ob6ylpZuc0kYexKDeG6D
biQ1oppEFZkolZ/lqThmO07I7q8azdA2fh8Trf6EaI71mQo+yw2ZXrYrT2W9mZ7n7wEZvBagfYSU
jV8OhBmboChuvKJ7h+oEEzpEfQvJJXKoGRMlRiYCq3fqh+sjNArVbQLJinruOXab6bhuJPOVucU3
kbkHzZ1lrLoMARMO9u6poWuNNetQXpm8zMjcp1YOXsCaPrMGIaMFRLCJHRzE5q10QEuMUfb4oc/n
G445bp+GZ4Quyhq4Y/lgUX/Fu3RhuvMtBUnDuXeH7Bu9heInuRQXY18Fhkd4px9/jycaT+mX6C0H
pNjXtJkgv643+SkcTiUubcauk31OCukZPq6gUegJB701JVoLpsNdIaCyXtM/5OSGL8Hh3Mg/AEzC
Z4ac5ZdRu8NF9oh0WCBL32TNBFadzwyt/kSmKr0SXupO/wZRCEkyxT+JW+64EbQnsJLV4s5eEhQA
PJGIlouTUJBypC+AowRRW9EDrKain4ckLlhjmD595yyzybv+1tU+syZi/cPS+UjQpFm3H3SaoEDf
5wkSE40bXoVSzVsVSC7u09WWNEOkXSE7tfopKf5KtvXKl/doKzGi2Y5pkIr2ae+t7tKRJ94EH6NJ
QvhFO/TniKaG5+kpx7tiG2KfRjSrKmeUw8Q3HexDP5vMrx8G0DaEBufITpc4LFmDIy/b0c0+2kMr
2/UNjrvwhQ9IqjgFxAX8L3z6IyniqE4I8oK68oEGk9fmSwtg997iPcZLGNJQk4HhYdPSEpl2fHGi
3rnCjcQjXaqcj3kHxxM40S58t3q4tG5kLm1Cmctm37R29hH+Ha+VdagYXvUGmCtLrtD4G5o8GRH6
LbFcowe1P9Tjn+mD/YyveS8CjViof3ut/xY9xQ/wJnI2VfhbdxRVnew9v94qR4kO3YVoZHjX2a4R
rpb3iIzxl0j7wLgAZuyJY0EHup9HZ8cOcxaCJk4N4o+yD6xnYvN94ZFhUhd1BzBM+Q0TYxxZQGae
oidUhwYMPFDZoqK7HKCKyD7JBNtzeSUWKN6xWroZVMMYqY0DAgKAAdLDOm0noM/+Cnb8pG2Q+7iU
HR9ZwLOivBcYQ/NWoKDRHcUFrNlLDx2+kNqmMO4Yak7qmQ6H+hXMtzZgw9gzcajZ7YsXsz/N7TN3
/YhJTD3sM6Tey5NFK3SVf1ZsBA0YXBqtMiN7uLHi4w8IXYlAn3EI8SldPvkPRMaCgrP+86SEe5S5
7Km+W8Zl7vb6GofqyRlqMZoPm1uGq0D8jTD8KOz5DprthyD8W54Y9V9gI5YazJtu1Syi7cllQaNd
doUyIlsfNyGSeiysocsHdc9GuDfRtiW7Qr72DZyOEB5l4FciXrIlAEuE+ENnu5o40J53D3vgc6d/
7V/5Z0XcNtqr9dyUzxWIM22E+tsgbEi8nhj3SMRlwYgDjNe/jiw/Cz1eMbMrPZFpmOWHOI02W5WJ
Vt7gzvmRFZWvAb4ma2Myx6zqhL+J325SP63dRHOt6YUP+yS5xNQYCs9wisjXAXTlvQbfm2zTnl+F
J7YhjE9YYWCcUPghiKo9Ga1sUJtAzp4SVMxHf96sF+SdI0Lp1wgphMH9XLNodkTYYfRWZKb3uwIW
R5bbK7l6fS3IavT0af7kao2vxFosa/iDp+jcMvpY9IhLw7fhHn+RuhAXg+WyQEI0xlJrI6d7Eov9
D8Te8C1Rr4SYKaAfNaGO+uMnq9sM8TIYeQ/tjst+ouh0RDM2vQJqMLWeiNrzbRcd6bcapo3ELv2K
YPX8KVHEdtBkop4k+VmwJbVHOQ+uSCCq7vgq4iNOFrbPDMtObyJlyswTklNnegiYtUECwxysEOkO
ajjH6a56j13T2MTVPpNM+eyvcMkOAB4NaA0BqPlGdI9wI7+C/pMKEVJIYFbECHRdZS8RuSKsDo9g
RFI2UnqCUgqyY3d/cdEgosp0B8hd3U2TpyGtHRCWwIxIEVkDVfqZNMxfIZ7do126/SNcwURZMoIs
3gEpcVjcIDUYp58IOOfvKrDZ4KpW+WhqEFZNKIuB9qLuQoqU7UiSwrfHdFReyxOdvSfuzLQR01d0
0xlrNxOEJnOBuwTxc7bNt+Q9i7YsDRxNcZ8/+SSWFY2EXcRshDD1lMOeutH9UTkmEvvVQflU5b3M
AvceX/HBxncCxPElxG+Lsz+m2cnQAj4s766sWjJXhtziqmzGa/FCJRl5xsaZXmIGIe+vowNNnf0n
nb/Wdd4zkQGrYYI9mUcGOEiTyeZT1SCKiD9uWLsKQqzMI1Ff0xG4G5NnmXZqUVIKxOxFa+kXCSi1
UQwlf81uvBdgpyG4WIU+ETANuBujRnHJm4GESKsbuFhnmqf5hb+bBpcAfVPx7sHFKIQ/4KOwDI4A
R7VXqjPmtrTekODvYcfAtwZhSnZg7bP+Xlq+Hm1qdUvk3Cn7QntFTBWtsYAGPZoIHhEtvsEsPtbB
g6UftXabe0ZsQnJF6xY6HI3pcR9UR+xPy0ja5sWCK7ATMFSuBCb0mKPsDsmQo+dY+WR+USTGM3g6
d7cBIG3Wa8P59sqdL2Ql43rULCnzjVeLFq1rt0TfTvb4nZSruouzo0q3VMsdddxQWK+Y3jQIzd9c
1GF648/5njVdcbnQPek5Cnx7LitnxHnVhDsjd8QVFJTSCYlQokOSlAUMes1azzHGM3shV5zrpQob
rlEquuayhkE1xsS4W0NpAOwhL665i0CU74xOPpMmOPa9UNhU4h/OGtVaZtcLsD8POHyQ9X4NRzRe
ksGtWSnZ+UippZoNdz1NUpRqHSXcM86VbJAWIyJHbir7PFcVe2sBQAOdSGY8FW+oLbhDDm4/OpwV
Y6slZA5djp5j5BaxKjCUQo0V7iJ0VxpOguYdQUrO6Cv24SeM1UYU/qrA9keTJozVSc0HJwGqHExv
HbSmp0t/GCs8BHKVtfWz//lmvsHqtxwC/rFgGip2BdTHka6l+xovGG9VZQeMTcj9HRJZPnWut1x+
vp6Nv7w+FgrW6ylQGV9vaOTwR5w7cqncRk6HQa94HBWT6LfTAzVDewrmmNLwetqcrTyjG484Pe4O
6yXgGLEq5PyX2uXjOHM+l+NlEKw3CQvawUUQeNVDs1VyUFuI1/KN+OgO4Y5kA+MzFiNOk+GAze/j
OL3zxeOVKoFAxoTImMPp8N/SXflAHZhHe+L2gAtnZM2qejW0E7NCU7dM+ULZ99p2oCqgoSFPEVjE
Kou6qcuHrRMD7wcmg+YODcW6m4HKKxwfnxvLBOE7eCO3nTPkNOmPw3lKD5pLJG8E1obFWwr6Ije8
Cc+WUib6dema0jlpa4Mf9BL6M1Vdy5Vuer4HPBFQ6eqvjHm+PIT1LEDl9B7GOe2dXHTRHuB8JoYS
8SDqAwduA+9FnXwdixBTgJ/ldUit1FcQd8Idxiq0zvv0o7UBvFGuMkfB+7gNkokwob0AKRh2axxj
GJPKnT+IxcNkHajXMT64lfPohEXQSAHfRM0dB8gu2aX0laPS6Fl7Ongl2yDt46g47OVAYYNpkWF2
TXcj0/o8IJnoRK2zzkW8HG45FM+Za+zFDWELLJ2AEhva0TRflK4Sf4hlwNExj7XYI3KcB79LPREZ
tEJyjHL7vFguy4k1XMb+LYUm1iGAl6NgcoTSJsq+qdudfKTTK178BxZU4pbSOIJtMMZQkow0X9Re
uccc5hjemHtGd+Uhp7syuGrazTfE5aG0MUa7FVDKZdxS5lovbLS3oOjIHskTDMel3v5efrvwQHBK
bLbIPpu7Om//ucKspUKPjxCIqo1SMLlw1qIn65kvq3YZWIjzEDxuCXOR66PhnFk45Vp1ctqz+gKG
x9XoUBfKNhgFMArhFBiyKwseF4z2f6SCuXVcKKrWSuzB1ckhfHJhWYF43GpYX4H+eDXHjUEFUxEh
Vdq3VQKNdXAwIbFnr20fTO6b8+O+MixD6nbqik9O+d76bC4h50TixGBMdlxY0jwOifNfCUEG5CL8
87wQMB/XrjU3hR+ZqBiB3Zdlz9evg2AEyqQ/Gsdsmt9gnAQoUZdkZTROU8XyZgtrXCA12pMfNk4l
TsDqidIleD9coOdE/8NktPbxFyzV4nkdr4iCkKSa24fup+U72QODjASXHFgla6umW2Y56nwQ59Br
hFcRjufvtDNVXx/XK61wBRRMPympsGcSWigdVDi3ZoyV20SjqxpGhbdecN1VqUhZjvaC0CIIWgK9
iwoj7CksN2EE7EflAqW/QduBcIZevb2EvSyiyvgHGnkYMA3W+aPS9gy/0EVCPD+jHVoNB57gVjfN
vm1IKlyLwjkclqfwhSsqykeYXSnIPconsVexhsi4sGzwXFG6TUtTK+NauXAvAVpFCqKUPVEGQXea
9cYRaD/svQGHQ/xqODZUNYBJoXMV1nrdHg9zxzosyxarPyl+82TA75dppnUQ9SjGjaYGRe9mEY7y
bqXuGIacBb33JNACgToTtPVSkpJ30t0m3VrxUx9BAPcjkcnj9cj6RRtmGoxMM0VK60P4grHCMqb+
NDvB2szmc1F5mIFohDfWH6O91AjMWM46koYtzHIMGrGyEY+oyndcnmWvRE9U9qJmP8b7B2b045+x
v61VL6CE2MPiVWGGtjvWKhnIqV/HNXMxEx31AxjBokwT1M2GgcmtYMjC+AeSKpPg8cQM1MD6CLIM
mylSRnc2I+RvGO0U8SZzz0ss7WvMEW+7i/DJYzPe8lFRfNM5hXrLXWMnL5HHMXdC9owBTPFYz4J3
VjXyIU6hu1iotBAj430M2ZoGa2uzRtLMe3rp2jcQEb7e6HAQX2cPFSf27ZztFNdFRiNF/8e6gKx7
dg6StmUlgaC8YIlBwxhgkHZhWkJOD7uXhoV+denb4WIYLl6feF3/xYCnBhIqF6Zun7DYuQyoOEWM
nO4JRNFpD+7cBe9uMZBQ+2ReLiM3DA7MsFe0TTRthAfdn3YcubVw4e5MuVePe3XZAORwuYXyEhJx
sbD8LkZM1vqcvzFmmFIcGSvRMq43mzcxmFmMWDm4RRFK+/mWm8bKU0Ba0R32R97Gctl9QAhhgWK/
E7Qtbx+CibyZeDl30MciAKvoBFSdITm2JjxjYnMXyXDCBr6Mb2XvAyzjIdeQ4IzZIs7kqGcqOJoF
bL8WGbit/FUR0ZgDZ/yIo6K7tuSk84SR/YsAl0z7XOM9PooQJAtYQvKlo78DgnCKOUo5MvqjyRGH
LXMGPC1XPjBodyjJEIlx9sYXi/wZbJRknXx13b5hngB/wizKHW2lGWCBqchbmBaAyWzOLQhTSESO
64kgmfRtrmqBnYqln4XZHqAb/rdRg3+y0vQzF3N9LLQl1aJR01M+ngW2aZZuN7TYubZRSoSkT0+L
mad0CvXGTsP5IVJS2k4zmJyPSUyCWlcvv1Z9v9Z9VoOeH3JhEwYAxZaGtfe0p42i6FEozejcDsUm
24pTTKFboKkFFwG0Jtps2tFFPu7QLKYvcpJlZtKkiM4osoijEi26rS5NO5pwT3WiC3hTcEe6Sb1P
qPDg9dAZNFbMrFy9qnhjfGtUk0RqlfozVx0/Y9G+2yL6mEI2mRqRgU28FMFgeClxTRSZ5TaDNG1P
vZV7mSFdZ1Op/F8FwN8/D3X9gQqUefp9qs3QWbUU8fr7WlFkj80MclOubUGljFBu0SF5ixkQl2wY
D7gjt7vs//2QowUi5u/jPjaaHb5umK2tNnitihljlMX//aF0gaZVbCXToyHcEJ//fUOqp1/mQx88
dDcoAq0/2nGV1/n38e9vI9JNqE4W219twsTQYDH+/pr/CtkJVZ0GZbnshQZmp5C1D3dW55buJ4M5
ksD3d/tQ/c/Rmquod9tkPcIB66+/p/DPH65/DbOTV/59ss7C7diSg/UdWE+LFcE/Cq6/X/8ruJj9
Hs6/eoxa3bxaIpXEWaFbKSrEhrySnW41F/jnx7Q+/D/P/b76+5w8xBsl1ZEDMKYDTnmIN41RA9Wl
qb0pJZGLI4EVoHlpRRm9pyY23J76hhx1kyuOiB5g9JASsw6pqWM3ZFRBh1DaBDKzQBbTzBXeTkEG
yvlvlyOAFQrhZ6RlORFBs6tCq/emRqMwssBpS4HQUmOEQDCW0akUIMoo6kLqtzbSxR2YZ435ysPo
6GxaTQ0aNO6zx2DawmM61z0b8iiiYlXm6ETpD1Ki/Kmd125CU81w7jMXPJnMz6K7thqAoNZK5U2k
FIJ/gS0mxeRHZpMGmlxTCAEkUVv98pClcyM+qkBRIb42U2j3M+HJA85hoLWon1k0aJESgM9VD1+J
UWaiFZ6IbByeO3iVNaiVmeXhsS6GLQoaYiJhXZy3jUv7PVVDk1zL0sZNl0/gULXqWTT3ecXMlY4e
flci3NZil+y2xiGLpJaMvPmeB4ENOiIMQm8YvxOK6amQUa1nE6L30HCoKsRYHZAVClRllrzu/MbE
GWIcTXcawUctEaGfCUZIIZFhIITzUol4ImOKok8UaFPy58owkq20wEGqQJlNAEL8VUPKRMP7WHHR
2mZC/U5/USxyh3Im2hQtnUhqdseCjrb5nf7AAWrmCONfQfQk/tM8QoHEMo4cY6gQ8anSTwsESJMw
zaVRns0rJ3iMSwowA2CVHlKPWsB2xGSZ4LSlES1NQ3ksGvkqr1kXrRBbEwgRqhcdtAbMI+s0Y6Tn
tKNgBGI8vVUDRywIGaRAwTwM/aw9iexdxhDvyhn9fTWB7FnH2ZvRE42K2qeVIuQRDWxwhUajaZ1E
r5JOZgiPedgK8mM/xIjLNGJZ7i1lpFFCbKGzoZWWS2t4L1UhTt9lfqQdbKqm8dC1o3JEJ+ayTAMM
KQq9tKAse8nQ/jQybhjqKAT1gBFCOpluYwboK0WXqTx1im69JiuEqGENqJj7Yi63aVL126HWMNas
cTQW2qNhaNOGfnkUADXJn6YGrgqTl3584zJICfte8kjcHIPJdRCR5yTGCJpjfGNMMNnYRaReqqrf
jUA4FxWK3+vEI8JYls4q2OipBSbUAwJxsSFpaBNPbrogLlEZE8176fCWJQJVoKXP/FRi/32o30Zk
TJuppbGPto8nZczknYLNbFTlRP+P8EPDIWqV4Tii8RAFj1vRGP6oStahrZsD/TT9nr6VfR5KfxVU
MG2WNhONm5ZaA4QkZAE0NAkCtPRkpqvXF1KzE5fnXqd5FhdzeVdCjqDNb2uOBiw2+UGSVKe50+Z6
t6NDanDEUPtGmrAIikrHCiFnJ2i7+9SW75Oe09I2SMGi5E/rSKdT1xI9TcjlgxE/Ps2sTlw5iT0z
puVtokWlkbpgJv5WrQ02FZspqWlp1mm1KS24HshGJPuUfQS3osRdQpq9J7LilbQIDcRo6IBtNGMr
DMRbmlyJ6Dcau6Ie2VhQY3bRe0MsLeq2kigsW1yFHxc1jjdpre0ZIsVnHspHs4S83lfzXSrI4wba
3PSJytrUARvG7Rv+iBvV7IU9EtFYCq8NkjW6NL5idveHmM9bRVQODbcGyBH2dxSj9jYoP9pEfkPH
FVJ6FlGRJD2eZuq7U5SSCCXactJU5bW1pA7kY0m2baIQE1YAUe2jJyekCUtH7tEX2nHeVpIObzCm
iiz4NMIqbqXQpiM2+hXhFrrVI3UKktCKnYdclruFQEbPq8OQ1MplaNJbKFmNz2KcbeX0rkeViIN6
fbCiRdnL1LP0LJFv/WOkqAMVq2sFaT9hXvCwvlHUSzbFlPx9xLiyykp8r9yIltNtZb4LyTIerLo6
hs0jD1KajukeEPG2gSIhhtSzzLo9iDVqRJkUv5T6SJ5HJeORS0dJWFg2zXHyhcyIPamoXxilTt0I
9VEvetLzET1mwdLQ3ukEqoCRdlWF1ssXDc3Juf5J5/CQdrICnbbInaUm7KympD/kZLt5RtmlUSkD
mZmk74dwvPWp3G0jOnQoPKwQCb3DUZsmxyRrfNUo/naGRH+A9BXSpE4T6DRtOyXBAF6XX/simrxY
1eZgGuv/Ye/MduNG0iz8KvMCrOEe5GDQF1LuUmqzLMm6ISRb5s5gcAkuTz8f6epWVaHRM30/gJ3I
TalUJhnL/5/zHciTQh+VNzHVura/8wa2R6Jxd6VZPFkaDGTcTveGiGmKOXreQprfhBKiSGKH3bU9
OqxtGVp6V9u7wbT7a8BXd8Mwf4OxfduULTWCfHQOs6mvYXjHpL8mmhr0QPzI1N5m4pIPT+4NG0xb
2cUCaqtHvnM+IXExoJtEdnS0Rw091SIPtiMJ/KL1KSqozi4esf/cDtN4bZDAa2R+uBUL59ZlQa9q
pZhR0c5bGRWUzKh+VIQKAVDcsn533yIT7zMH+wNR4ZTKYS2lrNAPZYysw0/6a5glDxY25LhqQlom
QYWAm/yCNjvUGs6mbzG0G1QVLZ/N1hwH39OZ1aYMeqQyPnUqUjmPvklJM6+EB9RsO4W7fGRzaGmk
Jl2C0lR21OYCxTljWv3eFRKVeabPuB7HvPqJcf+i57N4q+cX1QCuiVMwlZXm7/dxvMxzmJ7Jowu8
Em1D/21yR8Ss8NQM+2qas6tONeN1Q8w9uuEfseezMI+b7ikxHgYPPXoetmoXZfpHOrnRl5DOkilT
qHOAL85xrL/HrYj2xtHx6oOqad3a3UgZYJZHVbKkz63yKmkgPnl5+93q9L6xWW6ogCJ4E8wvhIYh
4cclTLwzp/GraNutG8/d1rM07WaLyFCSLG+s8QyDLLnua1qoASSzwSLbbRBsctiGd9Jjw5snDiRN
mWCVFN+ItDqSGvONCefBD4j+ArWWB/V+4Dzd1lHkXddEfY3W3OE2X2pMpvwyhqk8ktl9NRUjf6SN
wdejQO+ELu3B1sH/7Ktto649UstvBdkBZ8AElPUnFixUCIJEt1trrG8dq/Ov85DW64gRJ08ynKTZ
HDE25e+BjLLrJupRB2X53vc9Sq6jB+FhMOVhEJsEHk4kvSuSh9qdmKxnx89v537wz1bRPGFbZ54M
UG9mGNJtmyFnnCjuwbO7y8EoXQGKQNVkA7WBx7qLzKHe+NY9FbOuKFs2FKDnZrM6V26bUQHvqNX5
tUfua3vKtFZPLbLFXU1/HbrDg+83lC/cmq+sYEGnTbr0ygILNzcE/aWF/NJlPdth8go3ZKEc0962
j24Y3rXKTA991i7rxIrKmWj1I1vTet9iw0YOzM0yKLptkXuvELCIlnYboFcBJ4drvTauui2lE6KA
moml5uTx82nL5pEP1/PdRZPLktQod5U/Tju3azz82CwjDEamAqziIKmDRBkxAqx9t2Qff5QNiXaj
OZRIQprkKlUHEXKS1nbMMOZwgC+MxGLorWOky+DSkdCjfYZJAu+JKQzwykbtI1Sz4Kw0lV1py4NM
FxsCgs/K8qyrMZpvTFNbBxs4xIH9tDPMy6oA6Xoem8AqZ+SMCMLYUJ+svMnv+xROZNLTXM8XW6SU
IkU/PznXZpTvrVL7VM3S6DL0gEEN2I8CclThTw0ZvjydMF+R+wYP78K1ZoflyT5wignr9xQ/wdZD
b5pXeMek9ULmosCCn7Go3/hizq/bkHKKGiCfAS6PbiaiW/EL0D6JvOKraVIX8V3LuqsDzLAuSxtA
y+AYxzbAKe/AgnAFcYXEzIBcJT026eQVPsYPNYn0FM4ypXLSvvZ+fZyNqqXkUAy7WVonktdpFIm2
OjWU0aqYP9YM4tvO4cttyalV5szG0DOpVwPZQqSFNsPISBKUVftiGPADHVuHrFmy5ghv7CVmF0HJ
KUX1383dacb/0nY3hq3jc2Bmt7Y7GI9sdx3mzu9z06pLt73SPvB2L6DX2BsPsiIxpWKjIMhmY7Jm
+i46uuiVuGEztKly5/uQJz665gXC5ZYVbQcwZ2X3oqPxibKDx/YpYJTz2oMUjcJAEdbX5HAPNCSK
Y87m/gSpi7FFJaeWTr/RmNGeBHKNJ5KvE0vz3phLAI2Dt+xCTU0iAqzBHABd37N0rgqUoZaD+8Qa
yqMoO+fOHfRRUx7RcZSek8lA2g768objk+E0c+ZN5sG/ZJ3Gcts3ftg4C4BLpS9jyrRqJpyNHC2c
0CxhsQ+N1a6xJBjFbNdaDKOTDyCrjt2AJzTfpDM4225qXk0S6WgqppyidU3pb36xUvNrktEqnDVt
+SAcIuT/tPqjCRCcUanXJFXW1hljmpRozVtCBHeJovuRJJptV5nfjKnzBZCb3pvhJOh7zBfB+xAj
v54g/W1Twy9ZPEAdbJL7Yp6e5nnCQhZSAO5leVO17dc5qQ5GEcdfCu+51fr7mJEADpAHihdljg1v
lyhiarcEgZ7ascQdgoLEkiN6heBEPPM5aa4dy3xtZpAMpRNeCWgDF6HnB2hv9UMblvo+N4cPZ8BG
Eni4QjQRnRetyPMvXlq8+MNTLaX3Y3a/VGl+X46NOoIGpA2UjUvTmU5QG1Juzd3zyIS0pRr1U6tQ
H7qQXh7cGgK8q5nYYuWB2LdQNMJveTNmOgsgk7d6wntmoOHbWvkzA5be9Rk4McpE2VWt0++pLH7U
IlZUddVdY0X9dYWWUjOrChLVw9a0tv6CBkm7+emtD6zxxuyNbVjyIcGtkHvlROgAtk2R2ndWow8i
L9nTDN2uYgS/7K3xWuvYOdqxw4I/Oc+l1NQSBK2Lej6M0DXI35mwHfSAI1L/WNpLzWUxJg4NRYyp
I7ul6cleGGYWU3Z9i8eX1oXi3E2U+1KF4YdTGnKX9e175fON22lU76fZv3UKi4p0JnatwapIsLer
A6w0roEbsK8UFn0E4yME3ibEt8W3zunjJpt2FGg9co9SgU5sBmysAkY+RTdkYf5IaVN2XfnTi8DM
9T4e1AYBMyNNFJpvRomcyIrnaTsV9JFTmnELQD5sm/fKwgUVBbupVaRaupLh1WUrF+nkuW/bl1HP
823h3YUlTuMccuYe5keFdhGokmGwYm6ppYe8hlG0913eJLtkaPv/B739Sn3+30BvPuHO/wr0dvVW
tW9/xrz9+pHfMW+h+5sXhNQ0zMBz3dC2CIr+e4a0af9meq5t+oEbWK7rwWD7O+nN/I0IVoJhfTtk
zec5vIc/kN5AwEEgtR0/sJgj/x3Sm2WaLiQ3WUyxrJbEaw9KF/VrETiW7zmBDdjxz6Q3FXUU/AHC
XllRdHSygl6+25vXohvG00yBKDZTwiunem9NvcLqukRasU0n81V4QX3qRZBYKATlsv8pjut9wAnV
ab2mWbqePm9Ku7zULKMO64NV9JpGbn0clmStNYxxveYszICm7x2AVMRCc2O9+/Ox9T7Ga1Ylnw93
ss33tQOPXNgFVv5ADZCP4q1HSHtppN90KTFrhWQ+KOO4Jn7mJiRXZ6ENADzmtdYwysrWKXYbSRfK
V9g2QrMwaSI9VvGIA9E1SKQwkitAw+PW9/2fuuvVXljkRV+zpzwQJeBu5tIzIR1w0UZLvTconq0S
F9/kLNkhJp/3sY5x2C+fEcJTowuM/RqSukaj8vt+z0z9vDnWzuvcYhJriYYSBcxgL0EJWsz9uVj6
DxZch9qntMOmaDytFwX0KKRdJc0ol716JCCJhV6IKGHBSSwXxrwU8derntkjO+dvlix9YWlQxPt8
G+tbm5cQ1/XaesH7gItsDvdhTX9JLdFunxfrfR3+7HEJ2IPjyxzQ0atb4AqZN134EogUdCGKlWiW
6Sk7wdIl8w3RntYLk7WNJTPCGABfXnRljQW9K4zdrJNl4zTiEfPS02zuUqsZT35KZ4UReRoSDXwT
v5utamvTUxPDIpDiafF0TkBEe21mQ39KKRkOwiGt8TaGR3wKFWwax6JbDc4NXqeMJJ4CjZ7VhM0A
WNkqabcyh5onovZgN6gQ7UaEaGGwqBXXyqIgHFyDgyGKa83jWi7svjQPZkDPf7mVSkl/rk/O2RpV
Fi9RQetFtGTIrNfkRJ3dKh6i2X0W02RsfM6qdE4COvKWH+BtOhYhoIMkSg8VlbhDmPV03GlxZX4x
bSajJ9K3Zt7NCXigMuC0pyRYYE12+DNUJelxJMZclrD+T/WvZ9dlTLt/fabbfoztt2hE2W8ijcxc
cHtmf+/2kbuzhCDXTtvfjdaBvFM040Zaosc30g0ncNTDqS/naUMwAwqMOsO3HDV4YZePw58CziW1
5H+tH4OXW4i76vrhL3/7msQbRyLZd1ED+YFIGWwhRO41y8V6bT03vTUoaL0aeQa2nMo79PgZHR0e
oRr+aDTB5UZJlA/Tst0F4eUAie1CJWHIJmfEYzSZ1XZms4R1B+VHopfac58gV+zrR3/EUDVrAYCj
0V+J+ZgwVoXMppXaszg/NHLcjXaEE6cbzNMgopnCH/tMmEQUAvFLCl1z/OrFjRdLsomnFoGMR2N8
WJZIQYU1MpqiZsvaHWFBljQbpSmFC7PcNEvCr+uyRiwqRopuuVmXI5EQNDLLpc8IxKmDfriYLkbo
QBMHqNQhSOGOsg4QrkOuU7ZyHtHwhm4ROGLThJavTs5ykTpEOq/X1vuCwdLbnL7ievYHS0tPrc2+
WcaEE/oImpNa427xTKQCLSJLxf5pa1qu3gYNtJJfbyknhVHpbrOOQetdInTYiBA/Bmv+zeqhXYKR
G045eLQTgmA3o0Nd1a08CORx3hqWtR4Lv666SqBCRx2/ZjZbuXwNq9TZ5k7UnXLIoVNsYzlg10OX
eHA3nTez+M5DLBaxvklqRgjb7Kk1xdjUneAutJAarh+lu8RLIRMeUnBNkxd/9e37uTS2KcmNjC9J
uDFJUQZi8veht0pMwlTJSF5HuyBh+xbRXLkQTVodTKteYm+Ge1pwuExzxNB1fU6l1dJ76enCRCki
XSHAzTUkHZszOLxmFPAqsubasH0CaaK0P9FX7U/rNSeDZSOQfpV9CLhjwel8InnWm5Hd/6Bs1G8T
9i2X0/KrqFcy7AnnY8oR3RJlUFwNiZlfkffSc8J5MRPvmBUAi9ar64VY7vx1DVjSNvIZNptY4h/x
MRUnU1oTsuogwy9ceaQEXV7NZlFeTVZfXlEXwu9NNg/lUIpItD3wRE8MM6Pqs2OE2jKMlwGli5Js
IQXNThmeqFSEJ9jaPorn8qFqWeh2+O1UENxXQ3No5sKmq9F1Jycj5FBgJQ/tZS5Y75v8GplRgaMJ
XNd4agP46pbpwV81x5OndIgigjN+H4X1bVUM4pj6xVmP5ngYhnEG5kSmw0QuhY5clJwtu77I8WIQ
XNYxsAVKShcAFM+6ympbX4VkRKhxSy1tQ2EtQnEpDWQ5yzdVNubv39R6M2EhRN95PLnhZdnNw76N
+4cRC03muzcdsSOHXrnU8Ltuib1pN4XiFFgvaDRkO6eunlbuUbose1Zu0XpRLSudAPjl0UNfL1Y+
0q8H2IJQOu7K4gMg9W0pcEzaVsr41SELssGZtY31kMnBpv6l3+yEdIUFsF8X+jmN5RuxR/XeGcjQ
GIweRe5k7keXhOxJfCnr0NoT225u2kmc2BzBVx+eCi+xIMj12WU+PE950W69PqJqW2v6js02CJdT
2mB8SRzj0HjqmSrSYx7Rak6MdiaAY3r3inrbwvUYOBkvwGmfO6o+JNZTkA9ce1+QHERjL3wqLYA2
wwyY3aFLMTk/W9u/IfsSeW2EyF7DZOusdH5qwhiQukuFdM4iBmj15Gvka2nxJCgB35Ss8ZzFzZMW
+YVH9jwWc3HT5ua1mUq9A7zzKmQHsCULtw7rpy10UaAfRGBnYtYIIE36BoE6FAq5RyHoX4Mq3cgW
k6/hv9WSholRKwrm0kYIq7bWYcw7+04l/teyophsXIikrG+jdMCo1C2zT8jUsuiiKiLTLgNI0DuW
q/1W5JT1aEWygXTLx9QOkRGlw7wb59F6apmTAm3+hC2KNrAwvnemgzigUJumyRaFlk9K0pIYMfo/
0LaDuAm7R8vCf9b1CO7imlYIqHoangHhSePsb8uZ3B7Z7WPKxYpSELLFY5TBvitiH+exWb6OrfMy
TQOmxaSkd2xjFly6YTZ2u2l8BbSaXNlecwwnojkoq9H3E+LWbp3q6A4TH28YvQXSO7kdHh4hKD/L
Mi02kHXLPnvI0xL3Ojj+XV+SqBNMBQRns4OOgWgNEWY9EnnqA46MWDjsDM+r4eTHX22FEIiDAN1w
hQ6iQxfIrLqraOVckk3m7MCRbpIZMUOaVAjdjV2aZkx5WbKtBMr0RlAtLROzAFGjX4kscndhYj4N
XggIxKfTUJcHVwbfaOagGPfcmwpyPTYf39b0Gpw824pRDueebIeq1xtRTxbsxoVpNYffimA40y2r
L/RjH9/nfnqV+B0wD1QlF02CkdCZkq9ugDOybk0MfcCx0lTeUYDEzZCHMBMHnj6SCET1qH0V/B8y
RHBTs/XqBHRLJr4iPUJeOmfXHdIUIBd0ImqMUlTKZqKk9P0Uk6ghJgw7DcSf0Qt/tHHDQOgO6HaB
u+19HZGcYI4+rToizfxbncmQs7inQVpSeDOoL3RCoefqEW30SOYiWAfE7iXsTyAAJTHcJ7pE2YCf
p8SgWHo/DINUBYs/3GwRsyMZiUP5HI/Ve5z0vO0h6FGTGkstnQqzLZJ3KXDsCt1/A0lavNOoeNMg
dAa2y7vA6l9ox7KHEnjGugqMQOyJDXmCyVSXR8Jqsl8hxrVaAqjX2FE9QhuADN2wxfJoq+zCJb35
82J90ufNv0ZX/+Xh9Yn//n1l2iA0rdORxnXnsDoijhyB3TLjWmOEJm29vV5QGpSnz5vkB/39YZ81
I5xEcW5IEzjlM4u99VrnmzUoEEwruX82SvYM693rRbk86/Opn/et13y/XQRZ/3ilvzy83lwvMun9
/sumLzltyF+/eH1x0/Di45RQtVre1ecT15u/fsHn6+g84hfOro9sdv3p9SHq03ofFd2RhmG4ndF4
ZcscRxW/OvUQJzG9urQ/1t32eud68fmcz/vktOzuP2//5TlCR/jTjO4bBFtKjcvrf158PjdfNwyf
t9fnJMtb+ryv6pcI9l/P/KfvrA+RcecBWSJ/eLmC5sEOMOZ97RK2RKCvuLOCGIS4xUJbt2ztPy/8
ZdW13lQTIvIhol2OxIW1lq6XMsrn479u//PH3H+8yvp86nyLrFyyl8Usypqcd+djndUmrZN1K1xU
CDNv16uzK9hUjAoU+xJy6y0yyfXa50W66Cc/b5pKY8FDZ/9513qtMmJETi2JKWSM/fEH1p//Z/dx
xkB3+Hz5z+eYYXhf1+R7mkhRwC5qLprqg6I81sraCPZrXe4/v4//FX8AQ19LWu3f/pvb32U9NUzq
3V9u/u1Rlvz77+Vn/vGcP//E387p94aJ/Wf3L5+1/5A3b+VH+9cn/emV+e2/v7vNW/f2pxvbNWXi
vv9opoePti+69V3wdyzP/L8++B//pxKm49v/Oqvi+aPt/uMpbeK0St/+GFjx+0/+XskU4jdBfd36
YzDF75XMwP6N4iGSJzd0/TV+4o+VTN8xLQqMgrSLAGjuZyVT/GaRRrRUOUPTtUM//HcqmbZnLZkU
f6hkMqn6wgpcViCW5YYUNP9cySTPfeCgj5PjYHhEFdryoyRM59Ie8NmKjr6vQ0moqCXBNX3/RgAv
WlnjOh+s/gbXYOL6x6HX2I9jgryQPhGcBuyFoDnMyTGwN/GWZtFtz1pxK/0xumjjOLzMFW3yIsML
NsTROfWvatoLm8k82Q5y4ybGGtDbDVbUYX4e3nzXq7dzrwTlKYqF9QBsCfCFycKGrSLKX7QiunOQ
16tjE4wSKJeBv3xCgG5XwxshY5iAg2GX+cBDoW1f6RhGG+vni1nk4YYMsttS0+BEg3SJug808SK/
B1SNDjWBQVqdDWkpIh012WX2lz4p042T9zj6XX0uTGe+G31pbMuJ5reCTHzREgGHfgODTN3VIWrd
kHW7lZR7N8B2LWPD3BZpjkjLHr/kvRfgodsgoqIax8oNV95bMxXAJdJuus1CE1mfTVBNDZWTssDW
n+pzM4yswVJBwUvlsFoM5BBx0SEJU4pYhz7dDWmfoRap6frU8S6Zp/HR0ZhCAsikspDH0YPQanvt
OVhUNXjk7Me608O1mRiPFPe3U9c++clw77kk5A3+jprVhc9uv0LOKtPn2WaBFsItMY0rCmi3vpzP
ug+/mqJ+cysC6mqY2jncnG6FflO8XR5lE0FHNUEzWy3rt5D4jooOXgeLHGDgsg2kCGb6He6KQl45
4whGzyIe2UjIzwBSOsRMn4T+oTL0COYx9dnW5ktKDRvCox3gDqRjmjjsH5SJktXGBVjIuiPYzbVw
1syYFgIPB5/ld/vMbXdSs+srW1tvJQc4zlgkGKYS3lUPIP9ldi6brrrqhCB6IY7lRjF9gTKbh0tF
RV5ONo66Mk6xXEEgjR9NmzY9mb6YjuP8bDfocCLTeagt+zqPvHu7IG2YrEa6+69uTHJoY2Uviq3h
bUPTi5wiLCBOhHWyF1R9x2Dbl00LcDPcpQ3iutHIk+vWw51VpMluqABfmTYImkqdWl0D/BvCvTMR
EKFyP9nGjjEgEoq2Zd8/27S0j3Eksy1iwQ0jAafZiIiX0jEN2eia8uG9tj2E4AoqmkNEaNvsLRRu
OJOQmkicREUpgq2VJl/y1oUGN4caX4V1oWooOW6pziLVO911w9fk0bXrh7R5CErb2EsXJYxZzz+y
jl46wowfXqBuoCGD7DI5F90WKVMBoZQqYH8xzc2wlUGXvAzeXUS8LxLuFNbPTOe9i8QBqRmnzUuW
PSgPjmePdkYL0qMdC9tpk6llx0rC2XNljR+TocU+0d6N8sdjT4zVTljQHb2AamUOYyEZNaWxhG6+
RKGmA7tbtv8bat00T0JFsSm+b7qETIzoHkJPZOPHa5AvcuDdiEp6DADkCdq1XZNXLdQl8t1xE0sU
kqHXUxVKKWS3byF7cvDib+PYlxthis2E/tCcly8onimSwwEXUb8XtEUvm6yND0ZQYeOJm++9zUas
LF3E0818VHZoXxNvOLGjih5GFUZfkRWeVPGlTJTEglS9TX0Ci9hJgCVVPn+MTD5q8jAsNMW3bLBx
Zzvi1okjfILJ8ETJsTwl7lPkU+ohE+1CD4jm8iS41zgL8hppFx1UejwhJrMwlvW2SBJvO9TddRl4
H372ExnAE2FB6PymELJGbn8QP8u2h87t5IOuMjwT+1iJgLb9HqfOcON4xGHLAhEATaWdY/sWWP/3
oEIHUE5BsgkdBiwcQU4WNJugZmRSct6PcomIK9z43t9TQG/OnYGYsE5rvl3Ex/vImzZ+1wCLM0ID
NYd5TV/6An0Im/beu0pCSP6J+7VccnicpFYbCG3skdNTBKshkFjWkaPj+LEIwUktBHZ2zGcs+rMq
46/KPLSBuh00NusaE4qRVfFGM0sSd23fl6EJLLSmzFuXw6n1DA36but50LqM0L7Q9ohCHBm+l481
yhFycXwLEdpUfWmom14WYZwR6xO++ijnD+XPsOheMswLJI6re4pPoG0O44xMMMin28K8cQvfZ4Rj
eOnqHrmHHWHTd4JNagJeN+Nm7/h1eRmFiL1S6hAKVvhdQSh05jkcO+kTc4G6jGjf7YURWyS40yls
mNaGUt05eRvckcJ4WZK96ruiehltN7nyE4PqD+aAviNFt2g6eZ369bk9gOc3lhBuQkl8fSPcnhmS
+AnXDL8g6XFOUhv5ndGbXJCTeUTNeUjq9uBlSCa6/sss1FfPDal+caDE+XMiFxZHMDyHFoelNard
UPfTUQr4hMp39gg5cX874VGhvD7o9si4qnakCp3SWd0GtLDu8+CqhtXtKNHchAPSbDlTkQkEz2sQ
d006vJ8dY7qPekXPYJp/9FPEAntUAagQ87Vuhoe+mwwYJRz/ocIpUXNgsuYg4juyu8t5ck5oF2yC
crYcv7ceBm4pc2hRVZhQL8Dh69Yf0iN2Qo3yQ/UTkgc1BUv0DYoGt9mlHtxXOQSnNp8qdjbJt3J0
Hps+yNHFuw8xC5C0yDR1Beg9SYTepZcLfNw8RlOHvaAsLx2mo7QxACKZGCItX5+Ffknt9BDNI9IY
RZewjA/eWJa3ZhNg2rTjVyUEOETLyA8mZV8+loTMHXA3BGO80hbbD3PIBJ9dhmE7PvtNjtxDlY9W
Lp69ftzxwpf+SQ4mxDcC1beqq+yDHwIhn2O+UGmBSBhTAkDm4aUx4+8ysSpkoxAebOcKaWvLCcQn
tuxVkIiFcMRwz6eBf20TsbgL48FC9kaBKfbsp7Jg3eX7xVvWoTErUNUJFfcXnoJxYRj6oZy6J+I3
Qa0oXJIS2jjGpeMUI1yOR5xdtJK+qhAe0JwxcrWDkZ9l5vAqYq4JUXIp2YC7rt9NIj1uHGKHPAFm
Z0zH7DRP3bFMk/vUQnWf1+h0NeFrVjPfp0Z9kZJk4s/xy1Rjnw3Uq98Yj3nWASpNIoiobOkuItSg
B0ISYd1DXUqK+b5IPWgXTubdR4H1syyT+ML1KQVbMyA4lk+XzSCARbbkCwQZ3cHoOV8O1MbOdoLv
+chqpSC8CQN5xViXDlGzK1sFQ6gdwJjHHvSgXE87NY0cX82ZRiBUZzDOeU1q60CW5wDzNbffDQPb
D8m+w6Vhm8AW7VfXlgSCgNEpmEWvcBS4QAZrCGi3lckQXQ0wh8iveYiUurXW4iVFyWy+UTK5j+hI
bGmesaQsgGBXIb5Sa6Y0WrOHFNS9ZOveTxXcQhMjPqYtZ9e05oMcdXXTLXYgzLlNGDCPDfg+PQSB
F33mgu9ddg39AwpDpGSyuRcOyVVld47yGfSRHnsQDdReh2iB/httyyw7O5txxBHAiNRv53ZuvpWu
embJy9qupSTpaPb0tM3u+mqipG4ZOI5kcqxdRz3mGPeQX2c9ol2A/K2Drzix+byFAOjJz8ThOBJJ
238dkSmwLF9i3oIx2s1dOV0RDZduXAf38+jEx24eB+Ssdn8qjJ+MMWSMqr58pTEtFMpKp8dN1+6M
TLBIde0bHVPldPmbL4ZZ2vjdmuOkHb0ZQzFetF6DbpJxVVghazNjDnYtSS30dUV+m0V4d1knqVdV
I9esnLo/LG4TKBQxktNSLRbk4clNxX4W1XkSQAplVw4v1Im/64DVaJaPt22iP3qnpbXt+vFGld6d
yWbj2usZUVK4OWUM1iLyrWO8PMTxJyO3ReSavreOvkIMiPSdEwCXsP2eEDlQevwqQ6bop9Tz5E0f
tsof2swE/WfQ5OtH+7o9u4a3rxSyZsvlPbULRDZr4CpiPhNm8h7nwBRZibyWbXMMfNyi8x3uh1Pb
12/sopBHT0+D0VDyIN8XIFtJfBVZbVToKwvc+xw+lFTyPVpTF/RKEpMqMUnB+nJ+8OvwwRvjtyAA
0xg24BrgytkmQdQQkw1CuYn281xrF7O9Ee5wRl5tA6UAlKPlCdnBySzokJXYiW14Ix5iNr/1D36U
vIfW13GGGcDuTY/1t5okKcsPv7piTC/abTiGj9EUfmf1+U1oxhCXIEej/mZb5xB/YuOjIWFqCUyy
7qKKyHmGPxHdzbF9VSX1U2qQHIg5YA7aOzeMQWsX4sHLAAsl2KNNwoFJpM4VgYCw5dlvxvq0vFRW
lJTWOtAoDkED+YSqwC7hCY63np9c10Nzl832S9VAYRqGS093JxJtDi0h74Unr8wqvpHe4ocdkSsy
LuBGJ6k3gKw5xva9NK0nRzWHwkU1GufeO/DzSEpYMAEVNJU/hq4Dwqe5nYRxR4zXtoWoVsutkcvr
OIguRYsZonEpcGK4eaElnO3wujwmlYkUnVEZcbfEUT9nLkA691XJ+tEEMBKr6AbIlI0PMqjFNh7z
Vy8kVUwr770vw2vWv1B/EsAmltt/H6kRTyxx8oi2jFWQMIvVoWUhAK1DsbTzs+pG2D1gzOQ74u37
IhqpCGRs+2xx5wX+xqn1Y5pCxigpGixfTUV0uReWcJcOYcLmvWQ7aqsvmYwhHcMcFCNsMjsYLmsD
Vbq0T13oHBIHW7xnPwcYA5BFRc8DM9LymRtD8NjgiAxBG0T1WQ/1mzD3aWVPKBd9PCfU8+cpvOvt
4SnWNZx2pJ1RRoenAinkfWVZ8UT1omAZxe7ZSCJcBSAiMwQMrna9Lw81MdBXlWH127HDQN+X+V0+
GunRIXpSUnE5k/RtXqdgUEw5t8du4RbUCSsAel7o6gmE4GsiQvsYazwVfluzUYYq6wR6z9zfn2Kn
O6exeTv2VACYuDIExCVhGODOpL0zkpQEhMgl/6Ul08zmwJcFfg7Enldowa7nHJ9/FZbbRqoP6fMG
IlSxDufQPIritlXiGW2vhheFGMaHcz72LR3BLAQqZ8w3RRaRRBId7J5+vmkmbw3LulSjFS0gfJtW
cO3E9Z7KFcu42LnxSG3fiRs/ODeKZUGWgHJkimbt+C60825gompYxuFE7i9p5RNEo/ybaXJ6KCPA
PMYiPcy1fK9TKCglNotLkmcHlE0DPt72ro6ROXWGfPb97GoUZCkA431vjGF6NNNbFUQx6CVU+lHn
PbpxcGbqu9NOho7eFHsxGY++Nm4RpD/ZLSUY2VKtIhpyZ6Q28LWCeVHOr1au1IXjJO6uCybOtv7A
cbmziWi8rEuIvEOVn1MzCG7SmKjOiHCkoE62DapgvOrFTkd4dSXOlW3BcedZbb9PavvVkZJFdP2d
yPXocmz8DQIr74jccZvZEAVkLt9kRKF9QKQyY0YObXljxmn3iJj6f9g7k+W4lWzL/kpZzpEFuAMO
YJCT6BnBvhPFCYykJHSO3tF+fS0wr72br2pQVvMaZJhSumrICAB+9tl77asopHgmac2FzCCzjZ2c
4+UIrQA4zKAWCBsSbR4csZa0eDkRJmoW0Mhq468i69YwGhy9ZGlPWIftjYPUuS/y8VqOg7OffJh0
HiNHNT1l9JBy3IpoEjHvTsBmy3CwGTXxEdearzynBrbomQuW9HBv+ugtxhfctFYKSsQ+lGEHbaMl
q+m0422VOrCPPcTJdAEX0qg/xcAF2vsNk6Q3vCmTMy+MTzShwqdv6euiNpC7eMhUMmpfXsJ2YfUE
l6PXArxHTkgS3zSeDs8/TtLkJyEiprvFO/FM9dd8D4LA0DElcDgLSSZtR2LHEBS80zypc5tQytUU
1Ii4EfzhDnmjcObhcep/4eufdmNXQeojgysDedP0bnBFzdhInrjbV6LnXFBM16ZGqGRZejtm7T2L
V3ymibvBuT5B4znkDrzVCCkwU9mvZSKJmzPQbTmJfvmR97vwnfIwajCHfeBnl6G2n1rIN7YFJMbt
43sqCx5kSltJQFNQFEKBcVnB1Ew5G4aCHqIVO7w8zu5r7X6lXZjtggyMQxXfkAc75KJdL1GJQctn
w1LVFSih3ALX9EwmhViCzx+sYQ/P+lbbyJdlZh50JZ97q0IcmK330iIxXfj22Qw+5YoN5J3Ytm4I
psvIqg+preBcY7fEd5cDdSW3CX83Mq84DtBjYwWGLiv2bk4/kYD/XRYoo2Uszn23T8Y2/GXZgm0x
ihRJc6CL3rAcEVRP0VCcIp+5w0r1jGtpKs+xYdsbsy3znYL+N5/D79QHeODC7SKumuiatueNaZuv
1nJJIfFRXkemh1DD8vDXl7irxTnJtHfAaXovJ+OcUipACKpztqiUfx6T7q8ftXG77MexXO8blnXm
QmEiZNYBIYf2+f1SJFqd8WSR4ZsxrIJk4ldMmM5bIbnUO+6Z5z5O+4NEsLrKVv9a3Du3CDJEdZpi
jUbb5PM8WwCNY9FKhpM9bBwDvTCr4XAu1xYvGcPfQoVh2MickzvDeEdObs71MpzGAprgvxkag/sX
WGM0HGoCeh9qHmBaJVd99VA40D32Xd5eojFkFPn+2xMnxKGHr0iVVYjPIGBi//57v/8x3z9CEq94
2/m3/P1znEJ3E3ajU+fxJg40rkKwWjGA7RLQ54vugwxNJFyJv16SkrGVzcoPCdrjPHkeWldREQP8
/qG/Jt43TUcpS7A6SVPD86cU3nWT2vxC53qXoQJNwpVXn78NY9j6SH6sLjWn5Jv4/dJz1YDXtz/+
/inhBWdOufWRLnoktb9/AYvOX7/r++eyuXCIvHBr//sXxooFBsgZGGs1t7e47Y7fBXB/v1BbHxPX
Wbvf0tTsmxY4XRZyFQQdyJ1C9BbJcOtcdrHZGaLEu6BonsBjFTdVzHl4oKFsGhGwmwJCL26wq8CF
qGATAnZ6xyFyXEgYTO1W9wX0uZxEN4zzogf1VTKsZKEF4aKgkYInwUNR8uAf595+1FF7m9ackTKe
pZtJwErjnJNe+1lMXcOCyKtEHu2TQf0mzGNOdTlcMRN41/2cHlsTFPsaVcqCNh4TMi043aJCYhBw
g+eRy5DU4FrimRYvc9aNR3emF5wP5SVz5VcqeLBMxFApOs6enUjX19Q2ItAT2OYeTVh1Wh8ChNk8
MYp9FfX3rg67Cy2Xe6eiFaSG7bQEDYSsSWYngzS0JbZzXiTWMW5zYPOHniR8D7yoyO1Tac9AxaLh
Z2MVL/bUiX2GHoSTux+LB+ZESdoMuDKUS8alFtyOrUiMdUAMel4qDnEi/mT21fe15UBPjPDV4y6G
1kCVRVn/akR119m3sSuommJUkfNR++iehfeak8vd5K38XVjqqWWo1k190XrWV3KmN89yo62rsxsp
xUve4JbxPLCkwZVy+5blCXireJieV7Nalj8PokRvkSO8dPcxbAkShNmtnWJGbqpXxHjMSiWIyiEq
X2bq0OQCoHboh/ekCO/Xv7YOwBcZLEq+qu1dkma/Sto1BhR8FnHzW9TY+yICYGXZxZPn+j9ciw3O
sEIGEvut7LmzVkv7a2zlm+ErxHYWY8TiptOL7mdCTRaEgafWXFc9IHuESqoo5+7H+tVtXeSGm1wp
2oAW8+EP8X0IB85bs8VIu+eR84QZqNwJmNzcTWF7z3XE+Wfh8tC1Lo9Rbb8AdToOglBxkva/utFw
vGLORQHnWSmuatu1Lp15FsT3955dUNGkgyuB5ScV7Z57I0/5pqB7PC1+566r2ZgM1a6EaJVWILAo
lomYKjb4lRfc8fNzLcIvgB3LpavRoJyeZrScJCT1wKCaw7Hh3EdZubGSFsXh6PXI9IHlA7XOg+FE
Wam6XykLlUc0FafUra7Kcl+0pt/S9kzgjM3e+q1jUSQ/GjK4g7Teb4uKKVVELCHITr5Ziti7UU9w
Vo5sKd0bwQouG+gPiASadwRJbxM1N62i+Gx9P9oqJXiYtOGGfPwNNbE/htb+4F4pydVKbGMt2QjM
/mXTEpUc5i+QSDQi6H0sWnAAI+1IbtQ+KzdHQKCwtnDkXVzWUHnHpj2g1+BPybxrB7HupPzKPmuT
fc6U9jmie0hV98fPEUIXMqczsTZ0QYsethBTW84iwuZd3MkJC21CtKMOeHvIPTdueL2EzSMO8V/Y
rkisRmiuFWTq2lDb6/KD9ZdSEg/kRbtfAuBPFbivKuUijdKBy7F6bX3nLpzhPXj5AKjVtY66eWXI
oraX3f3q7VWgqFtIfKS5IavTiVp42AhBj1kx4m84+kxuEkuj3+xllmMz7AaOziQzm592T+LZw+HM
54S3JGgvnl/9wDp06+JABuYJXXwhKdlckYy9Mw4RXgP4TooALGsKjmb0qENRyTOt2Q3gTcI3ccvy
LrDcI/ZhzsYW3r80W8/uTFuhOM6dQhgRPeP7CTX7zUpkfIgCHuawtJ3rtgUsyBGs82D4jdgpozp4
bEL1iVt4Y/GxKWX/W1TLQ93c+4KqDxcP4xTxWVx/IfMwgJdN9LZ+4Ntk2fdpuLdcioRcCzdMhTjR
uw957u+sOfuA/3IKFZxrosC7XqHFhaN9P0coMRwWIK7N00tS1e02yy2KTDTM/k8rjlr6mbFEefbV
3GTulqg7BY0Oy0Mv2MuOnhsPOgNkMJIefriL8NTmagbnkj4oX91LbR7KHmtriZlPy7vvv3c21NrY
eQ49xehD61ePSQfwQ+BKcKhQ37j2yrdUK5HYxi7P6vrQu/rFT6aQrWuMKbOcf1uhOVYBLeYTmgou
QkQ2TzT7DAaUz7U02D586ba8CcvoUcG7k/MI8dr9CNFxsW9S88J9C17ZuWubl4ygdkfi3Svp+Q6H
c5pwV5zC+2DtJTcIRbFJuIO58qPT89ma/XcTBH8C/WlXGL3YnT2XeB+6jEKP0gd/WrF1b+0TN1ea
LVsU1gkzJZV8yLgMi0HGGGmOJTdacsAfWVw8Yqa4a0MP2yWkQTNEGqSTjzOrnq8TOz7bofvs2e6P
GmgDcKQa4x5dpbOvdySD30nLNcAv8UxjpahZw2ws5FPO5PTdDISW1J514IfdIxn3un7Jhuk8pI+2
Z77smDPOagoeu6PmOuFBe9RmuLN5GDgJKxt3vqorZGJnQZcMaqfYNiu/toWUns3sxOpMHFsbiN9c
QcdJ0/1su28N5AS2V9GlgvVf4k7ofbyzsccuBVQY8Z+fWT/86HIKDUSa3smkpUY8Sx9GU/4KaGcm
atG/BdQadab7bGb3vWjK11JzLOjTl0YNP10CxjQ6UQqu6/LA/AjgpAGersf8IzHyELKd2CCXwoNt
Pz3ezyiYBBcDNMoK67h28lMwP8WZZR6yyr6up52wm2bLrk/eQULSW5405Y65De4gl1JFD5nPO4rd
dNqXI9BcfIj4+tP6DUGfUsEUjmdj2Es6tNtADs4jHhSsxWjDMc2NXbAvdvnGYCfAZzyM7G9F/LOz
1MGem0tpOPm4AU9KLCQXlNd7z7KxIydXRHg/xiGncGZ+DmbnA9FMbx3y4NbKFpFF+bVe31EVN9vO
rDBGCMuFMAusUPXs2v7VQEaIC4kt3Cjna89n0xa0pMaVIN4R6/4U+8a76/qcAVRALm34UzzrteSu
aXdNv8EGTai9dX9gDTi5pSJEo5z5KkEy/j7u++aXUOhTJrbaTUhwhkfzXTnAvhzglmxxKjq5+bJc
/hWd5Xx2YDIWi+R/SPtMVu4VRp6taD1KQmLnKuf3naxz46QvuSj7Q1zlHoPVvZ1n6aVnUyKLdW1G
6clSsSCtoucQWq6dsBeII6gnefRq7OGiugBOfdNdoj4h1FDWv+eGcJcQy0OZLUc/zekRKPJLxTiE
qsAqxICN8WWGq8n/kF1KcYgPgm/KSBEQM1H5dCpXQC4b/q1TAd1KkEE2bA/GI0XlP5olpWCsK1Dp
HPaTfvqjAXrSc4g8RoGwiYTkDxyB8CjM/hvGG2IjLSxVAlTbyJ75iiQ77n7eOzZlNbq/nRFXhx6w
5mSr9wm5Yr9U3Fd4c91DaSWPTRPj4I9ojYVVqar4rkq6N7Fkzn6cYBtYGJM6/OAi8OOjI8lTsT05
kz8wZ7Y3W5+NK8ugSw1rgUezd+tEg3+UwfTCRwGcYnMvPKBG2H6AE2Uvo035APYdmLElDzLStvts
Gqsd9jAQqpOmgrbkK+cWBcl/ICCG7tN1VCXVXCuwAnMOeT4AhlmR/huzsjnVaz/CSF0sA6HdSNbz
I+tSx7gjOoG6D2eMIZWX3mh0qyM7Z/s4OPmjV8vPOs6zawI0YX7bMmRDW6NIKCF/z8rM2DCDY1Nw
suGBBZuAHEUcLFduDXSttqEo1xleKdS8ui84Ryb4hMPphfAFBM/y0VTjdTPAZmCH/2q6qthJ7y2s
v5SBH2t1aQTjJn0s0uWxlMh0LTtLKFTjY5Q/BFV8WdBEfAtZrEK9Vz0sD71Yf9plYaWUjtAilikE
bztceV7/R6wEHB3NR5e+ZpeK5Fz9tt0FWKMoL7LEOSOH9HohbL8PY/zxRBz36VjeikW/uh4f6zKs
2WDgJ1g6WIaaCK5K1KGv49MI22NwJgqRZoE4aMyBxvp0jx5NpR3+7c0i4fv1UIUTyTOEd42zTXbV
9eS3EkTUmS7mpQqPQBGCE+SPYzC9Is+gESrLPwRm+CwhWJCTjJ7GyX9zxPSKHPHSl9BR8cJQYlCo
26ns0aLnX06LIqvhjdNpxNutgdQXfdRwm6BLxe6PeYCdH/CLt+MZysdUd/ckkJJNUrUlYHcqG+iT
ala2YBxkHwAVN6Iv3kbwA4Ac3jvaUkrTspevI5hLpBpYiN/ME5sDu4nVA7tZX5a/QfMF2zxi69H3
E8ULjJ/xQgZy8e+ClJhJscCrnXlkn9Qi7rzY5aCF1OnJQ9KldISAQ6on53Oc16IA7UDQzU48++Jj
5bz0IbRs1sSYT3RRHqRFi4su7jOPcrRSDg9hKZ4G/1eXQfYKg2TLaf2zNv0b8Nqobosb7WWcbfjf
gmUJ6IvWxyharqXdM+YKSqpK4Z5Zd5/yVNGauaClE8lg6rPQ/fYjg1g70edYvKRpv0kKSa0Qbu5d
aC/TziTbqC//NGVe7cOeRGGQqk93nupNXmRqP6TOY+La5moaS27Ns3rr4S2JBLAh2yQkxt53bMhI
cOozw8hV0ngUMdLm40vgNTeJAF0aQDs2CwWjXvOSRkDE4fc+KWHRvsX1y4GPjIURtbvrp6Q7tLon
zQhdWxjDZq08OdLQsskCZ4kjimDiO69FWXei9EMFIr0axHDXWR7b+YkMi56KjHr7iTZT1zuG5eA/
Wt68Vcq+zixIhAnyCnbKkp6olobkCca0o08sc6J9NY9Avq2TqIf+IY/5lwnc/Uc5sMON6720p1//
36j9bff+v7Im3AD4wv/8Tyv4Xxbv1Wv+r39c8Hv3X/n8nx5tABDrb/rLox04/wz90BFeCIJNCe+/
WBNB+E/PF75yPAm46t9Aib9YEzL8p4P7GjIEaTIlHBtCRYf5J/nXP6T6pxsGACI8x3WUDfPq/8Wh
LbF6/3d/trAdRkwvlOhOjhD/G2lCKs6pEFNiyhwg+q/RVNzTJPXVZF1VNUWwYUyidWnP2nefi1qz
LwvK5GRPeFf0ObNGihIMw3rYZtHBhja10WE1sR7EdoNOlZBdLYgF1/CMNS6iJM+ecstwVpwYTTHj
8tBgSBrDNLoam/E3TsrU6Rcs8f/1lvyVMvgfZV/cIx+Y7l//EK79f36dfKc8G0KHEq5ji+C/+9Cn
zptxEQaKMrrF4aRrMBblCPINwd7IRjhOA8w8EHogq6505XgVk2MGeU723W7IF648x34tI3lmaiR1
1dLcs6yHuAw1I1ER/k0JHJnF/fp83QI8eyrpTyJ06t5/v+gC5VGFk72Pwuiw2iMmMV6lkMy0j0pJ
4Ar1Ra3uxXnJx4uFjXperP6ULuwGZh8stB3RMht2QDGn1P3IJX7DNp8Zju32OcDFTNKdl5Bx/VzQ
6WtTH/z90q3h+DmvfLhcD3//dIirdbMUcUm5otx1oVhOErTd+fslSQmyws2U229SyPfLNzhERtHD
RLAaZBjG0I1DVPBQRfJndap98XuoKAiaXQqdqpbDWTw3b5XN/M521JyTnu9ZuWrrsbLtc70+cpgw
b4l8k65l8+GR2mo8Ziq9fDkukRNDm3w+5eeFDeABMeNR6QGsRlVEZ1dR7OXlZHXK9f8uxg7/4+X7
56za33Xu7J/qokyOqezup/W/6vj4cc7pT2KiPSkjYYdUgECVC/J+vsN/vCGDHl/lq4DD8xAj7OCd
v380r6yG7kduNTzJydLDEogMhSekIvV6CoTT/hfzArXnDBjR7EYcUiusDIFHLuEmMs2HyHuadZuY
74iDdD9L58E2/NRC7wlKQH8dKh9iRjLglltfamVDH42rFG+Qx9RQddMhr/vX75/6fonjiV8sFusQ
evJhwWZPuxYksfP3Sx38capiDQ9h+4nd9zrXA60O18rjQ9XYk79LeVqfk3rBv40YxPLN2whaG1KJ
WXBo5KWt2mtNTIm9mHgPFJITDXRTwkD8Dbn4BlbUkD8491uvlYV6UI90Z5saoRTOVLWpUVIBWJ3b
4fLNjIl96FDVEOCP6cLXUGXFISoz6CwEzU2xMBdlJrmUc6zgL6bPcdYS3vR0v53ue/LJ5zbNb1gl
pMcmjHFbN8FJhB64zzw++RkHWUvDXtzY7JaZFK2Q/jwzHy2jr7VttdveauTWauG4grvp3Z7q7gg5
IF2hJMQG239jGSY7JrzQCGr4JgaHlaoCNHLt81XrEeUHvx89Pu7FeYFTsWlZXlKGA3/BzARfE889
ZyGXaDGQ3LYris0E6hp+tIMbTlS0dJe8qUAB1+a1Tc2HWjTyVo85KcCrQg1A2fvDpR8TTfly8wQg
c7hA2qrZix2ssXxpiiXY4cFeyIO4QBKJnLkUsHrxGG6Urn/KMaEcl3kErEN3jGIms8SSrLX5FvEp
Do9CYofl60OEMKo4TLlmCMVjObM2bNYXHT5y45hZLC/1NtT0M3/fKHn2NSe3GPZR42Gtm4qHzu/9
XWHnaFzsd2mPpsmc6rIu8XzYnFgwIG9SiDBN3pZ9inWQNX3WK7kEpUtehfFLgkRxhmR6YVf+J4zp
LsDDCnIbpJoYfiNmHMYlXtND1E46IzwRHb4lvrstoQof7Fi/ymqsrhIWyACIml2AMZd8ahKxgWMv
JTL1YToJTKgm3JE0lqDXL38e4VkGjXzh9I9DE94P2KDbqiecVATR79l/cuPyPTLcfCEDfX/MZw0b
IGV3poLivbRttW90DJQ6dCkZKv01OLQi51qFLr7wryT5kfmu4fMA75OwIR7EhIAeYpkQqjvEnXiN
UotBxI8effnaOYjQgwb8Cc0cm8OiH4ecGUcQGVnYyOL1YJ/FipUTKLq8RdENpLVTluQ23TPY/5em
Z/RNKE0pWLll+C1362GXN2f0QKOnNWHX3uv32pLUJYQLqYCZbZDfmiu35+NVykdS3NOuVPZNkcif
GImybDh0af1bzcmtG1BTHncZo+LUXIVO6d0oD/JFgYTVmZ4y9wBJpOZ3yNn4tw6zw16m2uywWS4o
IpgPKxCFUkCcCSbf30S5aI72HH5OWQVWMo8elhh7hB3b9JZ5wx3rsgu8YvIJORVqSu+/Q5IUNJSn
TpSndj6Mpp5PWVHA9wvpg43ocK3S5odwEthGOOA3BL7oa+T4kgztp98mwKViiQg90VpcWJTXAohb
rujFOFFCirFqnPcB9EZWAL1zqqLlZmrHNVCWt0wEu04OVC/X3bQnVM39aGG4MVC2oD+mOO5h7Ya9
exiWgn/GbL34aUUIrLSsB0W7rQ4zMAqFOIt62QaW3lnqK4ogPnJn8egow7Wo+O8dU2PQHNIZHku9
7/OpxD4nqMkj5QXXS2/HpvyZ2pzMKMrhYgbdJKEOBtH9qBg8VK1vXL/fGw0Dvw3cddMHqI9b2UGa
6m4SqnihZRfS6w8Vhpz2FE0JqUBNHdr2fqlQQKr8nCwDDZY5jgsiXiPuBK7z/gFIvT5auO4uLOw8
472mmvksdjFZeCkfS8fNrZ1tUBrrcDlWyPdd2pO5Mbz91EQw8RuFgZ1iUNfG/tfMJKtIPYkfGi9L
8hiR8Lkb4+AnylZLQ1XR7ynMzKvx4IT+mw4J5LslFOy+k+5RzGDQCDi+ZSKMwfeMDtOicu4B/Ij7
ImGZW7FBSIvgWNfjczMiNsnB/aNZwVdz2l3ngX3IQk5kzPrUr1WYQLRD2qPzS3WV1UW86/5YuXEv
PY6JzERHE3i4Vnu5L8uC2ELqYmPqJMs6QzwxVRmtSCBgNl4eNcdYdxg/LI7AfUQzSBybaz9seIQQ
XypwuNfFNTGEm0DwjUkzyhawqsH/OTkwdLadHY/vs33jjsH8GlR0uEy9iwnJwteJOzSjeHNQtX/x
MVcQzv/VBeij3VK+wdQC2oAQqNzqxmjH3dB7gSMmDWhhyeW8D/1EfdAS15AqYgKvmMRR66kfx8fI
kDlf1z78WY5/E7ZpgC/rKG+tQ72fbRtm/KotPoN16A84u2fdL970pwpNAPYieHpUAhe1gDRYeehW
AWFYpYTaeem+z3loDBqtYVpFBx3Onwu4j42Tk4BEl2jQJxQ6hY9esazCRVHalOTm7PPyKbyLo/JU
LRTLrHKHXoUPf5VA4Fn9JvzirNIIEQVFWkLQujXeBIom52oVUgyKCtvK9wmFBQjL24ziggT4QQpw
3CYuIRXLHIAjl7t8lWniorunewF1cJVw9Crm2KusE+EvWmUeuL8pBwekH38VgQRqkJl/zas4FJe4
+1a5aFiFowwFSaAkTShKJcpStUpMIVqTWUUnf5Wfwum1Ro3yV1lKzhHcDIviqD7Z5qzE/faK3SuM
61XSEg7SXQcUQq5y17gKXxz0Uy4nc/BWUWxc5TGy4LcDelnMu3woVwktR0uLm3APMgx4KyqbRG1r
mvrWl+4+WmU4exXkXJQ5d5XoplWsc1DtkjD4XfUfYydeeN4c5SruKVS+GrWvWWU/1GH6+VYpkDPn
H38VB5E+L3Jc/asqvAnRD638YVnlxI7jWLUKjCVKo4PimLVFhE0RI0nifS3lz7onLJpisGpXsbLn
YBp79WNCv7ql7Rc4x+AJaAhiaUZ4CsWzQfmsFL5MtYqh5SqLshLHTYxQ2q+SKdaXeZVQB7RUnvs1
vZ639E40q9Sq0FxHtFdW0vaxWOXYGl02WgVaD6VWrJIty2Tuw6uMm6x67irsNvHVtAq9y7fku4q/
yyoDN6sgnHs0IkROlm2ByBBATa+QJUNWV42DJ042cGeJBKbxsGer0GDTyPhWrxI0EuBLgyYtV3G6
de7HnPN4y9fstdI/utCIwxZHu4IHbtXi10JuKFol79hD/J6IlEYqTY7+KozHjNyrUA6Kx9nXaOc+
GvqU8dlHUm8KDjFtwhe9yu32KrwjLes9hSvvrqzFDSgd5Gs00Io6FK3vyql5FUUcbwbPmghMs0xl
vlmZjb9psZ7lSsgpMV/2pBvKmjprsuQTk531mEQU80wkk9jmtHQb+rreAgehl3v9lnIvVEQ6uqgm
fzSZnV92IUtz+jSsUt1VFlCHSXMm7rv2NsAsQmtki7SVio+4xHooHXFX0iZEZs25NJb3opW8IYr0
FQH+8rPa3yrNXcLVgiqK/CujHWUHkegn2y4+OUmRc7BiQ+TgASs579rtlhqK8tTr8hRLkrM1KT42
8dWB2WxjYSy95ea4xJwcYydAbDS3GqPCbM1I1dMfLEY/xzSnMEE4r2GLBjJT25WMX7XRVK/Op1C6
6TEc6UPLSYbjdksr7GrrocRhr5+P+qvvkmvAvF9VlOBQYUQkO032qL/qxzUzta7dsfrfCUdefIBe
TvVn1N38DBKbii8BUa27krHhxF2oFkp7hSsTDBib6ntL2RIFwNs7nUViyCOo5sAkV9PikVJiiYHB
mipD9ghtn7rgRYhIphlGbpGiSdrDhNXEATDuSXrI85UtvPripJen+3zJj8Yk5jhM9AiosH2wVPxS
yjTAMAbtOM8fa/ZTUrHjZxZxC5qZbWom5vdhwhvRZT4X/fiu++ApBQyEZ+MW8ZJ/gyYGI6sw2lrq
3ecEb49wKMvJtynZtd50t5w6l8FB++XWbZsn/mCOTRjB9uzG3mwKcOucSkLocNPODjjkGfLQB2Og
qFbmZ6rH8gq64tmZLQFHNCwZdTlDx9cq933gkbCoOxHf9sxyeOnJC5e62tUJcLoso5LGlqRzGxRo
l7u7NTBcgnjM+JRgurE5YXshJC6hggxKVQ/gfCFfEBNCUIXYJ05Gl1TScwaEFL/+rwAcmYLlmdj4
JmWdH4z3EwWRj+tExeGM46PnQDL3NJnbyVtlaZ6vVnXRQRNsAp6xtWbdN62lohOXA8eCngxH2u/q
wufyX7+ReU0+4JroNt8MnyWXhFbmiYgoQl5nDN2o6UiPG6Kk7+4CHjHKyTyPVX3GPtHwR4R/dJI/
1emhTvRvCy2gwYywwfMZEQ717j07rIg4kXNS3kI3CzlCzvavWcV6xYteQkqzKAUNnuE1UEndRuxl
qujBon9AThHdgYxFlP7quwZkdWSxaV4eQ1yvfUamaa44bowlZYJZgBkn7yJoMiUFl9plKXuyxVBt
O4RHHo5feK9puBRAQl2f1W6XC2Z5nhOQYadTpPi+RSMr6pysY9RF0XacXTrWRMNEXlMTiCXfOyw9
NcBuJv3t6CXxMerCfS3J04aq/gzxXu/wuD1SipJtQXZRlltnlwTLz3GOEuQTwQMpewWd/qrZ6R2n
sCEKY32NY8cz1rynCWCZ2j9VZrhp6cTM5xvuIUNvPXnwBGkfKp7n+K6G7TAVhhDVEPKfjRicIwrH
IgQ7LL95IN/z78rrJZ/HPxwtSM4S2Onxc3m0CMI4kluYZqzaA6ia7A624aWFYDZLvoGc8l8mpzx3
7sIuZ10kaq6rTPHe4XrRO8NNdIm406VMArrJIQ5Us0MNxR/OVcMtTofHxtAdrvMoPxdgOxvKVfqW
ZE9YXQuX07wmQgcfcnmRzfQEUujOBC7ePUVGnIS5AqCAm9N79PA8uYn7QB5Gev0raVYMiQp/Ge0M
nCn8SV+wQDwZUo3bgVN/UojHoqWewa/2ZRFhw4n9SzgxtS749rHQCx39xJpzsPoUqWpafS7bNDG/
ceUztdjEmGSBW7g/hZa5s9drTZKdbcsflc8ssQAsI6T0tVSW8+8tN1P5vem7ej/AcGtL8RI5T5Yi
9uXS5t6ZmdLuADCFhVOXT8+00wV9snE7feVLTY+zH28HwktOa31MFhlTIkkTV4b85MC2xV9RQDOO
36h8uaJVyGeI7m180ek9BEaVqT+CYhqfdMSmduKPRIb3ERNnWtV3qnT/WFbxVK1fM7m0F1Vlu6Ln
Rh7Y6cbxHUFES3GLzlwwpxrsbxnciJCgVTIeBtf8ctwJ36hf3db2zRRTPyqzmgpSXEZlG0SHlp6p
g29PgAsxb4ABHA8T9l9OX2cmED2tHN9lgEaYIiFmwUJXwUU2uK49Z96L1Ayo+sa6iq3wKWVWkI3N
Uzp7tSJnOYGmLYjQwX9rIhIuxdxfTfiqN3VXUzab26t7bzv4BSQ9t9p5Jmq2AX7ziVYXVofkhWB6
bqai5dd7wB16cX5WJLAIKuYQYOvyXPlFckoFkZDJZo2sFhAgijcU7tZXYYiMDMS7oOFh6hmZzVVB
/B/7NadXGhnM7eg2r/nBAX3I4O0IKuJcOjQ40ViDrWg/1bdNHpZbaS2fup4sjEAQFdOhpM2HUeIQ
UHmcpg0suyX/0WUtDcHdYxNpOnYx0z9N9pkbEZVNHejHVX06NVX1TmryJWwrWCJz9cvlrLu1HvC1
3zg1PhrCoLQtmGG6DpL2F6FWcqWp6xyrGYBLI3P/JuKQz1lr+ZjI0EEO1O6tu/BBaIL5vljc5RLS
O2IVIrup65z0QAyJZeYZwh20MMFdAn8GTR9UtU8m51jVKt1rGY/baHHmEwG8YjK36WLQ0hzq9ugV
2gUG3MSIubPPIY7rPzLBSxAaeuD0jFBpOFrydUND7vAR9ytAMJqRm0MCqduxehZ2T0k8gIGDY1HN
UAzZ/WyFERPI9DwmMFgrBw8x6jgJBzXsuccFVHHw++pxLVWKyu2ihpqlbThhDfCeQlHQ4hJjiM6y
MybM+cIpmdvX3LvHzm8/02L6VSPLnP3SO/u1vtcltpBhwUJcR7Z39BUtC1Hmf7YeZiw/iF7LQN7C
Yf2c0H4ucCGgxCrZHabRWssAeDgCIeR2LzOMRl12Q/Zgq2AlnFHiPzLSZxtoDORW0Iuuu6D4nc0U
d0USVep/sXcey5ErbZJ9oUEbENDb1JJJJlWRG1ixBAJaBgLA0/cB7/zT3Wa96N7PhnZvsYoiEwhE
fO5+nOTe4lilKNGo8yfcQs7Vg87mML7eZSmlW/wqh37M6zvmzwSGpH1MhkY/mIZ8o6AkgT06/uzT
prm0i1U3wAu6cUYX2gfRSdswzZskeTeNy7DSoZXOWtm96LamkBiiYf6s7BQEIqGzW9L45b4Uachd
648H3GVs92W4dWhJoiDGme5TdTMGievfrNVTUppbsxVHHhN4S82jLB33WLZ/29jQF96837pJCe9V
M2JGCOvRMi60mCRnP/hho4nsu4wtvm8081V17qsWdnUL64fSFjRuKfbhxd40kROKOIM+WCE1BZRy
nsah5Q4l3Zb3pyiPWL9d78JottvZgSKIaja/qae740m915O89jNOKZ4ei7EuM0Z332jeUZ8zaNiP
/d5L/jR9gflBqFeOyxF+ub8DxmbanTCt1UnDBpiQq5npU2wobKgJiE9jVnenih8ZHek9S+HKNfrg
mS6taOfOwUsUlnItqko/dTr5k2QltkbXwK/II15n1ZtOJAMvbkkS1j/hhAT7RS3cJHp0t4kZ/ki8
6sXqy/4WjXUHhYDHnz3FP+KIEweFIU8zpgxEFjkgggmHLunkHeN8soun93jOzn3MEHWu/Q9l2cSg
5UaGmILtHEuAVq59ZQehsGswjMAKl5TNU2oT7RoSCtMsLNE4fqcjGCaf5BPjy9RY46t0VjLqTngP
ifYJEIq+Ja+jng4uXqNtUFOfk1RztqVJCNxEAewyc3d138BPzvWDFjP3ZPPgngxnifVETcslyJlT
+P6lxk7vO/eOGtPQZwTuLadJSbEndAeHBKsfrAvZ/SEB+pRKYKPVkBLeMZ1rC7pmQ8nqrwJjcKYC
ebCj6lyGzQ9H26TmIuYrhberDLx0jd3Jg6O8R1dPFeKSQ4bbwg0Cj4wGcFgzbLAxs9rrGazTygcy
VZjR36iyii0olIOlnIl5XfaAufEXhyu5B8q+873w51gTExN1JRglqk0aJ+nRb/+AyaGdJcHKa9Jp
xz3o+A9u9NgWtnMxm/KeEVxbZZPN7ZkOtyBUnzEx6qGb4BoZwXtTDD8rqSWEs4bMXYraKapsZ/Nq
kTzCcFqS9DRw/DEvr24Zx2YyHtE+kJ65scFTDXaPd9WtiGUAN+DNG1989zOT80NSOPkO+U2dLNcp
iKNijiqbnR9OYm2brneIC2RpuwMWMMYarkBdUoJbPSsjeauVPoTORM814+PNQPgxLRjPpFRw0WmC
owgIo7PLIuR6byyzzUfFqPpdDg7/ulPb1oQsmagifijMWp972BVpS62N1B5Pet1sKXm7FJYmLwNN
6yibxqIBU98BEXvH7KXPMyzq0EM8Dd0aivy4600JmsMyxNMEHdibwtcsd7rDmIB+aEx8bgZFugKI
EUz85BfbhnnTB0m1Fr79lDVRtwE+a68Six1IPVQc4fzinhmazb0LhU3P0COQxXI4Rtnv2CkhOfTG
vc97n9fFjx/9LNfbYLAYNqYQZHPA5I53mxOKz8uZqHzB0yBM5gcq1PCIeWo9OL5/cnzxq9Rs1McR
RHIkRPye9bdW/Y3Ymz/NogwfOmPelgs6fcb0MGUQjpVQXG5PlT8+23iUyAkxltOx3d2UaX0V00QF
ZGbgZiVFzI6fynEez0Pey2tTZwevKTemo6lUXrrbY8jdurQAb2f7VvgXusIYb4d/MvlT+9mxMLmb
aqexafo1t37lHGLNHlBZ2tnTm0m7ToDRMUgLH4q0S+kj9Lq+ojDVcbqFh2bt1Hs613/LVrFF7vN1
3tofoVuVv22vOLnYsKe2uqbSJ7xlq70/W82e4CLY+jY/z4TSamOUu9n1ORQB8Rv0tOKVImPHclHg
oFkbs+lthipgIp0YNLLpe4UFC+EwIqkxdvRX45NI7PjLn6j17QfK6uGEXjOjYww/hdkumYaL68Vy
l47FRSkYeAEHB+SNsd1MsUGEUA1nK5v3SrnZRY0/WvqkjiZ7I6LWCQhkCeCpqEBGFcz1aqDtm9oJ
+rMeKOFsNOVnJKs/GRlTNFHMT54GgkC2HQMcP2/b/swVNjhSKqhCFCFS0hIv524NV8nZZ07Kw2+y
iid72d9AlcKN3CbbWqeEyBmX00PAAXuw8xt9cj4zhn7fOFuReQe0tV8peKQtIOV0nRKspepkxFZG
n1cYEAXtnKN2UIL59sDtyvyedPPjPGTDTZGR4GjM25k28xdy5ZX0d/pn9gk+QMgqZbydJL8FG5zu
DrHsYhLSrV0X1EuHCQB8ENWUVfwAeYhn3zwuR0Zrm2b2zmRUdF0c62ht/c3zWt4+i1s6I+6T8D0F
a0VHhpshAXExoapHIRmd+Amt1HkTUJAQ1QdUd0RjwVSbEkbgZty5hlV+hGl5cwHDbTrRIr6kl3y0
smcSu3My5pfvD4aRFov3m5PFIDYSDB7qXAKP24IZTSn4xqFo659O+LbiMJ8UoNxUF1Tnmdo9kVPs
6NfeZ1L5aLdyth9Dk7wUnaolrgGUiK4xz/3o/oiBIkFAHjYkyW6lmxbvRc573SO+l0tIOKbxT4yL
0mmhV4HxwFAIOn+6tUiEpzBgwzWFQJgqBvh85arE9E3FVNK82Gryt10dGhsmdbQMnIyOoRdch33j
An/TA11SiTbWuE/gTfvZ+JiJeU3GdyKUNt68IK/2WUcDS4hXsGEbyCbuz1jO6JbMMbVSw9YOl1QI
7b8QKtxqCx2IrOTEBoVyb+Iu+owvhbhbWexjMaQPsRHcM7Ngak2ek21yyOCuJ5k0AdM+1CPxJXo/
O0Eer6sz8g+eOIZd1Dx8fzB9CssTdzu4doJD2SGIZ0tzD0uGIzHIDXxhafsu2VF501DuzYgpTiNt
wgwBCA6zsx9H3JQXuXDsbUau9iA5n0a9XgX+TFLHDi9kA3Dfl6TZBhDkRN0rj73T2KOATPEhKEsB
8wMsejyfcaC+xY3rXoRMoLB3BG6kmf+kD6rZFjk5zjyIQR5MNAsInb5XCJtTnpnbZhCXcWRhqurm
aLylDt4N0BvDjrkzrK6Oh7uwI24yem/2OfyaoqvBco/svBcaGzL0MN+JB5E4m+1LrDL/GQfpr4Cc
p3DeapttbW2szRJb9eSp4pL2wUnRyBfYWbhPvKIgNO0/xpwRWhE0Wzh6zdpocgPsVv3XzpLffmMG
u8b0um3tgztxicswQXG4BYAP7Geupkq4XznMy7MuUqaY2M9AMUL4wopSxv4xyLyPMkmYLvXhlZqY
+JkUtpWWIPlSh5Uxf6WPWj9g/hKU4Ao8rCghnOjKgF509gMWCz8yLBiIuFzzIGFYSF995Ytx3RVU
3gre9I7TAvE9BLUEv/haxcFOjN6un+NHhUDG+G7qjH3XYA8sIc3zFHtoNSB9qbpzPAsM3jwSlEnb
SSuZodR967CpA/oQiD0xpXxHApqflGyJKKYjMiBiNdsDA2V311Z36m/nHdk452CWyiImVn54wYtt
IQ2ZQ3YBR4FeUzLdYK4eUu1gl8VnkQtO2/2aTd1058gfHfsUNcbClk4dpVjXUdve/YAC8ZQqZW+I
KS7XvGbCPekqZBSPHMEZWbG/NafbLEnfpvkTMUFOSqM8Sex8exA2TLh1B45p4tDr4fcLoLR7VrDO
UxOfcN5/eFlgHEyK4COVGLfG1f0qcll3Z/gWazPwtpVTy5fB0ySA6/nJGTvIKnaEC7MayLu4HVu3
OTwXKokOy8h7rFPipb3zO5w42+dheRh0Ze1Lp6VIjNRXWlrkf1MqbBZDTrh8+P4vZ2lt6cG94HI0
h454HoKpReT5mxX9/eHbjYE1gTxRbo6I0BKPUWunBVMoXEonThwIPknFhlVynsIdRigIGCfEn+9e
nu/Pf3/oxoasqRG88qMj+X73NoVjyegTqsF3bdH3H8WMo6kY0Yd0sbZRJPYqc7/aOTl5/JY1g0F8
1kOK8giXhBsW5e40Lx/wFGIASV2Tc5jNiW9Sw4kJt/rnw1tOMvUULO6z0khf/FZRPw5s5J8/Chco
y//3Uv9PvNS2a3sU3f0/4+6C1f4vXuq3/453/c8/+hfv2v034YC1xkbtBIEILGy+/+Jd2//m+cBQ
ndB33cXPjMP3P9zUjgtn6793U/PV7AANxA8EA97/lZtafH+X/+qn5vtzWuNr8mOYZrA0+/36eU/K
GF+y9X+CwauqaoqtQz83TxB9mpWTlZRXXHDLwvKI0xKPULn3m2YP/eZMXCBzBmtPDJ/hbbEcDSYo
sSdtTfZR+A/wSTckUjRCD2VvVd1mhyET29D0h1NRG6/LDpLi+tfZWjJtCrJYyDzezvFzsKDkND9H
1njHiLSKVXBqzO6ZDQrcL+gmJXE1v7rmlkcFinzI/iLnv9fR+CPyaxPXJaNsGAefuntM3lq3Y6Ol
KQRlkfFF/cnu8GvEOnNihsRTwLsnwrsEXUcmAyzBYBynvwkmHsf3InxuJQKT7w9YmgIsDZmAS2LG
WBEF3ppoUX5LX5w6gqiHwFebzEW4WTlyhJkNnWZ2YO94PiWiMUlQRi3Ewcryr1+Quiz4x00bkunj
Nt1MitjpmDOOy9J7a77l4W/bDV/sZLimSYgIYpO0FRR3fZdj8fbdk4iJU2yL/9vGVbBTNTg4mpB1
tu3ScccRQK0clqZ1JUmOC7PkIC8yDCCGGTlA304eu2u6YErnB2b4eDez3FI2sySr+fmFbXvblsv+
NZI4od2NonD+PPndX4B89aWGTZ43/NpwlI2TQI11Kyd5hMID0Ru605nZEg2lcohhDsW4ROLkVpj9
7xqm1F6OENtkEoVvaFrW2zRbx5o9veB8jH2lsA6TjlLUWua/ZNCsQ5A+MT5m6hfqXRNI5zbwYDsG
CUFte1nzljavpa5PGTaqtz07aPyvNXs/cnYcvjxp8aM48XlIRmGtyTCt2hGrajsa/Lsh37PkOnJC
BY+tTxUxrotaJmvwr98oQJM7Cja6UzK24XH0DonP2x8A02F4FO+nNP/j6pBhsLXXcfV7DowvSR/C
jqSS3pqYM1ZsdVKmFScYTxOGoX0ZlJd2aWQTVol3UAanJZWYzJ27WeqjidFmd/Ch9i6LB1TOogB3
ZJKr0pRo0RNypvQCyFtL1K/yimdqXcB1W9PXOAoNpiptT4RtLzzmwdkut5o7QtFgesrAZ2mE+qcN
sxjVBjzdEtymas6IJ4HbBnoFMmB/6pcPDhnxQqfuP+VpY/6RtOGHYxYwsV2DsAHieP8rC4J93IPb
Y2bS41cP8NK2I0EpEsjsv/K/RZJCf+x4I9h/XlhewEPK6nfuF+8ts6wdMLwY2+p2bBaFtuJopyP3
P1U3RkZOqppOLLdbguFM3Ol9M2YE7bGAteAb2A9TCYAlGwJ0PEzz1C9zGge8nRbtKyzSQ9qO9GRn
brf9fjJ+W7WjIq62umQ8XiVxd0b+fWqVl+1nbI4Bgtauz9yHpnGNvQeNx6jTR79ZqIyu7NYasnMf
x/qkce6ehIME0WM/7qtw18ckuNgb32TKqKYWDmHKGu1j0sUCGsPP2Bl01Sls3F7nQMJyqGxLhwAU
6GDeGpx+uPFia+0refjn50zcZ9DdSGGVounOdPAxVFSiNMg5TOJ+MnlWeFzd53/2K4ANDzpp1vNv
c6mxY7w9nqKZg5m+Z7rv11qZNlrRumzm7mT7wUMd+7y0HuyNKi2OI83dNBJPh+8W1MaAElhE3bRS
apHWgVj4hmAwXv7UBbVWarLo9EEUUSwFa6YRX5Mv0Nwr+n46xSRosJon12KlMXzepSbJ/JNvZwy6
RDrd8yC4eGoG4VQY874/EuNtHx2BmBEQGMhzfz5bRH25eHfB2PqnuY5fWjmWeyI6WAW19lkRAog6
k3VqFqVWdrwZbvZbTLQle15cbr6Hqn2Xw5nwwFdP2fH7QcR5DtMQxZJTXGoOTNkzhNUI6Tx7yjhc
PoyWWd3bMNzHVtu+MRZi3Wq6j+//i2W3QGgTzEr9O/lQ6yqsznmYXerHOOksKcTMOigFur/E2HNn
7Cg3cWgaG5FZzsVqxJ9+kKeCTAJcZopxnWQ9BD1KhKweCHEv7Awb9V631KZC7H3npV0FaoLmhmp7
AdfFrj3rr0omNsc6AdMgrHFcEAEZV15kxQLaPTDrGKk7mES9hz6GgyDjDOyPUbwpHTR5MwcUSHbb
I1qKVZ4LH9d2x7m7o67xMZZfTjS756phJju1tbWVo3rkKBSw5DcJlx1kapd7CnBw/FVHabB2xkwf
MisgTVv5JxEa3smTyaUlC7b3W8LJ5YjC2DvmxY0ql3RsaV+qPkVvmztgTNCWNkZlYDnII7TNuO+2
okvfvAkvRMroAQd4RGCaXrINwmRAw6p899yi5IgKGbDGfbcF7esdxol5Ul/hDRgRwZ8xxDpR3t2i
sr7JsKqOyje9PTVrePolOarISupTkf8ubZ4ikMLmDRYEKh0ddYTw+ZJoC1wE+TbWCcXkJbBcSLtU
WFhlnF9Nvtbm+xO8hOXWr9WeRQnOQ5JxXBDQRNXwXNqlt4e8dlcG2bIk7aFwhGV5rVv+LzHTe67M
ZEcw4QUm49Ew7Leoz6LPDijTOhmyGi0BWF6aPQ/2zInEAWU6zmpjjVZ/CnxyFy0cJFMbWJ7xdtiY
9EFSBpggilztx6kh1NamZ0CWBhSi2hvv2u6OPgzSlGPfEx5d8LlD0567M2zodK0G3P2jbwOvnnhX
GTSzjbPCgw76lypQFHkWmeKyyn8aKrzb9Orc4N3iyh8aMKb+dCnrCxkyZtduJE7KH69oNd5GtqGz
A7R1m/2OKUxG4wls4MAZ4m078JcQSOFnRfpDzUH8iMCE1Ifx02UOAcZnU0aD/cxbdJqld2F32t/x
sM0w44wfaEPFxmIE9FrEzjVP0z0uyfYSaVRinkLz2WyfASoaayl0/uBE0tzAF6vOonOeXdOLGay1
xk2S+b9ilahWwedE6cYjmwgSxPQPHpSDpJKmIDyymPGz4avXAS7NWrUp/mUM4q8MGTFyjVpgQmQS
6HC3TTSZvBbWj1lZLVNq3p6KJJFs/atVQZ8yAiL5SExkFXI7/fZEP/dJYl36LMGcZlbiPRH7wFbe
OSTNu0bxdC8Mac/YnXj44je9pAyOI2S9U90JHAgynHdqznjuN/wIJBfwhTqJfdGDdA/RGF7M0YTI
7fY2jKcsgmfuTlvpxT9bDiO3JNXlFtiVS4qg6ledrcu9rpLqmDtF8DQO7S1Mp6dhDtuXWQLub3zw
CBmg/BOj6tbIz3U64dWsqZlrbfHJ0rey66R/TWh0tmOYNoXkimMXVmznMYbRIZP8Al/yV5pCP7QN
NKM5hauT4WGNP9F9BnThAft8Z8p10cLspUs5uE3KvodTSPhysvwtBKaUUS9mYVqg+z37ZqLuHRSj
aY4dfAsuVfZO3x6sGBbtnNliLbrJeq5qvlxWdqQAq/697yRWxNivX02BG7Bg5vPbhSybDHXw2s6+
BykMs6Tfvpap1a6LEZcJT876o0sBDJaWEZ/pcEVWoXWdkuvqyy9aClhoYcH2Wrq7smtey29Gi/xK
dbtMhenpYqF3oPkyv0OugpxH/D/wfJ4eNRQ6OoROqafe8HsCt7fLfEOHYXXIZnNPSxdEzJBCwMjs
5mui/nSFhzCnfTZPDAqAbbIhHjyuDl5Xw1ji+AWb5Kh9nyKrvTgxNZVsPWgjMZDq3WJyDkbP9DyV
3rnFA7LBBZ1zwEMGl4Dwktxzn6aJugs7aC9Z1QWQ7op8n1E98FCF6U++CujaxgvWvl+5PwfYCDdb
UgyZYOLYc+6jGXm0fvScDZs5vsdjbK/mocQNj3DKL2F2RwsL4CqNnW3d+xNWh6XQBkrfOpxlAdLK
Hna59K29m/d/R7uiYiUjSG77+r1sqWApbDaHZmRvHG5/GBY2jT2y30H75jJ2wxXe5+hxyKMnGpld
7hzjb1kDV/CMIzGQY5zSAFEWGRGmns4wLrRhnfTkq4pYO8Bo6kMddcZVGBODzurQsdjf/BQzYBrI
CeIXVz46O7kaXlGwm8a1LbJbnElORgJATBsgzvhmc0KdT46l635JPVs7Ekg+o3QiUirugNcPGk++
KqrrmHtPiepfdIg0ZvhdQFlpHXIKji91UwebXoiKr4wPhg4ocAl8Zb+x/7qRr/aNMFsYqGV6Y7lh
v1Fb3b1NQQtMEjG+SPtwyyrZU6VL12lp+zVhr2JYG+wwNrS5PIxFoB6iD0YQepVhGjkUDDHwaJrN
MoK1j/3kPyVQeA/jWNJQNBCdhXBnrB1aNC8iv87uMtKe4Ql0Co58JP0fky33Revnr2Vk3gCecC1C
jZZzo3h/sr0Dm10iVZBWQaPr3XHYVIAPyMQSv/RbE1plU52NeOBWBzCBYpVdsOTIs8pmXuQIiSnN
FEAULkxM4zg+aCup+z+zcprzIIDWUvXys42zYq1h3WDW7k0K6sd+pQMdHq0BP2RKVKLFffpECcmH
JcUE6mmZt1t4563KIS2Uxno7TIM8FLm7AlxmH2Bz2cC2sQwS18a2NBWP+B0Cxsggni0v6CGBBr/6
KazO7mQoWCwCURgHT9+A8vUjfXPKfqv9OQSEmqrrUGUvRnF3bSWfvSBOro1jMfImmIf0ezfaKlwF
Ydx5K7TI61gMlyJloycd/1JJL7xJGiBwsmJJgcM39Y5zNvzfZtVPZ0xlmPhSoOQQ4cGpPmuSR6ds
4FORiJE/8vhYGHlCczESH/zvcxdjoJs6O3pxAuRvHzv0ONef4Ay5gqzHsvXlxyBoRaJWbJTioRvo
d7dAgzwINBtkeizzoUvWLFieuIhbHitmsQRKzWpN0hQOZMfVq1PzgBMRhKdH4TBZ4XXdQoEqadNG
Pe3PaWJvrMpigxh0L1M4Ddu4N4hcgKfcMFQXW2G6ybbMKJTq7Zz4IbPq3k1JwvK5wqI811N6Ay1L
HSUw/ZRT4NFyvNdYlhBOpsoAtVTC3zUNcfJec4PmVMJDZZPnuzG0cWx0vrcOM/nmtTnbmpz7SfB6
73gErOovVP/xCR96AQBz+G2Nw4uscG6lJBRt3bjYcJw/jRn+cfORImqr+OWS5jkiMu5w3npXDsN0
4ngExpvWE2+2c5RWGL6KsPyZaRh0c4i9cLSAFwaKkYrXwFAhpuUUHdKbhR42LNx/aXXPvBI/nK7Q
R4LVbAXlU4m5pePxwygh/yH7B6K/03sUU3zMPYfxv3GKe2EHR9It05EU0WUY1BvkKnjpVN8dXUmM
jVv8bBhaIAdbZK/6IHiqSEWRrj/Gbtf/4sNmrjMihbX/LFN74+cDeV7J/tdvueIH3SH9yM3IdumW
JB2a8YCqETN28owOFZlXdNKMDSOv/fCoQKJPzom3Ektv7KegfIzkeRzYek6tEe3Vj6lLB47vcIpa
q97wZ2BzK6cjcAFQ09gBsCG6Q4IFIbNmdeuTeUHqH6QY4KUyXNlEBXa4ctawGyqF4OEx8Busn81M
b9ej8Md39ISFU4+dwFCiPajZBMKlpwelA+eRpd99zLH1rRA36FJShHG6KjhDKVdrYQTsyGi2ato6
+SDqfuRAlX8WU7x1fDycKmnktaDqk506gbpFJVjPi2ZI9TKPJ+jtN8tk/hLwa208Gf1ecADrGRbY
2mknJqkGxd1DCqsvQODFF22vm4DuvhE30cYMOwouUn5pLzFIT7kT2kZpyUPLJddUqPP0c2q7/oMT
psdb0WwsB+WmYcD6SO+npgGl7Xn6w8Izw8S9QteAzjMpf9sH4mc+kztt4EWX+bifeKAr9xuph9gl
iupBZNElyTEbpkG572xVvLgzpHrTS3ZKOc+JDqpV04tzm5C/D92XqpmjDQUAGa9/I+/D8kF65Wfj
98WTW3CBcurz4nqX6xFj/UCwU3XWDTXQV6cuzSDZNtG0ioEzDFN8FVjqi4noSu9BxOkquwQZzU3q
0UDTtuRoKoMrrKqTL5IOaywz79ikHho1/RzJ/7exgoftogm15a3F6kEtMisWPV0yH+xXXuWhZUxy
c0X9MUbOIRuZdRfJYqKx2efQjIXf8upC9WOU8eWCryvYK7rhYx3IF09oe7WET2iBgNfpJF6yqipJ
Kpe4NqwQlL5J3EaPVgbh7pVWZ8bW0By5Elcl/GHu49dYY7LPcclT7IXZ13gtc7IFZUO2TmQUcs+S
cLZWH/ZkL4Vb1MuxaaoSYl455sXdEOLuGlH6tWBjHdfVu8tsBAPnytXFvsFjokqA9BYCFR6R+UMk
j1KyU6jzH1yTn05hjswfIWLWXvfRS0JAwore6Fn4BcoCI4hhnusJxxXP+LXmASAca2UQm9kQ8nZI
q1t3d2Jwyoxi5Xm0v2S5z8SIl9WRjFeMu2+R+XC17Z8Zvr3Fk1cBv6VBqxwdtWkL/GpUCX2Hyxzc
VtTz0ekB6YFkHT1XpPdRFIxxqzqKF2gZ3FQtbx9m+Q/EwwkvpYfDcMCSoPllQTH8zY3gksW46kae
k9RDB/XFA1eVAR1Ci1QHv4M3z/zySwXjF8AwxsaMD/Bms3eazENbGO7ZsradFXvYVknoNEyTSZD/
8ZLoc/a6GSc89u0qf1BpsFRwOGf2DAL8CpnZg+W4Z+EASiKlclEx6Cp3Kuk3tvzHKmNKM7QOekNP
2Qnhjc1cdZ/EJZ58K6Pzceb0jg/zPCGHWH52cMJTA3lwWzFm4TCdrMOUdo8uObd1/SuG8+nNCQJy
M5RXi6QBxh4zL4wN05RwZ6bq7FJTEzu6O2YUcjC/e0zNyTpaTeCvsARvHGCSHeiBi8enbM+KN+jY
8FPq7g+oBH2bwa0UVvxLC4dWgAArgUmRjkuhjo70GwErZ01QTTLwZmdX2by0Le6Jla7p5MmWdh61
9PT0S2NPY9DdE/C74XQFcLz0+kwhdwBv3IBnsT2OM+0/7ncPUIz3karXhzijI6hE7zAoDQooD/KG
I5mZ4tNcWoUK46+xtAyppW8oX6YLrg28dekiMpdWovS7n2hpKpqWziISiK9yaTFqqDMKl16jhIKj
fmk6EkvnEVZOdc17LgTkjeaFyvrjaJGZH5a2pIp/4wz0J2UdrrZEcvoEAv7Okaz9SD36liZIvgdk
b3vjGrQxUeLNK7c0NLFrVAdjaW0KqW8KbPeCw+WJ3R3IvkdjJiMiDN3sv4GknQlZsVnaoDzZHDvq
ocqlJ6qsp7s3gtMEPrDGqC02JaVS3lIuRckU0E9O20vvFExeQks6MCiHYcLeVMajXT1YHQsvplDm
udVt1vl9Nvt6m2J7WqcPRUsy3BW2Q/YlkGf8ube4weKIQv4ZCfNL4WjnyueQxDnmi+XG6qOKSnio
xnb3FWuLTg15TQassnJp3/KXHq5uaeQCpxFvm4jG09CT/r7j+kvzOL+UxEiPJfuDQNHk6eh3OUW8
fV28HWjLXWpZiJMR8jhWJem0Ft9rMv+dYEs/uSZyTpiOT9kClEyI+uOd7GiYmGgjSFgDzLkkH0MX
md98jks1mUtHmVy6yqATj834BL0Z+7wQP4HnuuciMR6Jah37sUpPuWn1G0wiKyuiDC0U9RdXREE6
Hs9XTV0THFHshNm1DNlRICyRZ5j7Vz1QSk3mrb/YBCh1H250H2BRTho8xlX7lob93WuoawuW4rai
hyXk2uzQ6XTD8UiprjLfCPIzApgxmKpkEruhnbyLX/ebufdfsXSRC4mqfoulrTu0iYAukYK7ZFxm
G+FXSPvOj9z8rOQAwoJ5wAHGJryCybAgpgy0ao5ddGiOytMcc/ROZP67TZudz8wZplM3vi8ZsZHG
u4Tmu5kGPL1U4dV04llLOV661OS134V5S3WeRYeet5Tp+bTqIUuueCOCzdTKQ5n8GNhWXlNKYyaQ
cJvZy8/M4OlfZIwwk7WrLXZ4IRZ7WOhq2+D65VCGK9oSd4M1kvOh9ZJGEc8jIjJxRKuDbCw03REs
Pd0BjcN3qpcSwZo2wRJz367yfuu6YHZew/euMqNiRMrWvyluquEV6ycARAL9bmJbiJZ0UBURHZfU
A4j/kR+jNlBv1L2n7XDih9sB4ETD9ellwUNyMgpzeoKL9TR0rFsNFYxO6/IQ89Qihuj2Ibfws0xn
Uwr1NEGqnxRYrpS/12JARHqF0xocGanPG0+LfdwW41rHeH9cckQQR6h11OodBhn4cPHWdaBp+9F/
gan6KmiE9GiGTOruEGOmjAsqI2MqDh9roqePKdvCE2nG57gezHNA1yQFAcODy7Ja2dRQon3RSQkV
vboMS02l6SdHn/jdahIcpfEjlD9KYEs17ZZ08wWPI32XbLUpvpT2MViqMI2Mxqik5llVJG+Za4sL
Zr9tuxRocg+zAaaDY+ZBs+4c2KATQCvbg5TWu+RK3LZnOS/o/DWZlbv1Q1CCyFhqO3mwTpR4erR5
DjBSgOM2P9SvpDCHQzl7S4lVsi9NMGCmyp8n4fK6JSZeBHgJxkBtqGIMGVSMKCwPGXveZhqvQDNB
FQ6W6pJiMaTCFnhq6RJIy4Sa1iFDpSiGfWDw9nS0lNGw6YzqGiIxFK2C0RNFzB3y+hRkhrVVQPoT
CBtQsJD90wazOfJIQ1tqTGsqDzXWjMw+pz5bL3O6zAaKaJNWqKn+uEGEzPe9xVIn3eXQEWbtddph
YI+f+p4Je0escm+C0JhD0W4sLO7ujAqAfMAengtT9l9pDQPHl+WuopeCLBMrdGVhbNPhFwEqhMx5
evEqLpTYJqMz/Dt7Z9Yjt7Ft6f/S7zyICE7BBvol56GysmaV9EKUVBLneeav74/lcxt2+VwL970B
Q7Atq8xkMhix917rWxSVFimz6RI3m8yMJ6E8vdjxry42fw5zDRpjsWim0ZKOSExrWtLU0xGo9Dke
V9Ug3XsXcd1EhgaSOnig1Qv9tezUmu2LW0picW37GlGVMmvJzCuawK05+O+Jq9qVldvGsTJcEgch
PZOpVWwr+0FK3qPN4D/rWT/Af50YrAt1U+rxqBwU25ns6X3WxY+5iykdZrBOvQtPK1ftvhxMvg2O
u40HliXqxrdeOhvZl9mmdN9GyP3wyt48/F6jhlQwhOSHQcsf8aXCkumiGUAIDpO1aUbkkBrxbZ+F
a+8jpBhPA5nF3EESJvw7O4Tg0yftocfiheMUsVogMbCMGoXl1N5hj2ZyZQNX6BHSdV6iGIcNR7SR
JGHhFXZ199NIvlQlm7Oryx1Uhts5GVHqzsUGzQczF/OeZNBX0pUb36W4JM1Ij8Q2eykBzr1NggGB
zuNcAwjuMW23MJ057RD8rJcI6MzGSxCVt/E4v5ORwbKZhnc+EOQLszPI+H0oRP5AeOscDM8MvHa2
o8uL09q3NiPEKbH7tcZchxjDf0iWkOqcqncZ7RGQh38DzsOex+fikGzNtLba+G34IKOAcGFc93KJ
wTZt99SGKGGyOMYs6aXHLmq++FpvmXMM+6jjC5o5kzBp9fYtfm3sKsznw3leYSfbZw6ic018BET0
gMJ/dFZxxtu1SJutdCq9pQeEuwGfRVvVw8Eg1GyaVHWFw0fMte8gyf1W4NBCZuPCR7LvK6luwLU9
dBU4bDp0FztAxiAVvSAMHE/e+CNbQsfLJX6cDNu1TKkAHdG3G/iR+QaddY3wOT0b07przfI1CSf7
vGibOLumHIuagbjzHiW7QQRKxxOxr4XoyJ6BDxW6g9yPmLs4kTnkq7oYjlsQPH7YFzuaJqQNO1Fy
44fTa6PbS5EP6bnKQF0EOF/wSp2CSB7iJbLdGkckKKS4S0Auuy4iHIawhNtuiXp3ltD3cYl/D8mB
70KKp9AjxTRluOI7R4SMeIondhbdsWsC3xdl/rb8Liati1W718rwzhReW1p7gB9eYq7cIba3JMSx
I6veIrPeDof7sW1egDBsZzLtcXcPN2mpnsShAcBDEPpFkne3aVCSHjuUm3HjPHgYE5/81NhKKJgb
xE8x3JtwF+gMGXlQYEcLQAkhLaUz20pjAwymW7lTeZk7BgHLEVi5H7O8aENpPl2JbGAoFrxVFNdr
wtkx0ESbtCNuqB37x1FySAJNJraWSAlcFE4KDN+u1zLBUlNaSJqg5WH6WDxWXSOsrRwiY0tTZb5L
gu7iDjRF/SiMiMR8tJF94BphWwOOc/HDJmRepOSS6U1Jo1cKqUbeI5DCA3cVLsaRkfJ+CNL5Rvnj
OeE7Wdt62OmADraZD2/DxNgZLge3SI/FsdfFkd73BsMcalav3FlGhW1JAvpKE9ZZTXQ5gQ9EdZTb
4KufjF86WF9bk/RAzkStR4DDKQ07KDXDOcD9HE7wpYQb+vtl1a6txS7ZjwLSZexf29x+Ew1fg41r
Y16KhqmimV0TYtU3UL1F7xxrACJ1d+vIm7AW2THS9RsWBIH1bIQtYhE8pURw7WI6u9pPfxL5HO8s
qLthybqmVMP85e3TBcxrLohexziUiKRALuHUw/d5iBnC9AVY3xa+b7SAfhMDGb8L+zdwpjWTSfdB
WPY+WvDAkCOwkBVlD9dCRmRTtFfEjNFRLVzhBTDc1tfcpC/Gyn9U5tK6gUVstu25w4AIuFxt+xFc
MfUHATgLwjheYMbugjWmvfcY47LZO9Vzt4CPBYJydt6YRm9zEc307GX2c7zAkqcYTyVAud6laUQ4
C4Q/981bAMv99xba8rRglyML+c4AiTldkMz2AmcGaP89JJ4AUxZp8l1R/UJMNBrL8DYfzU1qc2Sv
qEZcqM+g1UYY0EpvqwUJ3QbAoTso0Sm06JzxMietfLbfknictgabxClm4rUN29Gi/ZVf4HxSXrKe
fHw3r0lCxGVOghAJXfUAPAAqBckNHAJHtquGPuiWmvhYcFx8mapLU0/9Nzu0B5ROApnlkbOYx9+j
bx7t4lKJ5MaiJ0+H+TH3oPZ0qrlRbXHyMV+tLMD+ay8wKT69saFIdoGNdzxOHLuwRE5l8UZ8IAQp
aCg2b6+jEcHPMX/FOrbO4kdOfboRnWEf7RLhppNhzIJ32vESQMuF8WMXhHZNHGnCUUb+ikY/Wgaf
T1L4tA8c97Wzun20ANCk0UnQAeg1+4DGsMlYmNEekAhGcnv666QZDCkSmN5+FVG/Y/ghREDJHeZs
UoP9FbrmcE3V/QiXFfr4F/YJPnfsjKvIDKAqzh09FQ1x3EVNlUQFhHtijlIx7ZOC77UkQXMjm45q
CZbuCt3ZvEpj86Xtv/mMDKHKL1aLsbvnKcr2fRtt3IacO6PmcEq0Q4zd2G3Ku6ifna2u8ZNX1Her
pI6+uOVaGm32DFHg2tIn3uWDT3YAzNaQcd46cID5TfGFr6B6RBlFBsxUga0k8wNu7OToSw84r10I
ejBr1okNU69d6HoOmD1DOYyjJhSxbUmEVGOaZNYguMp8N9m49Y8mTplOT2uO4Se7sW1eDKSague9
70fSaoLSY9iNC34szJ3dZsPactIIY9tSGWCe2+cJfIsiG7fYZVz21A2cDSxpC1sQCM9lzpBrCgta
SSsrHmzBe28izdHN5mOGOxdJok1zueOd2iM4XLdu8b1nw0fCr1epgfG2i2nvWir/kiwMRAEMETUK
XGURTge6Bk2dHdKFm+ggqzwloBQrx9Mc7BeoENoXDz5Gw5owZ2ybU2UzWvOzxfD5PSNsY58sgJU6
w0BvcbvNheSoKNTXs2vgFgudEAExLjaPA5SeIX8m6Kk2ky5psIQswcmzLjnIicL17E3QO7wJbOPS
VNlPP4YWSSU9iq+YsJjOgavBZ2EvNMp64VIaqTzURc/5HijsmnfbNjLTGW2Wtg4pwpiJBm5MSFZh
93IDYXbdO7F9Cz8BESN9NLZUCrgcWR6PHcZvHsuM7AlGQFRjYFrPM3OzaYwhFuFaMBv/WTVvADz+
rQcmAw0MQtSAEcaWD/iGw8pUAnQqiZ7clIvmDyvNMbLSbiti+XOesmQbmItUOSb6b6JPBUl1OBpl
ax+zOrxF3+bsEHAD1qtF/ZR6Kt2lhgRpInhePgZqPQLCAEbOSVTjhvQQ0D0oV3ZpWoVH22vXlVVW
J5RR5PNWNOfG8MWKHl2crkzk/QezS6vdh8Qzr4hD9Rt1sPVYUR4qevKL2JKd4GrNSMhwpZ0cU/V7
+t3jiRV2ofVMc6UtnwhVKk791MpDKBrkE8MVijkQWehScIfaQZxqG7Jl6AfHj8vxHZeeJP+4SeLH
oRZowiZSATN3ald/qL/nRb4e9e0Dze5qB/GyOBmKgBzR+2LT9/OAs42eHmKE2QcmYXf3kBOnvc0h
YIpRdlS6WAtyL1dNxrfqTGG0dhY4Nabz8hQQr7jTRnWFPouOF0dwqYvDMLA4nIW2n4ZRywG6wU/l
vfdNX+2mHsm4dA5DHNGYJA4Jkjeg04zIIvZhEMSLqBRMSHcy3PytEECcIGThZOstbzPrPt4G/vR1
UWIwpnGfZtFpVIeoOdcwXK29axeHLsyybTMb38hPgW+W5Pet9O3N0OXulmV7QYceMxZV3/LZI6fs
45cKim0EmKEMC6JSA84wQLkJbLESDl623jgKf16ptzHuHc3g8I9fqiQ8seDG/YehZ0iiVydH8irF
LThdHPH0tbtgPMWR3I02XngXzUnAvwLOOl5rHT7PJMTooEfV4TZQf629aQNIKS37mEj1KzB6j212
wfh6voTCFPM1ax3TA8OfWiFx4pgJ+3fyk3aLfLBYWTay7VYOL6BezX3FS85z+/wY03c/+eRWnDBx
bFTuGtjepFzTk1q0tOHkfE+VWiSMOUDTiUeiDYBxqbZ8o8T9okfsdlPmkgJL4K4l8CcVC35XFyCV
q7Z6QDo9bKPMJXYQIT0VSTa0ewLn/XWa09XESn2m81whd2L1GZQ2jyC0XubQKqCUGK9OA1oI2xR6
4/TtQzn8gfP9+LuJJirRJt49hQOHp+nNThZzQAsKrbC6q+FByZ8JBu6CW9Ta5NLPbQV8oLgGwRwh
zMsXc9wAbjNf+x7fG7LTnbBZCR1bNOMtTGoerczStutdbaaPH6uKOJyGIJcQq58Iz6Qw3pn87O3H
Y/mhev74Za4LJvv+NRixQbTGPZFRTAU4N+EWqbKdWhA+uBJ3HDq+DC4wI7aeYDctdGQDGDGxI2I/
NJk8QYlcBjY3vLYRJi9XWxeoV6rlSRG+iM/WFIQbmFxA+pxh2R2mrx/8cqMK+BFkyLUlbgLQomwx
g19dbaz0mwoMa26SruvE0cHkneT02UOKP2EHerLhnRwafL4++OnlA/tcHXPGQOCMajTb9Q5NtVgZ
h7Zanu7YOn34zsQit4eMYx0UAVzCYfgzEJbY2oG/r2YL5SXYJ4/zFI25cS38bibytt14h4j5MFLd
8Z0GOfs+TKAPDv3HAgxMXgmGGphkGjSro8CC9rW85FTy2JF3DmYDqOttJ20ssNOIMCwKHvqEgarX
pwHyj52L2GfllQ3LzSrQXuHYlX84x36M/zv4WfyHHIPF3vQXd5EnSCvHemPSlZP4Xj6lGATe0FGY
jzUKdUzcNlm3sQ2eIXcYJk0Qx/GP8/wqbK4nhCeKFgpTs8l582jj7f9kzfoP18If+tvFWKbUtrJM
l1JE2cvF/snqhCl6cmyYAgchkE+7tlXvUmIVAX+KiyqrRyqSTbhkVRqor2gFQUuTrZlvGqlndMtF
8FIUjwlL64b4qvxmUULTan4owyS5dRbGUd9s8DSHdJ/IyyQBgAQdFRpXUG0vsYtpnWmdeWrTjNTZ
OmlufMtFRNky6ZQRSbOtjhdbHwenIcn2EXDih7Ylptqbb0vfj34xuf8ueqEPUpUhulykRmw53cnP
mceKLPdhAnTWM9nGWAIA1CSRgOAb8XYfevuYJkwN7IKzvUVS3zZI2TYDi/jKIZY7HkfjK+R526yO
xdJFGSrjVo0MC7NwjBA/iejL7HG0dNJ8i3QEh0oYHGNH98fOao++KJ0r4cmvqh6ymyCE/BeZFDZE
0z0YZa2JhHWwFdS9vM01z3lZkxKnICQQ0bnsmLM2r2KZL2Kqv/FiI3ihiZIGzMypus2dtuNb8iTp
wjRMJZDcmvs09RG0wXo4Yj0lcofCZ694lW5p/LR7xA8S2Ip4hXidkVGjH6wqnS8FzehNW5JMXUVl
TzZH3OyRZy296Pp74ufBeUTti0ciBzOvUuOGzuE7W4U8JROXmcQ0EQeZ6bPlm/vIHcYbN+clWEzt
eEEpaKwzy76KoSq+jyGca33PLpG/ITQgcjcECUMb781D9LjRqnyJ/DG5MZhSomqzeO795Ca0IODR
qVwD3VZPysDnlM7xV2wnB6hQeouqrUUhaM1fMo981aiEbFUqtRcZDxN+lAn9dFK/eG77TZIwj9Ka
VtgwpeJikZF5tPzsrlv+KXYWlMXHb+Q8UBdTkf+oS9LGfV2lFc+LO9MRZNovRmJ/oNipcfPxJz/+
DJEmdIwmEio+/kPhGu7G6acJfCFdCeRnyclqS474eNlWc604ktpRx1THNo+h7Y0PzVjXB0sicxsb
Wj76xYrRD+QMokMNJL8IXBCEU/pYTEV1KTxIMoTPgVAp6aXOnKRQgST5ijWZPzbDGe1QdicyNziU
UAgYyU83ngfHM3UQj4Wtc3QkUavKqH9WRqjY2ZvmZBR0MXB7wU0uauuB8yaqanjskNCIqPLR/YbK
2gUF5IqMG3ttBzL7vCHR0FvzmJM4hCCbZuED+vNilWlM2eQcLvRsXHvwlNeg0cprYkMk7AlrQklj
S7CnTUKXDmWmfSacdAcX2rxNdCvZDlH4uk5ML3Byv2sCHQ5a9daNH3SPwKjLy9g7zDHluItKc9i1
ZY1tsZtp5cEB2HDP6p1vzYxyaeQYaCqwEsEmG8E2pJyLw9y8jR0xnMyi2KZJ0Z1jE9I0PSZI9z3J
xUERWut2HIaz6yEqZThdA/gpI4gK83davPUasV8K+L446FRHGxsa0uafX87S/du72bXJFNKaV73A
Fvtpo0ggKJEwIYoDioI1R996bck8PgmVxTf2oACqxMnPmucYx0yKZAB4Dvr3MYG7L6Ib1Ru4/imU
8hwTCbOWX3QTf3OJanHCFimpnfnx/f/8L9vCo2o7nmPh4rW0CRr1r9uHrh2afGigDqOMzW0TYNQY
NAM8tF7qLNKGJz7L4p8+r3IrAYPQporTqW0ad308bKS4B8Y7XELah+t+Jni0r0f34iBWiwp4a+iS
JI1u5lX0DMtVw4F+yfxVv9kFJUFMnz6FFqb2PAekpUcok/PXT1EaSOnFNBbIxvLqAs3vDgPeyqH4
2NjSzi9NRlxNfxPwDqSHVe2jMbeYaCLI4+0zoG8vn6HBRRtvfGOchGquqAz0uhmesH9+JCzzP1yp
pYT2lHRN72/3GxuiAQy6Rgkfw5ZVxM9smlI4QMEGwBAVDplm+DEG9X3V6vq1dX6ME6N412nqfZtj
7NB+dnbMPN+MPnSQIvO+5JV7zkjzvtGIuLd1wlZPgqjHAVspgAEEvTt5aZ96CzCXzQB0BZ7W3PcD
ECcvy/aKmuKL74w/+5nIaj3el2WABjqFSxR5Dm5ZpP6ipb2TQHzo6exHdJMONRG7/9+QTypZ1E5P
U0lE2dt7Rq5r1LR19KP9S06ZhxfwT0/R3wz5Swx6E73lxG398QOXlSv/+FP/lW6m/6UJEPNgV2jc
3ASc/T9Hvmf9S1ha8RdBZpLf4QD5X458819CIaNl2TjK9ZTH++vf+WaKH+ihQvNcpTzizzz5P8k3
k+LTkZkEGNNCciNt15aWy2n1rws0osmGe0DW+Ac4T0Zh4+11PT1VMwTGiVrGUY6xzUPwK1M9omjI
aEelulxXdNtD+IXhMrN0wcB4TnKDgW3as84xmdj3tZ89Q86AojTITUE6ytZL22aD6EkTBl+ZHL/C
YybxvlugnODQnhxVf00tyqumxkEXlUa16eqsW9df9LWht4vTb3HmZ1SCxSvS3BnJtNmTBCSPcY96
amSTXBm+SyD50O3GGYhemSFbrTrw5NRxOkfs7tVcRJUxFrK6g2PVT3XVtHCb+KyFYFTSW7pcWRIV
BWhIeH1Q/XKj+9m6vTh2hKDQLQnoNZpQpo1pBw2MNPs8fSszfkBdTqcRxf6OpINiPSEDOktN+NCS
jKSHa40uANa9YGBvGluMGYgnxvdGUyfW5cbD8EQ95xgAhhX6q2IxDEXAtQeJDjMAVuaxIe0YbLuA
m1D6wSOaDx3RajpwCb3V1jcmsubhT0/0f6hjPtdUPCAUUsqyeUp45szPb/B40nVf9GV5LE3vSbSy
X3/8kuoGYvYidgqmjsSDtLuKjouyUtQEkfvvm/nP1/JpM/m4FM8UpmUJRzNF+bQlKkMKIl0SxE9G
jQWwzL+aNFzqQ2F0d4HKng0v/0mz8Xd34NNOvPxvXVoxqAO0TVCh+WkPmztHzk3opMfGiIAY0tDm
wV7gYmFcb6mZ6v206ABjQpjwLjCINHDy7P2hPfExnCPA1Jd/vg9K/nWv+rgiQBpCOixYLcRSev6p
tIyFaoYsb9KjFXIjCPSykDK0ChN4ux+LwiRFHjGlA1N268T0uPJ0JhSK3Bo8o+vRpNIhButnj26N
OM1Z7r0i3X/8KMcnt8xUqD79+PGfL9r8VA9/XDSUEU4CUluOqz99e/SkhwicERft1fMuaqZDy+l5
2/YGzfOYrjcHomhjDtVXVNf9ugpYh5EPAZujUgF7871yJpRo5Peh9CzuHch1JH89p765rUYFTysE
KsggIa3i721RklWgmuREh7iBdTN997rmFqYhN0JF76OBddC3CxphoXoAJdUSku49/eYTLw/Gn45w
yyeGtsInBRXs0ZD49ImR7aaLyw5vVjsccZJh2aoiYGLDc6hndWN6euvlJFgIZcUngkUEnjrpr9IZ
UXe54PRK5uqUVRnATUpRwQg2wmgBYGJYqdF76oFlw7u77XwwsU7JS8Armcbnqf/mlUwMbVQMJzuR
dN7s7q0qRo4HxgIkYNJb+e6aLg7jWP936+XT4ZqPbUN24VQtXKSt7Hp/fTpT2biEXmGDa2vvqfC6
gVs+X2s//W4AvthXv2g3QouQTNMBXW2CgqFbvUW8BJWKtPANiQSImPD2QOq8/c1X8p+ujetTtGsw
fXPe++u1cfxKzbYme6+aDqJOMP2nxWsBtnhTNc4T9lsMhIa9/dgOVE+SikNGXx6AIDPTrl+j3jDA
dK3KTn1rXGzs85RsacPe81g2m66vAKFgFVrLuf5F5aGJ832avelk52dKkbsKh/+BLprYFqS8bJbk
YPwn0AsWSYkssxMZE98iy3cu//yx5d9fYTYIHyk96TgeU/JPuzzQ1SEKnDI+zg7eDhCHd9SPDG8d
+rBEDd7nFRbHvN0PrXn2EKVu5olkEYmNIs6sDMUlCT6/uaRPBw+LWkBY4KEERxlbCuvTJVmRMUh8
xdEx9D3WqpivInSsfZ2h2CVM9Ri2OjkgRDwrT9ub1q1v6YEY9Inl765kWYZ/WqYfV2JL4L6wQ+jU
yU/PawwH3agNlmkb+Wvbem9A6xyXoMkdxuVhrXgPJQTmnGaGzkEpNjSky0ObleNpGlJnbaKdTbUC
HdjNmIWVvV10g/98t8zlufzbNZqO9hx2Pt4my9380xsfMx25ecXIq6Sxb71WeqfaSDaWV7wYSjff
SNGZA5Gd3ajyD2X43e3RqFHIils7ym45UL4nMRWjLt8T24sRv5AewRTgo5mhDBq0PpLbdYHBc4u+
sT/TVX7uuvDDAdFc0pHTnq4B+6LV+80nk5+2heXuMxBnT5eOqxzxeUX2k0yiCoXUUVgTEke6BGHV
T+dI62DTNjljxxbrCj2jZfjLsSLtYuDhE0TVBqedcofTkB/cJDZ+s2bsT6eN5cKwyHPDTQ0472+o
qh68TTH76FmH2Nu7LaDQJi5i9vrpyRaLkjkmiDFK5gftm3K5gcSY8+uO9sioYBfOy4C/BrK+aUYC
smxv0SWZ7tFSEyKJtNnNgHUdd0ivos/oj9N0AUWt5UoTtxcRV/JkjiiyEaobb0VWYjjoG4jy7Tsu
GWQ0IK3WvtUB+FAEk9jZPULkcDfh01mR7AIXU4XT2isGVBG6fafzMp+TrrvNoYRc857vsU0OlV22
dAzjywhfKk+Z2ITpwUtxR3mBt8dIQBLSohj3I8a12C6M+39+rN3lsf30WCMepjxyqZA84Xx6HXNc
9Qem5MbB4vhxQOHO7o0tYZ754Ei1nDsz6+99z/GREfX5jjlnupuzqtzBZlgVsEj28OeZjCajfXQt
/BBhFt9NGggDeqBjXeQ/C9OqdoRUfPGxdx5Yz5rpeG1vFMfM1eAN2FNbC5pj4nu7SpTXsq+tr6X/
RApvQ+V0U9jYNuvZe42D0IHbrJAs5b5/nHqzOM2NxbFDIfdB78fZaXk/jOcBPGXZDb+Gxm3RLdoM
eeGyQe72EEgRhqBYy29hAwYRH+AagVJG/wuHYQPDqk1MREIGpMXAR+puVu1B6qXl7Bj9ZiCQyg6g
PufFdOWKWzyexW5GuXmy5hEYvu39Ufr/9xOVT/sli2Dp38B+okDVjvP5CxJ4uosm5S4ZEWPaNm+u
dK4JpB87wK1y2sd2uy0GoISVBq4uxvzJSYHeurq4D20JytZVAIixHZoJRClwwu32nx+hj7fzXx8h
jT1nOW8oza+fi4LIUDxERgNUdTkLY2B6zPyAqaFgbycBZDWwzJbWCIpfPPhpzfknqIpvU8Qx2Z1g
eRWEwlmzi91upgD7zdXRL/j0gGv6i1pROtjEkutPD/ikG7uxRpKjdK0s5GoCJU5HuhMDmp2vaL6X
4zAxvMQ0nWeRubbjQzbHzKg+Nr0QjPw/XxADjU9ngeUrNYmuEB4aXQBMn6O+07o0VF8p/zCauHts
s0kespFjF66vvM+NV35rR0ob7JuI+LSs/Omlqnwzi68QPQWqf7P+0QH6BP+QHYYZI49V/OQ40519
NJEE1SE9Ah10h3JuZCpV6R2zVNZ1z6ogcQ73I6a8jhloH7bbPhmDu9qNKKlY1Ue+yks8Nu9FWcQX
Jy5KwAnzna/oSzYBydYud3IXBgHkGK83904dfa/jMLwZbVQBkJX6rRdzCrY952TG7l3HCQPxDtfZ
oyZi/v1DTLA3kbKjtrDM0TtUTGE6XJl79LDNzrbAe8QiePCcGU9QyOaPNgxcp59FpzL2h7VZzOMe
AMUvvu5mXcU9GcKTfjfrkhjStOZDYcVrl9yZPJz7g4DyosjkOBdIc1HbW/GT0l+52eEFleeDLyx/
5yIv3wA4S5ARY/dopZak8JHB7afB8OLT2+saANYe+rMIQodaxjn1mQ31m+EO872JBc5yaUnYM9Pe
bAhtRll0LoIJ0p4s0q8ubkZIG8hfhwiAH2VTfpp762sGhJazXrRJPHeDLM25kBE5nuE0YIBh9z14
HXrZoktRWYR+uC9QB7/OCou12tfMNo9tpn4Rxa4eujR+c+dpoA80GXtNpPhqRJTW0d3aOwN2r1de
grcZ/rYLSV/HZmj923RmLtuiiV3H48A3qfud8mJFkEGGDTuEt1S63rAdW4YlFpTSu1IBwjCt/OAj
kdlT3ah9q1jVKLKM42zB2jINtDJh4b4EiHk3U5nfNsNI9oZjkpclMFUK2/kKCCtdx0FenKbII1ho
0D9Ci6Qa4omTG3pAS+Izfs0MuO0TZXO2c2AU8ycnotyNYvHt8CyHedEenXp4H9y+2wM1kKQ1lOgD
CeTeNEQS0by4WHYTbCKXLKAxyQ7eNDwzM6nQPrOmHRBLfSUxaVNMbXtFEF9aOmfLQ3YbDQ0JwoA7
lFVfGISEpER4Cb7XZNc5ubGRsk1Iv4CSbZWwD5zIuldm3+7cfOSc2gFnngvCUOOR0JgUCN1psdyg
4+J/4bg3blqIe1HJc9hTNrZq+8ehu879Xex18KlkRqoQJFFC+eSeEkcdixRfhF/LbWBgYChrmzOi
i2a2ds2RgWZC8ryVfvElwp2mIbwsQTB1l6ZgzdG6tQdTvxTwqHHKwFjoklSizhf9BXeFfDF9FmSo
npURjC9qoVBjTSCRmgMTqWIhXfI+UHivMPb7gX9DFgP1mCaEyayoa8dH7JLOhTNQGWc+KVb2vHdG
C1u3E1xE9qMXpHDOFqqiMfGCi7tcdNR4V5mieQ4LLNQNwrC1Q5W8S8wZxWKIjd0LSQNFT1GZYXCr
ph8OZP6pquQFoauxsuICD7gFjMSIc/tG5EVGMSiDfTT3TxbhtSHxkTf9SIKoMNjKMZgc2gaAMaHR
N70cEXoM7VblIcPyxViwfHByY4e97HW9teJufNFlm5C/Mz+jLrrh/GgciNmsr1pxcQns5i9hO7+Q
BeBhDfPkZdYVVGXBaFxF9j4bZvOldInQNPDpnXuTKpfdMAqTdM2y2pWNnd84Zk1+VJRYXzADORvT
jIFuKhKDCqMRXysfuE1M2GcDDmVP6c590vQn8PcfogSytpTAw+SofxQDdto8sMiTj1tiexz3oQ6k
9+gYBDjWU6zOEmxGmbYgT1iuHCVvJzfactCg9K/mV6vm1VMx8yX5ltaE/zPr6RpQNb6romp2lW12
RxP4zZWEam5h5t33SYPu1YV3SJlNhZMHyJ9HucknUIeIum03fMqGsb6KosBiSTws9Tghpslwcf0r
X2V6lANJ1x5Z64WQ5ZGYRdKyjJ7RqBSvOBCJ9W2b0xBGoBXy9JwCypoxkdkha7CoTWj0EBl41zf9
uo6Z7UIUwKPb7c16eMsL6wX1X35hdq82fe1Wu9JCK4mVpKQzfvvxU8fGjdci0v42GYd6SxRjuLPk
N2useVcNdr4OU0F8c40bNBeYGxryyMzM2rQwY9DhMi9T3omoPx5xAiNXWg75rgzPcxwzmgIMttJQ
WGbpy30LH67OnHiXIvpdZ14NfEXGxMsUzkM51fIa0g53O92tmVKkJ8woMyLmWhylV0BQCcBaG2JY
6Dgcvx2CJ1OMLVOEUcmm6eoXFoGEeTVdhqJ+TpEf+4nZv6bdW5vRvKFiAUShk9sRKgrsTr5g3HfY
wm2HhOC03vG+AJGaxosDN74WtX2TO058M4RZzXFtgHJuwtYno5JdjU2wygrzMYTxbkk8gYQ1i6o+
xsaC2Mz0TYOtT5ruwUJPteKJPabAS5CQ4E9wYcOgABRuW21lxhHQ9NijSw/XJubQ9uDlybnUTx5q
HNuDipEZaMOtiO1WCAcmTwyqhhLU3fZlj3gk6+qzQNnqRLWx9UMlAS6U5kEyOMfd4UqizvQzoczv
TMXzi2eFpzmjydXFJageolYgC03neWBqaCCTFEnYUYXbDnVMB2s1GK+plXt7D8xJ1v9qWhHfJbPx
kFp1uG0yZihTEuIVTKZ16fbJqW5siLXjTLZuPB8twJV7CA/wvoou3OkM8ogUQ3kkWuBFR8O3wfgy
Zs4IlQ5JTTeB+/Dtx2QZePAeP7IK9CryOBlimH9evNjo7nLXBeTIf6sCS96obKt19BiB69yw5Bo2
XTAHEwxdxjrz3hzKvZO0b4J0sZGdeJyyq0H/e0XlR9uJ0GkD/e2kCa8EtrWeGuclGGb8fA1GYNIX
UOd5pyQjUc9pDawr6HyRHwe7ri1vTbdjTMPZaVdjJo0t+5EjNTk5zgBvwlgFZJkjZ5k72jDp92nr
5933MqhdFM/0xRvzKxA2anY/PWgreappjayE0b12g+Wt0NrLIwwoAn1bEmNsoGiI2IAHGT7HNpWc
kexGm2x29wnev7WYmdXWU+6txqTzt0wFQPMoEa0JFxUjKZK96Dfll4EQPvbThCDZlK05CtTTML8q
6HpbDERAak0oozIB+jG6GcSmanrHmDjSvnXepVW+wHMLGbg1JMEZ8Q5dO10aOMQT/sdUi69RSC54
8n8pO4/lxpWtS79Lz3EbJuEi/r4Dei/KSzVBSCUVvM2Effr+wDrR95zqiDaDYpQkkqJIILFz77W+
Raxr1khCmWzWd8ITMCti7DKHEwny2nLqtTehUFo54wd7e0IYam8bSbbb2bD3CpPwp5QsEBBSDZYQ
+RyxgaOsgDJB2d51uJzDqPo0HOvoOig3Ri5yNGCic1fQskucbWKRU4pKChp04h8KH8pbyeBuCqdF
Mmh3KdS/CVwK4OeF6+LCAuzG297CMwSte+0D8ko7hYhHZWA8JmP2gOsdTKkIef52cBfB2IAaYeOE
Te2Uzc0gvzI/4rY64zrP8CeUJ5SqP+EQHX3sf46AmTcSYW/oUFSo3C4Egiku142+jILP1MseQAI9
Vk6zww35rOg3LCbaGqvaZ5MuSFlIoZgUub7zQxY+n7bMIsg4XUhz+wnVc5Uj4Zkm0A6KkA96icbK
IhEerJW/d9LQWP2QZV7cI9DZMZQ3Vg7qF4jDHIB6h5C8qaLHqhlh9QZ2c2YEyCkBZXc1Ts0PiiMu
2Z2N5i3yn51Y59JpFNtWq0kmnW86GRfI9QL0G7h4lrcvbz+43eX25e+bcSoOsUvzdIEBg//2QbdW
nv1xu5+T91zHbnf0GR/+dZ/b12Otg8xiG3f76vcdiWD1N/6gg+yYH/e3XzU/NQKlcFqiaw92BqJQ
ksmTLeJYPop/PrOpgMqt//60I9wmGvHF71dye51/e02/f9nfniX0zUciM8nvMruYvIz5/QDRRdhE
mBAqOr+W28P/eH1/e8o/7vPHG/fnW/P7eeanDdviGW6tgbn4TBIl81mF3c3GQX/HVHjXJagDenf4
8LN2R60KElVDGQuoZzpoDdi8saOzT5gVmTSsaJtEioyA7a6/Wh4FfgJQIY/aTZTGH11anCEmxXtZ
2fBb1KYRqbVqVPTSq8HhUG+9ta5g3sQoU9ZgwV7DqPDPbp6tar0P9lLh5baYEEMcJamnAKuyMKzu
qkPtpLTS8n0TRAfpVcWpZPbugFd3vDy/WjNw3EuJ3WILxgYElFBEapBj6r9k5IcPif7Z9Cj7zTT2
dkWDxyzwxbCBO19Qn2vD9NHEGXw7NJ59tzR0+EEOSWM13b6V5bGaJtlwJkuv32dGOS6aXj8mjXXf
jPMcAgX30htOKorwfWf6ruwmzAxjxlbKU+0WdNs2Eg7JSpl1RkW0dG0yV6QgW8bTrkSD1Sv+6lVh
dRkYGCArvrULbU17COEHEBQYliJY4hx3mXbxpslAY7rZggoThF7qjzGt7hUQzp9e15pLZfnEv0XI
Pvu9w6GD/+8ro2YzLd4NBR/bsCvE7W4WMnJTZ4QT0JpMLd4ORducaUxQ93SELefaJR9q/07z9nXe
n+lrfOhGty1x+YYp+stcsg+KerTTrnpOrMA7Yb/dYNHFpe6P75XhX22mSdsmMejk5tqm61WL9b1p
1kGbxPRo0/sKQtfCDX13NwTjVWQsqAJWQmSWiMKbS1/Y2b4IeuZY1ititQzXLIVI7aYlr5Z2upXI
U8OO+s4jRzisL64exCcxWjaxrSTEDqVXb4NcDIcQeDJW1YTH+nuTBRRJ4BBgOtGfUxN6gjdp8Q7U
2QZXNpMcR7SHFBeKQe8hMHpvWzQV6aRjs/daWh4Rk8yRZHG3wD8B0z8mLL7tYJ1oeK3netHRIKEh
GZOrjNSzFUiVeFcZ8Rc+tGKT69ZXMCZYa8fe2BnK8S4RoSZGxytGZwKByY3h/LTVlT9NnnOmCQVz
5YuWkPwcu98yQ+CiBQTzmnFrLBPbbnGhJEDT10Xlg1fVCDWz6npvxANhihxYgFSSR3f4ErrU9zwI
/9mQp6t8DsMsnR8dUaTYsD6T6RF2dbYjrJsGviXPo7esurhZT6Rj4TqbPmxCOxbFbBwsgqc0FF9M
kUTjTsvIHfeprR2CSPEi8yyYIQXAhAVGgSr0GOgiYwUv51drLnZvA2StrTdHyasCh3io6jsLKtHc
OVowacYbbpTY/ZgI6LbLhbjxWbmgL5uiJJVs+gRuBfHYWFtIthcNINyNnrmvppQwJAgy5ropniSQ
8nk8AIJr4KoNcs2K5VMKWt+2P3UrAmIxasC60bVEeUgepgXJKhuJ/NX1Af9Z2N01BEUuMxNOhqdX
xg7I/Y+idVk0AMQuDDvMQeigGcHlgHGgUm9GGh2Va5BZZIGVBxhByfwIDGgb/2oBJsBPdA5d68u1
4+LtpGO67IeMGiIRL4ZLCg51PpFygoQ9zR03vgWzXE0IhC2TAxApSpRlS2IF/Q3bZJhHI/6Ywszy
dfZJjTGoMD4SSXqAIkM+tsKbPQ+fQ7N58AvktiwYL8gqMXTEL/gPFhVe3wPpyMk2TowzwYTbbjIP
pvDpoopub4/xkxbP9H2Nnqpbo+n1NJFvmy87BsJQYgxCpjRhXDWxqOWWu27z7gm/851VJ79yzbv3
FAkVKhADvGexjh9kXtebrMYrW47ZfZ7mZ+Th+noOvHCNL2VZMFGVOuVh/eoj4QR2ixqg7fOnaiLD
Ocmhn2rEHs4mD2fmbW56V8s2bjlRz+DlagTNBAPoj8GvwdRcXlGshWdNv4APf6kqyXTC6j8CZBML
MzPS5diOjK6n8CVJxbdZj8FGzq2naXJIS6KkkJnpPlgqAmKPopt4Sxue80lyBkSN9olVFDG4+6Y1
BRsWcrTPSOjREtsvrtFi6vsx6nq9tMwA9gEAm1BqV72O661nEG+XBrTmJrdeBi6zM8wT7VYrvJco
HOJjrefvDoVerXRzY7YuJTwRwSuQEE8TQB4jwEYgOUPTqUb1oiVLANRiGfk9+9mcOWmZDDs96fAc
kOAVt8EHdkZ9kVqq27VZCQzZBpYgko2vUkYf7pam6FtnAM1OffPbGbgvSBdw92wSCR1ZyploM/X0
hb2YIzOagdieiQMcQV4Fz2jjFOw3vHgEDNPKYtO5B9K9CXADiraizK89ZLngusdTH0zgG/oyXAc1
BkE0plxdsydSGTRHsxYWqydbVaLnsq7ZZ4lpHAkxYIsnpTmj6p8qGN8Lr03JvKlsQu+cTt/G+B1Z
crWDLnHRJfHIfhCZLVIid6XpXbYD8PMrIFgOoYq7pRRhWe6ZbE+yYROhBFwjuomLuUPVI/Tf+CUX
Tsy0R7iAuxKvXAVQSwy4IXUYPIAHoKnilEzjZ2LTUiAsg7ckpPFqivGpKPCLSAvQZqnTzWP5hrWz
1OouXbqhRdxWhK9wVhA7vlrbmB4WKclngOSZYfugx/iNREPmW+atMf22fCG8EBFvlPPGEifUGqQP
ElQQr3UjtNe5TQeEZgWUxn5RMKY71eF3EWdiNTUATBKzgq7ipQ9gVL1ta0AeIXp0AgH5RV8ckymc
UcOoSFrM4tcwDV8xpEAYSSTFkVEftYExelHNKCZqIKzcNqmQd8SR4hPT3CMn0Zddhh5zkdQ6AOqD
jWOZF/TMEXHfNUtDZ76FIIW8QzjlgrARng6/949cDsPaLKtL7ONOwfO9xwnWEZ5CWI109WLv1BhX
EixmXXJYsXEjlTzXgfSZyXmMcn836iOUHOD1qbaWTbN1kqZjOwO7Of5B1iy8SwhQI2+P0VYLgoMf
cuV3q8ZqcclW4oU4GwKw5UsdMc6uI+eVGHNzo013LeYU9EvqrEeUJOS1nIXwj3poXUkd5R3o3UWv
ojuH03/JwP2S2F3OyV4HK2/ud0pYLy3e+XJ0V2IQ4HkGLo01+zGOEfyMCvSSLRGtuUbRHQziXQb1
xJwgWXqan6/o+z9MxlU1kLmEgeKpVn64EGOA65mX05I6PWnNCX2gWHcDMCPXRwBvO/UFD1F0tvP+
oTU6ep+AiAEq0OK/G5T/mM9hMsVsb6V1S1O6IDFlnVR0U35/s+0YrzeIg0y3ZLCUDf0i1zRiLJLK
eg5NZlRtSF6MlAmo7x7zi5rKgmyjEniVz2Z+50TuupwtrbcbN9QG5HeUToki3XG+cQIAP5FroRhv
9fbgzjckSx7cSbd2ciZqlW37htIPr/UcDtVnGsWiqoyV6gE29s6ziiPmBFo2vaPOXadW6+6MOaul
GhoUaFZ5CjQdhth8o+nAJG//43LlsHUQ3vL2PQio9lAnBwzZDY5CgnHi+X+ETjJENfpQbUvD3os5
NgcqeX0gPYi/8D9fA251saB7TFxRtgOIxIZPSoSy6PwAhriZ7YuY/QOpfwrPt/LCVzPNAowm6zGp
yBicfyfoDoyQ//n1Md03bM7+Lsmd/kDLOskXfjGB05m0RwEL5iDfGTQTaTf//HanYWabDCag4ckK
WKCVBO+CfIPM7cJeOhX7j9DV4QgaDWP0IoLaLehGNNiMsJ7ZpG3GBYBUnFNFzMGIjUmRs0RZwRFA
iJ8+36QyJ2754s32zlwE/DmTT+elCuK9H7jjlnbQ7vcP5/07HySDwuETL1rFDGx2XtbKAo+lcv4S
ht332AuKw+0m4VKxGmhbgSjEej/Gc65YkqxQ++K0ydGgVrNXWt6YFmUDD4ibVJNIZhiXq11DEBZu
fvB0I9V2r3nme2pPCpR/ukPLbR/cFEqOg7HCKjh+lZqDd4hnut3Qz14ZrUup3INmGHER0dFQf/3w
9r9s/rLxKiYpyieTtGXoGWnAJay5t+Z2w4sE/bNAzQz7ihPAjCCfts+lY0Ffm9Q717h3VkCyoSG7
eYhoOlDoTPuRC6Sgfjr9V1jy7anr7zPvCOnzRWREZ9LXoMurv0zsaxdIVq/mYL0apvFid3ibVdAt
/dx5CGB4jNMQ0Tpv99TE32VI3fwjtNu3OmccamU8tV0Ud2D27lFgvsiux5uhPQ8OFYjbfegdiXFE
NauVVn+6QnwgvrwfGofNZqUPSzRL+9wrjhpN/qXX0zI3TVK6LYWAndIM8Ilk1JdTMrIqlQeCi07A
q9jUzd/6z42kH8XQoY2gVarF7fvZnIGnJezZ55/9cdc4mw++21Pefqy3yl03g3j9437YQtDX3755
u98kwR/ptTiXac5UqMiLHWESGdxR/RcM1rPIULvUfvwWMMRbNXSb8mrUnl0qgIWb++rQNToO4GOe
BN6xIelh7eDww8tCOpNd3GvSuwsaUPJNBh6/xq3YQ4himY0XcRc8CGuehNkaRG2fPSz2MdviR9Jj
tNHFNWNjBfWbU87Qf0FwUHfVsIwL4E52CTCKxePkECPex5jQwDED40serLyEmjdS3BTwbg/OkBwH
mQ8XO+K0aubeXZgVzDEq9Vkj89yWSD5rM9/RSDB3Wlk/se13qenqLQmJLHdK35holFdYRqa10xqP
RlIPO8AJFN0B12IA+nPUVrS1nIvV+LshquV1mLJtLXV1iAJz39iRu7I9v9nittyBn0deHaG4jhCZ
b+lEstdXxi/XHThHBTFWQF6XiZW8gZqkRSOmtcs1f+xfdcPrDm6Zfhhxpjam4/yUmXd2HXlPSujV
UeGXsAsdJKS2Cglw4FL+3Ke4M1Np7xOYtj2JUP0ot8rGNst29jlvPJPZMIM6Ix+/CNt4qU0ozPU8
CJCle+HseI79CL2BESqyFr0N7Dhyrvs3Vnv+xHIvLJO9RBQ9CX+4uqA7W+b9UzbA3E85z1RfESJW
98xcpnaL5Otb+2Kf1Z8Sz3kyHKjFiFDdFd6JJxwn6mCDhVpqKouWTuj+qso+2JI6EhQS2VpjHZhj
5r6GLrgJyG2ZHgWbldw2ja2Rv1qO+OkWxCPCNEmWzNVGiC1MkpjGDi6vxwriWUtVxcuWIVILV3UL
jPBKq5cql825Fa17zdy1sj0VsIA3tlawRIhuKfT4qlnGD9eKrn3YgaAkNzJjQ9mLyF8FAUSw3q9p
Xaewd/U18e3sNNd16hxHTMmTxfCKHJONabfsk83hKTQYAhdN9KVZk0l3QSPOhJwhrwXmMrwL4qQX
kdVf09K9bxx6Fcp+0PvuFVL4WxFFpJEPu4SevZ2ArE7G/Acg/oU1ddXC0jgtRF+eyqL44NNPcYeE
904W/aTWmpZ2Ee3NMT2x0OvMlb4cWZ4As34PhviGevXCAv1BHsgqkXbP7KS9TiS5LA0l1RJ7wMnN
x89cer8qhOYVQgK/aXTOTuNqyS80MJ+d4fwwnxQAJ9o7LJRTXf4cdYd3P/oGbkjzDBYKnJbkEuXW
ezojM5FYvseyexn9Ga0Zw9mXXsgpquhQgM9B4P7OcRmvE6jPHKYQEEP9RXmEmyXohOnD65t6fh70
IrC6jdnRP6RHgmMeDdyNTFV7VGcaHN5A6gu0OrMM0KXW05e+XpjMbvELZOZ0slyLIT0vPJU6vFLR
PyW1qrbFVDDqr49Rq95VphM5Mb7GXpoCAjdguOU0+7rAPzZAMFLALEqz76JhxlkVmPlAhQ8DGnLY
e1B5jeFidQ5dsIyPrE1xXtYnZ2Cwweb6LgpNrup31WwbEvVzQ5PXCe2TGuldufOaZUKOD4Nor0Ov
c5hJ0VoTP3sdGY4JJXQkf2Zlhi21r94+eTJ56GW/qOm8DhXjk7ZkAoJzmWPPYrXiAEywliP6qXda
4+04S2ed8D7p5X1raR+B7z3wDo9UIlzbu+sIGnDM4T2NzqqdCRitumvT4FCG9q406Xz15hoK8AsN
JqAHvxA/F63PhMBNH0h1fezU9FqByV2Apz+QnHVqMgYg2mw+tdE/GjSwDDx4bOAyi2g9LCqu8j9x
E0gCkcBxRnA5ZayjqLE7yGSx3BZWicpVIiX5CNHSLfwOJnqvd2uD15FxVkba1YYBlOoTghrmla31
SWviONn4lERQ/VRqeIU2sEwq6bDL+K5aZGiNEzC7cu2tBqMwip1nphY00doZ053136qsuWYa3r1O
Vktbvwd6AJ/E1S96rp0Tg7jy2H8ZQkahTAoRxK0DZUNVDooXreFqW/rQ0qOEVmAVcOFp6k3nBcZG
0thfjpAWhZBvDJPEsk+8aodVYc6F6tC1mTrVwzDuTbP7CkBfo+aZro2jQw2Ncn2FbIZmefFLpy3K
xbW7D5uAkxI1wZjADJLR0yR/ajG2ozZtOFrg2xkd0BIm9/SP8se8ASJc1IjayihrsTJQAufdxxi6
8Tn2m9ewgECNKdq/C+mmLpglfxoMBXa4n2K4MWW+j1hLhMYgAmFCvtJwuq0maBb0ww24mgYt0Mkk
VWWiz6q7Y73qIv3izzJ6vQoOoWdfvMERj/X4aEGZBy6PvMJAjWcHKmFO4az5K9H9zO2l1nV+BhQ1
xxqmwaLs8Yq0Qb+d2rDeWWzE1m4KRSqzQug/FfL10mF/SbgQScGp/JUa/S7zkT3F6RwAYprAG9Ay
QgdAWlW0OUmhyhObAZTL0jb8p8DLqkdF2s8yE7LbUm7Gax9j/grAQXws7PG+Zp538oVyT05cmxu8
JRFCMbs8EeNXrULDPIOq+gw7dwKzUSgomsGu992asDpuvDKGpGDw8eLdcw7m7DsZB3A7Ay1yvZoK
+BVsENN07izN5Jkma/3NbMMcM8hn9M/unAT13O0GJz7FbL7KwZBtU9sdiT210ATR1g+d3qa05iJq
iDZHjiDpj3EpudxujBHlHjjljSumq8fgHsN+P7sSEX1CHvFPZCOiFXEGnIVJDrUQ1a9Zl+I0cDGE
w0aCsiiHcTlAw3ykVu0e3X0V6dOjZ8NHyHTbPDpgrxdAXifq1b55UsaQb3BFUCUmCYFzhKwtQ2Vr
91b5HLale7194YTGuDHmGX6pkQ4r7J6UB06vlTBRdKdSTpdoiriuOlQzlW5xpVO8PWTsiFPUFd9S
qHhrmY1zyiacVUYT7xwmdEunJgxIjxD/uAGUdZd0EHSn2tpJsUVkdIJhEvRiPfUQgU2T7Z5KJmfR
d42gtNQYrueKZ+sYDE8lU/5Rp+ei/MvgbXurGh95FoLN1G7kon5H1IKxEp1RIsPrhqXTOzznNpgz
98KRS5yck3rZgFZ8yOQeMydhyxBN+2ls9R3pg3vNx2IUUU5kiZEc2wHGTkNwn18/qAlSdAqcKpp9
lpjoGGJM2nlobIISI2p3Z0ZmIY9RK04zwZIa7DSyjzlI6xHB6FrVXJliyYMtHSwxb9m2cmjEaxV9
RSmVt+o71BeIBzBRikMQI6iUlqRWdA9Q/q9lBwWPxh8VlCZxL714OnuPm6G3JQRwqYcE1k7s/Hqr
xZ/HBXQtvGRNFvK4x35wDofaPUfJkG0nQJzVJE6TzIvN4Dbvaad9+aIXaElhfISzvKWEKitz3gj0
Omxdg/SYQQdkMB0AxR9YYab2U4zjZcZxQO1PmXkOwYIETAJ4qOGIcMOvlV/N2NXWdhPGaw/WGjhO
8SsN+man6OYhcRou5Kwd53+TzdU3cQkMqslxiRCJMdaMGtC6XmA+VSMgWa+Hg9qx/lvknQxj9A7J
96GU2gLqQ4CQJUXhNQJhjClTBLMzQJ4s1aIU5goB1FIb4e4J1YpV54WfWSIR1FoAt+KxnAje/pkV
tr9ns08D1ZFESwMu34oCGWYcYCkmfficFjU74gZLdujTBIN4QuOVVAIrUXOv2WAF1ZmROa+4ZJKr
Cvu3Oc3GiNp2V4Rs2KY+gXMj53RNcQQuOVumfSjilEyOQfBcmFoh1YyKdtbAzjohQ5upRLgx6z44
WA7c4k7P1INlmLtEfAWpH1GDo7iGX0NPM4mu5HNq+4CZtApnEnVc4FOKDBIeBm9VAhhZplmXr3N6
hPMxrq9bi9bw5Kf1cVTGpp5JRuPg7aOWaA4d81ViC4Y93XSfGdk1qnNnV/hgzZl3xCeIRUQxD+4d
18NnfajeOYX0faSh9SQWzN+7xCUg7tTuSLN7MZlCbZ1WfRZJ0h9aO35AVTy7TYbTmIiz08Yeu2Dq
C1n0LxAaFpPTozph5jE4NGeJDOK5CKRwEiYk0/Sj7pqWtqJ9gh1ioZRhR2W2nN9MkQOslMmB4yum
l1dd7WYiVKjF/OMSredBtWgnpDThfVF1Av+4ffSItwPXETCVsF8zFBGWDXieviyG7kJ8GpOhbYrU
o4fORGIdD9Uq8NXnzRp/e8fyQnXrNCYIeiEDiS10eq5sYFN07SrPPUre2lXRQMorBSViZoCMSqms
UJjj/kQhQh+YJoUnkpP07fsOpiQJOg22/Nnsp/fKPjoc4GDuB9iztj3tYEwOl0o83O7VqAaFpo+n
FUwBYu+CGqSLJAqoiMi/0gugECmECKYHt8fxt9gwqAoS72JYslz5NehHUSRnl8SitnYQjqTA2X3E
cSB4pMVjwQuoenOzZuqh9knM5xN7fWZmU7Rj9nJMjZRiEzdNmX5GfajvDIdmsARTQ/TOZyEQsSJp
IcR79tobndj0PQPcIkfCFHAGVDHqKmeCUhWtWR3IAZ1RAhjAMWki09PEDEb8YVU9Nm9ko+tyTBfU
gYrPBvNc6L5nNOMIr4mfEsFTZlbVLcM62GcW7zi6qAMBRcZC4oBtHTSzcfYk6oFfnWI1pmeyE1V3
bS0qrkzy8Chg+h001Vr6Qbu43dNN2dDeltTUrvNlKIJ36GVPoRpZ6ZghIV9jtwsnadX72i+rI8Ip
r4sc2AsTmhQDdYM1BJ3VckJiBC76i/V0trClV6OiF2f2BTndHr8jhdUZRUgherNcxUl3im3rwzVY
j1K9uZQRFbVeYdM1Wecj5sfIGTkX7DutF3xIpv1A7Fgw8qo8qT0NGZ5y4lrfVctezKmY+oD1FZwq
+joaEwojDZWZlKv5nWEYmSz43BlJDBrYPBQeNDi3LuJCK88IYTCiz9v1ZKrdfRYW+zG5dqb9M6rY
OlQ+D7m17xoLTRB3BYW0GIruLSIrewm3VcOpOec+IUKJ+fguZnInDKvYOtWQHwkPAZ2KgUC2atiQ
GGuzQ6Wc97Jee3YiNRx6Q+xqXb9M0pHnpm4hrjNzJzw727tpMeznGtjJ+vqaWSya8Sje27AX144y
Uh/MBsNfttYAiF5TNU94CJGSaB/6fkh2Reu8Q/QhtWS+0br2RxSRdjtqlb3Oyvikha0eLOeYV0A+
cXgsJvc16jXks2ROnMdBj3fBhBOcdfSBYXu3nUz9obKVs2EtsY9WGxwRo1APDfBn2eLvaq/+4WeA
VGtp3Ecth6gatTVgZG09H1T6jHWIWvGmuQwTCTvk/ZuzLuwRZ5oIDpOgCcpfeRr8PcMefzvv+cdB
AYft2E4qb+fWINFo8hOzhr5vic5vlfV6sx9THE832a3RkpplmNARWj49CgOg/ZQJ/bxTMxsCIyUD
GFUy+uNEDPdgSt+SDiVoSqDsivrxHqbkxR1CLGVEYuHukbmL2rSJOZZ67VJSySBxoGjKnPRRKLtA
hvONww7KjoUA22C3vnDRDvHaqnFZNvW67p0XmIwN2yDKpRB1D3G6Lw2V8bIeWINuCxHtFUKGQBst
KsnlGD69zcn+ORXzbrR12fvH8R0ARp6XuQSze4pbqJBDzObWKva5y9Sfzlq3dvO7XAdZ0sNd3ulQ
IqgU0YsQk7JlCky957Mat7J7NTQM1wFlmYALQ6nPyFhV4J2aA64X1LYdF9Xb++Q4b1qPNk0AnxpM
HEO3F1xNw7QIqbb0PnyeKARXlK5c62GgGEB8Y4bom4hDAGGK8T2O0QCwiAWiFLixWsQSXh9QtA40
MnHV0VHgXI2h3i3CIqFnwIJlGiw1KXIfpWBC0uvpEIkyM3X3ZcoYL66iQ+NGn7P5X8nsMy84mhDS
IvYG2m+Os+3c6x5DQ72MHFZ4lCCp/HUI6g1D7wTPdyjaJ2PVpaxY6cj6WGyaor6k/sj10dvHJF7g
operoseIBhWCsoQ7lcrdjkRa4NdqfKBY+reOgZ1umbfSG5b84EJWI2uy059pXY9LFxzMMkb5aYeI
TNAHEBlM23vpYXUx8gf28RctxCDoGgjm5vWqk5sOUQSafVZyObLhS7m7aCj5MIjQqjSTT1+O51tL
HRuJRfAPeowUgmrpJONKE6QtzX1KlvZpE1Qz5SLNr5XbnmMWmYWWfyqjrbER89dUOmnWhWDWP+3y
QEYrm/b5AmKgt/q9Jrb9QTPSfuP3yWfG0GpZE0G0mTnyZmcdM/Buyu79ZTZwtnvjHXsSAMtMoRY5
fdvXrotq3CJluMnccHzN8RzqvTe3M9rvmIbOrh5s/eqV+vcwPIZg7H/QqEDxXEzTKRZOsrOtqVmS
yW6tNBpUpa5nh7KGz2ub7dkaun3esfnzDWGeO2qcfE587IA9bn3y6XHzQkgpkG+i7edwrkAeQDLP
eMI+W8WNrJnvFp92YQDwyDgf5yOkMdqfyh+fTbM4wxS49CU4kKAhEwLT+15vxJ7eN5uc1mCsR5+5
n48eW69ngnX1TooYQzQ/5TLLomJlGhF+GWecCL0fE6xcN8Pn7Ij0dV4POU9QHbjrKoo/Izd4KtOa
9FPxpsboK8ucXdQXrGqJPeME7SWiGeC/jvtYU15bPR1CK547+xnlrphPonrgF8mSxt5kz1bIvLoL
q2iJ1ZfDu6LswHerFhMUzVFnRfazhqAKd3e7YBOVZenmEdNcQgqGna0SBh5tcuyOZuN9Vrq3T4WP
O9DcR2A9F5WqfgbkaEPPAdTT2k+Dx5xckF8TrAo/HxekaYP9Q8xLqkqy8DoObcEghYtf8ulgpl6E
k7+bz10zkRORQjh1NO9pUCx3jZ6kC01Tl1anVmzncoKo0I2ocSt75V1QcTLoBW5pSavbDsWlRIe3
uL3yBmw3gvHxjoDRx7YTGuN47G9UEdXkE/eJN3icuBBYLvZN5bPIRXitBvdSpxz+NxDV7XQJE0iL
ojhraKfpLfL5hpgQ2jZJlnbFshQgjsew8eLM3+Z8IGmysQhk4apS4q9dEXhal4a/HEdxga7HuyDc
hgVMD37FYiq28/d1MmEXlK7eKuuQCiEZaoKaTxLyqDeeBcFBJE3xu+b7ShY48EiLMqxg5szbncrV
SYK3OJPa+Iwjau7Sc9EhayUF50xwkkk7pCDQW5HfwwSFg8LD05Q5DR9ezjWszbNPM7cOTephH5s5
WUlc7DII8qAxZ4Gdw589+cm4HvOj7cGniua9fa5N57S0f9oVO5Ug5/oc0YJ2o4qcDU131lQ+L50f
rLWGzR1H/yLLsAzcrLke6R8cQHOnEN5/AEu0lmzF84wSwfV8Agcih+EOhgyttx5rk2wM5G0OV/Fm
bldECNzYCsyXTQ4OglmbaYtFQ1tPNe6zFNdGUf8o+eTWSeo/S4w1RqwR9g1AKc6JcPMEyGB0d8ug
EfrWmKMiAykfRd++qHmXlTXuUXXWiIOCy7SnMy6P+muCt3uVTfFnb3LSg2rckoPBji2lrK1xcWBA
anYhEn80lhOSksmnZTwfj/2Nj1R2glf767Z246Wj0WCgYB/KHSlmI3UjH9lgWY9eXSUXdxTfWf4J
xmx4YwxKAsgJFx1C/AxNL07mvZXG46E2mhT3M+hu202qJbKG9C6h97DMALmu+bRBF+Xkjhql98g4
Z1n0kbniKTYYhZEH4b4zOIP2IsnWvT88p+0YrfwmRYQzSkb8uoqXNA/7FZKetd4bwVmbWLFMd3zy
LDRRnPy4NTpGK7U/7Topr+AVR/LDELKNdrMXcU+mz3gn6XgRhvXqJWSuFkazr7DloMNxtl2Ia3Cq
4GnAjDDiOMVq6jcbZbVcY0MKIMwN5dKLimkz1OoK9ghTy5hmD4aF8qZk+cZI0yHqM9vkLNnBLy2a
eAVpDdeB3eLDhICzRU/yG+nz3//BKJD//i++/lliS4vDSP3x5b+fiJ4s8/+aH/O/7vPPR/z7HP9k
r1v+Uv/He22/y8tH/i3/vNM/npnf/term4mA//hifeMK3rffzfjwLdn5314F9Or5nv+vP/wLJvh/
oROaOhf8v5n//zc64flDyo+fUSu/lZJ/JxT+9ci/CIWO/6+ZdmmAQ7rxCeGz9N9S/Y//BuvoX7bu
OBYIK8ukGpyJXX8BCoX5L9ipgA3watrgAy1+9BegUBj/YnnzwZd6lsP1XXf+fwCFf/InPM+AVOBa
wEAFEs8/uTc0yhwtrbQKG2t/KQVTkIbWYFRZGKKw+sX/k70zW24by6Lsr/QPoBq4AC6AV86kZsqi
Zb0gaFvCPM/4+l4X7upyKTPS0dGv/ZAMpSyJxHSHc/Ze29WHPwBp/u4dha5bIBIk1DfzE2knza0c
mIZRHgYMAyatTbd8ERKZI8KQwQ+7PxAiPjHCLHWAvBFYO8sREIgUHuc3sI9Knp/rMikPpJtaKZxg
JMyXck6usvoTNu5v3so1sXKi/ZYc3WfUI4mTGDvruTxMTfKRpMmHr0UfEYFxSfD9txvt8Rd943/Q
KAFanbcNtNpP1AsOineyIb2x48Mj9OkctjIEmGeP5cHXBm/ruRVZSAD01kTX/en8GZ8JG+q9pAES
k3QUxzU+05sC1snw5DkqGopi3Zv6xa3qDS7xm5GdKH1lGq+FezTqFgMvuWZO79ybQbWdWUb+81F/
BgYtnwQqp+BqGtJyPxGtnB5/Zoue+OB52k5PfMqL03nC4G1o02Usx3NjOe8IE/5wB/2FgLK8rwmc
BZiH9FBR/vctpBl2QWUUWAb25WOst0dEaYi0hnPVUh5Qpvk8uI3z+RK7rGMKLbrWMIoI3OL5sSj4
jcgzYpl8+eez8fcfyzIxqwCBAzv26SaQddEJFbx9aK0G7VdqH/DzmCu48lTSQBJ1+l1Xs7xpYzDY
kMhQb6RPEyhjDPU9TaWJJWG3G2QAfvV//nuc/Zub828vkw0txpRUFxle/vt0kQfZAX/JyoPWVfWh
7Kl6sTvcTNPAA27xRDgtnfP2W4kJffXPb218Ajeqp50B8z/vrf79t6fdhcTVa11aHkbbfBj0mKU8
xXe265Cs6vEykuGyxgBxGKT8HkUvee23f7hb/m4Q+P0TfLoqsP7Dos/5BHMIrZMw0QuaqeuMMZfI
5OTjn49X6H8BQHNILofNfel4lhCfYYCFn9n4kEtU4Xq5cyAiyyL5GHClqSA5g80DkfH5pk+jl64l
ymsKtXadusPZrs0DEmRMh/p04/I7UzqBK+HeIYv4NA7ermz0C0Rkisb9faB3qMu6cxHvyCL7OjLA
eVF8lQZlnAYF4pzuvLy4Lenny4ySaMHfUT/fScq61KXEUOzJxXieJn9dFmJeNy5M6vkGVaS5ShJ+
yG47fWXCz5rrinI43qwBhICP4E89UGM/nMGoHnsh16ERHlIDkkjIzo4rmt85IdnEmmUUm2q6Ds34
SEV0TWnh5BfjcSna5LokYyd/pH0woKPPgftDUCQHMjlmVYC+HWFEPF/aisJx8zPp4mvq6De0bcDp
eLvIwhdYwiYEofKR2elHIeIPdT8Jj1sY8Daw1PzJtJsfrhqK1ZmhS4AkTTQ79BorZxQ/NOQt2FTD
DxlGe+E4dw0wD7qhw9kYCQIa+y9p221tu9nUnM9l8GjleBPWmDe0mlYGXu8r8tmLVXOCBCPe4JGD
NUzT2YhcLnZ3HTQOzgV9Qtt01fWI4nEYJOjDiW0qDNrOGRCWVcEeBBsLeSsMYOr0+8TMEiCO/F37
gi2BM1lkH3XW7Lw6/Gid4E6YCDesKUPlEeo3fl/+8HAjWCOHqg0MPUigLn3U38ce2iSKMiQtXsKB
eULQAG09xsXSO1Wh8VAWeAIw3iQkE8xPIwo4h0nYc/uzx5oauegNueP8vtd426ekQQ8uy+CKdxiJ
l1+hDf5Z9eMNeZJX9Rb5PJxBCHGjRVg8eb9oqt4aAlw8Lb2as35jqzOlKhljKe+dRL9AWqBGpH0k
SvUXZ9fewXhpjpeqmmD1sc8qAqqLwD+BN5xjF5ekzqK/CuyW+LruKcloXHgmZq7J4/60Gh+LE7nM
uV5QaoXTRBryBinyZeYTrfMQk0kZQVSs4muchNqa2fFBBv075UhkXyYXq5betK+S++I9M7bGo01v
WTnPTjxXt8undxKObzT6s5p344qozOgq6JJCurkOGc/IZN2SQUGeoZHma0uwmwv1i7qVBzU5mzqS
t86g7eZnJJdybeDfuXuLjgIGoItZx+WuYVl/TOLpxYDJcGth/lt1ZFnygowo+ZB0TQC3+coegYw0
MOOH5Xas7OAjVg8uuDjc+lr6aorgySGyD/MQb70MJeTxfAxyvHgpz0qBvRXwfzNcTNUGMzTG4sqv
UDzOkwpnAKjrhVcM61zRhH0pVB7qBc/NzJpwGbZ6NdWHWEmHkVuoxAg8IrFbxe10MdSFImpC/+HP
SF2dJ30mZ7xzuvO6S8IPhywiFBQMfW0NXLpMUNwmV62iARG1b3ZE2BjPADqylREkVxc16wqzHY1N
pixvYAk8uhS9hkozCSPhBzyoRNXAQ+b0F0ptkJY0PtZI3tXKNHkrUriACnTpptbM+8atQE5j3Zna
W/J1C2eGWmhZu7keb/SaLOHE8+/0jnPjzVq3H/SD7fXbsXYEztto3IEHsVca5pudXY93rt0VNHPF
RaLGIDqjKPlD1Uq2qExtrEjrsQ4h6BjUHMrW8LZRi2eWIIyNf7e04hONE1O6LqZ1nKGFNcA7gTSt
hwRKmNXRaRlFm1JNkwV9f03nbaWufeHZivaws3eThrRftI0iBFBaCemIkR/xHPYwdbWx9LZpGb+M
gXKh5PiyaIqQPGDo25iCMjcn50oO02WpFi435LJ4oeTyoaYDPUs/7EAeNJ1TwxDXthi6plb/Wfn6
cxzm6143nsAa3EwdSpqB4D1fuu361yWa2q+dl+1HkEzLzd9Rfd24J4KWXZoI3FB5nF8NI5m2RoqN
opkSMOIDkG1u63DsC1qQ3XtHhRo5tHyucm86Dj7SDM/Md1E2AyFEgopd0W92ZlC/VB1nJGjwElXZ
beuRmlJXxnfZNfbGn4lqNbyEhINWVDS3K7HRB+55M9D2lSzw5SqRgC00WDuZIm3PAiSSxBFhBidn
4PGxNZ5Di9ioPqCy18XYVcqiVOX9QzwbhMsSjQr8wqXGl3vHKKcqQzt3JPMuXPMgk+gni7u8JGnB
7Vm2u9N75bb3omPcor3lUYh/l4QMbTMy3+gDdKsyRYTUuWO5M23erGcwr2K0tW7Ub22aqr+uXZHy
DPVz+5FbF1gGDySJFps2q4k79MSVMGb8fzqxtv1cbaifplhDueyOY1z5xXthNaTCOwP6gADJh1oT
WWL84cU2myQv9rAro5lKzHZdkpSzKuwQATKeUuzc4HOzViMPhrUsyeLxunsf9WwksoPCIwcVW8U5
b+UlH3kEQr97nvPhCa4dknN5PwMzWNsNj2gwmK9O3rarZQiyuwxLnoF7ECUhvSZUkuUPCE6X0XHf
gbJqa9PVX4jFQeKRx5gZ5hKxb+TRjh74iqtC7Bf+evS1rLTAC7PRJKjaCtCwBgS7dB3IMwFcN8i/
tBLjm+NjNZcxlhKLeXEzT7I4zMFt44C50TwWBh3PMg3V0Ya5gqAufxYtvRxqypyoorkTs/tjyoYn
WOrD95hecZiQSh1M8i3Ydrqza1oNuS2Ssr7HBMnmW1HTo1e3oeVDKXC41WDlJVHq780ivhFVv6/8
MroLqpEOloQ81EKh2RAEOq3NsPgReYTszlWc7HNtq0fGxUMVLAG7rcWYvkRMpRs92qEHr464oJkE
dbpi1VxhdSN2rh1zgBcZxKSq1vQNwr5pM4lpWyTyWIcABxqoE4PUVw6kPfbkFrf9kIN77hwgdyg6
A7CJ9AJvsYcxZNri0R7rfGMUxUMikaTZmguKF67/1BPBCwmc/FX3YiD7OaJM31RJS1Bn1j3qRs8P
Qx7MRBPcWGiQK6sj+k6iH5btRLXYwymKSPknGpd7hBYg3EW7i0wScseSGrAH4dS0k7NHRqadXdwB
g3Wplgz1yIya6I2Geg8IQFjILYVh+oAs82znh8rggcYyGBR3lfaxeKgJhfEdi8hlrS5ocGyIyUJR
MFqvlqYh8QwYybUAuGwcsDHB38GjL3n+STA99FmCOqoI9w7IrrWHOnE1l6TBRQlTQC/w1g+Rm69J
q+yoXdseorR58lCHQJRaYV/doGvScb5CJBikTSB5rNuHcKyxK0/VbWg0JzhDHTPSiDuJljcOi4dk
wCRqUzXc5K21AYznbGGPk17f99+aiCcN52+P+Iu2hummmxzH094T4IKJGNs4zoKcRYiuJ/TF8QF7
QR3thw6ts+b765oZBr6ET9xwqVs0PsCIwmjdgmr53jcJtxMnFZkX7y7bFp9FFW1tGX6YtXPiGUz3
y0yHgplNJjK5VjY0GcfAOs4ouYDAlweGM2/v5/lZVEgz5yw8RW5gQjQjGI5ZYQ9MZEMnNrzzJAwq
P4B1TzjG1Dff00rzd2CXwg0yk7cibb2tmb5W8AExY/a7xGhYFLXIl8k3Wrmt/OIimN2xe5Nklvd3
KClfaL5DYMp62o0RlmPHHxFzsDaYO/fgjgELxJxlutGBHzC4Caifs3g3VB5q592QYAkm0DMu4IT9
lYuCH5l3f7Yjk/G7TK9qwvxVXcJ7rPRfqjod03Sn2dFDCsCoZIvTVIiAJTTXKXFmWEizdlOAi9o0
gnWW1NmZ0UbRSeykBRJ6+2XZmoQmSeuYpIzma9oCkvfZzcR9W+6g6D2OyCjXugO72Bj5pDD314j3
EtZ46+WczKb7pciLR8akrwjT7pelbhuzzXQFAtomii/CZfGWBO3ZWNWFeG8njrvWK4j6e7VSLnxx
ycm4sAQ0GIkTcB8R0gWy95vN2MEg6KMEJz5xNu2D+s8THDRS94+5xhLShyRUBsRRamno0nThW+VA
+zirup1g5VbnLDQyKEBG5UYHYHNurfjNWxSPsPsipArWCPzH6vj7rC7cjv1dhqYVgTgPLlJpzajo
7nAZY7XZ6lStBaE/85xqFHWR8+I38fe50C92jHwpMJMr5IIW/Sa8sYx9miY9YB9cMfyYUNnZkexF
zskt0kenH+9nx37OXHmP9uajtFCUxagG3Oqe4CQeMXu+2MzTaKvIY0VxDyqgerbVNmQYky+lnuNC
qDCYGW5DSG1T3Jh9fqs5VgaDxB23fpR/o6dmC/aXDh2NxGevx8gbuGxNkVWx3Et4+bWkavMnB+Nn
mbP5Quc1Ic/wyS5kQlXbUpyIb6I9aBZi0oi8wuUODTp6cLU338RAc9zSJ1sh41qrj925Etszarce
CoJSOx6EqdMyN4uNJEkW2tukrwQt3ij1DknJTG1kPeYzD+dvaBwCczibA9DymsVxh6xSrezZoO2y
KPog/ZQYtq4/JxXrHrjypyAr7mRBo99u+ptZiMtyDboo83FgzoewU59Bjat5ofYWan+Mt/6rBcWr
Az4CgxO/k6uEn4451VjLefzI7juMjnav2yy1pE6xeuY5NHpkVMuHEEp1p7a2uczu1GKK88RCXG1W
y3i+6ewXJ/bqlVZMJxwttxL7/apRyneN/ElnuiHQ8UFQhkDmf9KwlBPtzE+oP63qH3bQfx+KF0vW
yhRGk5p7BN/uo0dJj2wzot7dt7KncVga462BuweCQnQ11RZ9IC5X978u5bflwxtqzinJitzgxLvq
MZOUEYmPViKeWnp3SUad1+uOVJ7VfrdYzQ03fBLJez+j3mOMN25mPGE1kZRgxjszZsbErqP12YYz
/6IGjC4vX1N9neiMNs5oAE0ya25STo9WsdFx0+aWhQaLYPZ6ncvKqnpeqslVwKmu7TfNlRTPMFit
8PDdqHlZtAFWsPy97nmm1aae0Jxi2xl0K5zCu7UsmxmgDTGmQkEi22TLEsPbIjm/cAfzG8Rib7Ng
b+ApXZ7aWVXHKj39WbatvV7uedesbspfD9rOHU9517wBxgFRph7Gr3nU/6yr/qyGEnVVw5l4o8LG
5RVeY+NHnCN/b2SyTtOcYUZ7mEyBjKJQMaEctipB9A1PTzCOZ9v5knThD1ItcYVpLNVFwKx+xAEA
Uk6dk95/GufxVR2m1FRNmUGxbOW97VLMdDSuvSpcdmjIC1atTCQvgqejkhQqBssCwpQxcy29AbNF
n+G3CBJ9H0ilZsyXSms+xjI9E6G0mwdkyiGP/8hCfQXx6jhWhYZ9PPmIDXTdNYyLWKfo1eevk4zR
WYOegRvE+BaEH5NFVUMOfOqw0Y60evYGi0RH3drLC4FyFKcAZuFSqnRygfUpPMhU3o/YD6iL0GCi
YbGVA25HSd7lUlgIv6Q2GZO+IGi+GrjxgogNeOtlzbrkBsfLUAj08Wol0HWGwcqMOntC1SNLgdmp
igd94Gted/d9KnY9tRMJbnEpyokx2zea3EcNxblxKZ9BmfFwPISufzegApsaRnWPkxMLDpNDHOvh
O8XDbVUDAuzQyHcGCz/8aq9tb9wtzwMoGS4h4XMF5LjtpCGIy+RPDODshaC3sKFpd8G4CWz3K9a/
A4RkbvHl8WucL8ouv1m22n5UIfdITwY1xr5gz4aDJV3jpffV9p75vq+CD3Q3Nn7JGf4M2yK4Ykfi
xc7pMO6nUphkp6j1Ac6AddiPq2VFDeP1vOy0AlUqSxHpTTkQPkzoSjXNs0TD5ZcSL9OYdSMFYbBv
lwCoOFRVmIDVW+5Z675EjN+GXBCbYM1VNcPiZdD1shDEcFQe2J5ClISjQmUwJG8MDEDtITWppui5
kZW3j4+DCUMNCxeQZTbIugnDXrKaRGetrfwG/Sh/u2J47eOXNiB8GkqYXCGj+JnXZM0ue88cG1MU
u+EGxj/nxsle6haESzwwS/mdtk7bzABj5iCwzVgx3AemdQ8n5WOp0mgaB12n0aYq4WdL3cX4CeXO
DpnackqTy2THUjHZVhW3rc3W2LMFuoqY5enk/HRCJUpUJbmMTPRVGLvvLtqZTZ1pzJShuV4q2WVJ
Nbo2OXeJl1J2Yo28yr3HIs6cnRpKJrXvLT16SKGRf7VG+dGNFgVEaAYFVQSidj/i8jGbmELimYrS
XLw2c/tQIv5Y+0gAAWLYDKhMb2YAg4tN3s2yZyaOkpKzmtuACDP0OfK9asBWqGL1rEpTwubBzM3E
YcX4QJVhJQX7AImBvg48DG4sSIQdM2d12bXu0elNu1DDSbs8y40m2KOW88OymlsOlKXXtCnJEGKT
ioUBtrmnLrpJnizZmugdRPQUGNUZKN534incfVrdGZP+zbdZboMspKiavjkR8n2imhVSxPhVE5AW
q+uB6OI8wDnPXT8m5yrBA6W5KU9lle+bHKSBz1qldKL72Xsiy8ngAvjtjQkknplX5KfurmEuZSit
xQEj/inm0E4WsmIXyY5fTz990/mqWXm5Y3u+t4OOwc2bunXlZa9l1Z6CMiPNgMNCJjTZyK6yHK1L
9aNMNbkL7Qe/L46aXn6b0eitJ4e9rt82t40VlEe4CtqK4bLf2IS+DyISd6Ped8+Tnr1kCvWDiPIA
MBqnhbeb7fFceiFSIMp360jXSkTnWBm7QqsvSMTm0T4VSM42xWxWt4aZxjgzrJuM2kM3im6n99U9
EIJhpaV9uUtE7+5k55rbMujsdVWRg5IaLBvibnxoIlO/FXkOAiKcd7pLZ44o6v5AetGXujPlMYPs
gKo4Z3sEdxGyvO++2FayszNUmk2pvbWFp2qkQXyYS9fblnryNUNCth86O7k1/EHsMc0/IhtF8Ona
+lki695BI2pPWSNbGB682LNdHWMkcYEYcUCpF9/gpfuG38g4cS+QLrC82AXQpnhi+a/DHD8Fuens
+ql8SqtUnpYXxT462Tw5QxAUxyYo+fNp/kDUabCdem2buAR+h8ZA/SCkXow5iwcGwCMVQkY7nDZk
lBd6s2vS9Eeja+LUZfq3vKShADjZ2GbK8oQ7MjstL1Hif/PqydsKs7JPoxv+/rJ8DymSuyVJ8XuE
UXhKiwndZG6dWhVnv3z16X9Rmpr7wK5PUVHlNxZ0la30CFvW8lg//ecFlwRAGK+Mt33lU8JB/twc
4xzElF9ubfTtpFEnBU9/NWAJcRgFzOg2CcxnCETubvAIazTHEetIdLuASpaXTjGS6kY9VxT8t//5
h9jnjdKEioaBVf+0vFDuF7++6pLExFyk/oVsHQoUOtnKAwixRw8BPbOAfm4SQz8XVRzsEvhwhLDL
Y5jnzm0iohdT4ta22rZm4xhlBy3VgxNX6Vy0wTob9fJZl/Ut/zzeSwPLspmk8dFLEUK7uJ7W0lXi
1rw2n2yDnJYoBCoj4xA7qUcybGvYzc5iRcCgM3moDDvimE/L/1Jorx4H3mP5vxFV/JYKPwQHT2Go
Oj5OMEzleTaz8jxZlkNpnDrF8j2HbVhLWMOjBb0o0YunubqnKDbtCPb6ZulF+hCBtMtXEn5CiEMV
zWNiMREBhGk6Dc/+8iXAgJ/GGIitdOCHA18yT8tXvboKv31Pl4igA+vVHQDmJ0oMOQjnm6Y77Q51
bXVj5U5wk9mr0YvGE2rq8bR8NfbhM4WzedUojJLT6LAlZfoR02jfJrQNT8u3lhddYYqWr8oaiamT
lumWQS89CvoMgprkyQ7f+IBPSc9dLooWDnxq3U9PHtAXuk28uNP0g+kIRaMz+8+T2GM3eLY1jNR1
MR1cy9wK9QA76ulsJ0/fd7igqgzGYdbivtLydkfF/daeIE5lIlDgBlvftrgGuzq5QfmMxLf2yERn
qFFxVawT6y1+q+BUq0e8wSlJ6a7E4h3pBtK7J3I8u1OfSOTqmRptUjXQFH6xj5LO2xNRFBtryODh
phShXOnsKffpKO5DDBK0EsXBb3elQ9ICkOYbfhbaiuy9VaL+lNRtexdn7kMXt+FNAkkfAPMS+qzh
y5L5j6rivae9pRhSvVV3J5LoyUcXCWuM5Uuir0hVdQPMGIULSMWPLAWask7LV8uLb9X/+38juxS7
zHOZObvj5JTTPs2r/rSgPycgJL++Wr5nBy9D4M9Hqsdov/2R8ngYAetsyqhAo++Sg6DZFhkYzRsh
YDd25DBFQyFAdf2awlVZm2O9weszHQCSvIgE6zTi/nCa9G3CzUzhYQhu/cg9CXwwa9n65W3p2RTp
ZICM0viRpzGKzFL/7rsWdn/siDrkh/HNq8rLbLdfyZ7x8bmYh4F1KTtfEZ8mJW5Fvv8CsJb+XITG
lfCRBz2nhtFoGnUP600XpCf0ffMTevpdi1V7nwai3H6Y+BIjw+aZHVz7GE5Cbg0HGZmRbFzplJtC
0Qs9p3mN7ex7I93vbEwIald5NV3wfaz862TVsMCbcx4gUS9mm37IuAu08KgOQBfDnnWZq1TXobmf
E9Z68cTitnMRcqO8+AKkdkORZV32wS5iQK7jkbENCbNhOvdpyGhXy7coNb/VM3+knsMPfAzxauii
dYT9aGPY2degDAp6Gu4X4QXfTaf9bqoYkOqJ4IdxlQas4Gyb7fec1a+kPt3O5mmuBM04Qb8XFNXO
nnM2s1MrbrMiemUUukv0sD5C9FkBNCr3ouseRVVmkAy6iRQ0QDO1Zm3N3keZS5bTaS6ItNQgk9dP
Y24PW1az9e0sqYDTivqIBe7qpcoDh2CTF/qNOoxQbQTS+Evv1OAV2GFZY7r06zBMinVc4J+onwwV
keGwfVoqerEXfKhS0LhsqHQqLG6Wr1sB86JPsnVsD5cabgj+AQwpyC301mcDST4TGx2h0Qmw4ooC
iVM/JtWwNWVyjTz92WSxSO2QPbObYc0FZOL21AXspYSElKCjLJRG6VUgg18RVuCd/llvY33OdnI9
nV0BsibCnYRpWJ/0Rc08Bxb2/PRgFvYhn9irlIYebo25xrnBEq7MvrPS89nGgDHOAKYu5S6Phlon
wHaEsb1tWHVToIignqidwXIqA8qMFnp4czgGgu0sSx5VFm7ux1jSZcbruup89tuljWJk+gBRSb8q
Zk2oO4eoIKhjoNpTxBIKBumurriOdqzU5Kp0QKAbwzVL/hiwrnYrkbH880kxPmcnLicFDanhWLbS
P37W5eFcnIinTw91Zlw65EQYfak78ZGi0b0zHOIYDmTCbcYRb80/v7f4m/cmbUjwpgYCKO9zOllj
9XZGqT8FY0zHO/OpGPFGRnixKTMQXXZfiOksUYtMo3FxHXH0hgEWX/RBW/TsewGYXktfsY6gpdze
1Sm0bouSzz9/SvkXUZinG7pje2jmPdOkafjfsrS8HoH+yYTbRnkBwpYNots0w4phmM3kpMprWHHW
pewQsHvoqpCMVUPyocQcEe6bVZbTHelSd1ewI0ZrcDXVXg4vpbd1ivwa19k1pVTIPbGzBIsypOZv
RROxuH1cJIiBrvbtqhzYVtZ99RpPDmTegE3hotNgm/BBI1hunDRciZ6NvEjSch8z4QbzeJOoT0mO
ChaMnlbcWKfwuK3DMOFwyOz+PGXhe5QPD988mZ7Vho06z1XWw5noBBxA41ehioyRrI5kGymRRzHT
eqzN6Tkdwz+l45p/Ecdysm1DmDYpSjqw0E9yzXKMCg3PQ3KIZAIUU7e2aFTZ/Sq9Sa1GMqJZ6TSq
xMcZDUSSw0OJUynulYkZjlDBdEBFGRIUK+O0bG7QpA+Hptf2qZq5J3xPZCSmTnYK4V1Q8O7Plk8D
uDQKyAuwxnt9/shmiP02qpSdrCag4eqahFQsTIjOWXgNgJSTSEu9GmzWVTUU84giWTww9tfsUXQ0
KitSae4noWrPsTiQOQTMKwNbQblNMoVu4/ZxCGlMQWOJVlmRvjozO2J62tdMlAiFACmWEyNP7Ttv
aeuwKlT/Hqa8LP3WTntPY5Bi1Bw0HJDbOG9/YKBQ5fosE6wUSBccon2o59dOUG7MTBLew5aWF865
nORYjKTYl3zy2ndDrr+w0KNeRcXHojSXiPpWo8iFhoGjtr32vNTaS624t5zkGJbaeyG4fWCMEV7v
29+MnuUeeDYaIwkbLB1dWYMhuqbdS6zhsNcygYUtJpqSdgkm15jA9Ksw4+k0IJsCgGBfbP6RDsEp
KIbv1gDRROY7EjzvzBKQihIJyIhWQ+3Jg1lrb0HGc64+anUMivBdG8ZzlxT9wwQUamXgyQCZNJKg
ZSPWqEAFD219Sovm5Z+HBuNvZhTikqVB2I20iQ5U4bm/KVah5PqxpTXJwVSHrGYDR5FzkeD81Nqb
HPqQDEOqSzSfVz4GwA1VDWo6Skn3K5CxTf+g3/2r4hu3LZOEzXMkqEh+DjBsJznIMjKiQ2oH30oC
P1k+H1XpOwW1qtXT0VeKs2LoL0p6lbnp1derr6Zr/+Hc/M3gbnrorQUWCQtJ5OcnuYsAy8m8iA5t
CAB77HiqupUeN5h7SvTMKMV/1GzV+tn+IWv6LwGS80bVNwgGMZltI0ykc77JfPeL3kVfsAJPWyph
/hrG+R+UuN5fZPKepTPmoJD3DMO0PutwWWBbtMGH8DAmMZAluugoKzZ6DwgN0IlqZrOtn4E6b23U
bzeQBUPhDydHt+qt4BcpUN9OCWZmkBnZFv2EsxaqGhXhlcSAhLUunCABNwjzis67gKRA8KAPGNk4
Q9qq7L3mOCTjSzbFxUafUcWKrA4ocVgbT7O9C8lFESZ2UT9rSVpvl5p4AFWTtcZ8EFDSqPR5236g
sJZ+xeqeHNIq77ZlF4U7HguQrnHwIhVXO/PuQZrNd15PnNVE30Izh01gleDJax4bsyrztTAMIug9
7WtdNhhOke9yB+uvU4pYVzMPqua4SEVhU69dT/sS0sDVmSNCET6CdoO+lufPBEsyaprZtMlM7ejp
9mPeBR82SQ97aR4gwNaHArblairGeFfJhTdR3VZeWZ4XXr5MGK2yqR3hEETv7RAVv1Yf/98a9Qdr
FHnSFkuY/2MK+BtrVJS//26J+t+/8W9LlPyXZ0rbwv9jS9dEQPMfT5TxL52YWUI4HSkkq2xW2P/2
RDn/sljJC4woOuYCofMI/tsTZf5Ltx2HDHYkFrqFb///xhP1V2eF4+AX4g+Rm+1JrCb/PSa3ToxU
dNTmQzet7JWyzBvg3jaEQIgfxql+675ox2CDQs0+krz024n6G/fEXy0MDCHSthlHPI7GXiaM3yaE
IreLiijj+UDFDt3Oem5v0uGeCBCQV+SektfpynemgP/Ht1Wrqt/eFs643dcRb1u/dkT9ZQ+dtt92
6XoCONbc2CRCZ394SzWz/R4s7H460E/rNFI3a9/teUd41d2Mpg2k/jZg8xNt2vjyz4cH6/Uvb4d3
CQueI4TuWEQofrqoDaoNkO44UjCt+lRRnD2B1gpHjls9dysIAUm4NQt2/dIL2s0E1OLOy1j4hg5d
EuiMZAHBrI01391x53pr1o1QYKuyWM91ZhPvayIiavRuNzv6V9/pjVVB3NZuonbegXXC67waufCw
uJ0cbpRKHzKzdp8Az4RaQ7x9PDz4gGQwUQ84mw1893MTb2xqixu55IX1/QbeP+FY+tEqxLkjf4fw
o3E1jhOJPDQSVqbM7n3Q5Dgf6k1u1V8TD02GFo0vpgtCgybW8+ik/vNdFwk4DmV0GIZZ3/qOjhIK
dbsRNsZB1tdmGrnzTKytpFMW+fSCkXE95F1LA9g+gTp2KHo0d85QrIVtn/KwOw6i/WEWmM1Rv6K8
Md/tDOxCWb2Zon+htrrB8HCn2cPXSQzO2kESt5pjiIkN0BcqlOtuAEommzFYz6QopPJ7FzHRy8kc
gYNZCJu64WVsMPaWZf2mB1QHiONZ5xGS5EljUV2g8JMk7G7M4lAlP1hbv5savzeYXAlBSpxEcr9C
BFSuXTdbG/n8VBjFvhxoPNeswracNuQz02uunfDQZNu2naF0lihRUkIII0S3ZRFtLat4c9DvxBGQ
xG56T+bxJZRkGwawlOvxZRqicJ3Cw+1zKjrort5Jl3wJyp951ly7pkpBjNJRAhdGuY5OexJnW2co
3/yR3YYjdyKHnGjK/sUus3d9KBBwt+lG/Z3MHF/0yX6YikfaqRnkPoQ3IPii0qaVizEc0ug5sBmu
ypoQylzjR4pia4nmdo78fE2U1bDplHaJiEJawSb0m6zhrLmEaaLD/GgEx3gcMQOxnbDeNexwewNb
tJWxfUo0cqIHFDFx9NEo63zWAMPDTXSbmAZVV3NuiS+pX0EzjZjjmp9eAZdeC51xS8fglCX8tDab
73qKHDENuOfELNeehByDtY6kRD5IZRFEP+dzttZ7AgH0WNylZDChv0lobfCZUWA9eUZ9xkCK79sw
bgvqTOuend3WpBCPnio8ApfdUr1WPQnuH1SgrCpSuBtAWiJfR7KSVDW3DL/QV/vlQnsugw7lQZxW
j/ytANAJYzw9qdUg6n0JUI13bzdGONyBIXhCWfPr9s2FR8UbMq8Ry571TPpEKHQM7aCZ/xdP57Xc
trJE0S9CFXJ4JRKzRImUbL2gJMtGToOMr78LOlX3wS5HiQSBmenuvdfe9br9khMYSO4P7y6SFORP
a95t1RUDGjM/bPfNvFT3vJwo8gwGE0X/obRm7BLI6tc1E0Ddckh+ZeC0G1USD2eLc68x/C0kAj+X
RN6PAxEc03qyVCs7DDLNpEYz/TEXz0C96SoO3YWs24dUCWI2By7fz50n5zljPVBOwNc+VJXHsEgx
iWVZ5Kciin1je+JqMi9cCzFvEjgjcTm4QggO09VsP4KqGWjH5nGMf6AHCYDb3cAAIuNh6V/VKbvm
quKSHMGTs/2EgRGtBzLHAedS4JjTY7S4xp0hmP0CK7Cc4SYWE6kbXhi7ipm2SuiPx7cI4TqG9sna
lX3ZAP+aGeAZkBRjsqiioTxst5NdS1gLVRazuE/JHUkfhfYmWkZSzHmR0ZfmzagJhjN5IJMc/1u9
vPVNgw1J5hEHBIMEhyX/ZzmCtLp0WwAPKRuDQQ/yxwdTRrwppp50obixY/1v37FQjQufSGGz+M+T
V6nRiw0XiHn9TAq1+pfzPGux46BQNF8SDUwkLww58IwQoL6lDCzEOIWDqB6SmosAuRnJKqn4+f/z
2geGVb876vRox+UhUL4Qq/XEYIhozBSQcJzNjw0fCFj2dUBtzaLKXH8iLGibzg7TtsaI8kOkxqOt
/DFuLPjSGhnysF0Q87JmKlAAtdukF3Rty1vptP+c1fKQjDKT3Z5jnU90nblcnZQH+khnQgbz6Bpt
CYqMrAVdKo/R2l0GmUtRznw6A5S7hMsKvd9yZ2bYjYUmwOo3BT9pvbt4MltEnIvlimWmzyaxayIH
xpWp/gUlydqZpTjgnsYhbFfIRfl+Hlk/JYe3FttZBwtxOXSO+NguydKyxajgAIGplLuSRDRCsdef
N6hIhBu0Q3L8ueGNpv8g2InkTFBWzup3fE93UdhH6ZqGVtf/ZkemUasmvsj4wJ1oiXy5K2+W3l3Y
2j8SLf4l8gRlsqUTl7fm54VtfLAIaXZSWDvIprwe4c0giq9VMRs321Y1cJFMpJWcWbNYNwVIT+Tu
lPrRxgZGhnOzJ4YudQNEtW8i+OpWd8sWSqHaIQbcFmaoJAYBchWPUCIWV5nKm6h4KNR5esaMTbI4
/pvKkHYTstBi2/mSvkCI1990qcZFWCdIbpA+znnkZWMN6wTmvT09mtkqA91Q112eYYXvZ+ffJn4o
BTsAcOAGwLbMpIq30CdUS4kBqnqFwCPxxB4ZwEKc65eHg8ckI0LTZ5WVwqYpVc9OE8LY0dAu3UlM
9xV4s2zlTz2jHGLR29WzZ/uXaC3GxaqDVYVBY2uNfol+krgzgXo77gpfZvQBvn757ozVb0r9Gaqt
wgY4n3N+1D3pFkvU7xt1VN8hU3u2UYbFyLEmyobTlPXDKTMhDrdGMFalel4lJnD6QOZ0mhJfPRm/
TWtTotUT32pWPyaFKJMadVOClBbj/nAYzdavp9h5wpt1A4pLAuVAIkW0tQnh47njhFIIgR9zB403
lVQ2l7MwyyBz8vu40sVXCV2hGVV8SXXOzNpc2StGRj7ozWUWbRJ1W52c3JrKdmaWcCR0hoDiqT9k
CJ9cB6Uj7MPbYEZf+lKQ9d5LH1KPkRiePFdjGff0BWrgO4AHJ1yfqvoijfYBoRVkS+YKdseIoJLm
wCKfnnstbrxS0LWRh9VGrSvO6to+aZNZneiBvsUSi88INtfX1sxnnDobo7xHdl4GptJ4EMLhrlua
zLEMMW+r4JZRYP/tGQz+Wa2mOmaaYALDLH00bHS0451USR2p9xaZMKJxTmR7x4/jorGnC32CWdN9
s9pNJ3Ocz7EGTLKfMRra03DPlKGGFhZ9Ep85b9p3XkTaIsZejL2+PKnSenbm9AMgNPot2GsueQXE
pCcJZ4OanEvsGirmnDjIJPld2vwTad/sTW2W0aoQOebIzYYvpL+d9eRUUISiGtTvi5a+aIlVelY/
Ml5W9YpQUIUIPyfavCYcf5pRE+E821d9UwynaCbYe7MWLk2aAWYzrANRzNsM1PAKupRhA4Bnnb9H
i4cqSpTmkmbFgQWYQ0HPnNnuyQFL4kbe9yqepQKiudR2fzoeTb9uvn/Ekuhz/iBDQ0KyWssuKxiS
WdGKUhPFTrYwQgdWmhvz9yZi9eeqQFIERpXhfc7TwpLbSk7KAY8X/3NHsVCklp3yvESXFFKa59Cd
sgTZVKwe8XJWpsbcqUOFtELf3Bs9JlwqCQWB2oJtPSa8cpai58L4jgs+7M6sGZtX1YXUiMJHs0Kf
jRypuTZSf7Gj1tfS9CvvxwIdakoFgoxcd0y4WwYmBIpbTjY2roaoYiq80rcJrLhjp8dL7kmq/Eg1
Cdc+IryC6stFQkcs9GR8luXocdg6rLYYn8t0YRkwSCOIozBiCw+yDfCmTT2KTTbiac6/qIrA9qvb
jK7VOQuXRIJrkJyaJmZHJxqD2zjzeq2pKH2MoJLVtw0W7/YKmm4R2ymMy6uV4sbREtBZ6Q80Lslf
GpnUyY1iRvpwEjpKO+wE3PSdiqA1GDPWI4aiTpKzKpZj5tWGdtZTGKoVSLZ2ZUaqlu5QQCybdf2K
gvh7oGB1fwCPmJw2ACqbvm59l7GKzW4lhNzgaNvUWbprVT5X5HEYkximQOHO3Q7IgQsF6r0wxxer
Ydqt1NaW0pAcYltwF9C6v4lk8UZLmfzEymDuDf9wkka+0XQUtkv20OQiCfBnTgfOqNdN66YW+DxS
W6sDHCntqeNoAUhYkvEBIuLOfM6UJmR4HDdZN1BsaNzSJn5XKoUAg1gXxlYUaGLGKdfZv/pcMTyh
S69pY72ozWhSTZRdWGgbD9yKA3i+nJpBH0LS5hC7NF0YZXsHPftFM6LX6ALC2UBVVAusfSTTEFWG
JBNtfY1yGz0dZCUCsWvLQJncVwd+92WtfeIpKPUmBxxw7PStBx6V1WZEDfIO5btHuO28mtrSHzhZ
wUicTYYnUUJkh2OxhE/GmYNwGWLOMjxncp6mFfNbSssgGabFNTtRAZiz7aCX1buh6uTRzl+6QKBo
gQEdiviaER53qIBWRYU5hWUzf9mG4bAo8pwp8I39Kaqo3W3Qg1xdbvd+8ussYwinx86hn4iatHUB
rs2cqeK6/jz32+OWiWlvkvi3lqO9ww8KgTCitE8dApLmeLNzGWgvp+1OK+D5KIYcaq1KloIRTAkV
o1AcpACsli72MQ6UknYEh35YJc76SYvmk48qqWOPDsS+smXiuyyyyjv6DXjzJFT3zF4sXOryunfs
/FRPzaUvyJx0zCVUwTEi6My9RF8FgOGgmXEWmpX2u1IaXyhjDri++LKk5GPKYCv/EfJ6xALKh260
nzVmKlYSBfq2fsRyfmZm7q/2HEpji4g9L3F1t3/zZTnobMGuIwhGTTJ5Yf3n/qVfSF+5+i0vjNjw
hB6WurnVqfTZxOWG+aT4KuWW7UR3kRmyp3HM2XWm89In4LGflNoExirEN34opnFEyu/UioRwK22D
lVx1rx5mx63rl8Ggko36OnE3MnKmxcjaK31yF510Eb7Na6XTOcy3fNQICY1NMAdYT9xDBDpVcjga
b9JsVeFqGkkQKeVVtWmBYa9GSgKGuqxSwyfupB4gWOrN8LfsmpexTF6tKnr7AToCGaBkTyoT5AuL
qiWdNBlRTJnoAjhk/d70huoVlVkHke2r9KN27YTcxbFyF+TdempWzS1iXgFX9zyjpMPAc0GVx2RM
rrMwa5RgKLT5oOu8msK097oBY2CFTw1j7iJFdFIyPjZOtdpzQ/5dAId+YwniKFwkPdSpUDwrL4Oy
aB9yRf9kBqAdbcB8kph0L27KZ5OxPQ0YQPZLQ3nXE3fvDRzssYZDuY0aMgTa8blHnkR3aEMhyuab
ySEpIBPcLcUgXEsfTLJp5EP6LEE73S8J7rIyG6BrmK2XhT/o0aqBf4nnkzPSRvUsVkQuyGdDiiPY
ja0SHQuA0ygrvKLMK8wcNTMX23o0OFyDrb4DDI3srH1X6WDg4iZApWJ5yzI7jOTFcYkU7P22uaI6
MVldiuRcZBx/Fl061rLKtKzbvMYkES9kKI3lcs0t4bCg4G7SUjNcrHxFSKx7uBgqd+owViwpS1gC
wjKv9A5VNGb5fB4vcz8jG0uTzYSzdvulXCZ8QvW8lzThgvAi2bNotPchs84D+SMBmYxVqBOrcKpz
BKXZylRXbqTDaGQvhCGWB0avN63VGENxCIq2pT6XraMc1QHJBh3PHLm8cDkV5md0frUYt0YrkVGj
yQCPl1X7Sjpxn7rmSbUI49I2HKyz4GFSJhEwyNN5nJ0LSGZxGKYCaIv6VLS1cZqJxNUBJ4RNye5a
EhQuxoSGE6lAJOD8t1cjgcBTSJmWJVRNjsOGbXR4+ZbIQpBnyYk3re17vZZhOeicNXG9k6BNCa8A
GXJV0+YkZ0XP2JZI0+k094cJ3KgFWTl0MsnafsKV+x5lNTRSVSYubUmOzYa6ri1NHNrpZ13MHuP2
4rFkRkezo+sq6jgkEA/vu1oWvtBptbbGe4Qk21fJ68b+8d2U0u+CFHkSx2aCCnN2hcJw4C9zAVUA
gQrxYhwo7aCByRjni472FIcxE16ByD0JlCQySPp13myjQ7emc00rwjnQJ+ZBCYskm/VjsYiTaZS3
RKJr2DnsmNNcc2LJvYxOG1emCn6Y09w1GGVyII0b612XJag5CFaXceg8fbu/egTCoazbpBiULUBE
7pxCgjK5dH9MrA3H0lAxe9O/LSq/i9PEywVIr/q3KZTpjKGsWGbst+JQl4p87Ceaj+SE8awoxb8f
GGieZENgGBzLo6GHhK9wz3Nzzyc6vt/G0NIULHhlSNMuhSY9jZlAeTGfq0rZeOpq/qw30leFujDO
LU+Vm09H4HeZYlGAXqyVY/xhSv/UFSU/efEdUBEMq0mNh9XI0FJoI0MFiySrVA0LEMwXRcBH2vDS
vBUnpNt7SzWckToFhLMqyOSd/LuaWd8Xp83C6lGvsw/9OnJHQ8b/Z7WEzW6M2Zx0xhnGoqttjObO
Ks+Gg0KQ6gcUBrYsXObgRNVKulsbfBq3Lq40OUn8NdLZGQXxWsKkE+QwUJXbeKJLC6d/+8pyb987
eyHGpuXyqvmfaZoBgyzlLV0+UZVkIV2UiylhQE7gq267aEpCq+uQ6igB5Sfu3XB2qrU1AVd64/XU
Pk0qBEmKPaQbeAenXpd2MXrvXaSwSyhQxJ1CNQOhmE+TRAO6lw9kErnlWN6lbyMiumPtLfyUK/aG
xLjh4wn6RsOsK+mBMSbAbZrDoLefrXFYRI7lqKUk74zoy4zSICKJgMNV4DDeXh2DhIMUkWps4oGa
tZNZYO6xlhXrj3KWTNrYbReUHc/7xLuwa/GZCxX7i8NySm902HV+LcZvR6WlnCrFlcmua+QxB/es
AyjwMptnzVzAmKuz5PcG5rfKYs/rSbZrTKyGTQRYc1DuEtQG1e7iLUaeCykpnmwkt5gsN0PUCp2B
pOYsrb1HAM11EDu2ujC0GaQbJ9TPBrY62dzvcBfOzAluncJiN0nHBlXJblXF55wvjTs19R43K4aD
uf6kMfieztp9lfT7lBckE04XiZnjLtccSMBNBj1fKT8JlHvVpeq3Do/HyyVxcrpB9haE/TTAELhL
DLSbhMBtNst8NUhxAe5LH+vXD8G4SZ1zyb0AWrr+o0kylHfBevbDWUeeoSgf7WJzWXQVfxj73Q8N
2KpZyYdy3RwiroFK/z9ULXRQwpEst6C+kklaAhWUQbcupxLjYnLZALcKZS0mwNlDAhW7hv5Sm7rz
qkU9Rj2KQEjkKJxbgrM6Ow8FToLeYMxiZsJ0x14l9PKw8Ei6DsaTUJZRCE12aRFpkE23emz3ljV/
qCgoKLSfOvpLfgYIEGXc/EwhadE/h91e0mtSzQuEqPWydNb7api/ZHNMMbRydEKtOvl6dU02OO2P
RmbMqNzleODQifXtB2GbmFB+f4o8RLc0qkeOdHKG3yn9EvkyXzusw1666SNKdNs/+PN1gXncWxbe
RKd+VUbNBplPRw8CYQYCeWkOKv7+wIx6DEllKJd/p9H5qmyimlUec8Npf6PSJ6yYeLvRviMR4ftl
KKALZ9lAy/gVOBitdKYLG2E7dz3qJnrKW2Hba3sjQnyr8FgVmoIJtLzZRc9HmLFAzkl9tLc4C2fg
WGIp1n1U4hfRDjRQx4kkz+b4c2BpYQvvlGksToZ066pMkFthPc8Z5Dacv83NlA8bZ6qcSMjuhLzJ
wdP3bGhjQOj4iPIFKmgtJyfER0jUhPkw2knfE2FEWyANRWRGp5Kzi86IqW0bFT1o/gKytr2a9nCo
+0KEaxdnoa4Q3blK4JS1e7LM3x0gJvAPyXLisCeQ/yeuNJcOaFtGMBHV/DADKjS6mk03htyu4if5
uWY2zl8agOIujEcppfEBUG+8l97hUy7k7gCCsI8Ef8j0Qzin/uyFscQXyNQXFADsBrN5jQ22bNLb
r9qmOgamL/mFcWk1GxGPQS6w1Fj3HzK8mBOSbEnjS6OO2ejMGFHmw/tZ6FEsILufoltvoE1roZr/
3LpS5lLiy4VBzn27nUA3Qcsk/SsUoot0zTnLpf0skwTi4Qq7pithoRuh2sL1AbZh/NABdNujTENh
Y4FTr/zTBJ87JHGRKvSV2+bfECc41fmyTgcUhwxtzYsWEg+2u2EsnLuzvcZ6O261+QqshtZFW1Na
sGi5bVbXHrQGZmILjVAI0WbDuBfhxh4NJV+yYTdL4AyQt7IGA+RFDBlgJdTM+XQmxqTo9fymsJd9
lnMCyKwy2cnKsC1EWeVFOv2OAifzoL9qNBbJWsXWURd+Ti1LXgsxa3SHE1e2fWdlV17h82zNSkp2
6V+GEOmokMTsVRUoA8viGdTKlfMJL1Kl3lBXYoZ6crqdDcdM7bWZ8sEpzfK/VCEp3Ekc6zhaR6U3
v2GlOketi2EyqSSeJRZGk59fDd2o4AVVFQb6cxo4Ecm3g00eRcFRIJXZIvp4hFakkcc4cTp2G7jj
nrQ0D/RR+UHJ99Z8UyWe2awvDQSeXbOr5qU+Ljarday8q2l0Yl6JqXeUeJIT2hSk+ShPjayRwDGN
sUuvwUuymKqH/XEvpPnZIFaThkWZPvVy8bfQ2WVmUwy0FDAWRyoUkkwLhYyrpdB/13ky31ZjoZRM
nxM6M0G8Zt+VbDEmVW2mNgrgpCH6ID/KYtyv2W5TfiwT9JFxKjg1Wpcq8Yj8cgBT9NkVgXWBs3eE
6ZW271Ue0Y2imJKOmLc7fHTZr4VXzjMJIN8Q1HZN7HiEAFYpm/a5BtxHX1+DsQ74LrRq88/EAN5Q
C55ZPCmuQdpmNWXFb6tu0a6yoQGo1xohs+HB7Uu0bPQZg1XwCJZ/Qz+esh4TLLqI55E6Ymek3e+q
akNa/98btkjqKwXNvEzrLcFWUjrMNdKY1AQrjt7jXpI+rDGwtB7i0nqvWzxkmD/+OszlPamj1Um/
t+nB0zOgx7ScjRyQGa16epaCY7eMDzVV16Oc1ysvinK/onWupO25qRKGSOXYHdomv5ZNq4aV2g4c
SLqg1hhgKdH4KU1VdZ8HWrFOTnix6B7V0tSHKQVez4kV+HmuubLD/BNP5jHq8BvTGINSuGzJD/ES
crrZuuC4pPRGT/B7+xUpDg+V8qwZdYBwUXJXdBF5bHw2x8BFP0T8qEV1ZTp+jEzYDRPICVyT9gUj
bH9qSihcPbh4fOVKOHE3egU3bwCQfvVraxRhKTH81Kv8rOXLP5WBiDeMy3pU6S2Fel79qhKGnY46
0xxiyo+FK0CfOcGRcrBe1lEIf4DTkaqGcwZzTV6BnmRmXTCxHRnvSoOM2iTNuGk27YTiGxCbqRur
6bWRAc2Y2P4PHGygzTPrs621fbF0H0Mz6PnaeZ5UGp3mOlOE2+SVSVoe9Nn4lOuTcmzWcmNhqX61
RjRTqIfiliBupbCeGqzBlB1O0h1/fgLC2B01pUpU0j/W//9SlbnBlE4nvblpdJPMtO76339lfshf
/fzbther9uvnK6TyPYvUXYFYgcoirY69PoLt53OkH8+Xzco+DbQseshxYxzW6nKvUls8FZOGD6iK
tZDKpnQx/zsoUHAwOzwBrtYoC+ajxtkrTpBLVezOWfzkJEL6fDHXWuy6zomui8XNUqlfVW/9zW9L
LCmHtC/KoFmip6abUOs76zPvIT3KDVlXWE4sO8VwLY/OEwQiMEw25tjNnF2lTI8LfKAIYP4aButY
CUUbYVvOfJ/v96qwoa8kSkREx+eFcyaS6lAZiNqzpvmdJ3lPJ2H6nWG5L+dovMj4a8PJBvuXU2hx
rtEusdD7YCn4DDXy0+ZmGgLm+hUpIml+Kss5dFKuSNkgPFexElzaOoOO1czgBKj1VI5MZQZ+z9FO
Io1yTtb5S1nWIsDu+phVhBlZVBL3rHOC1AAbKuXw3tfkmOfN65JLjGnV/tkU4Fsnc0Jz0okTPakK
vRmJQX0xGkdJlVhiUO8eNHR/roEplN8iOtc3alL9j9Yih3SjeHdqMkFTK5iMqOHjxYlI+Bw+l5o8
SbncnnQdeZ6jzekLTKrrOFnWLqFz6CtArY5M8Q+tzHSZELCgxxnFwD72MoT2u1g2kfQt7MKERGDS
msCiwvi6DisnqLjrr5qsluG6Qo+hjUZUI2M1ug/G8EClk1F4Y9NP1eZAA5CwOtnZT4XbU5Eea2n5
u1R2/o6gYkes2nFM4vlQdWg/0oRpc1sRCLYY9PKqkag7CNMDhl1udtRau7YAlDZ0CaOvJo99En3V
3QDzyMub5ntNcGI3if3SNBOdiYYpLjy0Zz3bZEhjYmQnfTaCohQmjj+zJB1z+ocHBE87amaH2Z21
1v8yDcn+tPwZkhZZUaqfDcs4MXvzaAzRjFS0dussvSPLS/x4qO7cxMZVX5SIEzTSX1JQ9Vfz2ZbS
4TakRFKrMQ1LGagawfeV19WR6ZnKZB2q0mSAjRmrYLp1FOhReVRG6xKRjAkXrqBpRkG+FxAxIBfJ
6QGYiXMcSaM+tFqX4C/gbXD7l4fYMbVTLdcdNYgDw2eI1nDOVe2CY9oOcm3EbhQxYc+SS9fq0RU9
lOoLNZOfLSWqfDjB1X5l2oPCBfpOT6jmi0If0jMUTDR0YPH6Sob0opGkM0oc4AD1zK+9zmhdSH16
b3UJrLFo5fvgtAuJddAvkOwIt7VqDsAbAB7WyHxQIgoqnScMflYk3ibKGNL3cvHmCMEdbqTNWxxx
NoW4U731LUMk2JPFG/kEOZ0C5sKyaAoQh1329kOVVxeRvP2E5EHPjN+ihflSzyH1MVeICIrMsR8s
TDTku8Z6IK+CbIcP9hl3PUS+WqXDjTzKFigSf36bJat6NUiX9Of011CYJoguZuuRIzFabKVnTHLG
ITW76RrF+njtcd9cp6rRzkPCHHP7876der9xypE5lWVcOqU/iczaK4Npv/W5/egndJHV+lXMU+oN
+TZeIMnJL+34d7ZC+ykSHKZ63FmeOesKVymbg3pKhd8N0NHtkQ9CmmvFQ+v2h3nlgqtEkOs4mrrf
1sxGhawsF5VzCY2RXPPzvvyUlvUsy0r9nJkZOcrNdYJtFRZtbj2vvGIpM89VnB2drC1eSoPlmAlw
Se/VYT0bK3RRvP4oF9YJ8FvERsREUG9QSujEcW4iRwjOiaABLvkiTUx0AdZ4MfSR6ckUYdBde1J4
xPDSx9mpF/UawttjWmPkz0jf94OYMnAFPPfRyiI/jsyTQc2co9qe3H49Rq1lkkuTcrLjOMUm0H/A
NIY0mhETWi7i244yGm45fllW7bhocF+Xg/CGipTqRhjMRre6limJOyEHZXFnEanG7tziCMS/0jL1
M8M1RoiFEKxBIABzxk7gM6GiNDf0GAf2AkNRb9kEyBumeck4bFI0kdKsLcNJ0SdSZ2kBP1l1dmby
deoEnkg9suugsVP1wIIw77n9DF4YIKq5RcRKFBxU6stswTGqlg4piIUlyigSYz+YJjX9XHlkzSg+
ATFUDiCaOfo9OlNpn2MAuzuNphjL9gors12OlEJqnL6t67i+xLQRCBpD21JpcnTpkglQAfaDgaiG
I5I4t6o3dkZSsJTEws2H1sJERE+AN7keiqRfn61VUenUXWxZySEEm8EyDfq5SEfOecSCHPWNp4v3
AnqAvIBSAcZgGuoTU0GEqpr2jv/p71KIR4KQmTtreTIbhuWzoWhbbk1JZtGI55xVa18AHoIbSa92
ENlZjjqaAtj/AAhMTwgtZovl2JHN8sjeH/mLCWWX+Kn3emY+ssgOMTwDoAl91qeTHlF6qNZTr8Mg
7hIGNkOjlkcpGWVW/eE8Iy8jwwmzR2bXUB4m5Rqv0RgM3G+M1nMCkpP6TlmnoDYyT2IGRNDPuqB3
PxI9DXWPcSyRBGgijoYlQQxbUOLVMfgDB9k7LeMQ4t3zMpdsDULR9+yhv/CG/iZEc6OZSXthiauj
wqHQodkEVWsXYUQMmO9EW3ydGR8Hu2TzbMSt06iAcUULXLEYT6Qq0bx1npnFRvKZk83CzThCZuuD
aS4EPmbz6adw5EruRGlKYdKue6soyUs0UBCMRogm1bxJJnY3YmkLf+D9BIVqXQwLOW5Rjaafy9TR
rayiDJfi64pN79ytlBeStpDea+q0dSKHLiFiPHcq0Y2PWfamxVFxzNfqYMqqeXLMnmRdo9/rWfZs
1AtdkiI2Md3ow4EoRGqhPi6UU1wPymkdmQ822+b/82c/P4ETVk7R6iBLM8RCs7qEV1yalrYXZreP
Daj3yNhsLIYiC3RwmAdtXuRTuv3Fz6/UijF/5RhbRxy0tH2Bwqffxj40cK0TFM99ekzXHSpR+zb+
mpC732OvPaSe8lz9sj/GP85ZYVyYEMMY4GmlsUt82hvlgn5ruRF0f7qRAhZ9amSETbeuDR20hPib
aKssbqcHibNTfsdjgDt1L++LEEPpH/7gqX41+a/I6BXqjXpXvkEH6a7rbwsDfu4issM95OwE7euH
dU6D9SLJgbR/gxZUE5LHAf+pzFznzohQ/rIO6jXTXO01/zKtQK+9FYJqOIOU9arv5p7TaGsvVvM0
Jp55i9/0ct+1X2NzYUHYUpTZRxhlViel84mt1lRvIAQQGMkFZXQZE/RIw86DzJriCBNFkBEMHyKF
UV/ar5q03n1ZXGzrLkl/eOuI8wLtkUNazX16TNN3e0BYAucOgmexm686Mi2YgMcGjPy9fOXUrRPj
CtwEuSJrxw0PyXCo3rI36QMpAa0kbA9+HQ6Gr73pX4V6UkldmN01+dtftIdzBGlQ7AcYUNY+Zpi4
G0/tGX0bHKvsY/wsx512Szz7mTe3uPqfOZzeGzAkv5L78KYEQnOR2l4kwmOB2b6yqyEhCqk4FR+5
yIjzc9e4okCFsaseMmT9fifdM3K+QS6M/th7UX9dn7rJI04bSNFG9aFdCQHMnTK3O66v0x77Sx0w
7JEyn+nWiWACPhuQiufyTXky7tXk6uZtUPcY6qKLflTJzBqOM3OIV/lm3YG6qdw40kHmvm69XwA7
YE7RG85c6Vye7AuNYwrJe3Yo5u0OiKk4ln38zsBuDGAPXtrf0m0+Fij0w/Kw+vrpgXDSTy4lb+Yd
eBKCGrrJfzqOvJ/EB1zlq/I90+7fGV6LzeFJsMd9YId4ZwEutUPd+ApEXD1EidGzqV6dQ4L4unOt
w1LuZO2QPSCaDFSyEFtoMvOoesO9DaordThagsWV5GPyVmy6ao9PpGPEIrzurO6yY/w6P6Qwuxph
erAeono20oMZk3HnvSs39Tk6cDbN8Z2/Q8PO/4pT6bIMdjRL6K0Gsc6+s+t+E279S5wi2oDvUA89
6QVUbIWObdfvkyRATZJc58/iKC7WcxN+gk7tzlrY+KhyW484yPf8A0PIq3VD41L/0nc1vejYByiV
xn5iu/2/7B+ECsQTWF8RIV5l7bnfKyeaPtMHS5n2xZxvE9SjAA/pfhfI8q7Ah2SUmnv8gV8GYOGP
+gFC8QQ+Vr/3J3tC7rBXvroPOfcZtDq+dGkPMoBK1L3u7Nq/2oP9qiTu9Mfc4Y0Oh6fydXP0IMVd
d/I+fy2mvXSnV5T1fKS0g+Q7Gdh/ul/ZJ0nirW+Fxm21duK9gXH6Sp24/oMj3Rf78iy/ajfnlsAr
Iuj0sNJAvnKFKNYzCEe77kvSvT7kuFH5jInMY3Ksn8xfU2B9RGdxisNq3/zrgiRysy9yK5dh55Qn
i+kJXxyUH5wl/L975nSnwXopbgW9rgCnePGgb/9Lhj33lOmesQVeet2eIErEyEjrpn+xfCF9G0Qn
GZDWNzrOZcEAc52Q1hDRyQp0x7PQstdw08CTBPQKHb7yDM6e5S7SDlz5XfOWfEoWXiO3+0PFOvv9
skOdyDAW5JHf7ZXnBPVxCA7GPA3nVPBhczNVMHfYmjbtw85+am5kcNrwhNmyUpCeoWW4CKCR15l+
d4weeuPqiyuLFwSR8/osvarMHV+yB3puiVbwrihDsvWUC1QThnN7ZqYQsr/GP0CGL03mjR4AobP0
Oj875/UJ2krOieF/pJ1Xb+PoFmX/y7wTYA6vEiVR0ZYlxxfCLruYc+avn0XPANMlaywM5qXQt7tv
SyK/eM7ea++tnaft3S8o8eFOWHJLxIehnNkRifRNX7SzcW+8eie2hFdjrXwKuwoi9gwMIWJKWl5M
aN8pn/B997MApehcvLMWmBnm/qv+FwrT0fBovs7kV4lCP+BFhio9Ukc6WN4sWNHItTaVh05hjgBY
VGzLWpinMrHLv6K3EDbhG9ns7oO0lu6K5j3cJc/gJanaueiVoajMubUhkyEyHLt3fRezlA2uU7Ae
it1KXVeF7a2TYRn+teon2OGmrXVsmSpkhjmNXsECOGkzs1TUtXbzmqyr3KGlhKYCSJS4Fva0YFFZ
D7aCWIYGiDMe/RQIzgx+sl13c39hIM0+KsNMXtZP1l4SV/kWE6RmzIpVv9NXFtNEuhNeokXtcHSX
74Mvb4/32PwU27XOmno/SDO0C41tJCt0whyC1D+pU2/pcSb8xOKxJUG+m8vpnJibeesvskP6ar1w
Rpd2hTAzjPlkpH6nzo8c1/3UDhGpKfeROivJ+OCaUn9YEGZx94j70mVZsIWjfvLao95vxm1sV6tq
7mEAWhV7b9Z+pM/yeXhJaKN8UPrxN+Y2PSTqonr1n/JhUf1hyklwvrbKh/DA011KG2hRPDCju+NB
jMU8IKf5HPmEjx1DAMTSWqaNVlPW5C0xp2fKsxhsdHPRrycU3qx1JIjji+qldmqUuyZ4wpn+6RKq
0tvVXCdHB0L6vv1bi45L7UumFrRKnyoEg/P2UXgdedLtouMydmduA4V+0yIdHuJtnG5dx+LuP4PZ
7qgfqnVs7hAmZv0wJ2v9j7tWgMMHS/DImiN0y+oRQDn+RUzvSFQTHt4Wg+KwkAPaz053pzU73V/h
xpB3xt+MsR3MNG1m7OnJa8eG7V4A72UjJNaeymOHTP4jRXO5ACvZ3wtLD0kNyloDZfJMzRZMzHSV
r0wnqZ1yvGOEVfdgNiQQfOKchhXyh2Yb17aJFSndyA/8+4YAMHlO9Wl46NutES0nbSX0HzyTUCT9
Jdkbprbhzh7oR04KYfaoq/u6tivzzEVSaPYc2PKv8qG2TnUIxmulvYXJWjqyQCF/gjdHUTB9qO6C
uxRP5aYrFt6peY6KVUTjRWONwjhkG2uTg0v+R4Scx6b/pN31Cj6VJbdilAG642Xk5MJsg+g3Q4UU
HLx3803es0jEX+GxfTOo3TntQnnLdsXa3zTb+lV9yOPVQEcYTelJyXxc+4DC5z706cTOF4XhWG91
siK8pE22mTIf0rvUsLEAEtjh3nnjKfvM36akb9ybaB5MjuZfnrbA7pH+xduVqF94y4YXvIvYsAjB
QSWHcHASfOezemnclcRNbyiTntNV0GyrE91O91kgdGM//s12+il7Cc2565hnj+PXJn3CgzondwPM
QrzPNTvnZWEd0ecFk5W3xGA7FtK8RIEyjx85x9XpuwdDi9Lovqeu98z3xByKeYDtaxOh6wYY80DH
zc2ftfYo3CcnnDJgTjmO070OkYp+IPYcv9jYCowRW/id1CjdrfiMbuVUcevYCCRB0Ws/mA6JSzy+
dpxrR22Pjj58Gpawy9UPBr6waeMN51YMPzYF8/QNNnr51ewqW2LKsD2hqkOQ/5SyVG9ch3OLnRyj
rVLa2jLbxEvSzvfmLscLZnIKnht7aGTRwntjzsTbNtvkWGDUVS3O8pM+bvJwOfltIxTsCzKcXawx
jDZtox2MZNZvqatTp1AdFwcfLE5mBLkuJ9q/3pvEgsWJKrQxlqTbCBjqkyvZY/b5Krzl/RtYwTa2
ixeqzp6wdgHMsIMgUUBIzfGsL8+9WqzMhyZfuB7H+jql7TbnyVmfvAx21YhjPBeatTwT9sm5fzSD
WftmkUmzUf0ZVfZPOLvaGUML3UlJtcf7kpbfsngWHV6jCwlpzq09qLY+Bz95SSHYBO/7yAQFYN0u
1U1y9FaIbE3Wz028jnfZe2vOvG189g6wZjKLs1KDYOeLQsCD+kF/hosoB1ZzgU3G2qFY9mYRYvFN
cJ8+8LWle/FNPCpnihl8LO4o7giveH1aFMnI2beZzcsVtvEbtTsuCvFX5W4RkExd9rP3yWqcCBsU
VfXBfMaw+xH+LZ2Qlt46X6h/3J2JWdPlzscZeZbtrQe8jFPq4a6DQjrX7GrhfyYhPSzuQ049C5hH
5SZcsEcxXpoXSgXs180LpY+6mJcYW2zZ9u7UB+E1WYp/xGEJEHKKAriPWA8RfvLI6/eQ+tKf8i+7
VlfYJI8QCt+t/dZWFu4fd1s9e+U2RMy7lneCbWwSbG6+XRCJbK7FZQE4iZWIGcrD/ouEXtBm1gZj
kIFWwnb7pbayjuWxfkTM+WwSn4z/EeEncxVF6HLY+e+cqgmE4HQZk7Nixx8DBT5v9tXmqCyXHJvQ
Z7PLE5B09JVd/Km9MDofgnd3lTiWa/eBbW2Ng4S/8JPeAqILQtvI3MkWhoIUfqa+CTvRKTDKLyxi
om1Wf31L68T29wyrvlqE62rjY4G/l07TYjOJxLjDGWvpnqw46n10GFbU87wDKWMvLwVM0dqm7EPT
Fs85G2PxBnMHJPdSPTBweEn+Ud76X9hfzYcYlNFf2HN/2ASEk7RMX9PzkJAmONeP7qpfGyfWKCaF
8UnXbafshk2IUfg1At0Qz8cT/7H+tfbshuDkKYqQU9rcX3Midr9QjnNdR3sbfqlcMTgZgYrCarXH
XiU+sMp74Mln1CLxwJyzQ/aOHN3aTfVNga7Pwn3wTj7zaeY+x1+M4faFI/SwQY8pHoM7liPCNwQs
ZzPaXdVz9ay9Vs8sj/6DuMVIcF8su2furuo+3UlLY7uOjuLCeCmZbQWC0mzJ4sliCRjp3n9s3zqH
bsxz/ohATbAHdKSbKfxqObxwYXcJYdjl6CQLu1qKtPxo9j1ZG0bTR0m+AGUZwjlYse3ubL4M/day
24P7p+ufoYUJyUoTV5nK3RJubO0YB7jEXP0mhw+XOBLmpJn4Ok2g/lB02/yvu9RkZ1SXhM/1wIcL
x1vxL2YrbTsc8jtWQTSH1mbgy5ar8gFA7oonIO6URUVD8BGPsT+LqAelT72GF2gdsFHS3DpMx2e8
hB8pxzJ/AaoW+uMqqhYs4M8CC/kkXJjljrHP36sX7BQyF0/pKDwG2tzT6pap1KgrAxF0Z8UwBmnN
bL7/Kup1OFxRbtnVKIa2UTKlEe9jaHqDB8rLU6JupNAA7miLV9YXoy2UX/5+hAgrieqCoWJF20pq
zUVYso/jeXLtIMQwpYzxixAr1dKoNX63DiF7Q8ACf+mZ0QbHIR2/EHdJwNkLlTIK0a65j8SwgOjJ
9/HzFqvzwGTopj9CZDfzhs4GHu9RQQZX7VSp57jUZ//7j94s9w2YnVWk+zEJnSktSpUDZVzGxcb6
sr6yyoLPKjRmM4WwU4RFn7BIcoGbyvcf+vgYG4K3orlAEROBcb6oy4Djg28+I7IsHT/nYI7uEQsi
hWcV7ylKDkq0w/gpauFZiO49KhYdjGNEAxLW5/LQqfKnHIkV4Wpc5nTz6PJ7NwEJVmiZGjsruHO5
Avdva0o69IYvJXf3bu0SxaV6Deaxl1CXK6aKiP+YF9GosoNeOSFZcmR77I9G1USrEasFlRkaZ27+
pFbPA3i3+fTXgdnDow6qTyEMz1acn8q+eqiFMWKNVOdZH0PNzCmhDs9DTnhfrZLv2epLaTDuo8Fz
ckE+KFw8rdZ9SCX1ZBCYOTNkbRbpAzcWIlLl2D26NHcWXW0+5c2oLSMPNZDbj4/dKN/xOjjAZKpL
nSj/NAVCJI0WnrrY/wGwJWws18fR5zuuUu6qtK/WDS4r1pk4XpcGR1ejdzpgeYdSwHSCGWNYuUWz
akndmwfq1MWsjL0ZW/22TTlkWi3FwCKhHCSM6soCfzVQNF6YskHSMOIM25Nc/KPPY6P9VTvy5mCk
M92aeKnFHBcmQC0G9kNY+NyGJfNG8q30g8VoIl4yNB2UuyXxoRdAF72P5bQVzNLpVPgQGek7s5b9
QnaDdZUAIk2KVamGm1yR2YzL4QYt7CffZfp0S1JEU6dDpF7wXYxe62uA4aVD9Opft1dtsfIoHYRU
MYRJoOSWOtUuEa/0//g/ZKNrwJ4f5C9+NqA0wzI1mlvqJS5NrPS8l3uppNOSTDjAu64kYsLo7uGo
TTUT1PRJuceGtyftE2uihtg2zJS1anU38KTS9Bv/Qep8fxVDVlTVsvhGF29AijRxQB5aOq4IFiEs
BLAQwpdPEpMj3Pl3Xk5/cgLCMHx7umfto+YW49ziJNx6w43h8DPnHf6ahBZVMVVNti6/ixa4kixk
Ab3yIsVQFbLBT1gBQhTffbxoLozGG29CuTYAZSweBhYTUVf1C5ZeRMduzHOhdPSUcp/RJY8E36OT
5KTVjDXiTR6/IdVvee4CjCFGACdq0XO0Rw6AyyTeKDEppApFNBErLfhnzvqqxv/JjZbYbnFcleWT
iQYkH1CmAnVHddLQAi8gR3AhQhy2CMz6+Pv4uvZOZUUxsMiaE/XqYlwPkNXYlbzKMRM2Qh08zEwv
uhuT53uQXo4ciLYiUH74W4YhM7L+g38ixrEmB0kunbbUzrBpjm1ibDuD4nfNjMkpwRpdehxzqKOe
xV905roPtT3+jx77enwkkR5+cZXfdztXNXe8+1Vuql9WPTFL8re4KPfjAEAj14uVWLn3YuP/zUqA
xr8/LHkC8P78Hbomi5YpWZJ6QVq1NLWXPFnhOmBxNPWMDFqBjsaJVsuQ8E7HEuh8ArSuh/YkTmVl
c5mW8ZMndQgc4bbrev/lWTLBHuVjNTEXIHYCw+i8ezcxyxtzRLq2diiAA3U2L0PWv//5fx67Ull6
ZpCN5DCy5g18ePQ4OfRnqBcEYD1GtNQnT/9br21DhdqlhwCOmswsNsVbweVXl2+FhVtUUdQjDL0Y
AmQPipJgDqUTaXRPjIKkkYk2MvjUhAq5IKaA+VS3tNg92hidn3z+/u6uTl8F3KMqwnnTGYj/jkEL
v8n/GoM9giK7lGSKzG2ASHR4NJsQBjdRVNU08/Blkag0UWKUVj6FkKVnE06mxyaHjb3/cicgyojY
f16H0ldtRBRcPUK5ctg9Mbdsq8beP5xb3/2AE7HFRknBNGw3E2WpnjBUv/+w/8uTNXWD3VhWzR/r
EhpUBpBYOkSyEd9LbV7BFYhqbdmDmgF4Gq1HyVrHFM5DyC+/f/q1fZERNhHPRIB7ysWeoPYgUNWE
PWGYOD0CpYlupJvadiFZxsZjqKUUSLr6xm++tmqp4pRND98Hkt0FTi7qm7Qd4q50xp53ieDmTTez
t99/2a3PuPhlgVbL+EQZsIj89qNerlQzubH4Xh2TTAZJsZgXNLkvx6QVwmqRayYFaV1KRwtgYBWx
egaYlqXH/hsTpAYLrWj2+GWOmJpoxqMfjuMdaZIk1rX7VsQfasqS3Q1AlVWDioE/+G9B7i3rCgVw
qzCSG2F4hENCZXQCRnnGQx64HxNwzHRRafz+4KRpKv+7SiqiqJkK4FDRQrJ/saeoWt4oArAgx0Oc
PqvZxmdqnJCu2AGHT5hmRhUTYEknZsLdeEJB1yTn6Jtbqf37V7GufRPDBPMqa7JkXC46hW6I5pAr
hVOkfwWPZrsvU782aok+7nDsy9rdKgArfGX7++f+PJ2gmjQR1hmQbhVyNS/WGk+qxzKKC2ccfduQ
mZMEZ2ACzVv8aCy6pXvrPDSN+Itnzu8zNQPjvPYTEGtVQTAOg4k7TCV1M0SZzVH2JS/Dp99/2dXP
UWVR4gWzmqvTL//PlqJzh1Os0sgck9rN6MorocPMULg3zprmz61rAr7/n8+5OGwJSqy7CEcyByRF
LViqjeabWz548h5ZgJSp9BWB8WfrrApJ/hzyVzVcG0V45udTa2ibdilYk+ZKSeD7k+Wg+OIy5CQ0
G/2Eb5wSrKVSglI7FGyFCuCm8agZqVaP/Z4YhhX8UGHRayKKXug+jUUomOV6Jy/BBya7XPNDZa0V
lbcc22WW+MmuU+nQSa2REURLZFGY1Qs/G//gMxfWHRdKPJPdFL9AKlLzpzVF5AWR73EhTnHt9NF7
Z9hcT2m1eX2NXs18lQyUEmAfc8xNXW1na2RI0hkf48b0/Ncu0UWEq9B1tF49ern/lzhAMuFcOtiG
ZlLDHCVjWWrai7iUw/GeS3OxcqmwZhYN8FbHbhNGiAfM3n8KxvHsBXe/jxTpysbEgdLQWAxElGHa
5WkpjkdB4ZqWOWSTpdRUulMbp0dyxE5maX1QjWhn4hAdsfM8W3CgK8tXgTR1WP13WaBthlQ9YV5/
IW9nIfn54yjEb9IUgyMrNdlEMZm7g09hp9DtQPSeylZPebluM8eUuOpd8bOs8Fcb0RFbG10q1X/K
WlqnpIXMFesj7rqTVluHsW5OckTJtXWXKjGLXOesQ1n4CxUbYa3yfwgJZlb6xvY7vJzhMZHVHV6S
o1y3JyxzXvkZDulaUaTPwZNWrmAc4MGAVy9lciqlVd7Tegx47K5LFysICAFJFkU5Iq7AszCfvqes
dpFdGc3J16XP7/9fq++qrDqivrWrFkKFjJyvjq1Nr7iORluwKcX3Kmwdt2dNk9QXRU7X+Cw2cZDu
R1++9zT1zoPNrPvlozBme9wuMHd8/xHU/mvp5+OuJqhGdj3hoU6rvdoYn5amU803y+cMO+J91Fp4
t9J7rHHZA3dQxpSL4erGCLmyUcgWtFSKTxqqTONiMXGJL55S3lBHgyHLvHLY1JBL5zD8MQqX2jJI
rM8AATuSjBI5i8hrj6qeJqirdM6N7zJt5xcLqCIbBHmqFiwP6/KKQpWlbbs8yRxwIMjTN5EgBJNR
LVmY6OWI8243CO/FuZB3771R/5Ey8VSVKGt831QXWZvTTTQFb93V/Y1NTPp561C4oYm6LksmVMzL
ykfpkTXmN3rqeFgGqHflJlJZGi+Iy72t25evbjJCJzTk2KkMOFu+0K2bRnRvbGoTHPnyEcG3ZT8z
TUjynFj+XfvrITI7d2jAy5qPEAGSFf6/RFh8c0Mwdcz6sB+2aYw4UcnW5UTTqCfPudpayIpjSOWi
/kdLtjF2Asry/T28v3GfuQQZtxhLZDWayxbKWbes7VEX7pU25rcEtQxxDraWmo1Lt9FnWDbiWxel
n1d7hfsRNHpRo7Yhf6Pi/7OrVVGdxxGeKgitzaGWLVrv5TsMqlkbl+eiS89xQy5noYzAYrL330fe
zxO0Ou2mkgES2rA07eKcGbU57iYpxI5i0m7Cr2T3w3CmWrck0mLXycnDKCAe+v1Dr4wpTu3grg2D
g5Ei6hcnz7yC8e+1TexkEZJPtIR5VL2PegP0I7zTXHTSKR65/j0JjSk96PP3j/8+Av4721RR4WfL
hNzounZ5MPOCOE9VMvacUatVeosto0OXkd6Jc0qrdwRmHFscB7S3NXrShJ5KHdWJgvDxXjSfy0Y5
N9M/JhH+biBvfJb3JhWT7H0YHpRmD8ZvE2ZY9I3y1tv6uUzwxbl0cGjXNL7+xcmu0Khb603CF8d0
7yu4gUfzM8SED4Lyxu3g2sBQKPqR3iBzEtIuPgqAv0jKlhU5UQTXwMDh4RmrRCMxE503ljFulLX1
/PuL+Xlg5udBTFeAnE+LzeWxS80BawpmhBKI/7yVv2eDdAbJYIu59Pj9yIn1XhCncGM8/jxWqiJX
ckWcDut88MUk0CqKGLVrRI7QNJshbh1yhu8CXdz9/vOka89UEyl3KSZkwR9hQhy7+iDgv+14qXbU
W+7wGRONghtbZfZaCMouUuVlKGpLYrnAYrHKlgpOq2ZYB4gCgVRpcOBG41lwb42sK8clnoFEpgx7
oahzI/x3ee0FuU/DENtviQ9oDPyTovWsAe6uDupt075KbojIJ4QRJd0aatq0017Ox2npMzQgYew0
F5/NBlJbUI4ix9KAS6gY/aiAwFoQjYx1PevWNUy3GQZNcA1TQLTisUsTjiAn3p2PCZ7gKHecAx/c
fwNvTQkjoMmkViS8x30SQaxhJ/BIEE9VCmaSXNo44xCF5A0pKlX6EKuYyPuJIPMNHSN9DwM9bhJ8
YvHkaDt/swyEwlxoHfCi738dIJ4FOwnoEyZySq3g4Lrura60TdmCZBgzcTLFe0vfJJsa9jFIjuCD
uh7Ktx64n5C1DiAuay5LxTuA52U+XQNuDLhpkv54sKY1lWYk01Iv+wZjCMPVV1nohk54I4uFjqO2
0IdNUqJGIyN77mpE+qWQSDBNfeLOWSh5df/7l7g6uYgcoH1hyWDxLxaSRC04PHhZ7ODpRFLFzxYj
6Wwa9Y1L25V6IyPY0rn3sqjr1Pr+HcG43ZQ0L9LY6RSaTmgTzQZkB+t0RcYgR6gzzAP04LybWtGO
fiPvSuIeO3O89UV+nlSmCr1Em8ik+MnT//eLjKGIjRg0qyNVU04nf9h9uaq89ygZXrTJyllV8UdZ
aIfJCJ+YH//vD5ynoLKhqybROxerKNNAbyOf1WyI3M/peZfoy5LSvbFYyz8vyRTBWBnpM0yROpez
tiddVRozVgw9osVgwfmfEbeJOss4RoME5YE1K1RqJ2h1a9bVjHLI87MWjYlcQhGPMDxwc3BGiyPv
1L4LVOs5gZkju4QN9MgDKwmB0+1l+NpqQwyFyg2fJs6PsoyplyYIvzZC2dlshK7eCHn+zqOcp7K8
G8Sbq/7V5yQrsO7AXpg/OjeEamaGTvXLGfo7QWpAIkf5e0PZFCSkibImDj6a+EMF/NIJ4Ko6TqR6
sQlSBDC/DwxjmgGXywEviiavKimEk1zsc1YjA3jyisjBZIxLB9C/CfgBAmUBtTJA+4VJKqure5/T
BEeCo2VWK9F8NUz1nKCtyb56D+tKkLROxXEpZIMENe0T5cAfrSWhbO+1vWa5+6GWz2ZPMSNnMIhK
/q7W0ZOl1Kckz96tXtzlgOpnFcpJtXwtTW1ReALqWs5LlKopQVrnkZhbBVpTbgUTePgryGi2+2ai
LDJZ3+ExfmgVEDC5UW79RgFvIS7p8NuuYQA81Z/TgGsuw15EcdqLYC3lnc9wmEVaAGvn7fuvDT1Z
fD/lvKCi4mcfoXhrV1WvvnuDCivrH96+y6N96VZTSSFhZyvKTQpsyYzaTUeT054mRNl16IP8wdGk
hpDF8EPnSYeWdA5Lcu+88k/jV+tRVM9CwCmz7liwi7I4weK4H9Wy41hqzaPS/xN+SBbIkcZHlKAP
9zi8nAwWWTRxpoxYRxkt6J8tg8vMtWreKugep7VYMfhHIgR88FI5bp0WJ0HmPdQV/SxDuLENXDtg
SKLKNRKDtzVd4/5dFWOj6cMAgIgj1NJM6tMHr3c3YriQvOIxK4d3MUer48ZHKxtu3HHkK1uQxGI4
HZpp1iqX531ZYlar2Led0ZU+wbW9APt/MiSfaOD0FOZvjaQ4ijN86ZOxjADvwH8RM2OXuco7GZyn
tACoZ+Z0/fKpUrWqegQUspsuqfdgqbLqk1/G69/n6rXVlZqWpHPe5zz249rdQlvtSy/LnC5E0Wak
66KhvpN0pzJK12MebcTOWCo+Di1UmkPKl0NHMuvE5hTXqCMMH+uMfxcb45+wV18SU/wcYcGF5qOU
DO9RJd64U119vZJEW5JeDHe6y91XFawwKM0qc7DTHQq9I6GuevLqfCuKwdHjsJXG/WIIvdVgajdz
ha4crPnsqfIsS5rFWv3v2GLJ6+pKLRhbhKfMZUaz1Ks7Zs1Ky2xNCE846zf+KH7msfhJnXoJsW2V
du5Bk5sT1vxZVJvImIFPK2K6//1NXrvs8uW4ziicwbi5Xay65MeqAOd5k2OdvYAbWw6j9hJqLJee
b8y4n+7ElNqSp2kH3bM2au893fgGV+5VvBniOU2dC5Z5eQzMDTWok5TqUjG0p+n9dLrleBUQ8/pF
tdqTKEZPWaLv+sg8BPjJ0HlkofISVuNnbXhHIVVfUiD7gopr1pBuzM4r2zGZcly8FJU96Ud3voVv
mY7UoVFCN9yrsy9NK85xxQAKvOJoNumtZvC1waIQsyVrkoy65XIhYmS4mVyNqUN1YFl6qOHhmcwg
r9q57p9Cf+Bv9jem8/SOL3Ze+vWipih0oFXZmlao/5R48rHrS9GleIVj+XlEx9jjDTfqvZeltwrf
xrW3/d/PuhhvlhBGoapOhTILPlYVuBhMJUhd3HCk4L0g3rsjhm+WqcrKF4l7zzMDE465NQeLSavb
WNbPE9E3UY2lRz+vzIe1mKnPgOoTOvmkk4BbisdVLjUBGB5xXQn5GUusD0JfqSnWQpHYGtu8Kc/f
5GMkmgntR9h8+ZeaSs6gcC7UkGQr4biufGldpMYindIpg09PNhZWlaKkMzYmHmxKLnKfOXU2rMTC
2uZle7ASoC/CsCrH6kAK8DkC4NMIWE0xgMbtPmmHtdLgUiuav2FYn9uKb+mlhz6FYJK440mL6ZSQ
UN1z+Z5QWAYIm7gfZ/mHufYjrmeZasF8ccUXomxeo0p3SpBlwqAMc0DaVm+3IiE5CkSaZYEf7Ztw
afFTlioqSdx4KqGFFKxDr1gmPUppMXnPkWZRWazIwaq3ozfEsFBT9hG9IMknYwSCF1ipyigDRfKC
DTMYJyitllXodQg36w42HaCobggJiGiihybhkKgQ2jjh82P+ExN1H1kirATt4PeGv4IshGScCvaM
EIYXt0BnHVrKKiUWyBTyIxg9PDqM+tFMj6DObSXnPGaI/bpK2Qo1qHERfmHCngcr+rKwBxlBdTZd
c6uZ5VcbZEevTI9CVaOlcNE8qVjasz+VKT3LMb7FNMqewn4Ny3Bm6OBuaRw8G8CR3ByTN5Biy3d8
jf9W5O5FQq0awAGKry1rYT0NiV4vjtZgbE19wETKl5zWASDpK/StKyWCe+j6uy5oXjLD6+20GVa/
L5dX549kGBKLg4Js5eLCqhdVQUwoC5JcuXapsyL73f2Qk3iBSkgd9EUzWlt+4o118NohhfoHt1fE
FGiVLj5W8wcYKt6Ai4z2jyRahzRKqOenN1aiq9uRxgmTDiclZ8A3/y5FKuIg4PVW6nSD5TRdgycK
EnyCW5dqSoacbpYH/tEq5X1ALE4h3T4pXFvx2VQNnWdMFfby4mjlSZHknUZHAQ9HXKA4bdC/d4K+
428fEApw6TNnrjc+sPgv/ADFK0jEnVgCSDYpPjYE8tQ16ekykVqmvnUTmQ6WBizZJYimg5w5S6SU
KVi5jhenn5lXPzS+t4ErvrWGFpgCaVOtVuJQSKnmewSFeBiIk66xh0w/Kw0YuIjlshmmHmFMYHQJ
rdQfJqeTOLwr6eikI4E7vjEnuPuQ+CJC/k+5ihDmtBjwyfWaGUrwUOTH0szQsKuYBsR6fJ/eZgYZ
DP9XH9lmqD9xlYoSsn/zAXxWeCzhLUHu5STy5godwoWpY+ezbihw9GzJCyjUtOHe5JBKVkEIToEq
VJUYtS2HrUeVAYyjBEKYMOcVkR+kECBQr+P8CyMVYFICTIkrBcuPMKLzVCINavWc912xHND8G3nt
gXewcGhLcCjoPRqtvqlETJQxaatNj8e2DZ/GKIe+kUwicTyfgcsHTFjB3+fgtf1SV7iiWzL1eep0
/w7SQKy0JI3aFPohPSb5MdHj7dCJq0girub/66Mur2htDm84A/no+AYkxRS+cEqNHUzivKuFGz/r
6ilZ516FLgU5Gte5f3+XWMh5VqglvytyKp80PS9d+H22nM7toTS8Sh7xYjjZwQ3f+JnXTj1UaShJ
cdTiHnZxRNZLZAUp0bFOT9sXAnqSYHmp64PhW1sp5/3yv39/sNc/UaOSPwWb/qg2AKdG3QLH0CnD
EgNYeYYq8y65w3MWl181ewhUp8XvH/m9dFyesyZ9LLVO1MrGpfhnrHKo/iQoOGEf+3OVkMMWjSNm
S4ugUbGcjbV+qmAzkQXXxSfTPBcRFMdy4IxQdlOrD3NEXh8FNqoKsys+06TmRBqMK2tA2qAJGdQJ
kkeMRNtGiN4odLmY4sa1nhv6fCzHlefm9dwwmW8drjSyBqhtb1s4ujZzZRsE8KVo3lZzyT2VMca4
GiZcYilOlsiPvVXcp0I6zFwqsQiabb/2oQlbQmTL5CdQm+1wHU/u86ICmoQAkJCwbM7tk1TiJnoN
TagTGnC835/q1VHLmFVoBdGati53xK53yUrzrcTpivwrHp4saCORO67B1x1kdVE3dojfcbxVyLw2
gOABUcikoKv+uBlUrTD4uawnDoTqr3Dk9Vlj9T7E9XsyaTD6Mj/C/Tn//mOv7f50nlC8i9Mf36fr
/5zURauMECRDPozYQjJwNXMLnda09ZeZtglN6S7OivN0Pvn9c6+teP/53Mv7cziqcZtpYoKxuV+Z
MWMsNKtDJ0vPZdYefv8s60qFmhRiHZEY11JWhYtSed2ZBHoQyuQoafjQk2BtB8jWiRh35DKuiXHJ
iaJmnBHstBpEHy+7CTODuqHEi3bdyphplaN4n3EG/UjX+7vQU46wKvvEBXCqxIj8BOnT0/FiVSqw
PFd7DdFILmQZWV5P7F4FY9APAedo42PdgDQZoxNrI+xeyFNLP11zpsUWjdukwq1Nctvzt7lEN0OR
2Cdsd9YhynAjFQL3DQn89YybFwXjjLO+kJ6J2aiwhFB3dqWV12pk3NUVaXoEQyKlWqRa99qOakcI
HNceqdZWyL0Oru5Bcu6AX5JpwhZcw5iI5p4MQzhS+qMa+5vp3FyUyrPJibivGBtEKiw8v39WvZEY
rPocZs2BuId8YUTCto+0RQd+NhD8v8JYDqSj1xsyZuuDVvqkRWF+JaH3xhZzbdJYUwA1jQdm66Wo
M47zCt1lTl0953aVKc8tOIpaVJ+1XNvS8H2uiSi7sdLL1wavhSYDN4RBq/hyPHG/9MgtZIHQY+Mg
A7xHduvKtlTNC0i4wZQOJU0tuCqwHN0NiTRM3EMfhKHjhcmpbGhr5jJt34TUDjn8m7r5C3p7wq3a
cUJLRFtYvPASGoDqYLMWcYsFWNKgQfw+L644BVQ8Fug8ZJYbapUX88IThhhNZQzzyE2W6KdwuItU
vP8ne2e23DaWdelXqch7ZGMeOv6sC5LgAM22JEu6QShlCTg4mIGD6en7A52VgzOj3H3fEQ4EaU0k
Me2z91rrm1rj2i54V/C36o3A1KfN5K9LLQW2FwQIs+eKDnmCEVEL+sOguAr35Weoeui3sDodoBbg
xCW/HaRH/jhY+9i1CI+vSbzsNQAUub6ioXW4r2JIj//9Tf2d+E30I6IBYy2mfNo/6xHzpyta4M5+
0ZtWfpzMLGxoqhOl5t/3lTtsW3PaG0Fc76qC6PDCNO5T8hVYw5fYexPYIH0pD0KyDCC10k/9H1yH
/kmIgWib0dFaJXh/a8wmk7PU8cDFtvbTSyXyVy1v7tIKY7RjY0TuYZy05Hh3znRP+ONNOvVXDqOv
zRCz8uw773HcF2n53kt2FCn1yNyK9xlagTfyK1TpXwCtQe1jax8/+Ez1f7iCoo1AKoDAjcHO91NN
PYsTl7ZRgT67BaQk8fupmctGrEeQn9GI8OlOSyVOYxoFI9EDVSaXq0Anu2FMv+pzY94wQGO6nZMY
ZMUrn1M1qN6M+TVZOF3m/Ff4kGU4lv0N6ajknkBWDGp6HKXL2eKIQdtl5KrC7eRkm0kdd3zxiYsV
AZVl5R1zGdjQdkvWUr4VVSaEHCulL7xOvshNSSMC1Ajpy2lQDMOaaxq/41P89KVrrBStYaCFelOj
PNWsT74jvpTIkDaWso3NWFMr+Zp/KYM3b+QS7Gbqa+Lou9ihmimHI0K2XeO+kFj6nsRJNCVkPyWZ
s0us6m69nwzeAxjMl7Uo7HPrS9e294ZSX01mfczNvwzCNJj+84stvb9PqfnHcTgFdc+APL0gtX7Y
JWL8uIp16zrgbpDYmTzQLcSS3jYgUwLvDhwyy0cSAbnEDmR+1f1xydfc0Vl/Kav57QfHwj8dCgjS
LB3RCova76dqM8OEvOut4jhlVU4spLUh3vdTkXTTgfUcn48I7gZbA+K5Xr/w2cjC+IGy5B+KFgyC
PjpzZ72jf9/gBXfdNMVaoAUVu2/M60fXI2J4CBo+G+Skx2BuwgUf6UaQtfyjs/gfrv60Spjp0Mal
Qvy++14yY1djIcqjVEAk6zI72hUZZh5B9zurwV5VYUa69J3PDufAvohTwkO7Y1xXcJ/T3j+YZXYd
q8Y8WfOKABwCQgjhcunOaVBTfEVa5g5g0r3wAYdSWxyoaqgJ2/bbXex/vU3/O3mvbr8tE7p//w/P
36oa8GqS9t89/fd9VfDvf9af+f17/voT/76C3FZ11Uf/X7/r8F5dvxbv3fff9JffzF//7dXtXvvX
vzwJS3Q18516b+dP753K+/Or4H2s3/l/+8V/vZ9/y/1cv//y0+tXdgFpxNie3/qffvvS6esvP1ko
ycw/HfPrX/jty+tb+OWnx/e2qMp/+pn3167/5SfNM362uXqTEKwbdJScVbs5vn/7kvUzeemevl4o
Xd1gBPrTv8qq7dNffrKdnynsbWT8FA2WsU7tukqdv2L+zDLDYFjO4Yw6EZ3/f97+X3bjH7v1X6Uq
bitR9t0vP313eNJsdwxcOrxAG+mV/b1w1DcGtYjKd46JG7z5Cs6KuFtQ9AG8bqwfVELWuoD/ywKU
ZRLv1EZ+hJIJz+Ffb7axGhqsXEl8nFtD7k1fmTRNSNwxGkuQF7Jt9a9dp5+UDEnMvgpKMtu06ZQX
sAnEULwUXhFVeQVzfCQqcOyJpJ5mIullgla+FA/C1+/r3AZciEpL5E6wq81m3Km227a29LfT5Pmb
zBGXVeIfR3RtoTbMVTho7Q/GuWd19Pdv1HERgATsKY/d+9c3iv4xJ+ffD46YOI9TDyTKyny5U4K7
k70QypDD3hHmm63nH7mwjvXU3uorZbmPyzoUXM+TuDimevFR2MVlnnOtAJyaU3M7oSzBiM4QcnHt
ILivWPYStvtFMh2KzAOeb/tk+hZEY7sjAAL2T9VbV14ir/KMolG3QnC7VgRvFYmWlz0K11ZRvqSI
LdKyGLd1aiE8wDmbt8aygf/MK7V52f3gg2ejpN4EBNRvvKR/Qt7fEWfcHFPfeCjFTNpNmeKLCLIj
y7OESHSLzqUnPoxsPpb1eDtAlNykhNPuzI0xL+9N3pCLkHy40uwIDhKfa0XkyohajLfl72ZbPlcN
QSFxMLwOjUNcp5uPuz+drb+dEH8+Aby/rQk4KLGz4IYK0PhhIv7rvtJbu7aKfgnINSSM1Gji+8wi
vXDNMy+xCJeyxNtdKrLcSNTfDWTYgCMF4OU6x05bRd9qTV9JUYAD2cA3opNFS6jySLKXKcaoprEa
Oo3/RJBsvmU8jGSe2Q0QBigAbgIoCfUe68pk7893xpcBaAyhCOLDwa+9rQX5JI2HKwRiC3hz4oqR
RQThYuOSSO0pstrmKU/LS5ve9EYTTkYjhYhph4h9s35UY3lbVBx43oSpeR4uhSFfOqe8jbu52ztR
NYwnYtp3JmStLNZulNmTxU53r4gsvSNnD+k8qGlw7Iq9aJe6g8okuNMN9EcxymQIHdkN+Q47cg3u
qdg+/FZG7KhPRcAR84P99A/XDirKdSSJtelvYpHOtpSavTE4CqseyVmAV+Mnzrw31jQgk7B0+fTf
/6Dxt048BwbLNtwx3DMdVnB/PTCcwaCRi4rkuILLate9XZgZbemtdWS8EskiStBBEoWPr57kzBEs
KvawVwEwpro+cYv9IN46aRJY4s///bX90zGLgo21CxfTv/ecTIMRWaHlwdEzL4OuSg9eykvjTgbq
lOECoVlU2BAqfrAP/uHPIoi3LYdxPea5711DjD3gsI0aMW9O/rGuk5Cl6Bu/yj66RtGUmyTJLf79
f3+vhr4uLL+7mjom/81MhNvU3+5RWcIwauTEPer9imNObhIGxpt0JMd8rfm9mhxOeyAq136g+3LP
gBcqwUROZOXpH8z+L4qBuj7gtsRpV1yh071oMi4ysS7ng+DX5Ehh54BMxzIj6I0XghModxmsuMWt
jX0PViRVfqvdoZCNyoGPevaSfCfdKmz4u2E+YdnJgYdkNW6wVr91rWrceW6ntis9AIEgpEJW7zrd
kuolmUl09ErQmlZKqq23xASJ4J1y/fat1x9kLcddrMabgMkkKnsUkUvjvfQjCZ/IOBHIeZKMS8ST
ZMgH5JHZHwjXLoyYOU8m+gET0xTi4CQLaKNcgZNzvfAwxL20E24GOtGSBDuTfdDsNZeBlpjgclv5
fG8N1QP65RUAwAIyQK/v9dxzGo2QbyWCezvhxIOdgPS/sZ5cxMiyWe8OsweNsmnKnRnsdT9FJE2q
coXLBckceVp5W/ygE4Fo5u/LCjL1Ma7hkvDdIDiLpv+0bKcFDL1kIfodxz54SGuflcONmhdcIDHS
jSG4Q06O2xYIu2WRrpn23tUyLvjnm+Q0TzZJSGujhCWfTsZ57OtHg5AeJM2Z2hcZNyJqla0D421U
GMaIsUkuKxOZfQb42ixIGM33jHzcXa8AXqXYaOg6K7zkzhtMwAZI0LKdu8LcOj6wjyInAA5IdRgb
3razFtCrVQJzuZg/+tKNPFNgCncCMqBPbTp+CrAj7sWA6b/q+gPQvvYK48VXoCYEMMbz/VTH5Gij
C6w4nDpQmfXymXz1y9wpP/kNFlMXhwrYcOlsasN8ClQ+7mnp7BkaeZtcBeR2ZtrO8RdcoooSKzGK
U7+Qm6aMea+Vpdqng/YF6Q2tnXQ+ICt8IKz8Oa6Us20750s7d/GmyMXnLNPwYzEWc2PW27F36eeS
7NlOu24WdaLdKXZD793xd6GBeohqVHtC0Tuj6hs/W1l9NAdczjq2TVeOV+1McpbPJ4R3ygntx37M
SfBqhk9l43zMjagORVvvy7pVG6MOMthgvG5093cphfXWW80qrjT2wALrbb4Q6zthrp5ikp+9Zdrx
We3yuZJbHdAGo8NFhbEVnLSE4quWp2kqOJL5WUCy8yulmb+hY0cU8EyoeGMZe9uId3OcDZvFSBEA
pE2k6ODedF1NGO8iQIID1QPQVZ0mj0zMsuGQEDVD0by1xX7MLEpAq6i3UmaEOUgTJLSjn+r15mwJ
srNgA4T0nWl3GcUTaBYYpk36uCT558zBTJ7Vp8xNCZgnvGiTifRYqOaYN9auj+v96DmH1OZgwJa5
wxZAhLHDCBUnTKMzqISVoLbwLO+ChGjgQhs+J10TbGujfSg4XTeDYd2lowcluJNEl5vLa6kiF8b9
hluJe6hj+9FBju3qjYTnyuxNOogldO4u+Fa5CpqJedDTces7886pxEMpV9rr0G3HSme5n9fweuAg
LEHehcEEXq5ArOcVRI7Yq2UjZcZL29oDKzVutETSQAHaAIqG6c6weDeVqC/AztzAsA1rTXstqumO
onXD3cbbCItokRYswAb21vNgIpzU2f9Fq+twyqaoQ4EDxx5FBdVK5dTFHp0pzEquzEvJJdZOkFYx
acwzcZf5oLU7f/zUaYg9lSIs2NbMy6UlSsk1OKt7I2M0KUBnbqZni9MGoRLZZPFM9uKYXcmMFoIs
Dk1TPbfohFAXmXQ4ipnQuLiO6WZZr0FPuqz62nC1ObUj53EwEVfrxNewvT+XvnO6g1ufXtWzhdxF
K6/0CT4ugdS1B4ilGN6bFQE16PGRK9t1N10ot3nuG3UfdOaLtCPZLFEzE/EqAnLc5EyOXN+W2Xbx
xi+54+wQ8VF0k5UqkTZNhBUupddusoGUpJmgzTotHlC6rgqm4FX6DdZcOX3Og4UBqGdtXYtpvFcN
A3SDYI/1CyxFmy+7eYCpRagawgASSjXcgnvdRRVDEsJQxvejRsL4VC3XAwxIWtn5M9xJ9rv9WOtj
cVm0ogJCB6CV0vYLLomOSA5d3tVaUB69qms2gdHc2Ymr7YmkNGWWHrWpJw593sasGzeZtxKUTJdQ
RBtYIr/zwR+7jtXH8KlJybYmuImrIeCRxu4fPDJstL6+kdY5pZKspHUI0fvkVXZYUbqFBhzrG8Bd
RObWzEIZ3XU1EVYxzSJgln5PW9sIbPiDKcHg4r7tgn47zlw0U+uuTHSdRRfyfiLHJjs9GGnGZJcr
ada6mLZIEhJ1jE6pCuawlwRXDw0aTM/2wkFhgIcUhvhgfKjXDJvOhFcVLCoicliM6DYkQXliYl/J
YP5VEy+c5V0YZ2O2g075qLrgbjK4VyeBfOhqQjEmGmy9ricblN5FcnK74iAb4aGXALqWMkza1gNJ
foV+qaO83FJHbjRbrenQ1lMd2M8EDpl1gbSn4r4pBnXhuGVUW8kbZIMhT94Km4CKAsTmlmrqoa9B
gCKnyHa1M0Zm3H3RteAtLsTRrVFyz7H2KN0FTZRBZP6yHaBKT/KodPtpaOd7LPOE4uX+TeZN5Mx7
+THA5yxHlpEwQVTgoVeDWIDCihc6VF/GgDAcxrL0gNNr+npPcfLUkehSMo/TpY163woORk0uTJ+a
x/PPjrMAH8vtrVsCQLrEi1sBpcFoOPM2dbaMISYAguOX1B3NTavhxx8yJmUtitpjq5YHjTg1MTKC
KAOyZCa+XuJ/nnv54azMFg+b6tGYDRDlcJsa3QnNxl55DPALuMbRi2BGK3z/YmqDj2n9Y4uPuJBW
8GNaM7Ft6OnPTfKQmizXyE43svG5h7rKrfPJTAznSWvvMqF/AtTUhprXg8LUlmA7rj74si2KZ1lp
EAgFYSNZdnAHfwqdGvqEFhjvaaa3kZpfy969HUeNOES6CCetnp6QsGI4jyOa0/ugJIS4crSHeTbs
06T34TwiZ5koeELDXgiZbxw4mZ59K9dE8PJkt1oTaaxccavE5PocdA3aHgvA9tvGwUJKPHQx7HrX
uaNchcVqAZ3w5Uyw76LR18EyTOZW0Jx4u/AaxnSIzo/+2CRrgwKKFYH8Cl3k5MVLNPhIpcvcP7iO
XxPepdcRckHCV+jfzpNcorSBbpQVyOqCfDHWz1JFfm96B5VPhwZWLHOLi8QvmNzm/XVqBC3XzvKx
9QtBKlRPkGFscucY8QikXkrYamYclGWSkKxf6SXIpdGsKSrNq8wkKEIWDxzi3HZtApD7xEUKlVCN
OEPPDLaQO91E2eiT79kZpGhp8l214nZcgLdyz3l3jPzKS+9qwdpjmYmbiqcryqSJNJT0dqy6h7Jj
/ivFRaGq93acLoRp7/BXvfrKfbEjf11+DgHJA0X1DmLy1sSpa5hjwfLHC7aZQdaqL68G5XJfVw+T
yt+poS7w91Om2Oku0xdufTTDfMbV7ezD4J2ZveQ9f2UR6Enhbb2w7psjR1dzNFoK1aVHNFTlGgWq
D3xjvVnaJywUQ1TXh2leykhpTRkB5Y5DYo8eXSqhCMlVxYcMPLVzLpKCU1TDt7LrZj+OzhsAdCtv
VF5Td8fExHHILorLWD6ibrTrJmp1yVRZAJfDHFTdZ7J/Ywanvh0w50fnYwXHjQFwLKbOthKVHmKj
KKMzLvD8yLdpxBsN/pY0DbYd/kXXBMrmFMuvJqlmW0I2T6LVn5OM7s84lI+xHx/g3nTAQiR82vie
BdPRzisb+KZzafbJQwBy7TAjhoTx5hwFwlYuDQQfGiqJyNUiaXwlUouhV8DO5CkrKOJElYIxoHTb
2sRva3rphI65fLXn8XTuYfaZ72+GNbGk07Z+ZbBgE85+adUTqzbKI13TQ3e5cmP4u3zB4roZji7L
E+ION22ffQw2DTnH0d6nIWNo0PIGelMjWXtahTEImmxKzMhjedl6hInibDfDxv2Q6219bf2dF4kx
g7XaJejZJtndrxhxnZfcC9Mi0jcZKhZDf6rNAuTH+udEbD0YxhwGPqLbtYV3bnMR23HPjPSlWRbq
WlnA1Mmzty6WH/a0hF6fn9yJ95e116muWdsxgbpgYr0JRa9/ykyfHtvIN3kzgC/GcUHF3dVNie9V
XA9DFW+0Whig7BJYxSXixd5YdgZJFTsX2klPkNg4U8Jlon71+/izg8Asm+FGthYY31y9Fi6aZzGY
p5wW+aUpLvOVuFsA+Rz80tymrjkePfqp/WtXsYJaj5hpSd1ds/Yx3cUMi3Q/GHQPAAnWoeNMJBzP
WGSRsdJGoB3tx+z9rNTz0+Rwjqu1rThW8IzicbqDQ/sVxCJW+nG+qA2ih+OBRoWbdV9ivz54Mx0O
R68eDbV0W7uJ6WHI8aK1zXiXE0S4HVsiLiyKJnruJRhlyKpS40W5Wn87DWTwXCiUS+F596RcaQSx
DVtkBi89OyIcFhLgdW5lmJtfRqe6yQIwL1Jfxp0Wj58Wm1FxvNScHtK61gCf6w6NE9FQTWPn+KQJ
jBpTQFdi9QF7GV2M3BXPQok7DZX8t6NOErNSGDqg9YnqZJx0UmD0j2WhfkDocW6EyJaDZ7ESOHV0
HJk/YGeL/fscDB2HBV9j1dZwQJ1QBp93gJWuS+q1E4PY7K5t7be8pjfEtB7Bi/4uNP2aiJp0qOCp
pAHkUT5SkTVjaCH0p1E5J5yjTingUPHCK/lKbVtR+AzppVesfVySZPHo6Mhihp4IWPm5mAADVXTn
h4q1XCFsH71rbu5ywus2SWFc5bU8ljQbNg43inDhgN9MPfv13NwGZl3Q2casTdCWLunwoM0pw0oi
7ykW3I3NmIXmRGO4wl59NHqERvksaRsVzkn1YxNVc/aS2HRhDO1yMGhKtBkp9oX9KfYbiY8653ac
IsAZcW6VWtVus8HfA5Pudp1d9oR9f067ThzSeOGkZRbG8ov8nwJwTCX3OcBgFrwQJMV8ajXnKWH0
wKoAXkEZR30ifx0TOZykApaR+8tHoT/06wHsQNDbEub0IkgfITqL5XHJH5H0zYxWvxtrUhEsunN6
RltpcdasHUXLggOP/oWDFP7iPJPJteyD9gq7efTvRW5e54tz18UcthRQXV5ARkdhbq6c9vMxtthr
FEdm7Y24mTl1ARrpqrnrOpuVQEXoH8lBW9VeWVwqN7ooTNDoDt0wA+qVaWsrjEcnk9aEb4yxHaWv
3tFX0+rTLDFY6im7LqhAasTx1drFjeVl38yfEH18gdvubCfX1BBdr+nB3dpHowpOBv/kxg6UI85n
3mH3TgRzu50FU3mjLlmVWMYxQ15+CDIwQ1xTCKdZDPoPjNoKQlY2hDLDiBWfpDu9tniyucWijZ5P
LPgvg5GUFZ2O4Ub3qBInljmdPccHs9dukuBYoKSommOrkwOOXBYw8gHfPczpMfgi7P5O70YUlAtF
Aaxtmtg9U7emOoBCZn88un1BMZYk+m50n1sjZ9CRzw/uAlaz8F4HX3tric0GywqD1KSCa6yTa1AW
ikzQinIQobC+qc0MLlIqt2KeXjxn1DbdIE8DqEnm+axrSmPYwEBc0626axCqR6c37xvy0f1FXOtN
fm3N4k5VugjzQlwuQeZCpGyPQasnF03l/mqo/KlPWCwKPw+DAWdklnM8ejq4eX0ZuBc5T0a8JPux
a67JJCNqexYZDOMs2GmYOO0epAkHanUxEWERuf0dURMJciV1nJcCKopjvceL2fhbnWDckD5zCgKp
gpC5bhK9USsS6T/P24C2ZlONkdZV/kXbGO3B0pJPLa8gMop83q4hF3hrtfmiW4heXCTYQq5L4I10
PYJZOBeb2W316Pw8SOMbjBaIa2EU0l20ysuYgewy+iWzOi/UaRZsAP0mYYngwx3x6M+aZUSQ6FHd
cscEg+0kRJCvj84bKVd0CPfuMO9nMzpvYpVj6cSWzoJIWt/+7/yFJRWX9PynMMnoE7aVv0ev+DlR
lrisoWmPTcGZJytza9MWgX/LfJKWKUvj7qS4HTkXesAfqrhrQ4/KQJr/vnECwlctW02krTUl2v32
m/b2/4sSfiBKMG2SZ/40RfmbKOGmfccc92cdw28/8psmAZ/lzyj4Ah1ToYvaftXE/KZJoNn+MzIx
B5sNwuJVlPCHJsH9GcOB6zC3JRGMdE9ew39ECcbPJDmiC1xdlIgD9eD/RZRgfIuB+NPMB1kDjnAC
kJBf4KjSvxdNyk4tks4M1JD4xdcht5cNcHU3h7HajfNxzpM9DenH1CLfcAmg6ditfPAnTHJ6upq7
bFona93/x8avhjIiGvCS8t3YMZ+/FY6sovOGUvCib6r8kHlOynxjiato6mtvb0zwsojyi86bygPM
shQZXKSq5TLUNlwKjSrsU4vQfYDGB3di1VFgXd13EqJr3eFuV9YASM9+y3Itvm1Qs+x7K3gsfcAh
q+vYjb1bN9i1yTjfqqYRd9Knr93b18bk+5dmV1wRNdqeysH6VbhpVMeLdpHYI2sgbSz3dBI9nDXY
lCIW42V0fqQ6cV59PdYjxheunzfWUNYHJwelNQA60FJ09UPXAYWL3/TUcqMp92fINZikReGOhM2x
SBgH4W6x9+1LY3QoTdkEqDVYbr+OBVSTJuae0eLXAJxU+loWwZeuImvddOta7/z0/Mgoy/tJ9pJd
xj4oaeUde2/aDE2SXMgF9OCi4JaUg8G62oDqvr6bgBgTrs02dGE/QRqyvjlm9e1Gg1EdDmMvQnJT
7kcru8y4YV+wfFkdSr65MVuJP1KBJVG6eSNsIECavZcG7WBDo1erJya3/C7N17wN7rwG9yTSJVA1
J1Ubid49JbHfHUqHeOiN0YM6cpQL+24kTiFe6H15Eh9MAQvBLIh90r3BOFF7/+mj/25P/LF3KiHt
UGvVh2WDXMMleaTzQDSlP9Vhuy5lzxuyIdrQr5x3evnremHsosTN2oNaGyv0ybro/OiPDYnIXWTm
VXywZ5aC/HmEAWzOb+i7p3TMWUkvsY2+1QjI3aldBCkKksS3h8tk3q4c3q0wzGc7EHW04CWIzo/+
eGqs/7d4rU04+SplYZ9XeFG/7fPz0z8OhvOjZZ6aneF0lAHraXk+Gb2lDKCu+NZvp+n56Fgd/VYh
CBRdD+LzR/fH5o//s1I6+zIDoUG3IVlP5HyZAehZuV9Gxro5fyVfRlC19cgCD/lnJH/fTF3Pq13P
80KQgEfJlgJAY4wemoNdR62VMcQ0vKGO/vQ8l3t37u/srhuX1d1VRCl3tyVs89dEkpfSD/BUhOZT
0kn6TySVLREariU6Pz1vzCBDApQAti2Q/RtIZI34UA8lsVc1KG9/wmSDUhl1wzTLPvKhXTPMLufy
UE79BSODL5jmQlWZQOSE0iLfsu5nfyn2Y29CVzu/KEwnWOMifT3Zzv9hrB/5eWP9/uj8FO2AcaDI
OmCHLKN5/QEat+aBEegVN4hd3pTGSfZJdeEWsHU1XYNfuJZBjJsWag1tjoJmBKprT0/0ZYIINX8a
2csDnyzUJ1x0AxUUmyENCA/jhN/HKYkNXZ9c0Fe99zOr2J9fYrPu7bQgd5/quthN6yXg/IVBZEXz
REJfc5rHxjWujTG7n+d+4YzWu51c7rqAEqUa7TpUQ3edLdOvPbFosHrwaOhoXhLEkOudbks47FcR
GPlpaWoDSgnGwLj9TKK6QLyjHnW7OQb+aAEmDF5Rfji7ZSzugr0K2jwSdMmRceagpfmORvRHzEXL
To30VroZdJrvlQdSXZ6nkebDJJ8TuwpOFouUXVeAQZrqZZeb66EwTTcWMRVbQ+nPiGgIlTEYFE9K
XQuzSvYVQrEI1jKTgkF0h4R3R0uxtsN2xvpWmsONRO+T1yAGOYnEpY2fevE4mpICYjYULYwiUJu1
3SRtcSJr5spops9+SmdodOjz6AUgO9S2Zjgr7m+OPx0bZ7xY1g5pjZSDaVraXQRyfmT6W27nTGsZ
d5ZfpWVbmCPVGykSdrTUBnMEH3jT1HUMxIa72NfS0AyGB0Ej/VBnNGsyvz8leAH2DC0M5NQwH10t
vbGszLrw8DCeSunDUbQ2CfqzbVkUCKXWMYtDSnlm2n00z9WF1gYMEZmnbpl2NAegMOgmuhhJt1DQ
ucabKsnwptlNv7WIqcR/hu11WmCPOqxylaXg1mFM4hpesVSxLWtv4WHd+oV8n41FPyTBfK9yHKat
O97TAWLpbmn7npZKOKGc2xP7Ta2uDztQIOpoZsxbm5pfClf+tl9ofrLjpwuzlNr1NKf8cPI1nXP3
2s81AufjWh3KuHiY6n4KpZcZe/KRX6qMBHDUCMSWguNO3T65JSD8wup9nQ4fWRJaq10rVzLLGX28
OgXZ+8M6ihuzFt2WjUouISnZ85VxRWoNiTXGyrOiTvo1d1kgLgavS1jMK0j2NbfIs78AQk3VRRXQ
411o/VcAynRdfJUJbWvQ8gttbu1KDebWmMFtD9zPj/3ECTSU6XNXDPWOlhCgnrphzUqniutsEJrS
1Qionb96a77yYBpaaFjbzl6+GqV16xXxXVl7VzLnM3X16qUPumcfsFQ8BVdjVUS2x3krTbJ/8O9e
j1bqA93xjhSXxpaBSb9LUyJAnBikX2E4D4sXa1hx443pAMpzy/pBztlJwdpR7WTsXVtTu1zPSFTO
mt3IPLoiiPWxQtaamxm3Ez0xdr7uaMQKh7TKM1prLuekwcIYIX2O/2ja0uBWt8FCcvNA6C6VwfiW
EIbJCCrOkMnj3u9PJAF/WcWju1qznyeXGw3WEjQXD71gFjpp9odsPeeubO/bOb2syVIIEUvKUwta
aEddakbEOfBys/jYWcwvY0cWYc2IiZDBW1PCq06MWyEShUNhbK4yK2VRnZy6wn3PZutpqRNz6zaA
tYigDG19aLcJmUUita+VQW2Jc4F5ZoEYpS10kIDxSKsuFxe61XyscoNNO+jpvgJ9QM8PIaeFuBAg
fRO2rffr5MQ3mRY0+0lvrkS8sK4j63M7SeOyVxOL9A7jdynvTE9+avVcMorr7221szrSdHpB3BSO
s9YjAyNxquk0ysGA/tctHCrwulp/hMHXry1OvzHCpobsPEzdl1EualffiAovjeuWzArt2Ti6XU6g
gdKufMd6dZwXOgSgAOOmpOuEUEDnrO8bhqGFlLejRymj20m/JVi7K7tfByXzvbdor/Sj9qkqn9JE
UIkvNoy8FMGxF3xJ/QbqlCCIerHjXZ2O6qhq/UJDVrBDK+aFUmu+lkvQn/ggciKhb2qmWQGUGYSA
MCK1beplzhX9zq2LnWwvNeFtNNkA+oHJurNy4moGMHKmVUPA4Y59MRsjabuxuuZemgCQuW39BuZt
LLSdSaNZlTOeOddoN4UuqiOZECxz9CGU9HTQuVCgjRacQmetT87Pz48SyVfOT8cOVvqsUZKtZc15
Q21af3t0fsotsaRDAoLNrim/izIL2Ti03VAxZWsRdd6Ma2303dNKTc4pARhqUu9Z3E2Y4c6fLauF
+5jR4EKSLS485fm7uiGUjABHRsVDsjZraDl0LoOc1E4epjJ/sCpS7rSgm0OGWhQ3GKz3NCfeEsPq
IrFuFk39tskm+jUbnzLoWLKXyEboIs9G5moirsCVbfZcQ4mUzdeN4QwYsmhnnKdF5Ty8SkxroWUW
zM+H4bchkkFr3jOHY8Hw1qqaOXKTZSa3nY3QHei7VrEeXkwEfd/8OudLF/qlragGRY3pQmccPzJM
/X3Tr1W5mRTeuqy7Oo+6zpt6rYeLGoBdgCtgkzQui6O1nu4hC5EPvz4HWTfvZeHdoECtqRJZ0WzO
D88jzWytys9PjYxakxD0tagfZS+gLq8PuXYRW6BTGKrxAC9uuZ47+MLCNj47VvUY53Igf1DHEjbp
yVUyNFeLXdgI+WC1Wv6tVlQc3JWhMXQXX1VqyUMzVt7F3Klq72OJ38R9Nl376yZO+/cld/N97nhz
pI2FHhot66MlVcG4ywdDo7Wsv4iS8slw30Qy0+OdVwwlGTJbZz1EyHlqDvP/Ye+8dl1Htiz7RUzQ
BhmvEikvbb+PeSH2cfTeBMmvr0Fl3jp5sxtVKKBeGmggwZS0dWSpMGvNOSZw/AdjnA8hzeYAmMDH
UNnOpRnDUx4n0a2UNVvTAvkLNSykbEJ1uw5eOw3zjQu94vnC1FC/aA0Ycq39ZPRp9Co8Dc4C7TGf
3TjiLqd03sZQZDQgcULa4685D6trb/T0DvI6CtBo54yHmLPttUWLc6kFghe1D0o4rD/1ati3qbNW
Cj3GVYZMkRiUvIoKx3wiHBwHWjxdTTk/TXl3rUV144uQhyp30kfb+Gl1bXazm2NaLsBX4xpoUJm2
CJryetMsotgVnQuYAtcRPf9kfkiXWO0MaB1jZgx+V03TUzFg2DWn5jrCx7uivyfTUmn9tm5MbGd0
+nTkV2ctKtrjRO8yLO32Juekuw3V1O3qBA5IjIP02onY2+mq/enMFA1kFO6JemwWomeQIR6m2X7s
Eq86W7lC66axkyk6XroDQtaWDMGRrOir07GoO305MyocOzC9r7NLPKyTm+ZRVN2PxlzgC5kZfDHa
tgTh0Y9q4sSfkzXnwZgflXQ/I2V+jIfJOM7EGGnKcZ6gr5Iqm1HsltFXbP3WYw9RhK4NuVFuqV3x
loZ7Odg/kn7JyanU7c3MHuvJ0ifmQ5psSHKWPcuH22iU+bl0RtZzYCr1vgpml7wBZSn6vBkjVcqP
a4ttuXkooEe6YEUTdO7zQCCeqZ31IZsP9lR87y1LBDMIHrakaXqj5U2qMHqBp6xBJTYySSsO7Jrn
iztRbmVFEYyYbiAbGMaxzT/PHigpo+J7zbHf+vEAPWFQWH3jLu38nne08dLO5eSqx32Mkh7xDK8G
3wf5sws6sGUmZiYLeadUmIOMDatJ0eFA1+VTJdjILgDBxabWshA9lP7cUKU58LAlhMiBuKi85Mxs
3X1ZQRvlewuMbMoezITY2yQkHDecrGAubIza3VOmT+rSlq663C+xRVn7hqnuC4FlExAXpA+Wqex7
8N2uMBx2fVctRvU8589jugJXQj09k9qg+1qF8Z3JyKBJRWRwlQxXSdTgxoA8R3zaKlEacUwiUcAf
dcIrLF4y7CrPRjRtPjUZGbd99T33cggm6x5Hi9KHQT5MvUJrYYxvMUEMz3r5BQ5O+lhV8a4ZC/02
iioMGF0BKrXfDH1tjoq235XI5mOK6MtRdQCeTOxN/qSM/KEjpO/Bq+PslnfflB7l26m32mOMAOa1
XqIT5lrv2LQ8RJ5WP5RxQR5MpGIJx6ZoeyRvUVvdSArap+NMZHXb9Oeq7z/c3LAuckghIQwtUSi4
TNDGUiSn1jEcnEr7MdTuvBtseqR6Kd4zgAUHx05fhl62NyN2quNgG6/3gbZbuucIOxhdIUfdjJSo
Y2/O9nfFS088vF4V8wnLECcC4me/94xHO1HRdXDMHXrD4jG29Buz0ZcuNABqemRoEhRzTSrOwB5M
11CDInVoGhNWTRWiReiG5Gqqd+hE3hho8qMxm0e2wN9rp82vcwTPqxcIM8O8d/fHRZZNkLo0gytl
nkwvHna5t2rjYEXwzdJLLavPmc1mtx37a9KZxkOSSWOfZqPlUzVG+15oBqJzxFAyVhDlzPZhWtTw
vFZTp0M+pO73nojXvhMBv6nukIgGOVyVrOdwtY/Kb7bSdX4OI8HsMUAF4xtLDHXISsCZuuNsihQ4
wiK8BPBV1+xKdNqTlkx7GJUHmbs/U5btbzar+6FhFxlrmrgS4R3XRXOYy/kjdXMU1oKfkhjnaWt3
aC372gzfsiuGlmOaiPw2ZpXzxPJ6pPGepUGiyHjVdLBxBDT+6hYabKUAjgBFN9m6AjNNpNGyh6nX
BINRvgKx2szLjKKDuA92tKa36wthA11Jum1nsoBdBKv5u6ypIchzRwbV7b4U03sSSkunR+dTde99
7gk/bivjhOHwDVj1iQ5XifwWB99URwQiDFHmM5VdxiiJLg6qoSyZKcawWIcO1RwdVMG+WJzrAgmQ
oo/mI2wt9tGQf5/aWfrFPCL/N99zgXbJ0uyzTIf+FOckeBYLNDQ3r2nGp+HroA8TnugPWy3xWeXA
cuuZTryeJcXDuNRwmaR9lcXMoh4d5ljEra8bKLRcMGF61V6N7laPFeHZIhx3Dli7l8hysZHQJqUU
hQJRumNQdQDP4ySPb7nD2tu1l2wn2b6uIbMtkuTtUBe/Wj1FX+pJ9eG09XOSEebiNBmNShH2ZOmE
r8ucWZQ1NVS6dhpfcUVScJA63volDHRXi48Ly59tkkh2reYLO6lf46JPF7eDs8aOkdDvyvwle5Oy
iWkd1VIG+qwlfpShFY3R6ARWT6FjoJkY0MVHnTto8CLBBwG/LN/QJE8PgxU+CPujT9Phkz2kzGxL
3qI/7b5j2YiNDaPkTetjKlFA3c5lN++AJo5PTUtmNYhuFDWGHaLfbTXfrluKnJ3xXDLRRU0hL9EY
f5pzyRqxcaAPahzcsGrOBR3QDpd1ss4zOlIwZPrDlFdBvKrXqiHXLpjUxw2Ws/ZQGOpQGzaVrvWE
tVrTz2xymEU9XW3ZafusrD/rjUcQkErjM/Sr1ZBebQdBmx1SmgGuJPwoaEC/zfwQk9FjkHXk9Kw1
ar/UWvSShuDVOtyZRUn/w0iRkCydR5A02bGJhJejCmWDkWfrU+iRgyeSdm8cthMtC+xwmRqtg5Ll
eI5b5NdM85of9mjzkvVZOiq3G9DbTKQVi3nPIkqwSEeq647xauF69sXUoVWnWcP2oQGsnT5XopQB
3kcbLn5nHuKEFWrWVDcvuk1565zbrA03fUN0b5/lT4aWqJ1UfAGu7B1fRRpboAFhGt02GBazNhwR
6G3jKM6vFCb2CDS1A8bX7mzBK4DuMuYQBaaUVpBrHHtRfTcdFkXG6PVEFCEFF5KSRN4Y0YFVEdFz
EZ/I0iVBAgx0Y5tjfXQqj/1a1bY+NcjRd5Vm+TFspP39gzZow1uosG4a/iFhhfrZpQ9LzLU7MhMt
ZbKz08Y7ALK4hInbPiEP2io4/YcEKNMsvmq2bLalV72i0loOTmRphAfLzTibPbGfwGFQVDLKkhhA
2C4VxWJYiAehjHpRXfYZ2P+yR0xnXcKikPtmLr71RdZudAxWaHr1nHpkSeeELnciWFyElFd9e2rT
c6WqnaHVtK4nOpY092v96Og0nar0gTk5OqPeyq+isAOYT9Wt1/udxTsjxilhY+hEzyG1zSskS0bl
z0mZqIuX9RB4QqtBbtKLU+5KNmmV9uykqXu+H7x2THk4EBK6ZRcPDl6Qna0KhvOIJSSJyy0GMde9
mokor7xtb0i0BzsVXxxnkMdwvda76ZeJ8+HMpn6kgM9YoCzxqXC18tYMenVLLfO5jqb2fHdnzexZ
AeBMQW3O6rlcD5Mk7rwcnuXITrVEKv7QoI135XC2narx2TyYFwS/KGgaTKBZnjZkUBjpsZLoiMrc
eDRjbXrRl5hzfV5SP5kWa2/YAFpyvrht3NXuURtSb5vo9q52aFiOpKHuE4+1q2TsgmsXpqesWKBu
8PutqumbPTbJweRLvZUwg7ViTq4yGrytHRsGjzoQIu/Yq2PCl0zJLyO6qzjXb2DTjRt7XrjcLps6
kW3tcWFxnh/tyukeMHfmu7Z2cdV2wwMFwuasomSmvm1nZ1GybHQo3OazHK4ebhrNYjJgawo5P/OJ
92iPdcEgXORaf5XT6s5J2kev5ySyxjZjmXkZ2rK5upQOE0chzaqtV+WYgFGJlNfSKDlGHoJvs+lp
njQye8AS+7C40XjKKQd2mVQbW6KlKVBmtQlaLGUjiU/pr3bGbMMjyuQGFwpFZtS5iCnTJDCq0goc
UY2MH5Lf9Sh+JWn7E71Ts8e//i2e3ZPqxuJW9RDrVYrvBJ76EDjtcsMjEm8XaSnU56v5gv7wfp6m
HsUrU33KtmmnCvRqQ9nUu0QD7dC4hh+b0fBeOO1l0IR1tFz6zcvs1vu5QOir5wrBUd4/696AELLq
ea0Ty/TaG17rUHoXCrivkcFckofkqSWJIQMxuEcXi0rX1EcxO6h7hOLkWFP6ZmfYFw61XWNpWua1
gtioxnvqJ8pTysH6qmnkz8wdzOpyoKKELPCnFU3VuWzcINIdeNdpGeBNI8Nt6D6Vovqiz1W/DWf1
MZDuPnlTGtzfx+A1zt5a3E8qLjmBk4igCmN4iz1MPySOabTdHpbwXeAo3I1aszAECgrEcrWZ0Hg6
VT2sRtxLtj59toG9wDuxi53mDH/2+O7dvnvz73ff7/dtUTi8xk1Z7qjmUuwt1lpSvXZjh65CXkoR
popt1PpjvKX5VPoaljpGghR70EhSJgCuYpu7qwbhfj3tui1Nq+hI8VA/zdATNxYJOr6hYpbvNq7t
tJd5kNjJuPH06CkaUPD3K/Dr3rfv1043ayjMBG2M5j1BmgAmF1XiQFlWQxP1kLZIFaJVtK7WSpm+
MjXDqEbNLAx1glRWIE4NDbIme3W6H+IcikjfJ3tE2gZya3sM7ImTm5iv6hxm+AVZ0jzxY2lRaDXv
zqJM9ixJjA4cFMk5zY1oS9O/8ElfpoyBAKw+z/xC3Dibj7k1TBShge2lZtqe3FW5LRdmXnORxMRE
8s1IoY5Ds7q7ctAJNSQlJnFk45fXws39ndwPcv2n+Vrk+32bZpnpLpurt3/0oUOLVVK2SlOnUJ3u
7/x+qapLfF/rB/H7D249p35LEMGG7SGr4DZTp/sl7z8v3a/G6wdWmebr0je3GOLWtqgRSDOw58Hs
YJNQ60GWJVt8S4MGYLfD6X6ACFcdlxbSMxFQJxJ+iRAQ68U6p/N5P9yvLsTB871UEkX1dBlxQpy7
aNFZB/BhrK+NjEDOPv8uw8juIoWM0ZmqOk1juhUseFOrZd/nxfuu1j8bs6UF8Vo01XQO2b1eyhqk
O0nXeR9kGgPsrvtTYU796X4pWy/FZe7suj59uN9EI3E6xu57v74dEhH/OvT1CC9nzesZ14rwXSkT
Ce9UVDNYRq2Wm0U030aPolkpgKj+FpvdL41WdRlMtHHjKjiznHHF16wVYZqDRgAVmkipkfjPtZKZ
TPaj7WHfvKue/r9A7L8TiK2z+38lELsmZfmzq/qPf9OI/fmv/tKIefIPG/WA6xC7aAFt0RGC/aUR
k+4fZFSAcPFIYHCQiPFc/+LWyD8gcGPMtleIq+msuI1/acSg3QCydwBHI32XPPL/RCPG0/w7FoD8
YhdhmOut0E3WqMY/eHQWPHIQvaXOPlKrWMpva3dsrTNpkTZ1ro7V4lmgqfgZTjGLIhr0OX5v9Eyx
+9qkSHd+uYalnB96LCrtzQ5F472ruu27X9GMu+Njca1R+zGSAoNDcmHAWqyFZB4iypNs03ieMFCk
Ty5mqqoWeffSUhg3fd3puvfELMcsSLs6Hg5T05MpE0etAW/Fy8fwu0MhlKKawDd7ruMxf8BywZ4/
VBqysbHS+mJjs6mG+SZlA6qgZJreYKyf6wfKfCHehxwZ/N4cRjTXvJMoYZbIy6+652ka1rkoE5Cj
WZTQeCBPDvVIZCf6nlWT8dPEHUWhodOob0xxhBUjbqZebEcKA91WJEMnLnM+ZGP8MJS2OWlo33PZ
dTxbOuvdMY4cqpXEPDqJ8eGyAYuO9DHwvaKg1t1No/A3Q3UrVLsPY/sZmRqJxzS5K7KtXIMW/WzW
2q6twuyb2SmMOGw28vjaR2OBCzp3Q2TphATkxZ7WxkTivSNk+KUsEP7s9LBb6k1Hf8ZCWG0gPVH4
5PwR5r2+sYU7y8dhiV31ZimvsV64o6x/iHiK3yKp8u/6Mq01VsgJcBLaFt92T2Gdh3Ks/quIGWUD
S5J6UVCNXKUi1mtpOPRe6aVHQZO6y7oS0yvaOYrqb2ab9lMpcmY5Q2+qZluzFKQf2oTu2+DWodqV
Iz3/JzmYOe1s6GL0rMxZN05ty1uFGG1RA/WxW6NbsSHv1o/L1DnsXcRs0k5rOvoGuIApRoVdWs00
MeOlQ+yujeWjzBvN++W4CieCJhcik9CEZ7KkSCGLaeMmrYtWfEyiRDsXkbBmvzAFAEWbjBav9ksx
uv0WlrVy6dpjb9yTdb6KuPNcA1Kgd0V0i0Dx4JtMgBjsYBR2+q2uR+MltVF671Xm0JnO+y6KrtoU
Te576WiIuucGisopZESxbCTlAg1nkOg13wrAwaxTN6EQA5tzkwYC7/8pWyLtc20X88sI+ePZaDvk
RSGd4g4N+6PurtL3psKB1DvOg1HrmJamPk9+5LaZvWptp/aqNOO9Y6rkWzMC0yGoz6Ha4dWHqiOu
SXoF4cY1oc2uxse8eILIvAXiQxDnvXW2W4Mud9Rg2S1L60HLFs2XiTa9ogUx9+RAVOfCbdzLFOvo
9kNV+JHhilNIiPCxdSL1IpoICH6Pf7RI8YajmTaPehg57yAMQ5yDMnFu3WL9tAs1fwxd3t5YIdpw
eVX4pEYq7qVhlE91OUZ8Hl28xf3YPXlVNHwbc6M+DnpivcSZjtcuG9z46uUTd6TERsiOMj6DVUgO
VpNmLNv5qQDEAJYoWZpn3rrSKrwShUESMctK8KqtJqJLVIWJB23EIKCbEfKhXdLyaznZoC9ZhD5S
+8ch2aZh4Dpuv2MP7QUI99oDHbjuYA91+SQtRpfE7TFXcCruR60j22HJnMfRDrUPE/k/D1XV7yMQ
q0fWyMOuLbV5l7spW600wuqV6jljg+gJ3E7sRzqueCyd2C5uGYZ3H6KQ/qvQ0/KlHYpu1cBiMxGs
6wV2m8I82t2ifdLrpbv2owsgQs2zgEMfZzXV79x9kiNw0nmeIt+0CuKuLEkVaaxlkFYmmYXaaHVs
SOj6mSk/88Hop2cWMcOOKoGxpceC16ifa9qTkeltzVzJfVaQbu51jrYximZN+BpcqpXOUn7HT4LF
gHRgkC9D/DJWrbi1k9Pd6H9VQcj3czDXnnFYZNPRrHttZ2eptqtjyzo1iTEdMqyNvsfS7KqlZs5s
hczP66FlhoV0/TJ03O+tsrUgW5rkAmt13oHA0ALyC+q98iBaWAmlGqhJ7c1re9NXcx2DwMnnazyg
5wVFm+6ahVR2gB+UOarCQo5Y9FuMsUDSbMEWmZ/Sfoht95oXs/fudUPKrozmZw+a5tqjFt6bCy61
sNDbG58Bql2amek+U1W1lyiI/LQ2BGkJOM5k6Jn7Gc7kpjKXeqcjIvRL4n12WmSQ0GTi3qfLCVR9
xsxD0MhwopUbUjdw1K5n3AymyLV8VIvGYRFjeB2MaNzNpANvmRC8/cQvegdKONw3mFu2oa1n135u
zR95pNqbQ22fBYCjNlSuir2nU3+vIQH5WkFryPPUdNSyxA7ShYy5IaUkZLkD3/g8j0dCmZ1DWRB3
SdizcdF0WjDFkMpPrluIt6zFEImbbYDHiNxXSZIFir63T6FGwCU/bwbRfg6xWjBb0GGZdw3uj1+x
jXWF5Xq20xatffY8KAW6MxhBqjrsu6PRoOEC4JstHhEw81qOLGR6Gpal9dMR/I+n5XWgof26GYwc
+yVMswAAL0CCifCCFNhjUCZEzxb6MuwcJN1UckkwOCSRhUOvjNLT2NW0p2VOecywCElHFOpPMrQI
sUHZIweKJhvYn8uZULh8nXD1oHHp+RRirALHEMtxSFWIy9TAGN/nuMZlSqPG4JdR2OW8SwvAohPW
WKBjbbujpl1uRUlfo071YR+rYp1AVHWeme/oA+g4p2qDs7Sge5gTFA4zZYFpqZweO8+oM4eiKbok
8zA8aySwb6kiQmo2KnHs56RnN0+bBXdOuI1ahpnOoq7qyg7frAwnTCli2C/ZCsi0Mc59VG3d4G0e
bdqhk2WTTjMod6s1dfw0CpoXuefFIUKkrv1UD+RXW2qpb3aeqhwDlW26UNsVm2CsXF14nbBRGb5O
WQLOA8kFzmEyEHpewIgjDZro6vevk70QNM76koxsu63VlUk9r6jExizihD3nM+1ec0h2KRE65HqU
7Tg71M3aaNBmmhC0yL9Fy2ibS/kn4u5/exf0/xCVkyAz/b/Z37Ai5L+6Tv59h3P/d//a4Xh/ELpn
GB4MTnrRyHB+73CMPwQkN+sO3vxra2OB5CQHma7QGi8Ndg1g3F9bG0v/A8mYC0nThMeGb8X7n2xt
TPP/CEMGyylJi/MsYa1RRf/Mu0ncpHEyYjGPcO+Tg1T918EWpDv1AL/KKTx5/I6kNi77glgyfmUl
2qyZhmK/4gdNk3CUmkW5Oz9S2unPUi7QxJBvCK3+QCcEuN0YfgJoYqimAETpd22kROrXWJnlpWOj
wXxdAcPA7tdh59qAo5ijeT+7LeU4bbxZ6WcKebvMNCufZavn662b71VM9ay3frUEYO0mJzpTSc/P
zuMQzUug193XoqEzOQ2Nu5vByCOv3sTD9yhG4dh79ososRa3iQ0RKYozH9EdyR/hcsCBu5+GmiWY
3sawDBLtIIxKPtBXhqEBsGoH1Q2CUJjfMs3JHpmBB9Itxg5YSsJ6L9dnlFLRd601VvVBb732vZWQ
JBR+ia00uUk0jjc3ZBvVG0xo7hTOF5b7aPVG/Mos1o92YdlJUHa1GbSppgWdrKkkuZF+yKYODH/i
8uKaLg4cKz54K68alkN/NbPiOkuK7E42XtELtyS613uwWOoxj5cXT1B2NdMse/H0b9NYHce4HH+2
KbieLvyi7AGjtMTvpBnhsJ/TBsmd8pskWci0ImQgmbzCz4T5XoaeDcJxfsVoOu9p4fFAFdoibXa3
VTiG6F9GMhrU9Li4fKE1+Jc96BXKVSh9nUXLL4xHYJl5YMvTrCCp2g+Louv93nMf35yKTKcpeS7C
/OyFNsiPGlKmzgMizcfersvMVyFO41mm1cYC3APgNTth82z3nsWbxPxKcrigW+hFCJ/75PsYOylr
DA6Qo/46EPmS/e3q/a/3+93v8n+7ev9DaKf6nm7E5X5Ng1u2LUZmijYdqKr/4znuj1ff/3K/uBS2
3DWReP7Hy7DRrlebZfjUWKQx/H4Vv1+Kw1mNPg4E1+/bft/v99Peb7tfBQ5iBJgNYparvOfff7hf
jdIItsH94t9e35/31JZ3R6CGi6Jspoz6n3f828X7He9Ps3QsG0Kn3k4mfSza0vrlfugMs8etTpla
KOab1dANNbGAhLcaTRzpsHuIpteyuAhc0H87aHBYL66Zc9squ4tyHFVyvW1SZASi0nIb9eX+b+63
Dt6CPNwzl2DEKOCo7hOzOqBE04xa30qb7gCINNbYeU0V+T5yha7qhXaBWq9d7pesuGDfEYLL6alV
nnN3OimplmObmgrN78pkrTC+IhFe24xsOa2Lth6kk5gXe1tGrI99sNGfVrTy/v53szfFwe3GS0g6
3rnUHD5qCjC7sVb2JYqETWeES30O7LWbZ1pxG9mxt6cha18WM3UuUamtxEg+w9+3ufEQWAMl62m9
B6kO31sJHS7PLHqpSpzrglCtWNX0COKsorHI575MsVWxaqaBHgMElynaXtrLdedA41qbqPd73Q+6
yI0/r1penO5rlX02IUsyeOLAC5tibxX4p0I545Ny8SZ40jl3bIC7WW8ONLc3vRGRpmCX37NwtUY1
KfgzHSRi4WbvZd2LfduoYgcMrtzMROwE+qATPLhUSB6Q/VzmNPb2siC9oZynS7UeptQkjcJoJU0v
7mG2j+xjrXPBSL/Wxm/xY6JsATuCGFudyJYjraJjPJfxJV0PI36YE1YrNKuOEVBC9z2oWxsgZDIY
E5ajIsmqq1V+FRYrQZb6uqLjD3Sw3alSWy4alo2LHrbLpUuLjKTXNbiUm+63LypqEIF7KY0rbkvX
M/9+6Vtjo7z1KipbR6V58Y49P+PUqmEopRpIGqnNhxK9wbFGjLPVvXZnJDR7RnJmL6HklUTg4Q8j
azanf6Hcv8kYNy7zREN4LhRAd8o3viMzK4ByzMmPfmtfW877/cRqLW3aidVt2Hr0rxt4SNelw3eI
hb9lr8BVW+u63WxTaBz1ubiiDKt8tXL8qHHAUwSslqTREwK2x3bI+6ByvdCvsnHcEMZDTS2tc5jZ
M8RDrZPIgyLjwSW2DtRS/inRyHy3wvTBhJiCvwJj3OSkGra7Ve49re45Nld4vxDpsa7GrLOomn1A
b+HnvguP1Fr7v1/688bf1+//kFxoHLP3v//j7verJl/PTlrDw/2pXbN3N3WCr/Qf/+BvD/3nxbLI
37rQxKnw+5Xcn+/+9EtR8PJww5GlI5Jm+7cX8bf7t+VK6yRnBBYLRI2Ntrad7gdv7TP9vpqtbat/
3Hb/6zDCcLPtOGf/aWqGiR1WF7sycm/W0AQEokxBFab84MQ3qqzf+jBqfL1ovkFP+IpFcrwOdN/8
bExwFi+fHVsPJj7XYz4JfkA2GjRbOiYkC3tvm8Z4aEO8B/Uk+BcmTc/ezoNpSepdl+fzEWnNJyo5
R0G9JOkW314MfAUxjTnHrZ9HQUZbOT/3K7sd3gzvGauVhg5xyGwfYmPi1xW58yScAFkUKhAwS4DH
kgkELic9FrlzcRLQdDleSERDvoG0LAWzDoagOeaonJAhCdwbPHwFGlS4DaybyPysyrTy2X26u8IN
CjwnV9eELtn03atBz7wMP8UEFQD4E/1BVJQiFQoRKhoeNJV2l2UYdeJC+1rUBYmDSHi20eQdmjgz
CTYxCr/qloRcw2S4DAVTLQPhRtcRiRoVIrMUqWTrDTiHO3msOILMokzrVCGmxXhdolBQDRt6WwmS
ZjOJc99s2EFbWMZYSFoIk+hh2uiyAqPp6IEv6A29rqeTLbGrJp36RED9tA3R824zy33S+B7apEsP
oXt3nkR045yOZOk45kNQ+Uc9dhA7nP1ADPkms34kDnrVQn8RBoLgyK6vkBsoqRTdZxERoClCGrHJ
vMK5pTyFOXruus1yPKSa3NJMfq1Nl0L9ktagzcRXtofROdbxgClOT9Zi4pEWfXEps/Zr+e4OufAX
IiCUVqGS0IfPnQgzX07uN7jtLXiZ2s8IQNjXAL0tSS+D4C4FlUZjUTFFe1dHNoyg8ytlo9iXV9dT
jzWl7ACJzl0auqXSfBipNuOocxBL9Z+WJfyJAeCOafRddvR6Mogjvd8Dn5h1bUsUvvrZWMb82nM6
9omEMkJSOy9zolyx0oEdvMWV3r7F+HQkdfG++uVSmMUjNOjnmf6jKj+qEqxdp1eH1hm38UxeBoCQ
C4XlGLlPjoGVT9AS07YvBVExyeiPVivPVjIebQBNyBKsr9Myz0+CenkbZ+01UZxLngipH2BrdfA2
EWGuP7SwUYvh5I40XPB/sXxenBYHGvFKwl7HZPkmY20IGntytmkabjzMrfsExTikeyRODqgquO6a
XzLo+Fk0XTLlAnkTEmUW/5fezjCjN6Nx3+205ScVwgZvdeswKGRnA9l0bkXZo3SvRJ02PuqBdo22
q4zqwZ15jc546ErEFqRG2LsiSgfYAsgE4I1boET13PZ8Sz+MaUgKndO/CSv5mMSqp8ozKMTCtPb5
cGssKDlaz7DiJODqSg9aoRC5RlCOA2xEk29TZ72nGbb8kb51ELWrn3OTiZTPdkGGzCps70A62oYF
e0B6APY5zR6EQWhzg6odlVG5bOtS2072WLE5QrIjo8/wR3Q02dNnRbck8BTUvcT1LsNUf/H68sEh
TCGAehQjk+jNg5ik9jHFLSpEcDUY0UwUqbzutCb1yGmKJCikouoe6zsnyt6d3NUCMwZTY9aoQYlh
sXfDPAezlWp7SV7cTtdjmuoeBOwy7K7rEoey4VY4eb4v3bwnDKcTJ/gK2ypapeG4Pv2h1q6L40MC
3LaZNu5AAYAOUujMhPTO1TAGde5yPgIZ2lLKQTpvEAdQRhhrWMmXk4v45sOLSlwsmicPDmMIZV7S
J0rIewbs8U1p1vAcWnn09F9m6IaHxC1af47gYNlZsyowU7wy/ZqIzEdrksoODGmH2gcNCt9G6iik
T0lNwtAl7b95Fu4he4JbXibTV3asdIJGI4UDz1jlxZWxLu3Cw1IT40zKN2ewNV5bF+Qx7QJfswWP
SqDp1YB1A7FjPPYSXpvK1HO8uF/KsXW2UK/AW6wj3p3r0DfpZ5wxANDD/OSxflqiBj1+ZMeBZvco
rPGKoTpCIdV6tDY1+0c0rHa08KXjQ99Ej4Uow3M4R96GoIxfMSWMjdnD5LHSgWaIODFSgQ6VX6y2
xWARs03X7K8mcr0TCgI2yDFDc/OlLZmU7L7/Va+uyYIPesO4iuh93Y7GprrGGnbXJQfW6vbsLIri
0RpXJIBefA/XVDyJ28Zoy2HTOEV6UCXkeICwuPueIkk0VGb5QAjbPdovv5LIrIYZ6EXR2QijShpj
uXuxvOJBTzykuNn1P6g7t+W2kS5Lv0rH3KMHhwQSiOiZC5LgUaRoiqZk3yAo2cL5fMbT9wfV3122
q6LcF3MzFVEuyy6RFAlk7tx7rW/hzPD79qiuBuzzCzwTC79q0MCxnKjiC/CJG0ZsWtzQWR2ki1Hi
o7fprE1m9QxUskvBybM0PcS6JimXBcJwPwbKo2mCMA0vcscM7GPaknHZOdtIq1tQtG86ARGrVvTN
0inDgyfLbKnWDgDuHGY0TL3WOtckOrQKds8qQrCPxbJYn3F8M9zAkJHZ6qc44/bDwE+uSlZ/SzJ/
24eJAGRrvlk0hy9C+W6TydvWvnMZZoXxxGnIGhBuldq2MLuXKqKwsHH86D6Vf+oDnOTywhPZobVF
vsIRJ0eRqRcCGzTqJ9LI0tVUhN/7UnyxGvomLCLDMiq82GVkD0TAOyQ5fa3E1/kQFQSkNnohNsZs
ZXUsu4WZ3z9QmbnVkk0eBV9kaJJBTKy7QcDYXjeya4CYL/I/F+n0LZiK2I0FsN7Wsl8maxY7BsrW
0yeynflcCalb+hwblqE5fG0yIGvQyqNt3dBGGC4hFnPNz96sbFpVEWq8gkdVtqOafW1KUkjNBnih
1yGUgWTY2VFIfns3rdJYMBgXI/xjj+BKNc6/ZvRoMjW+jH32VcHtvg2bAoryWG0YaJh04vzPjPDG
5UfJpcODWYiKDVqLOJ0m89l3MvHoho69l6W/EZq9znrzyKiLKX+poDMwYY1aVrkmMH3txB7rh1ot
nTwO3aqenvOMOTr+Gd4jslaTpnAeR6jsdWIah07G25AZ31L0DrkElTNths5zVnXlMXYeHsf+3TSa
aj2kSkYGcCzW9sQ4l8Dc5xboKZ1v8ZS16m0MKmNjBxzho/aoJblx8I29aaj97msck3jggL9ahhV0
RGEf9KHPDoNuQsUS5Ysj2VSJsfiukC7r6yyb8BGdRREAeQxquNZBqufEZp5yR/SPY0qrQ3G8pZUL
Tp+BHe6EvROFbW9tP56txtG0oOBtHsDn1pOKuDAC/2PnE2oBcWpK/NGytEdUHJN1YDzweWtgVi8s
158SYwfY+0wICxzf1BlwAs1Hdmlu4DcLhM9kebJPetTX3laXwn/sDSY6RbesgZQ+ha1411N09UPo
myxs44D3PoRSGKk1FrJlHmuvAUVT6w2xW8jKXEelhEjLoXS9CGFjHlvfALAf2/tQQINjhheM0bDp
W/kceyg7Yh20LlxI6mnjQUtAvtsmqS7kIsxy9nBna8YRZMfnLC+NhTnZFZQ5kn2klX5RzPGp6Rgg
W0OpMkGpvtAMt2BELyM06rH+1tKZWUEkDXdo62/9WB6qCV+IVkE2M9XHBC3RYiSDTwcr4EQtm6Li
o+MoTl3dAUBTKgprMxfk8pYPOgOTNoJU6k/OahwsH1PPyAxwZuF35bnTg4vqiJTQb53tamiuqv9g
aVm3Z9qLDX72JerMoFJdMZfIotWZfsDhZcD5qBAwSav0ufZqV2vwyMUmJxzPtE6yphPYF9GjlaJM
mZgVx755Rux0MNPmqAW8HIqqI++TwCXxqAcCpUNjP4/IMMDo1bfC6S9xIW6lgZY2aZxulSnxJdFa
RDPFaLpwwMEeLoKviG6ZuCH2W8VRuYE4wDDQQMrbX8LIs7eFEhxVtLsHRo/WaoHeIdrX9maM9TWS
vWzXSr1f4xCBGl6Zu1LrolPbZtjUBnyerBZFMXKaMzxjW9PlD9Z9R6iDX0ZLFAmBWxj6acjgpnyo
7ATRVujZ9W+FpcgDh6CF8Gj+FxVV8mTimS12FZlZSxkUB8aXJLl4hYVZ37l19K6fraAp9oNhT0ty
DDEUZN+M5AmzFHZ237c3jR1fQr0I3bGStgsNRawK/3tatP0DDkRGr1AXo2IggwBssF3YHL6qhNB5
+E98ilm6zrNwOxA0q5D7R1U0t7DAytIndzn1WMuYmhiDMkFHlgOkYci3HgrIhcXS4RG0soQzTz6j
9+hLAW0foDJXMuP1ob+S8I6bvraRFisoyB3lKgHnrsBOcJiudzlyGEjqVEfNro/SLVL5gw2Ad4Fq
IWVrhfKfWLj3a9EC9qig3Pa6SZlPi9S3J7nhWLkTDSRItUu2YSZXrOSg7WZKC0J3io/J2Zctvihh
sQZ37IWMVyF84+aZaMg0VzTB+r4OOPRAD9MOaVftmDUwplDRj/lSARvdrssxumqWAbmsbC6DDH3X
70Bw1K1FL05Dq8Vr7SSa+xoKAjbgfdfW2VoSvLXGGeQvEi4ozSi2Ukef6jvm6MpQpDPEmy2wiIgl
MTEZO+hOWnZL/Cxk92jmd6nq4aHo/S8AB+xZ494EIkJvZH5tkpz1I+k4YkAICaW8j35B1mmCiayX
/batxhOp0zRh6kgsR5Q6qkgcmI6So40BG33qt91gXSvM3iutxQJZNKq+Nln6EfN88f2BUiWzb75X
tbzHGd0ahxxYo+XwrALKiNuihIADG1ubdtRvDI9UxsRT+dWgZa3Vt4rYhAXKtfw4hcrIR0QQEy4I
v1JeK5oUmjoYD7VWli4nEsiZaxvD7UWB48HdYu6bbChoA44ebQjxnZSD21gTLJAGQ8w4Ce+4bvT3
HIbbOlCj21Se/Kjxj1Bx8nOYxOV6ojZ3s+qWgb1lP6GRI5Vk3YhybSYq+8dMvcF8ZINKUL0NVu6r
gdTcBd+ZwzfOnmuDHvA0QJyJp28cBSdTV92MoVExJp8CPjF63BH7/Bkns2s2GJ+R98IWd6xPooze
40E8dml3rZReutJi5KE1UIa4K6Ge+51r3GtvII23BPVhIQhYTYZVLcUYXhNOZjtNOBecO/tMDlhB
9GOletGG+R/ACIzKUXijaZSuGU7e6IoCgBbNBfuTtaQfuRo5Ly6zROz7xg8PyMji16mr5ktN4DQi
ugMpguesQ2LuolZBOBcItFnT1kbQtmgUbEhOw5XpMFLdqJiE+0jceguv12hizrKC6X1C2+Y2CiqL
0laX5Zvndxsj6J9sEPCtP3wzp3bYBKOyh6Hx4g1oZrIcAXxg4MKoPec9xSW/Lkrz62Qk2pZtEwhF
Uo9LhiePXBaNmxKWsgA9BgMUXh/BD+yOmLcQJDnOwgGkU/sPlV1cjU4N16FXk4FWaLSi40+qKq59
MnB51XVKz14+l3rMEBJJxCLVXKn6nIGnV01gCBxKmCiVo1GxcVT0wTYTgpu5ZEVFDyPoHakNnHT6
/LHgEuG+dkhf6/2A7nHyUhlG4QYFSB02WzB1UDjZqAxlWWYO0Ne2gJebentfjjujkpTWKpoF8Q2R
zrVK2scELdwix2Cf2cAXtNEuXctYyqipj7QnV4pfJ1slferqV7za/aE0jK9pk7nFwOxVC9tgQQSc
urOGb9SY0RPJz7CC2+5AaMEO5QhdwMLhUN67XUDSCHaorREiqPHpgi2apKvnqej3CRCBtIR50iUV
eVnXdF6ys+4weA6EMuJgxRyBIXNZ2J19coxc25oRP36iGqCJEORoVfKtiRmBo+/1VsTRMGRswQwL
ysuFZPHEfAjZNWFBWymNQl/Sz1bVlKdrtIVH1RqrHUIQRqi9vSkIDeAGWnyEAaCKCXdKkEEfg7cc
JyGXRjl+HpvaQ/ypJeuxsndNWEZ70UUrJ8W10ed2uQnI1CNIZgLIlGnQt5RjHXVMVaoUW1j9MGY0
DzFW5xtJ63iPgpjL0XjOvd50h8xk/oBWC84XKwTj8RZMWaP0ZyXU5JY7hq5BEyMZxVjU91Xltj1u
yDpV1mWk4U0yiM/ONefcJOoXC7/mUgvyddflzoNhfU5CZ1wk9Xw8imwE+Wq7Yn3apGp252R1xGKg
T4r92JcOnKrCoy2ofG1gFB87OgUbUrANQsDqo2IF/nLAvo/fwerWeQA9xMxOXfYtHHERmv0OoWLD
zwR+qmt1thPxRhR9ugryJyM59+1IjgvKKLfw/MYtFCldBXLLsjTxDCh0GRTlYuPfrAXnUIRNFIFE
uQxodVT1bNMt3WTkvnBB9RT1iXEMhXWVssIc2kDlGBNc490kAbAlGMEDegPDAwj8etm1Zr4yCu1T
Zo9Y+xDbFIPsdmECqMMmm6wQtB7NMF+qKkYlOPIUJKFrhNmnKdbvzKaIIt0hURuQ2JEoqMUhXeje
BKOrvlaB419Ym99lgKmGzmngEigCEoCDklsRzoK0/Bym+UOO5Q5aXvaQAf6vPSXdaVNcbXWjOzP5
JyAwQjwdRRpVgwcHZITYuOvKmHsxc4j66Z6DkjdtamLeYGDAbtcMFp304EYlYqx0Lmqw+MugTMLd
VNNSHZWvnqzX2KS7F2hWG0Xt+nNYiwQWAmrDUc1JwMIATiaAbDe5HUwYhnDdMB5oN+zis3xquEuu
BAYS20YNOq6PGr2DAH1h6Q+m0ZMVgPWGZLVs/2FM+rAomWnP4PHPrz9+h43jx//n41tsXwGf8vE9
H1//aXD6889CptgzG1zlVuARINyRsAS4OVmTRPD0w8P88ax/+5B2YgDIHmudGIf5pX08OrshQ+g/
n+iP75RRdmiwLlOl9ZwpPW/bfQBGf3l9fzxO1mgPqqM66x8etiI8gzNTuPn1kT++/uN//PhJatu8
B73XuR8PHdB64oXNb+Qf3zgDD/984z7+LEizYCkzb1x+fPnnO6qaWrYJDe0QVspnDxQc00Z6lcSC
fU0gAa0C1SJUBx0kzbsZsp0onFwgHhmDrnOSjNl0dU1bpR2HYmrmTyeCulW8qrqziwzCYlShrXwo
31Rs7eeEFS5CTSo0/40jvw9SPSLxigLfjayRZR4yZu8wvtebheK10WoAC0YkZvaZlPbtaKBnMdEX
d4iYMxWBCYJTs41PqjqPTEbclKMiweb5D1o2EkMSvc0jjGqcY4Ta4lgY0z2u4VyBN33odbFx0JIs
KDGkSTidcjLSgfV+wjRuoNBbASAD9cd+0qfeWQVUsIwkCgHDJLXR6/2FPRVk7kEampxHC9YfsyKi
v3LzUEbOviqD1A0N0SxDa9Myi8cfHyD2A2pvWUioi1Q/9E36OlW8vTkjLqOYfY0EFDlG/bnJcMv5
MeMayUULEW/YsbFtlcLe0EiDEUKSnEEvb+yVF3Q6ytLXhwekOUuob5x7bXUGp1abAmE8USTG2qzH
L8hyODk0a3SJPgKvaC2G2sPPXDEyF8UtTaxveW8Mq64cv/UYXTkgChZuI8e877MHam2T4u59CXz9
moP2YFYf0wTsMNDmzy0UQ0wQc5rZrA2G6U5i7LafnQ+ZBsfSrhigR+EEtMmxN6Va8HjxwfNCbQV8
EsAK+LFlC3SN9CeOG9jX8a9jb1/A63ope11dSBFfe4+6wiI3hGHPlynRFzTSYKio1SvUwjZ5HdnU
XAWJx7rJ0FSHVv8ggQyEwnwqaXGWQ+WvdclUHvXniWXMdQbEC2ajKOiWAZhYpbNXJ+9TUXsmM7Ip
d4fauvVGvhwIcFtmgFzWzbjmbxkzOdW0cNr8sZmcG+6RvRk393QIz9PI1FIE7Rd1aIFAaIlAyyPl
+kPzZBXyd+m1c2b4TxmmjIvAPhikcRqUSuj6+PsfAisDDwFo2NKcGoFQLNJOcfYyZrIQask5UVF3
hMK7mmQJuEqakSdHJtPa9ukKE/qjLRVjhwR/wwxFm1H97UFLFeeTGMbFEMj0EViim8v6iaXAX/xg
C/ubeOQPF9UPIG4G0Ng7SI5ltGoaFn3/n1840YYVUZ8FO05vxzvFMpFr0M5bDOR4LVqcrKs6Il8N
NsejGQXhfjSA4//mNfzNm0f/wzLIVWOGRpX382sIyzCyhiANd4g1xsci0XexFgV42juNgDSpgN7q
7bXH6UApKRladW89TkFW/CZ11/jFcTa/F0hFhYO5TkXa+2tUdJyPI5hx6e9aQv/I3KjErm0Yz6ss
gtD3XrrJzzegFa+a7ZdH7IyosWm2dIXYFV6tHDunKR8o6MmTtvujj2CG/SphR9eC3hUwaJnsGdrR
k/7BE+bebnr020qtI2xnHl4pzKQzUGZujvnKsrtuO0BUi51cPnz8QuifRMI0vfzz2/831+5ssROa
lJqt2lLOH88P126rNnbQdAEJchrR431d5G4EINbVfLkuTJIsxFQ9dGXP2bIDGKEXu3TImO8nE2X7
8JCRbwFtrxdbzUy7nScgLXc+to6q8LoN6Fd92+r9U+vlxvrjlf+/Fj4fw7cqr/P35j/mR37Li5FU
j6D5v//x01f/P8mjpTVHzv/vj5/A/56v7s39375nYM3G0z39/n/+1yXIv33/t12d3LNvP+mj//jG
f+mjpfbvXOjg+gzLsVCP/eAA5a9shqizB5P0Ypyc/+3/1P+d79CEbXGD4MrR+av/8n/ycMJUNYhE
s6z6v17cvxah+pevf8xst+RfIqFJAQd8gzaaoDY02b9ckiWi+Sp1HJhzktmo7gdfx31gqaCwG8JI
vfxc1XN8nVF1sGwxVPbOYNF9jHacxTVok/KECwQ9lV12V1o3RKqZLyA/KCrCB7uOUFKTDBTHd2If
jzJX0VvQLIiOQQoCLz9RXXwqM3kC/lyQEjxsOqCdjjPHvTE43JBQdwkHjNJa8Yn9cY2zIobU0jPe
osvjp8kJrGcDvyvHhmQkKRM6pNAJU5N2OsoKNW84IP4t6X7EBmkiSkQIpkrWR6eZ7+gf0S9+zeMA
y1eg3pQIXXhGmxGsH8dHWk5RGBONFIfLTI/eI9rQiDokU0qibfRBO8dJsm2E/NaNclU5qG6QuUCU
rcXWMdLjjKCKSX4DFbopq/baQMFaQK9zZPodr9VFKSuXfMPvo7mS0I7otJcLk9avDBV6BA2OCr07
xl5+8GEPLjharLKs+wRf9xg2yTHPxLZlGkEK2UqUqHf68YxZ8aSE6iEEMQif+Ox46i1QzK2RjWdQ
GQtMGFWq3SoF8nFcuXVNZrcFWqcJ3zWCyRwlfCbO/kIK+1WHLd7Gvpty+KpdmdsnaQyzRP5oxdFd
M6cDDaqtE2fHXusugertdH/nxAw8wnaNp/BIeX4W0XhgjomqJEZ2Gu5RfC+6KTqG9KFMLTwWTB4A
wXP6pdUHaSSXyOpQRDQxKnPnRBlE8J71Uo71Gq3pWZ0sDmrPakKglCOCd+iiZABaBNGYwc6ztAN2
QkbOvjuCjMAOqzaIZ7Ut0Rd7qFfgEwbC7BgPao1BzB+geRM5Yo+1UTsXgbktmmAfZXN3yCceIT7O
n7Dm9aSBchSd4lcRJ++mH7yXGN3mt7FAS1zaXNRiumrlporVtxHz2kIj9lsdCFUkPA5adpLFuzIm
CsggjzqrMKTmMMItUmx95Gec/oGv9edhsrbtGO4JMow184Ra5qQHvIPFcNACsfX98YDm6t32oZZR
aC3DAZ62iI+GOWE1k6epNLdYLpbCDHGNDm92oR8ZvA/xcLWC8dIX4gUo6X7qtaVRxMeqjO4fzzEy
KR5GA3glfe6eg0Nb0puvbULYs2HjD8ldqgOem9oVfCqBzBDULUF7HPNmPHdkdYRq+GK20XsV1ywS
DdK1aK9CcVdEvDe4z+HdbL2cmrkCgz6VCMoJuIumczjFx7hv6MdwrSrVE9V6x0CuKruLSFo6sSnE
TpYD+xXP+Y2JwwU0V+4PF52PpLKSe919ccZm3/TTTZbTbf4EW3U8KEl8FEF6n9+Y+XrU/P4iQ0LC
8ulWj+2q08ZFRyrp/CN5WLkG1EaGFOy1fDTgUM59rZ4bdDkA5PUh3flGxeMh0+bniUEZRyS89b35
UhMYyxxoi47jlQnaFLAm4Px+ahUqEa7tmOjm+bUlPmtZ3zVXXIrLaNI3WLuOmIHhWQbTwTLpLXnc
621KWnqdvA9CuGH40nfM4MLhqmtAFLmYsESsy1C/eQ1uzPQGRnZjdPKFZg/XizrdVLGrFefJL+p1
ZUZ7JarWudGyTE9nWQ3nwByuqWqu5qZkOpyVdrzJqN/YGYl/Xh4irVGe4U9+eqgH8yQq9Y2W+TL0
/FWHJX5pqNbJkMObY3qfM5M8ezMibX086DQpiW46KH7oNuM+962T5pLHcPb6/IFz1MrqtfWoN9ty
ivdQ9sChdtepVM8FTvph/q25NY3pYLwiiPqk5tG+qYxtqSfHFBtpPnB7jAGXBO+0RWlXfaXL/9i2
08Epmius/DUN40XkDYeJG2H+VwnDdY6nwuDyGixi2n3tUJot+YjDeeDarER7LeFlkS5aYJwlbUKa
23mxCmtuq0lrSXTyk70mOwK12isorZUPMcthZ2ui6QZG8t6U5Wfdu7XpcAULg3xUDG968L0OHQaK
FlTL+DivCaojTxBQ1vNNVOuzGkPjFN359kvLIAatCzuNI17K1kTwB1KuU5vLR3OXhWoRd+egiVBj
YJ/OWN1gOAUDzEdYWNxq6T1yeu6P4KEKTvNzpbo8fdxx2nDSdJj3HsoezngnDVw+KrTgET046dn4
8RbBaHwGUxgufMzn+0FpjIU+IjEc4BirZvNsR+Udnw1czUh7i3wLJgHAZUk0+oPREjer99Y+Yol9
iIMR7s4IfXlWQMZ4udnu6JxO4zaiY41kHjlEG7+Q0XBGLTEeUMUfGq3+CutFLAzPblyitdj0IODT
IwkbhiDmgOGQYIddol7/jK8N59Daj0bzx5+NUzhu+rRh1mt9CoNIX0+RZeyxAhGlMP/u4xcCsv71
JTEFvGxmYJBwHLutEWoD+8Fx9EyqJ6d/o3mQLSQa1UH3R9CAt5QmGtclx11ku/MvDOw1UnMFrYTJ
fNZA6000zveeDeUoT56JE6tdvwGcYzuFv0sZrrZJV9IyDG+a1IJZ1+7SL2QJadVt2VhrzVbcKUNa
iac/w5Pct/WCPWCRKy92/W5V1joegORkyMrGZoWCVparUfInDfCygvNNWqOEK1ulPhQwoP74pZ39
Hby4aTvJ+gRPYlhTFJFajdAlGMN1ogTnLBe5S/11sxdOYt6RvmwDdgG3DOx7lWkEd7cdAoms/Yoj
iuN/FJDPjQx+BocxOWU3TgTgKEmIetHP3BorZrlB8NWAc/czLmzUhW+JEpOBbJ5sUTSLoFOZRdtb
TgovLX6pxcRtHlUsHtwC2dhe8GVdMKEiQajc0aPQgTn1JSHy9RFUIRgxVKVQw1n+Bh0G3xgDQFas
E73Bq16NV+KpT4mFusazNzQ+76EAnVwdBMTqH4r6/8nh3bYdXTpEctmzKRGT488nN47NMCZ70Myt
jN/LeAcI9wrz9+rZw4mW0oQXpqSOGmTp/uaZiQL7qd8xPzOJGKqBqB0BkvULnAVlTptZo8ww0mvn
0WAChQFsl6yslPWFQmdWhQ4JwwrHOs2l0m+entPOr0+P5NaWvAKsmlL95el7OUdoQ67a6g1FPGsN
ueBrzL94CC+x1l9maWyd7wB0hGZKmiqrGoVtEI2b37wQcDd/fSG2Li2KNmf+78+fgG8g9rRriJfz
h0926sWkMkmUgy3Vx7GgMADWJud2KEa6VqvcLGkv2cjAWmP3SShYHYHgQCAPev7nVzaf0f76yiDA
qBzrTQ3Kx8+vrIj9fopGO9s6qAhYag5GYHxSaiJVh76nCDUtl8bx68flDf/7ECbjG5XY1a/PuRnd
VWd4MwIWgI/y0Dans7/RLYUUyOnWsHVBK8BdTxlCbWelIyYxhEuUIJbTb+LI3AbcAHOVrjbcKclw
SYNob6fqeTLMbcVn0fsYqeCqBEF3idrK1cQL7qh1yebn2YSqtOMGwcelHPstzvtlLDxqWCR8nbfO
rGqt+rVbGrjVU/+m+ONbPKnP0OOgpDMDBaBla0iWgMaWTsvDR/eKhEL2sKUuJJm0XDWLRPWoiTn/
pZglF23fXeHtZr9pbf3d5SGAF+Gm11STLtvPH4LO1C4FTIF3Q68hZ6tnpPb7NHn9qKyHm9ZUu3/+
2LW/NLG4M+nlGPOpnWakaf/yuTu9ZnM25c70rfFQJ9ETrjArQvGd9xckR+e1LeL7OLCoTQwT1ba7
ctzdwzzZG9T1SWcy1HoK0C1lqC7S7uI4LVbD7NGQ88WgUpAm3YhkweMgoT/W+iFsQEJbGdrelq2j
zx4m1kPCLg7z4/Z2sTZIpe6sraAAnU8FCVeCE6R7TR8O0CWX4OZvHacqoIcuPLPlmH6dc66Vtt9w
vt+IKDmiqluH9asd9JQpYHUcSxarQSOfWRa04HTLHXobgrNGLpIgewsZjq+TF8WcnKvIOxLx3S44
679pTYuip7vquFvS1n/M4uGG6PYaotXpOIJRgRsvekJ1XOUueskvFcfRPAmxKEznpug3kZmc0rF+
rtrxrdMpx7KQI3twKasdiiFMo7uO99g3o2OspsfAFi96Tg++26difBjIwVX0Yot8dmX77XoskruW
eHtJ4KBxHgoDIYO5HVm1u8Z+sTrInxz3qFgOo6twu4Kb/jgn5dZWbyeW3WBfZp8GnU2Ln0Ppqd8s
n6QdlCLgLKTWHXpbfcM+fEKH0P/m0sY8/5f1RQAYlxo9Q50Mx58vbdqyeSkUA4IDx7f5SDfwsWs3
6RXP848MUHib/Wa1/btV31QpOW26lDin5r//oVFZ6SMqPDGy2MYcyGoOpvnvt9S/uWUljU4BsFyD
AmD/8iRhUMYM4NVsK+yOlAETdTB+92tFtm8JbZUwiQV0/fIyTdQGdg0vQz3UAaHEVNnIaQ9RYzFz
clzHJGtepx2h6KeYY0+nixfJQiizZI+v4VCT4VxH0att8TSo345k5uDVYyLNQhynw6319VsXsVRX
FTpXRp0F3sHacmjNtxeDz7/14jspFYemgVWf8TI5l0ljugWOOCFs3A4GJXmdHU15gfGCQaG7zi/S
pA5BPXwaDYtkbJS6xBzYxeeCDoPNrCcczrERHTFOXjVJUnQ6HGwrOmaVcYRN6ir1eJiPTU0QHlV0
JmBbMQ+bh8l/JAcd4wD9Ar3ilER3b4Hr/RldGIwrVNqoAGgT6OG7yXahjJxJwvjYDaShof5N+CSZ
8m7nvsL8dGrFQtNF5gvYj2taV25cyheVeeN8KHEG8np4LZ7XX+cVXHBe+80yqv5NgcMl5gjc7RIi
mflLBxLrRjPkY5pttYTtM0vxDJSkfISzir0iIZUoIPWQA11DpcFnpAzhhs75LhiUJ91ZJtj3ulPF
Ma/jaDizHVph7+vmhtd+WXJCn49uXXeu0+ESKP5DbesPpR19cZDPF1lDS06FKxw+j3Z8x49DorPO
W9pn7U6E3jqn8ZeZAP911rySFkDHnU81OhcVbTVcWs88zatqOXVvuQdDTK0Pode/Mb67pyxm0siP
ouCZRnuvCJPiY9hoNBfo3nnKcHHs7qK17ao1UUvkX+dDqiSKkfnExpyadUFzpDZmcizVDv0XyOG3
MlDPHPBwjKMy6TdzNebF3crnMIf69AQXGyLFXlT1JSVzC6/TZi6CzHpuWRgvTjQsLFK2iUrdtHl/
s0x+YgD3R9tgDkiLrrFfY1O5ULs3q3/+oP9mFaNwm//RDIfO9i8fM5Zi3EF9B7F81l1iCxeFpK/Z
k7fDRW40w1lABCv831xfzAb/unzalM/s0BpAnb8snzCEoL+JNtti6r+lVXKc9zkA4F3Sur3Kh5Gk
R69vkM1wVom6FQmz24qCpxhpvNDhRM+8NWpzgcSPNARaVhTZMW3NinS1uRbTrFeLRorIq8VcL9k0
SiWECLobpPK9dA4eQ8RP85LRh8dWUTY1w0g4+EDngkXiUIWl45vvWadAxx5Dcy8aq0VZJEczVW/z
uhtx0UUogv2sX1TogTHMYtoGiAEwA0+RT9FDPZGX0xvTXkbofJqReLBI1uya+JgZnMej6TIkI4gt
1o35HvaN+D7/zMak3iZNvUWTeiyJPajjV0USWMEouuV747BxA4nh0WL1rRLCU8eDHNRDw2Vfc3Kd
xKotk1NDsKHpvdAPnEPR7Je5Q+FD/GiCgO1WnIhYfJ/bIXY3PIKMy77lpbPp0uGIEQyX2nuVROum
T4+WoOoYp+mNTCTDYyWKlaWF2CkciJrjrpzLusnM7hNSqrofH/3AQwAkUFkEJcLAxMGe4S2iONmP
hNwEtnosEjqxkTy1Q3xvR3mau9Ya/bq52zSSoamMwp2bcJy93uYf2jGoWGLtXCrhXkUQVKHHn3f4
kHuj78yT743n+WuQ48TdEIWa7Ks2PGa0k5HnHoMPBysM+hA2ZO4F47JJxHZefefOWs55UTSoJnso
ehxix/Zqj/2blkdPE80ZrVWflP286rY0ydGQHnVGB1iK7yKMjlrWctgM7kLwqhSTFZrua4pBAL+5
uY79g2maL3OnDVjauuLuzVTzhS0c4jDbB9VlETxFpUU8AY+VjDeRiBcEgriuddJtJjgibHVUE12W
7pUu2mP52mOSXmP7JOVrj+FvPffamiahvViSGLylut2jqD98XPAMPeYyEl7/duh5P1m9BF0BkWXu
fBpPCnlykmZFD5FImX43bz4ZOti52Y3NAZvnm0q4+2K+4Obua8SmCm2QTY5QQwjljCBoL9SyuyXT
DLuZ2EnxRicTPq+SrjPL8dwnBGPw/Z9XLc2ARfRr9cVpE4qQOs+sAa7+XAolOB9LXZjptpbjW1bz
Rk79zvA+0+ei4dGivpsPozbKG9qYzGh6EIPA3Ok9zxdWDVl7YTecAbA9ME3qk0tCTs+8bH88gNRf
y4gCtwrfccK8RczdebwTm/eTEzsrwLGo0fu4Qg9p9i5pQwoCGRV75hAqOopK9pyMjFZXxXnpDC2i
orIg1rNtzwAXi42PlEQ1C0pmezpmeQjlmC6SNXGbDFYKnUEv7wWojZUfIYKVNDWqnF5ok9PbVA10
XacMiQM64pYogXxDTgWd8PYpavDFkrfZde9qZRS4e9P3eX0JJmMHwxSziLqcV3VLNAdXZ3Ga15wn
X1FPalkByAnuKtmsKJBvhFBdcO1vEVAuCKKB/OfOe3gSQgcx6v9k70yWG0fWLP0q/QK4hhmOLQES
JCiJmkOhDSxGzIPDMT99fdC9Vd1lVmXVve9FyiIyQ8qQCLr/wznfObWwySVctf0IhBV+7/NE7u8/
5fkvhvWCHuCjKvTH/avtZRK6IFpjcJg30puOLTuB/akoPfth/yLAE8Ke8fI+GdBYJ8BvjvdOgyCJ
V+xyZAytv9Z6F4tu74iacTMap3PfUQW147N+l0tyfI11jqZy41jqCJ5Tf6thfMUw/bi/oQfv30v/
/793/5+wywhkqBP/+737Q9sP2f8KmCZUefOf2cv//NR/37w7/6CidBnKEBFkmu6uePkXe1nY/7BY
yQMlMGzmeqAE/2P3brn/oPMxEOqg0Df5ND7rX7t3y/oHf9RgKGf5/1zB/7/s39nX73XPf5IFGbYJ
mgwtjikMFvB7+fJ/tFpeuUiKEkgIZCbakbt0b45Y4bUQtdJ05vhUWF72lBZz3NRGFekD4atWp1vP
zYiPhaiJMXZqzHNz4z53mvSPmzKbUw7N624GYnngjgYpisE+7aZHd0xPeKKLF1Zu2OPyub5TY9d9
Y8nlG2VQsjn+TMamCTHOyQdzaDpS5Yk3SAuAuQPa6ifpb/7ufqlfPKYDJSuCgORl61mYsEmRRppX
p839qzvhwjEgRIRmJp1Tt9TFoV3V8mvwNXp1sgXL2q2uNtzf87YkNXv/df6gFQkTlS/fc9GxjBuo
l/tqiIrabb+RSs8oPEOJbFXgVup0fFvIODtk2trdj8M2vKka41fbkSTTCaxYhN9mbw0xa7VTRVVN
yp9a2od1e1qTzL5MQv7wPZ/wl7KMyHWGRJk74q7Anhv1hA3N87FrB+MBheE3v8sWbCEZ7pN6uvPr
f8HmiaNL+GG965Q/Vedal8LfXlu3RnjmTD0kAPuPNosjOWv2RVfbnrAt8XdUHBKSGy/rsnOzzc8g
ov2jZ77M4DnzlKwFwELqpNnkdGntXaFG/12/Fk+67zSP6bh84FWbT/VSTSTQQZpZ+5FILjCiID4V
iaQcWs15WZho2FxLoBGJERn3qr+ussjnWzBdGE8VjOJSHvHhN8HQ6/V5HQS2Ki+n7rP74j0ZRWjn
W/OoiZ66SxrtubN/8z4iKKCo7bO3uvot95MqRGv0qsge6I8eNSLp2DdhksLtAWS8+B0Myd7hUO7M
YTk5vDinwYcDo5Nu5zLhgt8iUXMWxKc19VrhxZfjGZcCeRidk12NWfvbKv1np+nreU2l9aRrcTol
1sUwG/+O4JjusvBFGS4Scz/obhpbJn47kcuK1U6unbSk8KPBFU1QTL71yPSc3cdUqwDcxGdv6eVd
t3/wtoHshglzBOkbV70kQnpHKwGuYrME3cfzn1k2slJHqnvPuLwOVQVdLyd9rgT/kPNkxSJZRTgX
BKDaSfGY4y5xpXCfFmsFbE2mUOAqiVC07kHHdA3wfj1P9isE7TSbqMcirTFMofKn+tJ5+esx0Nrc
CzMkoeHQru/NamoguhmlegSDRxRjvKbzyAa02CK2mpiQV3wG3gippivGw+u8NOir++wnKRzVpZcb
fA5gwY0oqhBOiAiE1KLN6/vzuj3P+XCVsvMePb1mtWPs3/5Kyd1YbX9eWIyHA8k/0bA/rF0y5GHb
uHaoDGzgK7Lvaz6X3/TM7tn2mS9uWsZ5YlloYAQKFDQsGDtDVra4xdy0/ahbI/KYlwQNJ/A9751v
Du4nTi4yh41qe8LJtV6wA/Jw58W1SaCBWtjtj/jFKqwzCRLjoezCosg8WMY4Y9h/4mCtSt5oNsdE
34L8xlhkPlh5/hX8HBV982nbUoatoPTXJaaFN2wRxwHByj1dPhbcHp8KjpEj8Q/EOoh8RRq+vTdL
0908G4ajgZ1dzcuEZtb/ED4RIFvj4UJw6u9GAkbKhaorhdbi/rMOq+6dRml19ylWIIKoluW5y409
3aTL7rx1g/CBFBDLtuFRSzi4xLV6JAGpN5/sUr+RrNPcxOw9bRs9UN9u6K9Td3qQWMlrHLA/5yk7
kmF0SbviPZ3T7SjqThybsJ2K4rIi2T2M6JUvk+cpfC+efwTdQRZNhmIwN0FwFZ3202FQTYaYeSNv
9WRn1njv6q4fFBUTWe6h9s7trSeWdN/0lZPf+EMepHmDxlUfMz3XHxRCAKAnUAnTZRqJf8cOiZis
IanMTuIesaUtvR9pnvjvVrImCAtAtpfWHC5A3XExM7DAQYrrpNZM1qWOf3K3AgGJTvMMZ+8TKId9
8yztbdWtKy7w8a31jspMmHaRZxCaBnYhfRj/Frk/njQdP1yp2uzOIeSHOcyWn+EFsJUT5UeVGy9p
vrArSrKQoJmSQPFf3ZTcxswUb3AoP2pvvHadVxAM6mZxaWJlx45tBiSkY5muPW7aTfZocuo4XaGF
bfP6Cf78c3X5kxOe/dPYSzQATgN2KQUg1uYDtFGe+HBI/P5ph1/Y1m/CFv13mTIa2PT0MScAJhhL
QWOGhRkAd/68QA6Kmp5/moLI8cwK68Ui8Kbzp6utzOycy+YjyRwZzGXdxl2JX3oSxA0ucNUiwqPg
bwP3i1ykoAqb8utYjVbQMPyKvkifwprOOvLUkwfAI3AmR4cLz7CQrAQRiQ3ohLeQ+Jk2+hyKDGN6
vzbMuTWSB8vW/TQNKuDJNd9mo12gMxiPG56/oLdd59nmGUrn+eS2xhQPiZEEpGk6ETd1F5qV5oez
NP+a6/qjHkvjfTWu+tT472vFCtEUpItnTcBkxWdVpt7Syc+6w6CP6m6T2rErxY/MXgmU0eaPjoAW
JkyhK2FXww9FqWUb139eJB459hmI6oCeH6wJWX/nXnEnjiNixqqGPFz27CMym4hPvyJwbzN/mFJ3
nspZN9AdSOvOLC3AwpKbOrNlerBVQ6D8MH6lI7avRLpsKMa41kcT3xz5Lf25slR77U2LGLE6JbSw
XGMWXuLM2/3QMAt0afmSLbnKBVvoYCAgggNkPJdVGnrDBF1Jtlhaez9WDnHYnkU2ha0/D8PDopiG
scuJ+7VtL13J0mRsteu0JNvJyFx1cMBSPyk/ufocQHcteqYgg0AbqZ7wianJYlfqMMo7UuS9qvoj
N0lVoOGMGecnSWDRsUvV8pzq48ugNOe1NwaSZ1wdmL7UT+DTI81rh7u6+KwsvbmIYf3d6057bCDg
HrMBhkSOwguuGqYY1ePKcsq0ifBKjYdJVEnE63yYyrT+BGQoTqYOy4hdZODivXrA0Erb2PXs69ZF
P/FKQ09Jvwu85hyN7QhbftBSkiELxFUCtGYrxtvkIoURxXyXoMk4JzM4P9U7oDKEFAyezOzOddo/
zGUZ3C4GqEBQdcq2m4uaRf9oadq3uc2QB8iXgZ3KSxF9lREl1vZgM56LujFOusRFhpGj+ZjIGV04
2rTt0XDKX15B2WGbKpTMLRmX7hi4tCOLfZNMMf3vjfOsZVA07MT+4eCHgAJ+1hEuBDiP1ZNhugQu
DN5VVNVJ0sHc6QC67KphDbj+tSAG3IG882AebVwK3i5AyYf0gMuNzCqjC8c8Wdlkd/B9+2J4rCm1
FnvG1l6Mj9Ss9V3NTzEAJLlhL06rM2K/MkD7g9jNSo0TtPP32lTMp9nenmtcl4HplQ5bA324lk4V
kDAEyqhq0zP8kjdbjXlkmckr8In8jE42j5xivmXUbkwbtkvTjcDTB97zA38j19Rei5HkU9F/MHPg
K+AsLOSts0ksS+cn38zlpexiYywIl2W9HPrGqseOGbd7hS0LFz/VTLpw3yNuSNyJFTYOnYxxXDk6
hKNONXdntzEsYrueZ+t9mxOVmbL9a1Pc+1ZuXNRiWxdtYReEmh/JLUV4D9v3OKlSP2VV87tpuHIT
DVEyGbdsflYEr9nAYGDYg9Hcxd0iuq76ALYX4G+meScl9hiu/UZR5fSt7gv78lUM8fc9dO2yewq7
F5WP5M0ko3nb0g6b1ObfeSWkAXgmedSb3QsM5BRrSk58QFY9ERHIunKe4wrRd+iWLdsV0CNQclhx
GfMEE8VeseXvRRlYgOWuyCC7AW2Rh24o/Ks+159Fiwq715rqTo6FvEyN3oSelpdE0zbHhp7o6HtE
xgtXrkeUJdZ5XABYu3uMjkz5Xy2V8wJ6RIZuu/pHndvy6ADdNwODtbVFWPlDj9js6z/mk0ACNEN+
rrs1ahLtuPhO/QzKifcux3Hm6gNECL8NyKeH+USxfRqdBsCBKSuqSv/C1pJI2ZyaWuutQGDtPC81
TyWK7DzKLPPsDeK+8fsZp6yjQoOkUoGS4tiOnxP8qsihDzigvDgW9vLXA4TB5oA7tRrKXzYz/4tt
dYgMuo63SgmurLExV6UkspPzCZ7P90Ufct1PKMDruPInVMordio1mA9tZ4CzIV8iOVuaySOQmTKs
0uKjwMR4RAJbccVyDPDSHVX1Xrhyuym0c+GAv/1CEhGaz7Sgg5rns9sbcKPN9IGEuuYVePTHLnnO
d6pUSsEYmgtnfbIu2dVelpdad6eoHXQRVYnFGoRyZVhoWHSGpJjR89dNlWuQk299cjwXoagPnsV7
6Vxg3Ga3cYqWY80F7u4Jc0kfeRrxIVWxfsNrbJBNBxyiUskc+vtj2ZtYcGeLrXhZQkPovuUMJHn8
QHSJxoJW0azfVT1tAXI40unaxD0JtaBx3djjM7j+GH1hHybfzcMSPs5pEu69Y2pN7Mw7GTtpvVPl
FmlsL+W1MW15MaTz2xD9dFySJoEBR2xRk1faGYkhEeZSWeCZdmw6S4m94c7J5Q6SoX7BzcVPfDL+
ttQvaIHxwmfp9Gt1MNxVlX9wpC3uBppPyEU231xN8CqcP/9On3mr5UAaD/Oqpad+n9J1ZUM0cYnW
uM1qCxGqUEGGDE2pjm2zwbwz93TvDK2Wws5w70sjb5EsW7HrUa2w+NNPhg158qCcXzkCwoRgoqM5
p6RyJEN/diPfUGmUlVz3A+c2ZGD5w3XWX2q7DPSdZ0BC/n23OwfaBkOyTLRLt5SKaWRhhSNS+mck
GS6v4Tpf107Rlg8cwh0m7sbcCElIpk86V/4AKVdE4CHM9Cb30pnO8Ni3jwSyRtziwy3hPopsRjnh
PvTNGFpFwOAtFiF32zx5wQBg6+A4YO8QtJO6kC4+KM7tDyAnI1wkIM2lowlDu3RXAWV9dUk44hXZ
IDF6nQTIBMOYxJFnIoMvlmMON+itLRkdcAVcAQ9T1OrSNw8Lups7c/aqSw4SUOK7xatveEqwot4Q
MsP5PxCqngNsL/JIs6uFSr2eD6vTGA86ti/QQ+FQZ8l7Zqho1EmOTQuWW4ZFtdM2ysGadrf5dUQS
dYkRQRsixD0mKUupfhS7y3JYRR+4FtIWY78Cl97UwQ0Xb24/LNjEuOfW8ryt/SPEy/VaV3OwFYl6
dcFMKGuA4eM79/QdUTE04nFY9OeuwihY+O/lQtGlu8K9jGnSUhPVHKqZUYV+UUpgBLhCEwzw5F5H
MnFG4rVnzpfenND1FqxisvmibeLJqJXx2IrPCcQcZOj2sTPqk6EG/8jk3Ak1roOLAQeyH+2rvTWg
0JoVKKPpLqeyY0jl2ZrP2xjPo3E/0g7f5+X8UQ2aepdiY2DQ/ETwm7/YVf6RFFN9TZPs8+vGKoAl
JyACj8aeFdxu2tvEIGYz3J44JM4XC61BaW76IRuHKeKQMy8cK5TsT1Y6VO+ZZWVoT8PZ8vne+pWd
eUqgWD6Zt5m9W4BcOY1aHnJ2m3omY7dVZ4EvaA8IP9CI6GgyeKi5qx/M/btddmbr1tj5xUduAYbE
kxf0vN5CvZfOxnqek8E52CnlnCxMZk1G+hfExvpYVe4ZT7J6XigBzfW5dsbue6G1oSCQhyFFCZFm
qZhN2e3VaTDr2L1+72Qkmuz0bpsRL5IlMCU+VutoUHr2gMjHH8VF4vxUbhEAAorqbNYuCmfCFXtF
AyvQZ5m+SJKQ21Y7SzG+tKioog2rx2WqezwDVhNNGUzTotxNsCsbCHKIzKirCDNN12UNfAT9P8cp
BVt36SC4fxhwpW1YHMOBk/xGcmV2roqEEl95oWg1/15vfwuSa5eFSIFeDQJHuv+dXJ0BTJ7sAoo9
KIjcbggajGd9K4EnjXQzVDbzo/wU9taeZquXYW/Bo06S9q6uNec5YxNLrg8E4cH6JCosSbTxmltO
7BtucnFNfJKFqMDz+/PNVfaFQW6PHkzo5yrnnOcWhzhBlMy1qfUnrcA83OXe9ID551JUM9NcS5TQ
6ojq3ZqWU7NbjhNEMeA1DGutWT3jz2aYKUjsLprMg0loNkFrNxwWevOuyqcFayyjFPeXaWVzPOFr
v9l2yzRyfiV4y7vZ8yVlhg6jvgpMY07OjlrqQCGMpfi2m8Pmari6alJwayGSiME5U6zG439SVGO8
JBpM7hmOlJam2jnXqK3RPaanpkxE0E1I7Ewy2E5ON4Fp2CcW04YboMYYHml5ax8Y6A/HKdXqk0Qj
dOry1o883upby6zcq7PHVlufW4tuvHJtts3j9I7OfLtwPz/Mtvg1Oa3/UhaG/wI+AzAzswlhP86u
tgaGofn7yLk4qdrFiUu6nCYS+ZKxPtUo7u7JF/imKtpejssccJ70n5iPBC3pI2zg8ags1HqM9cEA
t4j5mxK3CwsCwJ4rNiiLqLccPJiYze8mU/NDgU0b9nn+DWXfWZT9u3R+TRNLVSYcIpx0/a9b4t83
9vEHzNXfTbb4F88tye7t5MNXpDGju+qpWNoXdxu8iOpruVSr/UCpk15SvczOfpYVbAdbdZdUuM2r
1mTiKk33MmlIdsbRiJ0UZvXg97jFp6I/a9MBsGlDfcRdUZjsIlSjfk4dfPO507hzVuNxqaEoCa35
ITSTDXCZsm1uY26clXKYI/mLiz4s3nquejMoK+4jF/WATD32yYDGPV2qeOoDHIHWQRWMjcvqWdss
/Av+Ehv7B/33AgNd1eUKhHDq4iF3XkiExJ+WJJ+aJMTRbjkmRwzbFPdsAXsmrlj/XzSyXWIxZue1
xtzWS5ioatJvVCDWad6zYD1lky82aijRlNaeHTQc7sD15SksYz7TK3TcPpW/O97GlKp6ycTJKXyA
ROSlLFY7x7jV53hBNyL4sTG7heXg9dkjbUXYS0eLrNp+0FPfOen4GCGdldG8ySebHMgrjR3M9jpt
Icjw90TEtPH9OvTYFVnousXP32/fvLG9LwA0Bot0w2oSpKpBCj00rekEBvjtMNXJl/k1cGjHrlpl
XEAli+oVf5vcVPz1IaVcL1tSv1bJcHCecYXVrOq7ITk5U/mtBULUtS2oVphQtXKHuMlpHS2n+uu1
I4iRFC8Eg2bEbn1DKvUAR7tcvWhe5C8wUdyioMW18q7o/e9b8pEVSR2bG/atFtEyuCYVe/sHwj0g
JGaEiFoNFC5dQ+3DCGwEPgug/+sDI18W5uxfQs1fwSM6bQkUYLr7AtivC/EYbTb/HDL2zalZvnjU
QVAPDXVY130vYbcXWxcocuqZpmGiIzQMXummRHJOBgWQMCdUJAy7oxszHQQuxPMeb3V9t4rFiih1
rSXl4V2PJU0Wu/VyPuYbFYbW+D9TWf1u7S0aOu8VesufRNdOejulLG9YZHBLujwrl1XLVGwQ8HMy
Ma8maG1jE7Q2uerrJ9lp06HzQ6rAKlKL9qgWQcIC+/xN4DneOfFIZJaRrOtFMXbjhZDNm27teh5d
B6+zm24EiqwevVPaOsiWAMq4NgJnWyXXdh4J8C66LWI+wcOTpu+TPZlv7UZYRVZ6Z4dD4OJJbzyl
XZuctm59A0FkhV87kg095tVq9v/Xw50Bc+9BE2P5HbtKWGhUH46ntLgznNdMW+DwaZ4V6836bs6L
e9RxCh0WATMdTF9UajNnNrDUj9U14V3rhF0nOG5LptxMrAAodaxP6GXgStuZDwuo7tKj4aAnIdsB
IChz+nyU8bx/WFXXI9nQn//5XOKn4QS1fIyk7hsB4/f96r3W/m9neO/z7FlbyTzbRvkD7vnM5MKH
nd+4N4HNLtjG8i/c69D2hzV0NUgSGo7wgwlNlbGwdlCKPLNDmWBcbm3r3DWeGWt8cmY2+8CR19ht
BpiEmR9YeUtRxEMJj5oZ4skd6dt/Uab4rnUkTRZHq2bfzZX9zMQRxxUJ6+TA/hBm96nnE2/e5jqV
FMDuy6Iet3T5JDGNo8DraHDm6UNrum/ql8geasMFJZLc6Yrwu2ncm2rzrdfVC9rdWENglazTcyfG
kIjFMONKgEad8XSPoW6MqNVq/63ss2OiibeMPxp7mXGc91xqx8/hYCbdfJ43LaiXh1RK68J2Y4zr
jHzu9SsoXoHmiEYq3o0JmYQN1jDRZskcuEOuDuJuJtT9KI0VbczaPolygW/IJgmOmknsDg0r6VLl
CVVQyuwuK5m+p8+lKZlGNAYca1USF4qulyt8zV9Sxk+UL9CbyP064MvdwsyaWB3vIfOMNPTYcxoU
m259VOPyu9jjPVDYZUMoeiAorEz57kG9d6tFeulmn7Pe8aOUhshwh/lsrbhoSWQ/w+rsYnjLbawX
djzKDlFnYZK0B9wYdjVWAb85TyCKD52UtEmW/7vONHU0U5BUh9okUMZj9MV8INCgfJ43H1SQ631Q
EKfhksgb/O82HoGDUmE7xjntUz3KDbLLq2T9zmaCFqMQhDisKe+NRC+u7FDSo2p1SaU027Hfyfq0
kaRDZvFhoZ5khjfqUWq18bans9eSsnoBxntwl+VbbfjTyRLre7d/WpIqLjzJq6O0JyoEAHxVctM5
f76uu68P3X62o11rjoUjHqWeQSbO+P6gjB16u5OxgokqHSJp0sSiIG4zI5zs9MhZJ+lVTPpCYt9b
NtT731Ym/NyzdNtpofUN1QJmYsBgh3ZMISLxJfw07uzx1g1bGbklb3QoIz/EjE4nZ482ND1N835L
73/zr1+RMjHBpD94ajGDBfsdC0ywZk39vjztgB6XH2zXKbx8FL4d5cyOpEe/1ijg0H3Q2aCCau+Z
+4qEs0EiEyrsE03pFjv6yBIA0yeTM+/eX/D+TsX0zfTqH4T5LkG+zlugVZS/tWnadMjWT3+vThzC
3DmerYalmrD9UKM8jcvWIArYm5pLPxNaZxpWNBrzu+NwZ3CcE66VlMzj/RIocWWTKd1J+0goYxE4
1Z4P6SdcXdW68/UnP64M86+0nYvtMMdcNiv6urcZYI0XTf2wdO0V3P0t258UNMFXgnfOwISeFTqc
yCPPJOiGcmNatvO1pvVGFu8SJcVpwSQs/c6NbEu+r1OR8nj3D+WwXC0mQldbz3aGhP1s9TUhM7jf
KXaXO15JZHJfatH5RmX7RLcm0JJC7Kt9VwvsvPnrGGTh0SuHvg7j2tuqb4J3khw7MqWm9X62u/Pw
rdRH87Ipctqa2eKVSyd0h/ofNUuqpxbwOyddEuUTw7wZaH5PC3goSay8MRHtk5yWRQno5UDl/KoD
UIhsuqokp+A+mLM8zODlqyy0MWiy7IlzAjpyxRjDYbMtmGx3BiejkarLSJLOUZX2oRjgTzO8rR/b
Gl2x5mpRb8kkckpgkamRQ6csVjswNe001o5+0QWi8lQxLqjF97wCEKQbFDHeesOYra59LpgmoLgZ
8/k2pIgAKEyqfvyRFM1PnZf44IqVDDpjVCH6DeswT/Kzcc3PneFrDc5V7/AG6cXPxkDC0q7AtEio
my+LU+6KEUMBi3b57qoMENRza84XOh6DW5KoDX2C6mCZR+7HXde4aFwG3hRSOb/7s72ejfG3bmhn
ZZjJxerQwsgqaHzDeSwKfniDV/aRARbgAGj51WNhe8aHfy6nBGut8ydp8d1mdnpx6CUDjP1g99u/
xJpXHz4ixQ6Gnonn49OPpA9Kj6Sb6jzbjX3aLOeP3ymXcHjlHYb1wPQ+AZKw45A37KvEJl8sZeyA
HT096S4DMhtaLcNlM2QBWgYDmNyDvcB7Tmz3nYeApEMGQpkim3DchQEp3Px9M5/49S2fq/RsDs/6
hHRHI7NgBQamwJnzpgoaPf1hUbDu65Rf7pdsk9/MBazsnKzHasAzPCXArksdc69GWgbP/QVE0syG
yMCCv84pk6aXHrr+BQnWGqBkUA8jJOYUDXJXmgco3b8Z3zuPYvRqWqn7YTNIFcFtH5EsEJE2z9C9
qm4GDbZTu8QLpWnEAQWHuO0gw9uILsZLV+m/kx6pcWotcLJ8H02S3uKFd5ooYTDEaUWVoheE290L
FKBAVKejt63XBfH3wfZWYrTI0VpsVFuWjWzMtKG5wSQOHYFMeHC8AUSj92e6345LzvyvryGMrrZt
BK1bsCzfwuWos0Ajqc3+NPtXy7P6yzijUcgRge77K5Q/O8dXVy7RGQy52t2sUDZPiCsE3gjie5ca
CUMtzqWtcR2VR4aPdFBQbAO2MrTxI0vHYZ3ZN86suxr7uuh7t4ZCp82jwoMWCsv6wyMbqnZH/8Ap
6MmJBUmOtrVkjcvMgkNDs1k2qbL+6c/w1/X9L+Z0fn2Q63pnNglWUiVlkGfmb8E8GJIMmbrNkbTN
16qTBnZ3J7CkRn83leogNYpkrjkAriFysP6wghwsin5E9yyf6fK4pPWK1N58w525hvDNQDBX6IB6
ZRwdDcFzjeE63+qnmkEBYdXTT693XrYBKg9j/rDriktyc4VVMzRlbcTcEXT3eNH7DBPi0setMo/u
qpfnYWx8lDImYu6Z7aHTHSobnS20PHad2Hm1HudVxtPRlU7MYrQKZNJFha0ZUUL2tLPoXYDOsgS1
bYKHVsYvVr9WAOjNAl8GkHwzl0e9KOoQXe/e8zgwKNGY5CdbbJ8yJ2qtTSThWMXy4bb3KSGb7G/s
n9VsyVDMnn4ac97ndTt9R/xT7zs6FP2Vf2URrEUVZGTBp5wqAYSlwSvR5gsypP2rzK5unySx9BJk
ZzC0lccoCCij1j25dfNYwJ2P2d+4oZ2sf4EuLGerce8tQWQfLYSicFShZWZcvGVrnwAh3UrcCEky
ANpBnldXE8mFAmqpPQFu42ntZDeHutayaGZvEaZAy8k53Q7dXB9TLf3em09QhDbyMiJSx4/2TGk9
m6Zxyou2C5THXYTDg1mvN+vguP07dGMW4QlkDtSbCRXX/WjI9g6EGhG6LC9pjdAf62sWLCpnu1vv
T4Py2MJXZkC0EiluA+mwevE6usY3wfqotgfmK8hEhUF4VlK8VegQT0g0aNN5PhCRWerJykR2ZU11
PyM8PMjKJegCsDqZTt8yv03CcfBOxc4Xd+0+LuEGnvcp/qBchDGkKoCaREah9eFGuCpUyhl6oJ0R
pKRPj5hYbom3qJNh8NgIu08Q90kgvDWGwn7OHvpu/V48LKP9y6p4u65d89ZBRTzok/+Zkw98ylCZ
11kF33gjWZVj8wrlzDg208B7AjXYdBho3uLUKo6dvGIPZfXIveyzCqOez9+JLyDmxTJTgk+Yc8K4
iOdmfycu1NCcfTDx871Cl7hzISm4b9ghh4u+V+7eXl1/ffjnbxHHH9yVSEYn79pYW4EArISczV8B
etY+WPj6YPzHr/5v/13NFOMw0HhuPjEAmWBwm7RTE0+F7hHvSJ+5uqNxEr140WkJyxZi3tgPUYL5
JyYVb46/foXB5l+/+vrtf/Xvvv7I//6M/+qP2PZCs5DvzgUb16+VSxNoVZ/d8IOIY7pnuOktLvF1
TbZQwwFRZiSgN1n/Zs97KFHa33Kiyo+JW5KMI8WVVCymI67enGzkyCSm2r/tCZnpYJFXDpCzMLpY
mBMDwZW16wgIpJqn4o4nL+KINU/LSk0y+tlym7FGDFlth42z6gcUpWwqGXM4rGoP9phfU/77mqE7
RscSjNuZYVvy+WmUhn9vV385M8kJ0TnmRkXkhCuHyLEBTJjGj7TAGLAmcEIxbziaUXBKWh4l1Hhg
+G7EWGS+C44OIFNhs1ifnZk8rikOOo8Wfl9i43z5aXY7gQrbgjGwBHU95kIrCZZlduv9wmJmaCF+
nFAUmS5hg3tF6Sba+1j/1ZVfv8zG98FY/7hznoXwy99SQCEM1dfIUkMXt2VZHAhxGA9bb9pBL6Ky
G20wjXT289L+hsF5T+3CNaird/TQzKU3joJVVA+UC0dBR4S5wiuPOV79OgnEpD2jIiI32nTe5t6N
6NIx/BtE25hm/ksxoDgUa76cFn+qz2YvXhuNiNVhnle4qPkQ0C/frK3+Lsb5ZakpHHQnp+Kp/QpN
j82wJU2vIhutKN82J7Ys6cTTKBzy6cRrpRmkBu0d3VIvEEJKbwm9ZRWnpe8fwI9rsfS9MUhGd2Yx
/Fs6vHEHyRdslaXF7VIwyHpKmcBKb+iv7XIz2VUfODRBG1RcNGFel5CDWtjX/8beee3IjaRb94k4
CAb9bSbTl8kyKqMbQpZB7+3TnxXZg78bGmAOzv0PzBClUkulykoGI/a399pqLp6AtbyowO8Yr8sx
bEdv3Rjm7EFSaCow9QVZOqe0CXcu2N+RU6cgP9AY5vKvQ0svCNAGrWBBCeTJV0F+WYJq12e6q1Sf
8caqzpgf9BFEerwSQcVrYcbAbm1vfeeguFn7AChSMKkj9WTEpTI83zNQMv39m+2j5RJmEbN4YFqO
krm4nLyLdy/Lrs5sXdMJ35t6o1kju/iCMtGI8SI+fOd5SNnvSOSn218UOHDL+Z6MCclZuca+RzMY
Vese8W3AMl/RYkmX0/+6+BGoZAnJLZjohgR8Sd/awXLEwtBKMlWvLlniQOAlcJieq2Lg645o+svG
iz13azgRRUmGLhzPYzyunP6zYM8m77NVnAVtaK+FP43bpWb7lmczZJ973zHfKb4qt1YQfetq885K
iT/m3uda5h9zO+JppJ7Em6JPK1IRU+x0eBlJRopVqPOgKG9yGJnZlo3lOScDNkQfZjMI8tcp4n6y
fGaE0Jj4o0eN1LHuohT6uy+UeKmc5pcovANFhenzgJFhIxr6Uif61TM7eS51t/ew5m+e7wX3Rs5+
nePDzmMixWjaTx+LLD0KI1J7o7LVPWnz4DSXiaDIF9Vlsu8qqvWOQ9IycWwDJCHAI26nHs3B5Djz
zdU9z+X6DUzybmm85xkpJ2biWGPq2HeLesr1KYpyWiosVnwLPpMH5o4pNWbTq5+jc+SQd7adnjpU
dfA9JX2Am2sod6afL2ep3369g1QfdLzscbmCbu+Gi5KUJFPXZAN0msttxD7jEJXdg4qh9bBPfE/r
msr1KS1D0hQNfcc9T7FiiVdWP8n6Z7oF3Q74gAeXqcMy08BDlwKNRZChUydm+ecpq8bpcwyS+WwN
8/TXJahXFH+JblAn7X1pAs02mUT4FqagvDmV+Zqeo15SOSTqp9F0Tr0eaNwukIF4AAhD4BuM3iAc
kPn223rjOQm10OP8sxCVt/UDrM50w1zYMlWZfoJkfWjLmKJtNookJ6bNiGB9dgeB7KQvazUiEfZM
Fm8UcFMmb/B3UUg6GohTVw5giPShp/0pE3onbn8QBwAHK72mwfL9TeV1v6XX6M2mp4HaFgbajcXM
c2zvffxNn3XNBK/GaFZG83urJ9iVn2WhmLKf2KXUibi/eBw73O/eYCMGJsYbfsVijZIrJuN+Oxv2
xOmC8q+pI2MbuTNzAJFW29ovhxA5Tl1W4/eCXs9Jwr64XeI+Bj0j7XI1219+vSu3uUNFrQ2LZCOt
j2lgUAyYn0qoyU8eM7u5Qz+nmRGxiX3ZcF/wr2+DsnqOPOf73FkvVAyun0ZVXQJvmn8VVnIfXCdn
VZ9twUx7Neh9xQ6AO9mHXcnU7k2Sak1XZ9qPKQr+QmRgVQxRA1knH3KgYXBy2p9L9+7B5wZbfo17
2+W0NDmhXVq/Iw8zalrFxiZt/XQXjZKzYYlhC763EZqKAhEriX5lq42Pul+3Sqdy42ot7xcPi2hr
rsGLpy3gQdX6X83p1NfdtRfOs9skxE7bODt1vq/rab6gUTG4ynVaoFj3OOO+OenVnhP1WrYmMnpC
IyVDfe4MVjYPIqLMW2K0EW7KvgcjwS67PlHMSyq8ql4qPHJ1JDr8xR0kLLd5nrCN2gSGf/i9DxmU
ee9rrepzys6Woodndxn6u8hcdw3lXuc0MSmuURi7FtruSMCYhKL4ObrKq0+xjwYrl1+Bld+VMd0x
2UTfWaNOPniHI4d3d59MvFDBYDmPgw8snKVwONg4LF7IfHHOJdP0y4mP5mrUUEIYPnnxOlxi5ZCY
GcwrUEDmpy1jRbC1d3KoDks1NfejApU3uIM6ZFIhASO33fuueOqxS2NfBmhBCyXT1RQxdWwF7Xn5
YH52VJntk0x6Z0+PKW6XgjPhOXufVF/fl5SR3Rdt4lJchbr61y8R8g9dby9bi73KYq/T1e/Vh1rI
eBU+E56hls+pHzkh3Xv4qZqk3uVGo2MigbHNVA/VzvFY7+h3c+a+3WaR2596r/vwvDUj1Kxf8xrl
xs5M+67JjC/OIAOwhHgie/Xb9Fz9iFzeGAfBAFmh6Iw2bmmHcfAAT5ofDy7Hrs4wueYr9VJORCw5
3kNYOCdqya7+y+RmWIgc+rf8asAgockYQNN2HVj7DeENtsTSRkuqCc2AsOmORlH6Oz+CqfmPnOP1
r2TgP5G9jsa9/BEYdMgzSmKD0iM8+EcgGVpdntQ9FVOupKbLXzt5P/binMg+eOLloq41IwELYr7f
oNvsXHuh4Fgw+V9LQilspTCz50uS42hJ38bOZ4Nb5PKcZIlxxL5SFFvfpbBxqq1/R6GsXMlt1Xp5
GNcdNXcJ2Xm28DgGAHT3edCR/RjMi5Xhw6e4QyAkCM0ewNsi6+gzJ6l+3wVNepKD9VhH1Mn8ffGJ
qx/zeHiNzYa5ls0+acQBJxaPuuF16OpdLcznwaOW8L+/jPaf1K7AtH3LZN4FWsfipfyDPkMpqsmM
oY+P/eT9rMfY/BzadKScGgg7oRsXhWNMPtaPeunw/Hi5BQZptp5xO1IGlOd099i59cz8tXsEAbvH
s0CAxS6IvyB2v3DjEsYZvFexdMYpC6hvRJK7zhnFdbz23a5y3R+52XZnzMHqSRJDxHJBA16b4yma
1+IN/mcZ2hXVqCzR3hb7ZwRcaDj589JcsIRee0lOD6gwzQFEND20mDffZn7+318n6088Cy9QYPls
AaVLTNb7ExBdWuDEFb6A4yCjkOq5cedG3aGeKr7dVC5sJZ10i+Oov4wCK6sadQucOEzWkJyQhx+i
MhB3igmFR+fM8RZgS52+OTqxE4AypLLkp1MX8SP4wXldvtAp8DCLYg6jDC+jEVGwmKbjizHZFzw8
//174+v+573EN+fq/2MXNu0/0EolJRpDCWz+SA9XfsJeiny6nyor+arqjghkDE80s/lBML2y9/Qu
zZvaSIzvEIR4dlVsgtu8Ptqwqnalz7CV+em4ITIlvrSBM4VeWyB187badCtNSkhX3WNsefk/Psoc
9eBJq39YBpq1DJn1P0aWSFcs5bvbR/BEDph/5jOpXPNhrboyjGPhfUJcOxU207hyFm+iTz8T2l6+
sLsZDjkJmKPtDfI5xwi+wYuEEXNaAPmDeUX1cV+ISoAQSxN713Lm2FZU8W4b5iZHTRZ0rZA7x7xI
dQU7Bg07Nv0XHnqQM5kQTE2u7moqUx44zLIgRGQp23SOLl1Tvo+dO/4aGXZFdv+1ojYajztWUOk8
9yM+hswDcW06vf1So+Ufatj2Z58DdWiYBEkL+lbZJY3uRzNXj2a7Or9YWo+on9HFdWGxukkUUe7n
x69pZOe7waSakpgdiQujAEaBgJ8RMkzVnud2u18NIirTnqqK7pPYG8bx7sS9S353Cvo7mZJysaFn
WFNbf5QerKcAkwJeLBtkFLCH3moXSNRYMcdUejiremuXs82g7NL8P5chmI4HOdCzAimEZ/55hzHg
SQyLTO4xQDA9CqzLFtLmvTe+56O8Jh6lHXbcujvERHnJzaxC8sviIxZ6Tvz+1O9aPXNMhPxeOOi8
NrO7gyeYk4uFcq1iWWjvIN4hO5ICg3bVr72/8Xoq14oFDbJr/Z1VBej3kfrE2IZpA3V0axfrvej5
L3N/co4Fs8r/fvPpeP0fzzHcFKTeoGp4linMP4BAhtMY6yA9BbG0ekyyRT5CHaMtKTeSh9gZLrR3
FEf6318rqWlBoxheOdE8GtPAAbPthmtnk7EcPXpRFie+N6Lc1WKlhU2GzHI94v6OixHnoDZCrvM3
k/TfxoLPPMZp+oWbqKYXZiOytqPER501Sg05OtvnM1CN1mucMJeFs2+cQ8f8K1wZZ/0vL4Hp/udD
CCKB7QQ0YJioj39iRb1R1CSCG3UcZT0+Lnns3w/U/ZqF/HC9vn9aIemfmzgBKIV3w07q9ymJwtaL
5z2ofwS5Iqg/8+yxH82XfMlwMRfSei28GMQyzT8+D5GL07Tje5B8RtgUruM0fm9mIY6ygQqbQkl/
s1IvxJHCndbRTjcvdLxYEfZ9xtiqyt9KBm+Pa9K+G3GfQIWGT9UZ7fASeOcoKuvXAUUobIq5Pg5D
dc1rMT22jJDv5nj56otuxGZa7Lt6wR3uuG/dkjqPPUy4R9ZL+DQJZe/S5G3aJ/0z/iHrDtbAg4SM
zNGwIB4yGfdgzertGtsO9T1r/dgxqgn7Rd7fvCWs2bQzcOQfxexjD2nW59ox4bHU1WVo2mfL6v27
GUMUPKwirIMVxzF+ScowIVdTSYleVyYHf4ADPq7+YViDSy8aRgWTSFjy/CfHHLKD4faUi/SxDT8X
Qyoxxbi2caB7tX8nnQ7sIl683Yy1bI/+8dNbArEjTZ1tiIDR7jzk0TUvzEcUh/yQjjlwKR8ncVfG
7S7h+L4TZtGEs+9hvjONbJ9Qg3il1fSI5RT7XsK5PFoRux0zzjarmtILnu6O3ldEc0f50c5sTHkA
0c5S8Mbmiv0frXw0pqtD2n13zBrla12wcq3jp/Cs7rAqTCgkI9n7DQQc6xKSwphybmhXCPe5vOLb
BBNkWY9TgThqkzD1MeZsGo5dV1iPwQ5KrrWbFwSXZDEzRuslXkAPt8WSiFdy5tVTruZkO7n8STBN
7NVXH35ovLE8zn04TN27YlgY8NSR8eW/ryzAA/9zafEkaDjTt03bBS3H7/+DqaFMA2Fo9IwD09R5
q0OEj7kXRVsc3RLAlP2T/hj1XNYpBZxU5+1qzy7PkzK/jqUXQ09AuDNSuBJVEMzXzpDqNAQ81goV
vDqBnxxbkAUUyE7m0bLc9x5Y3qyRgU7ldI90yWHda8ZuY6m8f4ArvQ0cv+KAd6UQUl31uO+JDSnZ
ClN6u6TE9UsXJZKVpAp9hL5T9CN/LkZOmUEY8hSyqF2oMD+MDmiliaj0vWMXjM0r02QyXH1jbI5S
7Vf39PjVuPt5PyaO6T3IvKcD1k26vZpAgC+0xuyKpX8vJuldJzrMLdJmOqe3L9S5MIbuh7d0pyTA
fWsaVym/I1+MR6NiWl6l+5VNxIPHDpcnyTQdgYfgP3Hp62FB3k0jXyWWFEXTpLkeLTe+9mWK5YYj
GKO55QT3wglvOXjHu1hwbIE21OuxQLHZ5O4UvBGjvc8WCFWG/VSueK7YeFtn5QTEAXuvORKfVyQT
AmtnE8PerE1pPWYlW3OMSTTjTFvTqNlsEPRqc5wxE9Gki1vGYo+NXZvatBMCczV+F+c1JXmD8kUR
5xjhxUyzaj0GftY8JPhBVrAVdAgRxsMlmcZp8SPIMAYEqdyYbSQvQNbWv9h4/x/z879gfiwLYO8/
bu7/qNd5/VWWv7ru169/duv8+0/9m/Djm/9y2T8JT5og/hxu9/9H+AnEvyzTsTxN1vEsn+s/CT88
cknu2BKqtmCv+Dfhx/5X4FsulbkB/B+LfNv/hfAjxX+sRr4MAvq+0HToAiRz+Mdq5C0tu47JKU/M
YIztOrc4hvRlsi00DPE2NA4TeksCzVoF4XWjIRfa6U/efud2MYoFa0dvkhC//XrW7t+/f/v2G7fP
lQME+pkHzoZJ5uY2q+wwH59FHDPsvP36rw99rBcypwi1dCP3mGOgLiezOHtmQXWk/uh2GRLUSfLz
6QL023pM9XTSxMKebW4fcpcFK6UYfLbRXyXDIrxuTauWm8ox8NOiyp0VflWG8vFWznG2s/3szcH6
hmmU/lBHk9HWy0T/5wwa5WwKMm842sjQzhJ5xXPLS6Jnv0XXLGHCODjVc+FMxd/MmdacBV5Si+dh
02feD+PRssVngbviYaHfwFGzsc/sNToqw6aKbwCdVzOS7hlNT3pGzYSO6KqeWy8MsBMG2bmeaKsR
Yz5iwEFQf3F0GHsnev7dMwiH1RqFolQfdWtdljmmVhCRATAhdUNxnlwMa3ia844OOmakNDU3K8rA
9AVMg9oXmC2GabY3JBb3srDfhZu/Ih/hpmN4n+gpflHO3tZksE8PJIswzCG4ILXDcfHFj01O1quk
c9H0PzgJYE1k6OVoz8CCeWAhubExC984CurD2VVQJl7x1NpPrW7DaYiqQlKqxPrFUM8TB8Ycv0rJ
fG5j5zhUIgEbwRrNPVUrnFsD2h9Jtm8m34Bo4E13gJRfCtSooyB7LbW0HDGBZCYO/YOhZw67NaT4
ii4H5d/bXT0jW5q/qZlkZJpIOt3z+opHqnmS2RnVzdstGui6uATKhGej1040QKKghaWJY5dunWca
Vds9dOydsfg8yLGAxNoLMmtXyGDNnzKpY5TZxNzPJmnmMnK/80RqmdHTaD9/lNplUmu/iYXxBJtn
QvECZxx9B60vXV4VIUSpqyjJnCdOzOA9mSxc4vaPuGe1Hy2P3KnH2yZK61OZlEQ/i/bA9Cnf9tI9
m3Z2aAsq2tmCPUMymjdzE2nSJ+SqMl4QNqz9rOj0czM/O/IwYQrrtmcxJpS2T6eV4Wbd4oBMDB5C
ERn57OSQXC99+nRdrD0yGb/n2uuzrNVT3wt8/2AljYHjHcvavobQfEK9pVZS7MwILywh5mTrJR3I
JzYJC1svYOvtxnAcXPUdN2IPKJp9TUrzIZZIOO/ap2TE2WsrrHKXGAA51mNj2z8T5orbAqfH0a3E
nUkLLxAFSkrmZFzo+a6+3wJX8TAl2PFdLPRQTcKyWVJs7swglmDDuzhMkvZjxFhD+ORg1G51NvGh
RNqPZbJpHbRDC0S4ycl63sC8x3uofVwSQ1dnkOxZA7ga7GCrrj24GBz3vIGeSCDiy14+uikgAm/j
SVz0P6yh2GI7WHEfEsnukEVesbN/zeBj7zHbOCKcGg06R+QoIQhvgghBhLAGICfv16A9a+Q7SVVr
H5utHW10Gb2Dy+H0YY3EyaeVFWpgZ1GKC653KIw40OrgHjWJHw+OUe2cC7DQpdpLp7SrzpA4qALt
tGOP+LNZTnHRflDDzTyithgqlhRz29waio1Mo8pHV3+RipTWOk7GQXlQDyNxj6sSlOPcOtdB2D9z
hzUVlPmQ0GYzJghG0D23Y9vGpy54ieYgfuugbvECJfNxxavV8h5jSOjSk4MMpKS2R2g/4qiNiRgU
He1UnLAsSu1dLDAxxqCGtKdxxtwYYXL0MT2FkXrG7GAcpGLlHIW7ZYCZhH2+i7VT0lYWaX60lwAT
paXdlHNCr8scx7luEZVhjHMQAnuBA9eL917pVbt1ak5uL33QpfQMJA0Cj9J+J6ppHXSq3Tj5v+Dg
2vvRXdCkqFXZ1qcBzNRXcuv0P/Kk8tviw7F/G0UDFRrcGpzV5ESVUYz/4LdflQwjInaurTmQwM9f
Z5LHmxnz4qGk+YsJq3KvjmLOWUJHAl52WjGwiuFn3cTrMdLGVj2bnTPNqesmhNwykLAVvHGvi2pr
m5F+vpw8j5GFovs1wqSlPbSTdtNK7asttcO20F7bNf2+au9tpl24UbotMOUinX21tEvX1n7dZrCW
LYEZgy1m+Z3B/Ld52dfMNLeDMT8WkBVCSwTIUk13sYJHFCRCPmWWnzwZfbaVmDAmDDxllHmKCnVw
oLlv7b7EYUwS/GjkwATbXB0nGLdbThVkRWuDUbiDNUzIaFd4FUMttD3iVpq1esE0S6fPDLuvVenT
MiOKd29twVjGYA8S1ms/biasKTNQK8rGmoK8Z3C00qLiLbzNVlqa8B+KDcV6r03Bs2iVU0QRPUph
VrJoTBk9avizC+3UXrRnO9Xu7e59xModYOmuB7zd2JkPrjZ7a9d33Qxhbnt6/1L+LrUzPNAe8VK7
xaElPcXd8rhkoOPdrofNnC53I40LbBsYqZuW/YzhepcaqwPVbb2wTj8kbk1yCKt6qz3rC+Z18pej
9rIbHWC7lEqXfmxWdDHuCaKIyQFx/NkwnGPgNJnOxGFiQ5VlKhiSQ7mkpnjwSueFO+dD6PF8U2NS
bzNF1RAZhtslYyORdbioPIlE4dPgnjWhoya2D6Oj2YZVF4Ka3RTNVJ0KHUa5JVIsJb8WPNJD4fv3
80CW28lY1Ncsf1J1zTtPBV9HVRRQkoBrxI51iGJBQKa0SVEnhfMKZwlAMpEQ4Y/Y33WswFf0sdei
kLvYL7/dchpg/4bzmBkWu8yieBaQsPdLlwLnowUqqR2mRXRkeVWzj4Kf0dI1dP2ikyUBmdR58pEJ
Z9DehvFdmyn3gdE8xv3o7OOGpd81qFbmjKe2mWvzzAoolW8bv9racJq28GUHSQo8dbqnMsnCqDCQ
4jeghsBSCL1+pxO2zlZbeGVJNKTpkHV0ruivYFQxUiIRJQh/BJ9rih6fGdHEoeF61MPaxEyEimL8
BwS9wdqfi76aCjxAQ3dwnekxEV3IhNw8ZnoTi9Xv1aJWfsv6f09n4QyPSY6HuUthXytGA7N6vKUx
F1u2RPE4X6s0l8cKheoWjLSJYO1l7j+XXb+erORlUW9xmyYhBsNqe/vnuAFzf7xGJy8oKGYaI0Tx
hlQV5cxUI8kttn1JMlCR9TVM9oQBWSGjr19pimU8sbCT3g+zcb8GmXMqBqz6kQ4o6x17XCt8M0uR
7czU/EUolJatwlWnRsdgmXCHboPdPI/o9OqTsQkF2lOotDN90Qk4rGwNvMOvRPy+pCub5c4u4pCb
RFg+Z3BiopNCLgQGvic/PSp8kxPSGyaAodgA2e2PqTns1rFX+751aQElaINONYXUJJDv1SJ1JYS7
49z9tUhaVKi8PK/IDvAVt0aPFcuJy6/N+FKk/q8pYb1QonootfG3kvkZ58WXOcZF32SvSWNI2oCx
jQCOyjZYir4FicHEUOeWAgbKvAxRE+qprl1xO5lx/rYypOQfjrGgCD7YByp8rukdHMNkn1FMij3s
15jBuKFXPoozGGJC/e7n/GIOlXWuxWvtS+sU99ZytvUhwq6MPRAujLR+zRS5ImDDX0MAJcBWxNvI
ASCyK5GXNwKyHMbB7MlonOZAc+8O7GxzNETQnqO86vDjjfW2LrvlVATPFIR7aB9cpvhH7vnLacWS
sJdN+WZZJt2lYjUDzR4hxk7/iBErnQZ2OgLACN0T9edeXn+yo4CZUrDYeHbY97YmyosVQ/6KKj6X
XxoW2z2jHlUvKLRJ8zJOKj8wsBwvhj9vl9XHZjccidsY5y7pv7F7eMsbkruG213QZPAiEHYidCcm
hRkJmOcmI08WDsoh64anDATnfOycYd6V3pBuaj1iNogGn7zqPTFcbEXaMni7qe2peJINQIBgDuAD
6HehbA1Cxjah3JkhFjFVXNbe+NVLG97udWFtMU630Abzu3zuWTpc+HJwRkj9FjN3t59SiN7zEmE4
YsO3JDDcgjgsBiAknKzuqWhIzssVMiwTrZ6/jnzva7XE7r5Pe3XBL4JgueotH4GxyCX2GijvLWaM
sVXeyoK38CZxGvQlTE0IvGVOFH0zUGzYDyDo8IaC+u6CtyahwyTWkbzb23xRWMtYeDIwVZ9eIr+q
DIbduNR3RN4vrmXhdmrXSx47bIQccwP0qg1TbaFsBVtqz5lb3OXYG/LxpOyvRRmAKayKMWz834V2
Tt4uQijdrOdYT1Ox8h7VZ1cGmf++5PXwRjB/3k9Ye/76fOOKArFyrHe3S+R6NBkwk78TQt426bvV
Mp9uyUKzifuzlQ3mzuibb7Q3MjdLCOnPxgyWfHX6kEHReL7lh3Fq48zN3Oo4IUm4mNEhcTXzFl/H
uO/fExajc7QK+wyewPnro2xywW40rNY8h2iRYja1g0WYbEqDKJI1KyPs44kEEQm3fgKZ19jNNSjh
0Qi38Y4rbjivCYLzqH/v78vtc3lK40tszPUu0P9JUxXR2U3T5xKzLi5jehas5EnaAF7iMlp+2Igr
20WbVtMq4wFaucFDg359uCVEq8CLwr6REP5g7Z/tlrJVO6s+JjMj02rDT4A0lxGbF79qnJ/WZz2g
FQB9UJQ6tYo3s+8/cRRrzkhQGKD1JdJPSVOx202bfj3fLlCg12M5EGQnEMOyUWlNmMnM7WKsT41l
uKfbY+3vT8ueLTr30EKu7Cz0ZR3q17K3g13mkx9eEvtb1BHtNCNJFa3HmypdWXxX3qPHmF5mmKPT
pXTHoiI/S3qznsmmMCDfByVeUHgOkQz2rAGCpwvmbgtP9vV2KQzxXQzVi4MxZ4vx9UsDcp0HJzbv
NqC8L00uVevgYpR9fQAQep7ZlB66NIdh1az3jAm8rW3GJQluXDwiZcSRp2/ZYsWfc/lsQBsdelfv
vuJQeWbyzR6xsnS5013IRj+psvVe6pqtAcl8nFjc6mXkXKMgYV1V+c++NQ5RoBsO62HeNpBSQndO
lx3GnoqI6Ti+Dsq6OF5MBafNwQDgfQzXEc5ncfKzYPgs9XC/4n91ar13NXqwLSOiG4S0L5loeLHi
bDul3bQdfDGfHNv51Q/5qxJFAPBBLPvZ8g5q4ngWqWp+XpPktJblt6gozB9lQ+jWnd4XSL7Pbe7G
oZOWQMUoCabZC08BI7+HOml+isBfw0T3RVR0T6MVpuMFL8bJ6aV3D86v2gewALUNN7hL6u/mlFuX
+nHOC7KXvSPDtgIf3SZBSCA+DqtlrU+p5OQb19Bp1xgpP47ZT5DLpi168oYDp1sAEyUwnqht76Zo
ju5iO312JqrNCOZp01MvaGJKZ+uV9vNv/nsem8EDT8U4bHvHfFWOwUgD//Rcw9SvVbnc9TkosdUI
nAMDh+BOVTox2UGUbAsrDGI8u6OacUs7BILrbDl41u9WleBUwBAeVrYjHEB8Ywfm7LVaF3axQmdx
mZHeN7Rag450R4IU03dGyd2jU3bvqvJtrMX6gWsIJNQg9kJUS/aB+iFssKM8L0lWHGPR7cFomoT+
zGkb6OX/RsvwW0AIlZG+3j7FXmg5XxsSVuhaXJZlGOlFhRyYw1IKSee251Hrt72+GJWPR9fh5qMK
xlpWhikmb8DcFNUeX82XTK/c7YghO7a015joR6Avi2yvnOqnvz4lb6JrLd0vwOLoJtZ4ktsF8AML
CASYCiPvNtFPnEZR6Fwtp9vvWzzpSVqnBXAxxV6hEHMNs7Fjc+3qiMstoX67yLnTMQhUA8H0anBV
W2xuSebbpifq+KZvH+Vmmu+z0ny7nXQqjjUQcEyQRZo8zhvFNc2fJnjjA15bClHd4Gi4dXCRMVjc
CihBHCCrRLA3QxrG0mMd88Mb55xoZB8MR749RJEBDthS0lOkWD+MKw101naMALiu6AUbe3Z/jctM
zs72LySdTeS/Fd/zNOzy6lnF1JeANzjzt2s+dvbqrlbK4QX1OJGQ6KnuzcK6ah7Thq81NnBu+XFd
YxlHYIvcjsj8FN3zbq0JcVQskZUM1c5gYNb6q3qkvJb+Uxh+VnOJ/bza+gSCkI+g0tV6qYmvxEeu
6WiTgsoIYDfQp7zUe87i9DeiVnbg553N875WgsjCmlDEV49fQNtRidJQXw4NA5sMmkHLjwC2zaJn
rKXc+Z257FtSXIn1a1hwIookI28f06YhYRnH8yELMpSeLqLrOEi3EnGR5XHczw2PaFLuFDseEDUs
qFyCQIlBxYDlRDPpmXmCBAV6h3x/GdYJL7a3NkXoYe/XSZ1hb4Hlmvy7zBaYLFbve5kFpz7I7wpq
Ixlp8O0H67szeec02zVyzh5xDaDRuSY0/g6fq6jCGpEXx4Vgc5Nhpe8HvYatdHbp+TEztZfZxOnC
5jXdUZBNQs6i+qSxapC8BdKmwRC3wlFUSIM3qJ/cWbw4rmmzlLtyonaJnVYWNDin8EQb6a9ZoOlO
QXOHbwlTcVt8TSbKlmQRkefM85CEzAOT0suC+W3T9MYLQv/LromYv9Tmx9gh++ptbDl9E5yugRKJ
7rlYk4+YXdEzfoaJEQ0ESbsvEJzZDhJbfOEgkFr3PZW/qOLqBfMRGfaIJ97qONuyLl5dGd977InH
rlf3s/5BNwsebS+FPxC7G9uVPzyQbnuvfyuDnBb2wvvC6AfTOEFQNdj2wevz+8lDCgncKGPjVz80
QAkYLBhY3VMz5TznnTplymMZmfcAAFDLwAhsSUz47fyO68s7Geby6vv53nSXICT3gfY4tnfN6ITz
MkzHzJp7xHyz3g+m2iojjY654z5LyUAgwcC3EzGTX7CJLlJc1wnGJkXdngtwgWWRR09ZdD8sBn5T
2Zo7wdRERNMYLq5dhovRIARMDhUJUDkFQS3NjGaIDdBZWr+MoP9JBvNBliQkY6PK2Rh/xuqqoO+d
lpi0n6QPR7A9wPYwIWA5HuKxu4D4mO7MwgJi2oGwLiYgES2QfK8Hpd9HZ99ovzqt/Xv+UTIl3ORx
eW8wRr8rYvVepj84qSrEO+wTfca7u4fF6UqObPV1SSxrswaoVqSN56KrX4FPbg1vhVsBwLPComjH
dnkZEvxuPXfa5ELGdT9Sc2IgvVj7vlvoG8/iNhzIFNWZG4q6WvbjhCRgK5PIMLbEkPhQ2jZ8K0VK
Q80HFTojTDnri93L74lF1UwzCUb8a/VWUvixxXGTbRiHX9qBlGePX2GToSaWC+A95PB2gYbBPUdG
7DVKgvYIPOKOIjHqkgegJ+lahu7I5qcI/L1KF8VCUX6LzXkz1sRjHdWulF8m49Zsnj2EkUnbF3uL
2GiZV8Qlv2Q246EEo3lJyTv892chov5F2fIdouxnmdUALkwVEPIh6KLcBxklv+PUTrfk3K2NX0NZ
8FNC5mbJ00ixg0pjgCedX8BbyNl7EI45dzkzhZ3MDB0Pj/fBkpq7/2HvPLYjR7Yr+itab45e8AgM
3iR9kknvipxgFVkseG8CwNdrI9itLJVaetJck1xInwkbce85+7gLpFgrUepIw0dIMqCNzRBjtlq7
dyDwV0A5d0lcVVtvNOytQIa08oY9448PDvZN1OhsRjgHlBVMJtc49z3zxsovB4MjrU6eauZnK7ep
yn2p06xoQzI2AaVBchbHWVTYf8FmxJB/PTMF91c2p9Sfu73MdoxpyGcVqG8adw0lC2lOczUzu2NF
pA91Zf00G5K5aZmw78hX6XUeQY0YtPM6u4oe0f5yNrx0HVLBi9plNfh8xBBV9RXgulWrZW96mjJY
ibsXmgjOurbMm4QK4TGBkFk7QMHseRBry2YEknU3YxRBtBjmfA0k3tvB+XZAXCBY0jYc9U0TuevO
K5DvFBadwRo6VeZ/dAF+hmiu3KswmY94Vk5GS40o0DDiIF9Gg8V0wKk4RLhOtC6l3oLr5coxQ8LY
gNzWExBHO9W9rXAJwiiCfsu0nL0QRHPmvVHd/KjLooElgSZVHj3D1x9jNBqGnnnMIRgkhtZHPMGj
nkr9yLlmM8O2c3V6RMS1b8UPb29AH8RT4nmoc5aSEUSWHENcpOs3mZl8p8NW7+JuYUF4nMtsLXlo
ytRFm5XeDxO7mD7SsCs4pIH4TsU2q9BNpwtVw23HR9srQXU1yU7U47gZIzqQUaVv8rZrOLoiTqqe
KHfORDClAPGEGyFsgN96QbOyJ8aVOsP1eswRsxvf6gzHXWa6CUkvxlVMg1NmxXf7A52wdW1Ww6vW
N/GqcUr76NSkh0sPs4Tlunia2xKDg3BXPVnwnGO8da17hLGPw2UX0l0YOWfsjSX2K5r7rcj995IS
lTfTCk4kGSyeuKaXS8j8UjosB7vMxL4b7GgfLGPc8423DIMTM/kvj51fooGYgLwSFuG6LogJjhUI
qbNCPNPLYqzs01QRasTDQUWacM5TXNkgPi4m6F9ej2yG/nee4e5e3q5e88vi18ctn1kuxQTX5PBQ
Pmph9TfGbMx08ZYvXG7Ue893v37E+ft++ejfXv71fZPERomNmVN1QHqOeqNcqjnh8uHSSVA2qK82
3Mg45DNYYQKOn/TZivdeuLiYw+6Doth06Iks29fEiRwKRtfbKnE/XCizw/AS13APcFJhXorKa89r
LrK6eE1mOb1FGafpyPNOwuydg2aSycJkibaL9CXVid8WizpvL2rBBKfr+7dgmaowfvrzJhEuihB1
H9UBLlO1GJl+TZtneVWreyBoHeq9g000weXvz6vP8woq1l+fki3fpl6kblwz+euTvh60Z8aWbsnI
mWvw+XXnn/X1Wef7f/eav3vMJnzi6LV75Ud0FrKgpNS48uzJ2qi70bKftotbUd1VS+qx8131mPoA
tXR+8W/v/e2uel1OEirjNrZFszRHaLRRV6JvEPJvqQEu9//2QatqmHOcny+XN8XnN6n76mm3ZvaD
91MuIMemZ5emX80iGrXpz0X1lLpx4g0lMu14fvtvX6HuWrq0vqwe/69C+xcqNNNyF/fPvwqb23xP
y+73qLnljX8K0XxC41xC4f5GiGbo9h+67Qpybx1BkreO2qwoSbD75z9s/w+dpgfwKvykOid01GF/
Rs3Zzh/gvoiE421YlBgI/l+EaCje/nOUpU2CuI0YDtcYimqUsdZvinvbFwCTRs88WQRt69QPlhtG
OBa6GGtGLOuZe3NprCnBxqCwg+f76sFOD5kxQyvcKFUZ0rZiXlPkGHLbONKv5PSZNYvSVjLupQUy
zszIwVmRLUl7okkXqECkgQ2LC1o33EgpiB+LrcE/Yo5U5+OwwUxyUKdvdd8xg0trrKN9H+bhscZ4
BtPvvhigesxR/pwB1o4m614PM/1QDNdjZcxA02KAN7iMg+Emhdi3KRL4LGTGPLXh/Jjrsj9JmR81
aW59Yu9QDaXVDu2SgXMSAGNoiztJ9pQdkHzpzYRrUam/rP0JYQZbD3W8fegMI9+EUw3/GiI2l+76
w0IqC+DBu60sbCwivW/r8G7Su5fMqb2N6dAltLJkS2JPuPZyYOdaHJsr1wlOXGHpIMb+T3fc5AiL
IPrhAu5igDNF1V3Rbdkwfb5CVqZtaWS/1Pl0g9rgzsCq5FRutsloohRLn8kMiNTT713INDvRvw2+
w1DZNoldCplojYSFLR/YRe0LqnjwfDCxxgK6UZ63q1QuOOzQn0jDq/w9DQf8P4wiyMO+LyHdrHG/
NDiHVnZinaKueKsW6g0sFUaaLpJDy5gvo7h5rYR4JKPlwaibW9F6T35kPLfCqyFXJwc/d0kbDFjv
VFA9FGEaMiUAPqk9UEmoLiVa5U0U1j/qDvhTaRU/SCAYSzQq2RxsFwkIIIoPKQFXWgHW9QVRmu4j
CtVwEy+C1gGVG+9GrdpZejwSg0A913OPjU6lsjUiMByFE2xLu/5p0reCYjDP+6iHnhHe+UwIss74
dDK2VlY9EqFNO5x51SqKnJ8Mb9ZQ88idDwEHeKh+XFkxt+dPg8Te+FhzGHn27HhNRLGhBprgMddr
zI6eHDOnOvPWUvrvlUP5oZHIJIpvUqcI6VcxzWT2B+oE5YPxgre2hsqW+xja3Z0+BCdrRAHF/lTp
5aHUxV1oTNTGdaat5pzdxtmxkNoNpmmc6/A6PffGZMC7tmYH40wMIwydAqiG6cdsjNeZy8U17BKc
xLq+71Kgvj2m9MHI7xrm/6taT58bI3ixCv+669FaUImDoag5AD5IxNEq84fd6bcaUOPOoLGcGoin
RHJwLDMl0Iypx+iBq6kIspTujx4F1ybNzZU2BDB7muwBRce8c7Bt+PN4YwlcxXRoa6b/MSR7ua5r
l1S31r4tEHDBIwqunaw+5ECwa7+gtJ4Szt1CN5isPYb+q0Z0jzKVKTyjnNkdezLDx5kkbowQXUj9
C8UN4s6sZLTXVcmheZCDYCMzibCRecoJMf1cY4xKXUixTnjXjdblnOmXEfZgVqpeYAAXKUERWTX9
5Ate89i+1aK6W6VN/A7B/agPOWSO5oFG4TvLMW479yA01HBjwu89MpdOd1aQkCAbYiDbDP1eDiVF
l+X/tA5lUcvEQW7Z8MlpQNVrxyH3ayIBKy2Sm9ZAFxjWP5NOw590TVjKY9fo934IeaQzOKaHxLrt
o6sMgy4MuPbOteJnacOlbpGV1l1/lJokJruUt2Yx3VPRh/jlsXslb4NFGBW425+tIGp5JlNvaZBd
upn+4CfszGSt12RUyU/duQ78CXWJuGmz+DMwRmNVkdyFJiDiR3aPRmn1TIPggvkkeW0juHxi5pIS
9cHDEA0frVXe69XwNlb8SGsurm2TfnkH+Zx/Tg3Bvo384igT7Npen3/XxubJkNZmMO2nkiZZa89i
DQu6NqDLD5l+H3AR8EhOooj8KGW9hzL6cwyLy2Scd5pZdVsy7QnfBj2wZpJIrOXGy/puZaAVSAi8
MctrHCIgeVGOtX3B8F6sTeElWz2A8pRaYO9zd9sE/b6e1/6Hm3Cu6LFuCOdjnuxxC52bD4lhJaD1
2TrF4hqYC4FO0L6O4TSEWbFkEbwE9P+8YAk6srEjznZP9Jh3Csxh54/ykrFfsB7y+TYOCGqkFmwv
aDHTqfBQAAw1s++R3Ol6eK8vJoW8O1nWcUzzWzsPCD7wqAz0lbNtep+oGVCSnQGzsrjLhuwTohFA
IPSz/jB+F8jyNmIsb4eaSdxydI1zvSNQcYG8R5+zg1dbMq8N8P+tEr/BYQLzUkMxiRM6bX2UP4CX
Qkp4aUoKPeOVa1EEH0MxF/hEKgGL4r0zw+dxjO9DgZ10SOBZ9bV1iDHVrlpPR4zbgTO3Ioj26BnG
Gt2C55HGUzenUUtvp4jhhAzWmKhIi9GCTeTKve7M9wYWISozwwFm3Bq5LJ+b2ld6QSBO0gE4T9xD
JQ0set4LVvdoveztgCiMfSugG4WI1sORAqJEF0gq0HtuNXcAd6nNos7MvxWRfvCm8dMfu60GpxUG
3RPc6YdiBJVDJsVrAuBpPwt50c7Wuu+Jsim19r4OKZlxaqD+fTBaBIDjWN5ZpXlvz9EluZARMuwV
IoZ05zfurWE2IGN5kSgeaTzjhEu/29KktREnz9XMjqhTuoOXc9lqek+Pv+J8B+sc1029L4syXTEJ
pbDqsN8M1L+aoBugW1HnE1n9zZE5tXUid9fY5GnwkLN4YkixlqXO1Y09xLKbfVhkB7eyL1x67YPL
D4Yz+ESo+mUj7Yot/hobQ3xMZvdHlBId6OHrTaT27mOcp5N84ySRf5QpdW1kk6u2zt466eh7uqB7
0Vr7IZWCgjw5WxJw+d72C/MyptHY90giqrh4dCsOcXBL3y07eSymJf+uqT+tCaulqJ+sVPe3SSVJ
FsuyE1wDcxVQ1Bp166kcOFyjSjx75capxFM8LIV8L3hJCWncUqd8NUV2M7lltQnL5N7NA9wkjb4F
G8wlKCFQbMJCDTs3toN1rMecb2S3svLx3cIGsDZD/bqy3ucSAR4aUcOHi+O95teQIRgLwK9BssQZ
MbfbR2FTvcxy/UXTqMNaA3tCAFV0aHmLXoqXsSrpnRjeSicUDGutvLBt2FZ9L+kWw9OBuvJgiOrD
8W/pTr9JR/xoI8DGLVW2tBXmyrehYkT5xizLJzTGQMoi/bb1KmqjsLvE0uowOxdUjLSBAo8mDPTw
BjZIb2fHXo8ZH6Xha2al70BCv9fpfB1ZyT2AgGu4z1feBM2H0tml1ZJX1OaY/DDvtwRogh8Zn6cC
Mno+1w+zsN4Q7F+WDsQlI8seKFmfShTL1PeCck2cLoHDt7IMX5xyJI4ujfCWWpx3Ma5z+ttohf2I
V05faS7Och9eTBGP35xkDjh5VbcBA2v+CnkHE7k8ROVyEYrCm9JBojPme988OBnYHIMUQpRiNIG5
aInpI0G8poce3TDMcDuoO6updS4ZkWt2jsDRKQkLmnZUoB5Rs3Vr0enozEli0f0FeRE5tLKGu9JC
95W0nOCmKLtfWCIrv6Phoi9pZbBov8NYeHTFzDClCCz6f+Rj2W35khoLqK3+KFr7PtEQZ2ZZ9H0U
8psXDT8AvHyaMxV9rXyPUaGgqGRdRUFy3wOywEuCFc0f9oPdJQdMJveGme8nh7pqg6PddIL1FDZv
qCXpZoMkjMs9OoSqTQhnjb1vZpJfBnX9E1EuP9rI3qQpNo4h6I8yoJ/N9M7oK38NFfAj6rR4pRfy
ytDTG98YiESJ3Heq7+sA7dV2TpcL3rjmOl72S2iBbBbCP6IGFxLYpNdc/vsH0GzvVkI+KuLFPSdc
YkBh44HtTXWb8T+gSdi54wcnnHuKtYjo7yRUoBSYbdHB8UHtsiUcM914aX0HXAp0PVbRQ0SSh5M8
jXbxOIUhl/91gOhq7eek2KQSRX60UJ+0xL5kQLBrqG2vamfEoQv/p+xJ1Yu8GxmQh1vh1J3qFhLc
yCSoddexyHeD2Z/qUj6YsCSXavChn82N0P0PO5zuWytzDk1f306STnUlQCYkJy1xOb9gb18J7OFg
9lcZeZPzLPO11MzjEHNMdakLv8i4SzWxb3BSEYwSn6KCM1TtP5sGcV9li4XViuE64125aaj0pZ3x
nHrR1hUOQVADrRSZHxIvvxyDx0TaZNhly6jWJqTMTbgAxvh2tfiqh6y4I2CsX1slPNKJc5TvY7kP
XgNpdMce544RRoDsHjWdlMQCSzjdERhubn6yJCSlgP6gZUfPghSqUnrXFes1RBQM/vSzN3WSzYdT
Yb7YaBvjKPgRzvIbKTrvfeQ+hzbjbV+gLtFv7cr7WafVXSAEML642o/YctfAplYgQDEtOB/k9RwN
Yzw18Q0YlG5LGtZelPjyyfk0rP5QmwwWxhzRVi+nchu7UAzCknZZTYpKgi00pTUInxBuOiyV7znZ
hRyc42KHi16j5obUV2cdVlzmfY0szDi9N2er3fpT9JkIe9eHjw7XPdPdfvSL0hVUkUeD016pCBB1
Q5giZQa1mJDJtnJdRN/qbp6TKFCxr4NVmWiyV2QBBdMCiCTUYliKEH54E6ErOHbIi7d+Vf1Q78vG
EJdVU4cbbMN/fbYS2haEi20dtwm/vk89NlZmv0+0ETwWAQoX6hPEUvQYBgNIGBxL2Mdm8z1YHlM3
kiONvOSWpo+b0MqoUb+JuSa/b4K3sdVi0k1CP6akEOnh27BUrv02okfu4rLbdWn7MCyVaxxGN1hw
ifX6KsbIGC+RpKW0GPJQT3ZQM7Fotf/xb4vlfzkOvEvdcfKLblkDaqkyBF+mFv18zDHQmaQjstMq
PYrv2H7KuOQvfUqpodRKtX2N25qLt0xnRB38t6zV7Hn7y6J6tzeR1MZRi8j6axE/+9ZFfHtQ3ze2
LdgQBPBd+gIA+kKtua+1FGsVZsKFAbvEvai1knZc89ELUXVZHlPrX71DLanHvnYHdV/dWBlwSsJ2
sDj5m07292rDx+RPpjTY2BHOe4N6phnRDiNimIEisirUjzQxrrFew5Jg6I5yx+TU793YIsygW6k+
xC68YQYebe1yP3DY6yiBFN1xEfYUc0mIujndc4JFqLvc5Inr7edwJrypZrNCdy0OhD/0tKzSovwv
X/zLb1CLMImQk5rRwm3kJ35tvXjRmBaDZdLLZ+eIlrZG3xA55BK9ON5nGXAotapG5ez85agRphdM
yNlZob+vQauOrqFnCw3ZlhUVQM0wvrxpfa5vz2uYQwRFkiABeNmr1E8q9eEWHBrNluW3oHS/ydwZ
95qS9rc5B7o0NQRr/Hr1Oeqdaum/fczvqxnne5Ru1J4AV4ZaArBY9ZMJVfQORB6tzrvP8gKyO3mB
zbC4Cif87OzBY+9IUvaWsJYahTJlqUAsR9p/+720Ao5BhB/QL9ClqO9WX6l+7ZxcEcRAs8AqXYDm
6khT/1iVOc971/JY6dnb5YzkmLO3Dbxa7iIvu/VCjR1R7Xnq5ny0/rKLfi2q52fKoAd/qYMsK/vr
LV3k7LXnri3Qsy/nwqIO270ZNsfzEa7+nnqLekzdxeHh7fVh2LVdymryYkQLnBFstbOrV5zf//su
qO6rraaWvt6j7n8t/va8uvvbY1+7bVW7KDvVU2XOKMrJ7CO0MdgA5sGAjrbWB9qj6n+avtOvQhPp
8wTGvA2RTbTMhpZTj0S2AZnippi7Oy8hWLQEz5ExDAQB38n0rhDWQTb9pbNo4qg13gGURgvdr9CO
Y2ItAfQfLI380BoprDYRAaRuSr/sLhqjIRpb3fcyYS7+mRCnbInLejYDYy2KYfG31DyjXv/3i4XA
lSiF+ZBm1QyQ6HGyk+hSLjdBLLkKqPuB6dKMV4u92TSHuFmAWiNpR77jhqjeeHkYcqFwBYHvOWfo
fLkqqht/uWyc754fG/F0sYMvT38tqqeE2u3Pr/8fnj9/cjx65cFuzGQ8oUmfd+e3//JxX4ve8n2/
PPr11b88cP6B50/5u8fO366eHV3nrQgaUqAstJW/PXl+/9fXmcvO8dvHY4EMCfLrnr4+7rxyfnvd
Lz/1/DHk24/ATplLnb8KPenByPTXqCABY5Uu4u5fFsfFYWPmk3/oAwcB2l/tF0UCUDfqMbWk+jLq
bjumu578r73eYxCnUIybCnndnzeTejAksZ4ZWhgSmLtcRhRBXFnyf7mf5pW7plDFIFSd988Of3gm
nPfC5bTvN4CzSrT+qjPj5JLrfbecvXQucICimNTgy+BETnoqYzFcNuqFQtbJxfjV06nVEKJLh/Bg
p2LLfJmOUNFGkb5VDR3VZtd7YtziwsVesghQ4d6zvhYM+xm3ru6C1HzL6R1sDaV2XQ5atcRIYi+j
uaFSGYcrGC8xIWU9M/Om0BESA/NDRjO3F7hs2ovqP5Z+e6xpdJJNE4l/UWl1F9UutqAGaRD9+6/H
Eh1RZU4o0Iy1Q8l60T7to5qx5LI9iUWpL9SSsRhWzo+B62QfcAgAmqaE/PmmZfTrLCr/kSBbkGjL
9lf33cZ8Dsoy2Kr2muq2AWBhhajNfO6+TVWTrpldUzFexnWKtqCW1Jb+7TGY/i2FwfojUReCrw7c
17La0ENBTa0TPt5VNqfaxOeOnKsuRV/3lwuWOzP0KiD2qWbcL4KLXwQfaVx/kriC8mrZorY2EIB6
3qLqwaQoqc0yVu01nTUwRxjAXM7yqpttL9s2GEhd+uqnE9NNYjqCEdXhzwY8e5dVmXTHyX393woM
qMAc0H8b+8jAgIMg8c+brqAM0HoQJ86PTYuvJQmpLpPtY2+asOou5vjdCv0Kjx28eNkO3xxj5hhU
2ylUm0gt9pxCAuIiyPNdsBjnLaE2zHnrRA1iSs0jpUdtgvON6oye76oj0+/ccptO6afaDGoD/d2m
6pftI0uzOqDZ2qjtU7n+zq5yd6+OtK9NpI48kQxoUCdJS2RRUgC7WhOtOCHrLzJ9raRAy+j86OCz
sBiF0kxIq4+ATsJWLusuXMQpmRKdqPtfiwjp0XFGzJ/VKtSX9fi1vpclddewB+aOCNDU0RIn6OTa
VLyoE6Q6YvxphD6nFr+OpdKNj25J/awStKbdXIwIEksEzUsuQ7Qom9CMBcyKzBTBudzSv6TQrJ6d
lzNFUMDMdufqWe1bSstxFlOou+oJ9ZijaTQeGECoPU3JQ7TlM5Re4P+lFf9SWmEYqBD+B2nFp/y3
i8+m/Zx+JfyYpJzxtj+FFZ71BwoIF6yEbVmOb3kgg+Rn2/3zH5rn/EEx0lY0XK4sPPGXrML4w3LJ
cRKm45ueZ9noNP6UVVjiD59P03We0W3YP+7/SVYBVwyaGEPOsCyOP/75D2a9i2zDEQZkH540xG8Q
UboYBZA0pzm047huoglvLoNwbA4jKT9Nwxk7pEJbNFa3rXNKOQ3Wei3O84s27+g7BvVj6Hf3fVjj
dO4SoPGtRDgqqfWkDWyWUbT+OqGBuWuRNqxE777RdQwYL+rXTTk6O2OaLYz47tHQW8JYfbfaW9+4
rjWXfltOqzKH7QPKPwZ1NxDg2fv5xjLBdfixNT3UFCSS90aUyV1rm+B5Wu8akbE8lU36bJaoG6Tm
15dZOwQgNP2K3DIyy0D62Pseposouu6aWOdHUc1XkzO0lMxgcITEs2u6/uw7Jo2v1EcLN04/46IB
vrju654YjGqE9QhuswNhi98Dpmw45jdwhYPHvrA/NJm81dQQ0eIKkmSoLFZ1Vx47gmkxb4MGntIL
L0XAqptxsr5qFvqAaSVXSaORzKU3LbGQ9FjTEe7qhIv/2FCDJPfe29V2ipUOu0Bg18zuAXztm1A+
TX1DbUjuRSCLvSn5ZGQV6PjzGNk6NDm8KzrB1OG3sALE3zY+tAGTIGLvsawTguRlfMqxXlzUNTXk
CGAAYymQQwg4Y8OHEU/6ZDIEj3DZgMtJmpAFOJDEYB6jNTr5fQjBBt/nYVYiORV2TGQNeuC6Nd/g
cicrKC1rzKWHTtos1B0Jw12H/T/DVZPAP/JG8iKrxTIXpJeZ5b5ipin2hMqXsivvSz1mveUD1L9m
WKKsYYrmxDoQ3NRSk/S0bRJoLrpsA7XvYrzLR3AEndPeoqc96CarA1SCv25HLV4T0riZm2ddG9ko
0XGibLaxLGxOo2+jcp6fiwhhnDNnW5EwSJwnr3noHPJe4uDKmD33JNIO+Y1R7mgZy83kUK6zjIFs
GxJtzHTcaoDv9tPA6h3yJ9Mb7/2G5DSIfBYXpYtJ0OCBVdRBEuHQqNjpMKeemBzGWys4pDNUCPiR
ZTQ/myO7WrMgaPx6xJdvButgpXezuOjyhComNEjyxtfJ6Asg1mDiZ5yOBZ00G38h3RgYwF7fYFmw
tBsMYnCXbkpbeJdZHY9rrBjXlgNg0KE4LkfkG/hPkPzKmH1+kO+u+61KjOGh114YOqDsH+z5wu41
NipxgEmTAKbEZbxN5+hb3ybaBVGkWLSxIR9tC25GbpaUNczyufbSHXxnl0GnxGJVsgncGjE6YpyH
kF3hJALylXR6rEaQNHeYEokJN4a9m3cwc3pzH5jksI12m6y8vJuvKAIRTujqm6bRSH9rII9YI2bV
NN2XQWntfWIyZMXOg6JiIDZHM4350OTVSUPsDMqKpFkEKQh+mxhlqouVCv7HnG1cYb4ZnXPXoATB
8pk9EHNJznNjeOvwdgIwiE6kaB8EBRSgaP6awXxG5s+EUIlNutHb/tMtAx9nHpZf6fAy7NvOLtVc
fx94MEBH+ZiFGSFPI925IIvatR/TyRpbUtuModhXdnU3ehIFSkFU5pBn7/GA2B3M7Y8yTBPMJvVj
2iIaChyCBmedzZs0oErYCrRe29RhBgEzjJ7RACDiYP8MRRmTs8N2Fv58wHF2MXsN5pMY69PUtda6
8iLamN7wkGU0jTOropne2Ba1BGiXLmzeWRjzXVpspdQ+Uz19CudJbAxtOFo52IoI+wzlp31Yl59g
a7AKF86lqWtbEcXv2kiemhtldCQq8+jCZcHtnb43rQYINdyBXLQ2ukeGrU4ldO1UHECNmd7gAyTL
MILJM4w5ndNe7JDdXaIPybfu8iJkHDlraKk15vgxsDDuU5yWonCnjSMTe5sc8P8Vb6ZFbHtIjM8K
5LiNayZ/FH1BgJg1nXyLXaEgUPxILbzjHGeT9ufV/VWK95P0hXAlZZBgkqgCfLFezHxP0kItW4LW
4vAzIaegB+lDftuPMBquwqoe1kwWCVcksrEVU7ct8D1tpBv3zG3tRcOubSEocdqiQ7fGAnydkle9
cgvH2bmx+Bl7mnlyS2Adc+G+tpXunmqjNXcZ6RVYdAMiduJ6b9k5E6OcvjJ+ZuMUxDPiJ2vIdrnZ
1bfwh4G9ZOhsmuoOoEV14w1afMILv4/a3NJX5hJDOnt3I+lmR8mTJxGCzDCa9K5pK4ItuKpopYYe
JdSCu6Gbrn0rqfEUx+muiMWPUbMuQs0MrqYuWjJMzZ+zmTgnemLOrjCzZGXGdYuHtYBRlnJq6jg8
4WLBaopja1uL/rItx1dS3qddOqMEjOUhjyDTjkmwyocC+dVy3epFsaP7em1TwCLUmddNNec670LT
Io770r2OXNovyEJ0OqXvXO2HJdFDg8A3PIzN90HH+DmktJLEQLLyrCNl6BuQMl4Z3+N4SS/CHodX
2OwZmvGH4+iprWlk5V3er0MdTLs6GGc6vUPVYTkm52sso3HjiBBKjT0f7GFEiDMyth+N18wMfWaC
/rUXAD7ym2ez1RDKkWW1mhDWlA2nGp2PZS9GpBSP130Bqcxwgw/a8jquJzKOLYkHrpAtoZG2h8KQ
PiKRo/rBGuL7TqPTZ/WgjT0iM6DsERmH78x3vs+mQD1k0H/B3kR7U8aoFsZxK3AJoTQZULxQCNzU
BOMs5sufXJhtw5iuE+xtO8KUr/PEOEApZarUAZY18uYV3DA7BmfbNKhOrZFOAAIJaZwn4z0P0pcS
eOEpYFi4XMqopHcXZrxI6hggORKJKOzANVC9bOPp5r6w3ODCIJN4JbtiEwDCWgma8HHySrQ8Vetk
hGfSR48+YaHWFEc7iT6VrE/O2GlAeOxcamRJVvZLpRFwKXFOrWLhOMdR3DRz11yVhrObIhM+TrRu
OckxNtGWUyf9Rt/ESVsdDXPj2o22iSadOinrGRiQt6qoQp20CaWqA89wrbs1TFbhyyMXRbyAZVze
YO4HNENo0P0kug+6uQ9uFQy3hpMQaZlAkykeSkC5aPXi9jI1YnkpK2DmvXMquTbnXBvvixnrHRE/
/qHRM2sfdjuCcfxVHnvxbWXXcAXSmTNquOQKVhvTDeRjA83zlNbWjyQo5oe0PE1jqz/04wVV4uFR
3cgqeZrGKbmWXjs8QvZ311xwh0OAdmWLQptezBzo+6pBfRtH1cYB8fHQ2VVxp2lc6Evb3JSuA1XR
ilkRMGjBkXQOcWM6F20neOSSWF7bQUAg9RDV28gZvUc9NL1jCr5qLZI0X1Oc9o5WYDpXXT2/uiMx
CEYxaduWzuY9Y2V6EDnUJmdyHoMUwEphtHdfD/kRCASpF5cTQDcn6uzHNOTgaJHoHsqo0BFRUZma
NA0LfNabuz7qxie6c+mOGJxk5+T8hWi0P5yJ9kkk2bgmcfRV/dFWvrMxAW5eFTrZzGHlxtd+bl40
ziohMQ2NygXIASAecIvWUsckGTprCEKU9vSj8EpaXmy31QnTt7g3jBmHtjs8ZRnOrhKQPrN3KI2m
fTd56Y3Xo/TSZu2iQue7LkIjBBODhXOW3SPq+rWPhf+ZkBFv3aRHt/ApP/QIGWFYBJugiJ+zcGoO
6JkRRmmA07nExTspM2gppfEiMaPaEYLAzGQGEPTlNzcNsq1mcSmJBvPQmXtA2BFpbWST9Qis/MuC
XgymaP9o+MUTUToU/IBhg1KC2eDuc5c1ZDBcOBSN2V8z4bgrgPDlBlKT2h8w+3OxW+GT0m0xoGPq
vV0U07BO7BHl8OA9EnKQ7WTcEKHVlQv9h6iv2J+o4hrvFDGGTW53UJyttlxlrn1JyAaCY0EYazFX
u2Ktkabn1wYoknlOvsXkvq2aEhUuJ9YaUa6urUYXkN7Yd2i2Jjoo4/AjeSOcM79jLOKRO6zvRdqc
HOAMjt9eep4DPH0ZoQxadWpMj/Qsv76p52LvRM47g/Nua+MsZFP3F6kv39u0su443Vw2Neqr1ASS
6QrAq74RNidmU6PhEicDz/owaJBHcjxvvpf+zCNJULDLIeDW6YOeYCxwpqNgbLISsBLx+olPx+XY
0JlN5gSwb1AKIJoVOy2Xd/Qm88NocuhibY0jEIP2t9Cxr6wwbvc0gsoNqbNAnSY0XoziNk6RPDiR
8Q1cNY495GHbAXGEJcDgB0N4ReQew8UheyBX87SkQgqXyUo80kCnhbBpp+5HyHUXG54ABFKQneeZ
37ABwhet3HBLowhVfBSlh3jw3vDqM4sdzf5Ig33eOnZ462pdj/wbBjU6WqQpLrMIPSPUieZbxb8L
AayaSX+KZ5S8UsNKKHZZGFpICdHfjaiOKMsxlg3jn1VY7sx2HvZ1rNTP2OajH54nnX2XlQRqCXM8
JK49HDx+8cZwuXQHaYSwHwj5aj1iL2vsiOlt6XlbPGU5nKbgKQ2Ftx7S5jjOCJ9ihDeXDdJkv0di
bHKReFzI94FuZRssJMYhAJQvK7+6RGN8co1/Z++8luRWsiz7K/MDKIMWbWPzEFplZKQgk8kXGCW0
hkN9/Sz3vPcmL6u6qj+gX2AAGBmMCCj3c/Zeu+jvx8p+hX6FZjE2r3ZVeYesiogryLUjWZF3IXCz
tevO3sa2TWwMgVfcj4t730xM+gKj+sLw4FuGa3aFeyAOqPtPALe9hXwhr3uOsmRcM4RDeArslthA
0a8jx+CSt0lLKx3k61xc8FW5XaDP4YlfFDzmWpdRCzEsaWZwk+xIL9SiLsNlD2DByAqxdQ1JeMRq
e7eY5l23JNnFab8SuNif7VjcWQ0kmFQwbDDd+FqaYgSHXjRHcDGMCRs8v2IUqGEsDN8egVRAtrQD
pVZvlfV3GFvvYp5HR87IkDPUwKgLgM4z3KMwQiSx4CeACtdcoyL4ALgaN6uj/SjT+uuiTSTHxpwn
JlfsJpbc3hHZ41oQDIATHnp+8w3vcgryX5SHoiGqbAEhoNV8OPh0+6pz2/0gxNplImMvsJ6iRX8F
lhycpoA0QWe0JCCZR3kkGDXapKWdS7sDbwHXpGnzVzr58MVAh7VVtYM0Y/qPeHddEi2Bc+atL4C0
TFRXY8DPVWiRi0AeaG8zzl6i9jQN27qx8dh2Zzjr4ZpRmKFTJoygtwJRHsZ+09hM8PIu2C8I/Bin
II2rOuOOWE3j4drN056J60eeXD8HCKCrIAseGguEPRhIKDBc3GEkKFEBeSUSoTx0Fcz3fsT6q+n2
U9GGeGdshuTkQxogpV9y/L970U97w6CC1vYlA4blh22WGldi8jlkAF5qZbBnOPKFRgJ0D4sH+0Na
hZ+dIetXPvJtEi+ZTDh4VFCn298G5uGCYOOt5dYd5e2vNu6MlelP2kZoDNF8TLdbq0t2CwKGLVO/
bVVE6NHEveOJp76t6ExNiP4YCm1Su+u3heHclgltaJrJzPgm/Zh0zGUEQ4OVKLPw5GQFyDDv8+Lp
7Wt2X9q6Q/e6jTe5i79l0RD5UZbqos+GxRsEjPPJ9Ks2BoqGbUCKm1eiZxtoBC4Ds1fXdJkc0BNA
YVsyLaGctW3nAISpY++YUXbQhBk0WZ2+HidNg2YKpRRYxtrUKcXMVQr+qQ8gZpNMTH2NMlodPs8O
orw5KV7ULC5tBAhL6wpgYEbDMhO+Rwfd5ndWUwm/C3lXRoxx8wG7Aq6vygu2YzSd4uWBxinu7UqA
1sx97n0JJgRoa1EKSo3RRLu3ezKD5bi/xuW+X5rwzPTM2YU9l2/DqFDW0HTkTiBWuWS8ssYUA0oW
ESd03gaiplu4w5G8ua+pNjC9H/UTsIUBx3oFe6A4evmTZjifWvy5SPiYEpcNeEgXWq0sVc4DUvIJ
SvphKdynoM+0TTYO5irKG+MQ2c3z7HvRWaTFDY8Tj+2YVl/VFfUmqcP7nInT3VDN5T4Ko29jLmIs
SfmTLeb8bKbpAyrei4CdeGm7CJ0eE+8tVRIMKxNFlyCTOSVW8iIauNVyqpF39bmDOXCuiOlbzxVy
EWEIklcQMMcFiQh2PT0li78dOUe6NCgvEdic1jec8/92MMo+6ef/0MEgFMzAkvnfdzCeAHvE/+ef
zaF//OG7OZQuBQFAfqBCCmQIwB89DGUOdeHE20yXPSIyfjGH4gBlDkv+rI/WVrYx/upi2OY/bN+h
j4HllCGWwV/9v//7bfqv6Ed1e2tOdL9t/xoqaFjeb1FoesB7kD9lGEQVmDplaLocv2SmMN0u+zBs
tHOKuIlRR0gp2vcFbFaASBONhS4iilzruk++g04MvuYpnbpPS6HdQAwD8W10gkEBsNsDQD1zwKHA
5Jgma25DSIrGWwTD10uWTShbvfIps+hI6PCPbjQ7z3cVjwrCf/39FGBGIfF7VVfFY+eKT9ZCb0Bn
UtGK8hpPJREe/g0rT4X2fnGOVosv0RUhRK3gVW+9pyCo4Jcu19GevkEboSxng80u5rNdzic/nA5B
Vl6czEA1E3t3WTBbazqJj1VPwzfFmQlxr6YW3ujdY+aQF202ibetRWyveweGa5pvc3NyLqgPa0rO
0pdZSkvsT5qQe0yG56TalUSIIOS7iYkpkJl3x2FifBNWP8eYFycEOPJAtT8I5PyjyD5qXgQXwOI7
OyHji7F7WKoIz6mQ94TI/LaAM5n7kbT1xnxs8gzel/PEXQ1OM/MAZjLBxm+1z70zPDMn/UKA7dAX
jGvTo0EDam1ayELIOKGujq9Khy6ujyAwUCc4YkgZe2Gri9w7zUPLZEwf9XTgDtYI2hRk2hR83Yxf
odMg5RvlcKtzDZ06zDh8JPEh049uWj/25XRAPu/DpslgXjvT2h95tgOl/wJWZSChlKfI4mffq/yW
RZhKIiTnAm0977HLRI2hEmL8ZiQf2LRqtMOyQ0Gn6coUuAA9MX1ti+yiSbJlk+cJMQWPefJYu9/0
yb0b8aKden6EuYarh531kEIL3wZf/YxIhrrV17Wg8zItN3zCa3A01X5MhqMDVGXlT413NIgNXWtZ
um0NBrFxHn8QVJQOcdvfUXqtz7U3PEOQ67ZxLghZdWT4D9AVp4ORy8FEl5ZxKqfGS5ETZ+dadLQi
P6Mc2aQ7o13X9vTQoQU6IFS70rioCUEKga0M5afCrz9lxMIykf5oe9lLnXFjzwaIaKaHpLwsv80D
VobyzoS16mcANQEXUmpiGItvd1f3JNOO7uNS+Mcqhncz1wAGIioBLrU4KwpvrtOBU7p6WkT/j+Rw
YGYQs6qDAz94RRdMQGha0C1m534ajbUlw4beF52b2NDP+YqFHwVYSKlkz/k4fyJRvVsZhCD6/Q8B
MGqV+SVdOfoiCAGKD3XNITIHMuuiiLGG/UorD3pTLOvKHsmYNUJxRKoPOXVdoHvUsBPd+t4MOH/L
edgEbXwMnb7ctZLYbCXmcqKotrytve8jIHbFAz2XWlq1EDA439Y6uSZvxoRy+Z/++EcJ92goCOco
8d/XtaV2NoWg5vn2b7+8XZHhn631flObtjhNY8/zH3GR2sro51pbI0lnuqmIFcwpZAzbFJ6HWYvB
k93Fw8kXRLfp0G5roTc0iNH6mjMw9qKMCWsIg0OcVgxhgsrtT7VUGUaMEt/WRgv81JwZFKT+3KVe
kbbmNaE8snt/fSJfoV428yxhpgGvTKuQihHUUZ9qfJjFgrW/TUx0RWof/DRc/vIlalFGoUPK+/59
z/urUIfxV+AES25uxkn95ds7MWnhX9SOIUkfwfqRVtlydjtD9dQJJwQSmNjPYwFkbd7XY5Z+wS3o
5XQVRORbryNep0WA92kSH5KK19yMLiRzpJ/sMzjOPZ2t9IxT9nmc5/ZOIHQGLVheFbVQkGO7akH0
HdNuDQpgZcbR8mWKh0cI4oG5ZJAmpQOc4owzNel1KUIbEtzwXCRatS0H/Fqht2gb7NP+qfXM5mBG
1YfOp3jtWfpFq2ux7dPa2+YJySlxfxbLp4kKEVx6erzh8qmlOikc7XWxfErkWrvAP0z7a5V1x8zU
4QEu3ZemM7yDVlrdAYD7VxtQ6KqH93OIuwE3G5G2hetlhx4c8rYmB+So+dErGKUfZSy6R1cPq5s5
eGuLwpJHheF5KUVCpnl5E+FE6XTqqxcKciR6xY9FGocYfl2C5WI33Xae/gkM97LPIma5gJkZgxoA
/r+LemqvZvzQcnbtxiLAhDyjkaP+SJRFCRw2jECg0a7hMq6xFkvggi3RCy4MBqVZT6WgHO0WhAa1
7TMLl/AGGPDUbJRAVy2WJLwfBg96pRKcKtFh33fjQnWdjlI94H+ylWLK8wbjmKcnd6IBu1YY9kUk
gMgkDbqVYke1CKX28Y2B/r4919TJazHv46kyF2aDAODVAg+Zj4qHM7Q9uRIpMyHxcaXWhx4haJcM
qEv715ra975JZeIjzAhty9ygPllSdTQridGM2CiRqiND6o/ITDHX6l9tqU5KTJqoRS9pGi694Lqc
k2MuVaBq4Rjk0JBAxvYb8tdyXlx38MnLQ0joMCowlU5KyqYWuXjnLatNkkuKdSjVVoXSYE1Sk/W2
GktlltomJZciJLItWwm4XKRcUoDGGcnPkCuhVy41XyPir16qwCqpBwtSlGHquC4K4aQ8A2TyuvtG
isnk3TVGXsYvXB+U4+T9KCup+2/2CXIofzizXm3ftfRKJK9OBLX2vlgagU2bJPS3466k+WqhjCLq
XKgLGYAatm60K9zmgzr2tlLiqVVYeIjyIq37FJYIgQkKq4968rWTCr5QavkyqepTPyF84z9A3L1U
/wmpA3zfp35vwieNPQHjB4WJfV+8sdolVem3fYv72khdog+OmoKv/E3V6abWsqJ1aQT5eO7k+fa+
eD8H309EDy2kLkWRg9JHMnkm3g7JpC8VlWqhIK2O0laq7VEKLnOUl6Nkbr0du7drVJG51GoihZtm
Nm/eD9zvVoP3YwhGihG8Jw7qAA3qmn2zibytO2n9zUvNDpQtNp73Q6SO2G/7PCr36yanJ/l+tboJ
oFRXHTt1Nat/MbU43Dax/hHt9J8Xr5LLqu0u9ZD2UXctjgz7VonSVqtLRl1KKrJArb3vMyJi4zuT
9C2l46WARcYz3vJu2ndSwktDi9uB/Le3F8h9VUSK++AIb4NFrTvpMl3N+2vtt32atIRpjN1Xtu9T
t0iYOQDdR4oMNQ7RFerkd/KuWiuliHlBzawOoSFvKO9HFHkWj1G1jV3aPaAEWalLUF2SldJORxGx
oLiC/K2Q0upWqazf7rPXQMqv1bolJdmkXWLdk7peVwq2DSndVofYLaSeW72wRuNdpgVib2kbADko
jQHShaMWb06Ytgk5ecFirP+l++vNDdbhId3YOXKNuZzIl3s7wvIw1/LGjVOfnQgdtH3Wpzv9r9uz
im5Vm2pNLdR9W+0L6VSGZUME1F+3y1zxfdWd822V938tgyhO11ln7971/4B8KuKglaj9Tfz/9m+U
4pftm9TfYHx0eNftK4fC+2Zk6t6Mul37OtTkaXwN+6zYR/IrDQZfSa29L/7VvlLTGGK+v4ZMAn6F
f/UWE3OVbUHkqnqbXP0d6S1nACDJ/pc/+1d/+9s+km3czaJ60fKzqn9FJfuF1sFIo4hd1dSv3Q7j
nNH2341RPo5KA/26jYTobUEATnN63zem0siAGmWn0yjaT2N+RsNT7C2ktVSe5Z9Fc8Kq+hP1x2rn
b2+jNn/5G7KVtg78oFJ++bi1XowYSbB61dvbvb12qKdKRkfpZ8Masr36d7Vw5X/89q8Dsny94EQh
30+iJkYe/7Wh6/CsYuycnVvP20FAnTwMEszvah6NzJi6P1rhvZIKKz/Bm36YZC506X1lZATE/aYX
fkPBkXb+qSWPCLuz5HPHfQjmhjwGKcgPaxPecZGE5WWWMql3ufa7ettXynq1nQYUlKcYCqwSZ78t
1G1brdaKk4gM5sH29Z5us/he2HW7VRpnmgD1m1VCbb6p7dPyg+/BEpqZ4G2UnH7Qo5KfLTyp76J2
KdmzWkSp4e4RSO37wJnqg5KEK/EzOTrZ1g9kN14+7pTq+40vqHT3eppnazGVGAVxYcCk/Utbr9a6
niRZFGGLvIE6mGGccbG3RCn8YahQa4YzbGzq3xC0uPWq1Eq11rr2GvAQxlx5c1Zq8Uz5KJS5Qm2P
NkDaGSIPICxQSIm8PyDNrU+F6diQ68NP/bCMCwhnBosqafNtTXcihOMAjKyFjpEcDfmSh6nW4GUG
JCuKu7TB8Lo170JpRVFfXC0ovAr44pjOajmoKFCfMOuRQ7SKuby+bmKCZ3xK5RuaFz0xwshjiSkl
3WYEMKQSN2ctujVAE3bqxIHsRHrIUnI3VquElODWs4GAEc91BBWN3ZR6Fi1xuaocAECI5n0p0jcP
hgJWKrU/x4jnglpVO/WBiAzRokJU7ov3RYESc7903u59lyMHFqT7Reu+QzFY20AIaAY8qHdTHE21
9r5QjoLe6F7wpfuIsfiVfvHuQGfhh7dx3Vnt4Bx6m8nYme6rOMR0vxw5BlcLBWmMnXhjpSTE6JnG
PUb9g1ZZTA6IFXlDkErapR8U+O/VtqNAlXFvCQ6u9cUcTDr30Uwg0l/GDoxAI8rHMvpJsa/ZmpQ5
eWuTRmLZJMemLieM3uN00nUUwOTh/LldRA3Q69on8w79aZqC76h8IrVWRhMTNqn2JknCh3PKb6XM
NwGGNJzwkA8ntflP+9J2rQU0wIuR2Oeyum+GYryKsIVtbG4Z11AoGuiMZna4WxAOr3tXewIKl8JU
DREQmC5G8KAq915ZhFvkxs0OShn0ed1fbkbxOOslNtcAOn3dPNXd4sM9qp4XZCeHjizLVY/61zTm
+DICl22rRb8JYVSXPEJf6N8x3E6Rb+nWeTKInko9Logo3o6kWW0Tw17nvnULqOZ+9BM7O2ZDXcL6
I+qOMFOqMD39QJ1sooxCJdFw4aEN0TeGc3JowG+c63G4DOiWDiPiEK1CvZlE+rRZXBnjjs9k7tLm
4HpxtNZGBHUB0s2j3eVXYOWA7YKu3NtkigPqc+mvC3GgJ16so8ZxrhE6lDQRGqXg+WW0Ams9euO8
xrtrrQxtom3u6MYRweg9lS3kCil0frUmsuZHh9py5zRdDTVeDXLJ/Mnw6gOOaUhUrY153Qh0WqVD
KA0uOWethaG9xoWaXPMcGabBbBz8yXrJ7QAptl0dCBGMEIW012Xw7rmdjc+WSPzdbOYFwlYSYOxS
H/cRXL77bF7WsdnKMkiEWCHVgRl5045cE3ExfdLDh1qgoLbNFJ04LUPN9++ssi13XgNKKKY2o/Az
fv3g1NpzHlj93veSrdFTSMV58A26M8mA5ril1Ioqf+lWtmAR9hBlEOrSAh6+Q7kpwecDGBjrTRNa
z05ZTHch2W8H25k/TLoZb5sUIMYkM2/qmJZSCnS2spF0CRTR65bK+pzqX92OIm45fK+jEAjYolPh
Dw7LhLnfcsUdoJQeNfFIeIilUwnO08fGNdo9DvJ+F3YW6ajOpGM14GE5llD44avBOuuanc+TAsYX
0paepmgeONuBIvh6aqDwOxpJk5op8UgoJirYbztceQu9rkiAbpT5BDD3j/VigoKfwKOMyfcB3SwK
W8KK+BjkAeiQNFaCcR7YeXqiHdqHziuqO8vSUkpN/Me1zFzIZyO+Ag+kHZh4iKKkrL0XNDMSv/nR
O3K8acGxyphgruhV4t8AXdiaQLCnXu+pQBT7xOr7Q1Qa+9AJgo1VIU0IE2NrNV2wmThB12Xn34e6
JPK6GZqp/qDndXHMsuZrPdEsqQyr3/xv9+5/0r0zLdpZ/657d8V/9IqV5Tf3kfyjP91Hxj98x4D+
ho7BC1xlMvrTfRT8wwOapbuYPkl7hdnz7j9y/kE/zXd03fWo7LgerNU//Ee2/g87oAsYGJbuv9mZ
fuvU/dvOHZ/sb+4j8g0s23NwRmFo8l33N/eRMbgNEpKoOs4AUO8HPe8fQ8hbKerbkSCzzcKIaj1D
7CdD4afjEorGwMR/O7/+1k/8W//wdw+U/BR+YFBe9vktjN8zzodO17BdkDpb5kGzqx2wf0Fxtwyz
cXUWCwtO0d61xDvR+V65TGa3kdP/JLw7Bs+/cK/E5f5GM/5vP5L5d9qtQ3fUtXXbNImGt82AMuzf
G5qtBgi39vXyaCLZWmXkTW90AXkZVeL3ok/1Wz7Bram6HpNM9NV2vAoOputuDHhcqI4egSd5FIlG
saejC0M0JznGC4jvKaH8rj10zvvaAqnnVT14+jp0NpXXHrSxO4xQgk5aNH345cz8o2n7tx+ZRvDv
hxqnGWebzwnlG/ZvQfKNpne4ctryqAcLNC9vMvAJVNR8kxCJJd4bM2yTfQcf7GDUNsZltPOIQaq+
vvhTKWn75n1p+i+hCXPtP3w2TvV/+myc6JZNP5qLRJ7vv7aP+67HSeFTpoEU+BiO7obHe35EFjvz
wA7gxgVoLWareXUC0Z8IMy5WJjnAOQSyNe3J5b7Q7nmy/8fP9U8nJhEzDOi4RmAsc6Dkb/pLWzvF
pFSbuLWwox+bnlRcS0dI4WgzUXpGeemdHiRYH5BnUqbAMsaPdTFWtLx4HkBGNO6KIf4PJ6YjD9Ov
fkFuIbqFF4a7P8fS9OVH/uUjwZbSlyichoNFTMjOwXh1dtsCOJCv3QV50j7l4V1mWtFDM+YQ8wx3
OztUSBebpMqiBS6lh/V0Le0Kde2APp3sJPvEYOJIuVB/aQEcekNI/oSVL6vcR0vvZPazi3nl4g4I
YQhWLmkL3xnTPUBL5OBSGL7UJrFilLyBfFmEIM1fK1EOa18Lpl1XVRdsgfDw6u7oWNVrLNXujNxy
4tkMgBnIz8dW21VVO1/bckN0788kbcytjs9gM3n1sPFsqaiX2no3aJPNEtDNH0uQkjMS/H9/Jpo2
Bs5/+oENg/1c98gaTOn9/PUHRtHq4+rrxcEcGR6YRXWlE3puyiBAgmO1RyB5TJAafIVTOF2n0l7O
C63WWxqXYG0nGgW9lm1KQ4vO9LR+tIU37+aGH2gW38e44rvPSJIyQufOpO18q5s02SfJHPD7mijG
bXCHnla/Ujlax7EfrPPJ7HBWmQybTfuW+eYzXCsiHGnTXLWWhVrLgig69a64DYFLnjuRzNtOM+J7
tcjjAJafXx3HCnSycKuz15WPHEZxzQmAOXS9YzwPCBwe4vB+WnniVvaFsdezxXhGiECRrI3vg5Q+
+zhjL+LkWTYAoFyzgmmMF24PkwcGsUH6oFMxGoul+7Uu06NtL9ldH9TZnel8nQWhXdNkRHcmqrvd
Qiz6Eb/uhulqynCW5i+Eq+wQz519ccdok14A6PUXmJPBtW/y5M5ImBSZUfRQpC+zRgmARxtRFsYy
n8t2MK4ExJnaPF+x7958p9E2Q91ilzLL4DLGTYvEvvJOuT6RD1HVAMfbDDWzXhBIbRPUZfjgQt04
6S4ioZJNyMdJi+3p0uU1PiBhHfB+fSmH4QOBXf5JHSM3JxKticng8aii7yyLkkUcGCfsAEAkR8e5
pLhOrUK7MvcHTqvl3oWn6jFovOQBeNQZ0wsobCNLHkJtSB6wKMQMUJur1aL21uhQP2F/CrkzQxV3
J3tHylZ0cUixvzZ+OV/x0Y4bE6fOSuTzxSQmzEbG1jwE4EGPaOdRNtb954Rp+qWbDJyogaB76hHj
kznTafZ8MixmnvKpFhVbf4Bx5E55ekF9nl465niHcIyv2eKFu8DoCXOqDG6z/vQIabc8aQAq7ic9
JjUH/gIoJJm06bb5cYiRFFZlot9Ct14lScr0eRZfpraZbwIXwQ15yccgy86L6C3C5ifr0dYb7T5B
z6K2LFt/RnXNj2xUwf0sk9zqLqAitBxFFHiElbFwojY5QtBlWC43l6AEDiHXMofv0Q+jT82cfVTJ
RiLrCdTGEblc1EvAaCb4iUqbLhOzrsLTh3UdddFDKxe5jOzhIoFXIjfnhptpa8WgA1sXsy+7bL1k
DjoaJOMh2yZUMd6bZhY9ZaRz7CNiztbcYDSQjSz01DnF+bxc6fxFT7Gvi0Pu99DO6zuvs9ybWvTU
4kj+nL+prYKguCtfbzMxcDzN3VCvhiTOn9RiGsJXf/HK3cxNe9UhXUVXleoG4FC4mTnG8GVq6luQ
QyulCdo/RYR+84BdaEuXp1RYwUeD3gyW4258sshgAlL5kVQl7xA7NPeEk/aryu1oYAuUNHrQaVfR
ZWIFHbFaT2FTv/q47RL3O6S45EM/cxLrJPLZufPRcFBm+lUhJTFxshKN7W0AkXzLKxHcWpKzPPOz
D830hi4C4+ZH4SKmdsXei+P24NLGKEvMNHOPzpuU6Q3CpPyM9eQ4cV1stc5GcDTmRwcc/rYbe2eb
FM5FtNg7Eq9t9xnVPXxqC9nLfguKoxnnfV5keHKk1GlA6X3U6+Snya1tF9Qj8/MeEWo+cp9oTd9d
G3ssT+girRKG/kQiaF58pmAU72xuvocCTGnZCv9aaX280aCRd/pQ7PU6tcE6mR/S3p1X3LqamxuX
WB7GZ9rsLprVwF+DyidX2qjKTZ4HMaqX6C6PE/H2a+aIsI9L2a4Q2FlHDG7jKklfHCH6m967m7Sp
cUPK+xNaA+t55lxuEdHpmsRPBVdKkiM9o6BcG/705LljshfOeWIQQQWRvQzdQVFbU01UwkQ2N/B0
qg1XYY446UduEq7vb7Bs4AOqaRHb6XKIfb85GHDdyXUqX6N8eXKjyL4kUYcEuLQAjZboZ6cx2Oqk
Zp8aQsyNrl3TpCrOHL+bH2HI6iPv5tULyh5qUlQWMo2oeQ9Ga4Xlz/DXgqHwvgyJxrV9OkV8tZli
lt9spgTpmhaXsBA046uulS3jVbGt0xTIZimqczpYKa/q48tkGec+9seLHW0toySQTwznskq1lwW3
bVCgjjPj+eAneXawkvq6SGsjEzICY5sy2dlafFrGeRdnwwsCFYYr4DZJh6PdqjtPWTRvbIFfgNNR
+xghOSFjvdoHYvCwnEfLzW8eWiLz0EYkEdb5qea/JwsPHzUP1mE5+xMOpHie5IPAyO91uu0ngIB3
SZoCkIzHYyaDi2u/YASOgRXtVRVcYjkOKAiL66l5u5HtnBaqZ2tq8Wn1TfeJz9HxoB0sUd81uVld
9eBHPJJjHobWJwY1zjFz2h9JWmkEP7nWkUjMe4M4yZMzL+22dAtHirXHg/Cs6dG1F+NcejaPY+qm
YMgyQG791N5aKdweStf+gmuvfk28+COYZudkda2/BvqMzzEvNGQKEMVR4RGIGp5aks8AOucOJsMh
O+qNe20QntS0NQmlmlF+gkfI3JuRFhV2+k1d1xWwCQolvUeNxEvTlIJI2B7Vh9f6qHuoRXBXRbV2
0psEtRwmuXUPfuouKDIk44Wxi4PnYWhabgMAqK1+4unv2xivsDg2kqPRZ5Sy+Gaz1vb3QM+6VWcn
QFVjAOAB3o0dhSgKd4N1CKzmPm+H9jAhyUOqeKyGejgM04/WKau7sQJBvYTtz3rx6ZBGPMBTMOtA
jxFINtrOp+FwyCvLOvFQK7c2B28dGF3CVLVsVnHmebAvuBUivHkxiZ1fxzNfIYPhAQCz0o5mytkk
3wMFLWngpdHsOYOOliA2M1jge9tm1MMmwKoxZs52inqePVEQEAvmXkjM3qLn1i5gjiiItQ72us7b
cpqYm75fJ6n7gzIk2sV+ayaedzR7YAVtiiHbnv2TqAUQisRP9wm1itWA/6oL4HGIEatC428jAKZE
agCqi61noofoqLXAHUT1ElIJ3BE58mxSmV4lS7gRI7gPPo5F+Y2kNnLc0g8Uin+2DqjkcPbSxxZj
hiDS8MswaMt6MYp6Z2h9tY5Jblil/VCfc+xaz7nDpdvTqgY5kl7dzmNsahXpQYunbKM2BcDSC08W
fuLBP8c9z6jByaYnUVAI04LtAAz1zi9jsE+uA2V2dsM7hqnmBhdR8cmIwxuAkOGH5SGt7fQ7vyV0
0IRPSoJw6Z5NPGbATwTixsE8TUzj1J5kHN0z6D6Y8gtdrhQZbssZx2tr9VeiPpPDS1u/8GJy5pLx
0oqo3gidIL+y6Eno82Z4YzHTJLslO9vVwu+BYeLvG2udjLLic8uE7DxESXRRa2rhQUzYjLpHnkRU
kXXS6LZ2DmDkN+Zgn9RLyKQ/TWSQQqgNfnq9mWwGfb5qdEnpWbrm26LMOXrN0ISYbNDjeky/ZjAz
6YZOWH7vL8mrDohkp+lXgyndg93cyNR1bxoNgbEK60c9N51DQwWHKI65flT7BPg+zJCDvwdlTri6
rqFTmOP2scpizGx44tVWaJjGyfVxEavN6ABJrt9xGpegLAoCT3yCATllrIfMNa2HOUuqdZa3uD8W
AkVaqi3HxsJWNbnkj+hjf8H40jyhfZHNhkfP8COUSE1xsKk2U2g2mosfZB+McPQuBtlgvj1iLdPr
aKdHsfHYZ4b+GLsG+jE+YNgHNjoGnRmYGW0pTY0rU8jLxyc/svYOTDeqi8/9d+0EDu4oTbs3ukA/
zYuun0agrPR55LZXYybH899sfMSBKROkszYj3TEL6JMdRTSwZtGjJfx2v1gYMvBIjaeBgR0e6OWk
FsDWRPHLdjyTKuNHZCCZ/M48Mmf3R2IQUO0aB4wsVKAb5yGn9n9C31eRJYxNccniVVHUAfK3Nj3T
KGn3U9eQobkQ+pw4nzR94XLwdELSl/GIfzndQhbICbwoLqbIP7WV+zVs9eis5e1BD1KXd0suA/wX
Dmz0oI/pNViSa9syHenNZ0Z4h9QQwBH4qDOorlVeGNwirfzS8xTwnVFbpfP0ucmJs8fE+IIHa2Us
urVO0+TZLZl6tdbRYoxGcLK9RohEREERfMMr9MVbvAPZ5R/A4Yj1sLwWurvA3JYNnee4DpFN92m1
R2fHDNCPOEu7Wea3HlK7f2Bw8hLLJ0xuj3sAIZ1uNpsaKZORAhc6mm18y0o33PchI1wTCKghXVzh
WJESNEcXzZ6Po9dhKh1Oeqd/qcQj4/xwGzbk5iwToxqj9Yxjig177QzTYbDtbJ8D/TjkLtdUYyRn
QHftWvfFD1vzgGw62ZcpW+oVAV4vJnLdYwlWImSE7ke5e6TUhm2I3ARqSjSkuV2qReFsyAJyD0Ya
/OgWvmcqiLmzIDWBqSfuw3lwk4mEZdB+JqB9wEG1j5+dKIUBREdmadqGmHkMn9qjZsXdrmoGD5RC
/nUijt5vZHmn8Eng8T/qZqBtQ9dPVk03BRt3XoKVA8YO7kaGJSONsWszHaoK42fIT12PRL4vMplc
MxgI9FnzJXu10rq41egpaLgBE5IV5LJe+u/cOO65DWHIsMzg3tciBxe6Bw+wwM/gTPY6TB1zZ+Db
+Bi51jVoINMkfUAF1KWZluOb0IPY+uAG9adWJPkpwVR7sYOwWMfBmF7Mpjt3Te1B3JCjr7L9nBD/
+8IhudPy8GPb0CpN2uYLRjhCNWH57rvRgYAz5KQ6xJm+criHMGnPzkB7ALvnFgUzz4qvWh5s0Ci3
1z7LvV3Xax+R2VBiYNaOP8Df1jWPL3is7cY0rHYdtiHw95xMGuKzguUqanwCnVfXD0lCxRDHeIEa
Cme75zEpd839YMx4VMLiMuS1yWTpA3nG+kVHWovpr0fpXjb8iGZ7tpu+PddgiDZO3jZrA87JMXD6
zyWFoxXO31NlTjG5rAb3L0e/t3LDu8UUqAljuPnpcbBn/Uutj836/7N3JktuK1m2/ZWymiMNDjga
H9SEJNgz+kaKCSzUoe97fH0tMNJKKd3KK3tvXJMwhhSiGCTgfvycvdeeA0ee4pQonljP3ypqqV3S
u/f6bF9m3wBDbwlr54pQrNJeAc4ZQD2lT6R1IEOOyBSmS13dFlX06Ej4ybPvnvnUEPBa9JNQQTie
m9BSjguSv7vZPsmEu//gjEm1FRgeNtd9A37Js5os80ChcC4IANgkDa8+lfG9aw/+cxHn26KcXhym
gJs8INxBn2Asu2FdrOcozjdiSO6FBkAdDnlxFNguRQkZ3BjgczdEx+GodyEQVrd90dwkWlbCpObv
k4malvm4z7Go2g9NZRBvgNWW3sTQJkA0innYBOVoHkVXsG9mTrFF4v181Yx9qG+vDxuxSJYaZIFR
W765HRzvUX8qcgWccmAsOTSuOJZZahyJHrEB/MhNWn1B5/cFd517nKkBsfsYlosYme9zA7JSGIWH
q/Ttqnq7yhp/KuE+xKr/9q+vSsifPz04qtlOQ/joGgS9gqqvevszoQrdupEkynog07bZlBM0WmWg
MZYfWFQpc0GuSoVxqlZ1urmqT69f+ngS2+kboRQHE04MxdrZTzuEyRo5VfYtERLVtov6+xxcSaJi
fp/MTNeMI9+nZZCqmY3LZU9g/WzcNpnqOGlqBCAnMKOETTxRgMn0wa+YkOPPyLZiCO6dXd342WPk
9M8IFgiIWWjS+iJlGbGQjHVtnCYBrXJXqsF57GrGKqp3X/UxK54U3JKn2WFKHIyoPocDjoTkiFZt
ugmnCBmJozWbpCCnirQ13hry3nRSfAJAOXxwHZ2MKT8ghCCsbG4zGHSjBn3YNCBzBfKRWJ28LJOj
KuZvfNgOS7bGbH0guck14hb/5vTJGFp1A1zW3KWA9DgoruNoZjeum4IT4EROWuHS1k3prHRpUJCO
01zcoshPFbQ1xZW80fRc8VP4wk3Setd64xnunHyyCRc++TnNBj9qkFQwLzsnaX5jikJ7KZU7bB1q
hEPaBv290lDmM35ov45JuHPmdtfPrXx0nLAgpdHP934Y5i9F7p/yPNbeOyx1a9yH/c2YhSmJQpKD
EuCMkmL8PSjp8XTRunBG+bkPwnvbj5zv8Bk2fYs1jDXmNvVNYiKw365qfQKQ39hfstx0OXpBanB0
GunYWB/UyECn7xaHTyucTYHb/kDEEK73DKQPjI4Z9BJLx4SXmr2lJb2BxmRRDvFOr8YdLY7m2OQw
yNqws2+CKkjpBxZio9mddnZqLdhMjZIbDvs/GJXvOVDaB9AyeMGc/DYRvXii2XYMaChQo6gJkSSZ
w2YRPtYtWdPLd07FOK7LWuemZTC8IsJE29eyg2gx5U8hZ4R13HEKDpDprWO3L3aSib3t431Acabd
j8Flii0HhCDgQF2zv9ZuMx3ATI8wDrsIa9yorSJLN06liRfOUUIehhheWF32zmWos4sb59FZLEkD
jj6emE4WB9bMSy/i7t7I7PcEql8o02xT0PG9i/VGIxqKTUqM7grFy0PXsBk3gQ5Jz52/NVXWQ7OH
BKDRXF0xt8q3ts4AlwTvbVwjZ3DGqLmYbjJs4qHjlDCDEkjAo4DW+hyGLSX6UIuba1tKWeaOsZH9
IPT3ypSwRYqCLax1P9l4zjZhGZrHNJpB2ZTltjMMrrGxZuoZzC/RhNnDmIZHPq1pQbJwBkr6eQsz
Qa4cdxogfnQGXhN93iKyuGeJgEweq/Wc0B3Gvk9Mhlm/qhYCTs8YqZr07tSn7Zk2p3WGAOV02W1u
NfV9iMWFDnTQXrQMBKFkS6sHdNvW9HlSw43KlX4OktazeHuPU5R/SknnOgEEOaHks2+g274G2OLv
uso/O2TPrczBTtY6zoVVMtm3CusiCBNkzXPQ3M60tvFTGBs5dDj5iyo8tVH3MNvgIV3rW2WOsBiN
eDMEGsV2LCevMfPlpI7ApdJc6uPM6wbT2dm2FWwwh33Vhyk8zSRiI5gaiz1QnnqJjy/G7hJWvQHQ
kU6aNl+GipgYk+zUjY7E2Lt2Dposszd+W6G7DCAYOEN+6JO+IzED0/mU8HZISbhc5jqf6+eJRdny
29uJRIojVsdHYs6iG6BSxilpxcaupO6Nk7JWSVgWoCnWQnGKVORdopSNtuHEwTOkoTd0nY4qkOM/
reLyldWeKlyPt7MZ52/tfJii6NiZaKBsjVkzRRJhOXpNHk8UUAk5TJ7uwobl0Kxb7RzXGk9qBHeD
RTMALPzFlb7Yd4AOtoJDiBcwlVijHUaUoxEzFRbwzLpCPQ+jqnbVkpMm6tx8duQEeDLnH0FW2oR+
h3OwgCBDlk78vTdTe1vCID3m3QO++O5TP+mfuhYPiEMg3S4UfMQylQKE0xwego44lpD5/JQxGhOx
be4KPD0wjPT+xkbaVJYUfnErz3NQOgc1Fi9SxOHZaowFBGkoKFjkQU0wXLgIteTe5Sk2kUsuKrBR
f6ejt8Ix3I/OPuL8f2rQHa8sNRGiRc3okzK5SXqj3XHCrS4WAW/HMaRrahXiQlD0iw66HyaR+cKo
QqN5XlQNnCRKC1Ez8DVc+PKJwdVnuCUklwnHwQi8DJ0cyytDk4TGiS92/WKNlItJspRJTxbidBYU
FGdz+RIZrMh10J38gYqw1Mny6xhLHSMUeeSOCux5abvzMX1vtOpEJzU7BWYu1s2g/UgJoGI+4ZdP
JnSjWw0+pOV+vpKpGii2TzC898QqfI70vr04qQAz1Pl7ZxA6R8TYJ7CdDUBxTmyn0rqpKvx2PYQc
1FBZdspSmZ1CbC7rvCacqyIo5TRqMKkWXZoWU/KF+gJStGwoLEYQfSeFMQVpZS1Bdql7UO1LFhRM
DgR+B3x0sN9sNnbarWD5iW4jQwyAden5tCxWdsOCwQscj7DoUxJXG4BUfUDTz4knshO1oD/E9IXq
ofLrfdk1OOF6i/TZJWvNIp/RI+MBWZpsy+EmtFyxjVMG8X3ePpNbOuxzYIcTE21GTGluDpcAEIdi
SU4a57au6ua2Xb5cl52UOxgdSrJ3xluGAtTqVeti0F3G1BKI6MUab43ACvduzAoPO4WIu0kkt+Hy
yImgSBYcuvOWjFGoV8xGVb/p65Q/8/OLXfTNWcbpzqWMPdXAxZCPJukhBHKb9GHIlNXhBKrM57xO
2SalTlwe/hN27gAfdQu0BNDKJcFPihYThdqQhIdKTwGk+aAtFxQBzdis2aXF/B46ZsAJOVOPnYgu
eVvrn32yPSGL2bmnz+Kuazj4Z1lXokEh27SJKuSddQH6SyfPjOQauBrqVOZWvkzNnRe14N8ztO26
GTzVrThF5BGfAqszyP7B8IzI5+sUkmg4+cXgaaFB2LBTfwbVgcAUZEhNSXojECZe5BgHlMO9J2mg
HHtKPeEU4ksyVNs5ypgeUITmLt2/rNNqZpsGnZ1dbxpgA6tGPZFftlNhux6oXc9jSj+hh4YmRA0p
Sy+YT9ZeQiTs+9jr33Gyf7UIatz7qpmeStrTtBaeotKM9kNLc+l6PVyvDCCtO0nJ4ZWwnDZGlvmH
NACqxcXNFd8kz7KuyJqlnbFrclnf55xM4fMBrDXh+lW0yphDvfVhK9aCfWPFML4+I+R/YgCub1KQ
p17P2W1LZ4tjH+POdRc1D32SyUMFBHghTeH/ARn9kivru9bM/FGa6jvqTOMZ1pDa5LMx766LMLJH
CFlATxc33NcBWcolqxsdKG9V4BRlslnHhrbrIHRfkJW/hEXRPuW6khcsWS9JdW8z/3+0Eyt6UrWg
Q51HgPhjhUxAYSuQQ1mSnrY8vH5vImv6eAQzsD5evw0nicwqimD+WS1bQhSrgymVg0d0kf1fv+T5
8Ap9M92MSDDkEl3eOYsT5Bqe8fEwYax9GKYLzeZ/xmZcJfnXKI3ro49ojaKlAc4t/+GYxKNJM5l2
yeI9/HicRzaEmdqMLSQK6cFfbK2/p2jY1Um0lX5o8GskbVZ58TzxBFdp/tX2cX0kksJmDbdfY8fC
GNQv7r2Ph+PyMFqE9aSAMYxsLCIhF7fH1aZyNaxcv/35xXLCyKsSZrVX38j1Ca5P+PFUi1n3+qgm
9Wp2gmKfcQDDh5qkvmeNw8v1L5Prn12fIPnwoCwv4bcnTErEWbDZX6rFNlvYAx/E1Ury8f3yh8Hi
hBgQZWzw9kNJSnMiLhdzDLO74nh99PNbP9QoVAOCyZaf+Pnni2H195/9+SM/f85kzIP14X+eOQ0I
FmQ+2FHa8wzXFJSPT+76vaaVfBJRExy5+HUGl5E8+rKWx3QIbXPdWhmCDEWm7OAqWoeP1x/Q5Bdl
NOVhdMayOV3NGtfnda7mjevDn46O6yMRkryhx+3XD2fH4hO6/rn7P48a0Am7ySkOP5/u+hMfz1mM
NP5kiX4uM1iE6eCRS7HYSq6Prl+uf9FFnMBBpcl1VD4qhp+HFrPaaurt1Lsad9Iqa47URSsjMNPD
9WMOr5fbz481BWOx3FTXO2lcbMjXL/3ySNoTrIQ5Cj1tsUxczRIG7Xmaenz788v1z7Jw5mQIMiVO
Wqh1bZoV3vUX+ZlqAQI88IKkHpGLuPkzlmOkTugFUosBMjqXGoCz74EdM5N669hluZoi2n2K6HE3
c3aAIVFsuU+a29Urxs27OMtHtmh7Cx/tWxaFz5gqH8yEFuwwehOjfDIwA201BwLZwbSjQDNOLoSq
SED6mDjhrRgdPqeRcZuRXAiUIfnmKs47DMKf7YL/MCNusOpIxtHy4tWdzEOPtH2NZTjYNaZ5AUDG
UalCqBeAaqIL+mJU1i2Jq8E5kME2nJdmc+Sf/cQOjw4vcDWsnKn5Qi+OWTmD0RUCMKhafDI8IZqM
FSC9yVsimPGuSLqbIOFxHiBqSeyDb5sXX8p6ZXaXcZkNd9hVGzu+1R11khAJ1nTr+rZiRtrBcG66
V5nWd3TMdtD/hB4ICK7u19J6bQFjrYtWAfNJvrJabxgC8vsEEcmFLnqtavo6z9do1fFoMJh1J+Wu
gtJ6NgbnXdN3eoMHYnRAurbMWSblaISEMi/wG9L/lnBFGRocFtjGI4k5zMJ4G3WJXGm+7nX0gC6B
H71VUZVy9ADZKYwRbEl+jwEFYiNnS9+/i1zmiUCsdmFOboFTwv1GRA/CZ800h4YMIQzbgQaqbLVx
0aPAbC9Ei9TBhcFtE/HNO9dwEjv6Rn/QAkDHzBXCbRmmzM+V+FzYO0NxzDIzSvyy9rckG9xH7Q3u
CNMrMhjKRMytXOqaTQsHnDNtStwnCTgBg0Cb4aCJsB+xDUDCCkS4pCtpGCSB1+bj1BoKFBFUfrQR
8DDSC787JICJUGPEVPHWIapgrJVYxRYQl9LOX7g7f4gWGA990rhhwE2Bf5ABF5cQxt6fJTMMM9zN
fQRJs9O/cICA8nUwRL3h2o431IcgImlw4S1ry9epJRIQD8mXqBwmAJjQdHTle2AfK35h8TA51jef
+AlrOJaJlq/rlve4q3XD88mmYoiS+bt6lHu5oGL1BRqrL/jYdgHJGgtSFoPY5FElQydegLP1gp6N
A0htcsHRjnBpswVQC/gPNcDCsZ2v+Fo4tvMCtL3+EZA1UE6DeNAX7K01AsBtIOEaCxI3W+C4RLdB
blyAufOCzg0WiK7WwRI1F7Auc0UEnbB2R9TFB7Xgd4sFxAv9DvSKDZxXLphen9+gWcC9ckH4hiD/
igXqq00QUenhzFu1IH+rBf5rMkajMwEQeFzQwD2MYDaKnkBhvrTjcRwb/TEuzpg758cYvnC1gIYh
UA9PjoSjF0Mh1uL5expFHUDnIbqLTI1U32xrlr7BWpWqvePMy22iRQ9B6BxDaZ4LBrNub/WnaraY
EbSEYmXOA1AZ52EU0XZK5/5O74zHKq+/hnqm+KuJXjXErFtbtjUHdTEcXJEAR/RrxDaFGDcgqEsv
U/WukI15IzjZ9UXenhB+v+OITLA5tnQwEVpQLsrh7MQvWQlya86H2vObkatgeELoAc2mH4aVcBWl
U0lZmOqXynblxTImeckN5IpE9sRbGwo0d3IMq5CwDNr+zjoKQnGWQt5XPURCzQ5Gj3ZVsyq0V3Ps
bdhC7nlEd7Wf5yraZNmCBadtuqmjdlGrZ6GHPvz7lJKQp9HbW2I2Q7/Nnu3hNM2NAvNKKK2VvGZi
Gs748MpLrIFNXlQ3VU1XMiKlI5gx/Nr893+vLBa/IdJw86O6cky4tIaABf271WLujVjhjy33iXCT
/dAz9G4zX1uhGXx2ES0+jllTQ6SdttYi7hjtNvrDSzD+4vbgNbCg6sISOoNA8zc5u/LDtosR9O8z
DbmTT0SyE7ACaENIXEXsfk4N6nMEAeUW1354IxWwSCMDblUW/bqpTALraByeFrGp3gvyVtzgqWW4
fOC4qhN9XoJqQ8fy92+csQiuf1G8L++cruOeQIcvUb3/KsjGzZCacYHPOCHYykst4R6C3r8R5ozs
vUjlzurdYjPCgeltLGwcmxLAOnuwXF+iYTr7jVTvMJSEG36xDf2loJlD88f6jkDFkqxflMB0Y+6a
At5shlPzI73p31tJ/mJu4PXjFpW2q2x+javg/BfFfoxnRtiY/oKc0l1C3ozahl8Cy2yCoPqAKiNf
I3nqt3PqfOrtiOVBXuJWtV5hFNJD238e3C9WEtf72XY/qaUDUsXlZ+68u3gsSVwuC4KCMiI821je
yDbt1tcP4f8iqJ6m8vt//ec7VV6+iZq2jr62/+rmMm0Wpn+5Xjfv7ft/fL+ax27eM/7la9R8LXKG
UP/Lv/qnB8y1/+Hq2LvolFuLw0nntvunB0wZ/+COtA2lpOlK5xd6o/MP5lsGgxf+5hpC9dMDBr0R
Ybyu6GsYuqt4hf8vHjDzl/tLukpZOMBwOpg8nbB/XxUMAau3Y2U8qeXmdfyW1lL7YAnAB1ZFqAKn
j/AGSDaWl9k85ExJMTFNHmsZ+nI5XP7l7bv7uK9/8Sn9uk5+vBxAltSPjKtdW/x2u0OCMaDmZdbJ
tAitn8qw3MbG135yyls9f1elX64tl01G68tbINXpH25X9b+8Gw5jeF1hs6Mc/M34heaFjYKkrhMa
4M84ubtHa/T3Nplcp0GHBj/YwBH7sj03Vh/t/vC7/+o9uf7uXCpcK1iNdEf/3XtSh0NISomQpyQb
rPfCn5KdPQGqnVAqx3DTnrQ4ONEWSgpnPtLm/GZn6TEp4uwUY50lzDSqVwHs5TXq7vkP67D4dR37
eHFXBqnr6gKU92+7B55suuVaLdFkN7UXN7ix0qrcVpUvwJRH2oqOHex74p00K2f3plWWdkG69LAZ
/mjTAd1wNYzu9u/ftKtx7ef+cH1d3A1wRy1boCpc7td/NeygaGkyZlnyFPa+JAzHHzdNW+pQF9QP
II3Bs9TjnWmk2iae8Us0aW8dOeCS8bQMWBKQOdLYm6y+dlpNuKxbBxmc3+EQDzgjiaOiRyrHrkYt
XwFbd1B62UEkToM9frPD2r7vis82/vU9lvx9NE/VJkTE/Ga36lmLDfmgJeUdN1lyUVgw9DYW9zbV
PDAf+k1qul+cldeOnV9A3Y4a16Th6nxGufdKcpY6//27JX6tAZZ3i01ocXq6wrHxOP1mA4xRPzJ6
9iWg0YKcCXbHDVVvy1w8Ze6bIqxisAaPrCDHwKV4LPwQHv3/5wshqM8yBXc6N9RvN1oQY/FD4yZP
lgszodPDS6b75sPcjbvSaB8nBOI4XZoTM8xD22INdLXx6e/fjF+9dB/vBUZIaTHys1zd+s12iISj
1uyik6feD39oxl4yBVqP3XTAgnsno3jLZ/Sn5e2vq62ts+KL5XMQbAm/Xa16z9GkNVJ5MnVrP9aF
tdEa47EI3DvEQNo2Vvp8yqz4xmhBO+K9ueichetKmC91bf3h1jH+ut7YugkL1KCy4oP43Xjr+qbo
Z02YpyJpkeMM5tlU7cVN5zWoFvWgu9NXRBNU2oQwrdOILPa5z/H+FfOhmfNoAwtdXCAcEwtKbvdx
cCcaSHb6YOpLwNgUd6uqTnz4ZgVBXg25QwWLt+izNbdb9wdnpPHXlRs7NfsYnQAeGL9f2b4hDN+3
E3m62iVIwPBv6xo0LvbHbDfG+qrylXsuNebm1ZIQnjZW5/mT/WYWZfXQgNFGiDusyi7J4aY55toc
aEYWJb0WJrWnnjRCiNqBh2gEjVwmqD67ZPK0KXC2KdOMVWuDYrXA+u5i1fypDP7VkPxxrRJhqXCL
c7lSD/+6yiUISsYsKbluEqvawxjI1rrOy72aIqr+UxeMxZ9sucv1/+vKarMbmTjYMQwzv/jt/hhL
jDS1U5mnyFLjQxYE010Z1XeiBM+hrFptVYb1KUxNRNjLF9dYS/tbUuXZHzbl3/YeNnpGG4p+FBEQ
vJa/3Kll2BZpVWEGaP2EECOhP0qEEjvHDpDTjNG4M4ZY35ZYn1dZoJkXowGsEDS1uXeNptupNNgE
QR085qKv/7BpW7+uqMtrc1yqMUpFbmnJAe/XT6ZMZmmQJqqOlcrWtK8cdHgtpIc+s9goFPQ8aO9r
XttFd4yGHn+3KTPfvV32lWBIgQZVjg6z2NROSBP9FfE1e6sPzK1QFT5RS+3qYiE855azB5TpKaqy
1dWOMxr8w3jiFGNMPkAWEpDGKg0uKq7EjRvZFWYqF2yE9O/1wIVA5GLhaaxjW6OGbgjK243EHyBC
pe5Lwgy1QTJuq7rIPMqjZDPNkbGJ48IjcQ4LdFDqd8M+EkXxQYf/9yckcTV4/7zSLEpfFH0ONy42
a5OAgd+ubjJrYjlmpjzCqkPJZ9nP+hzO24JB85aZ7q2JWpZNuyPkFG3Qaua1rwvbjtcfrJ0rZefK
3ql0uGAEVYUrvaimY2ZOySGmuZy2k3GM2oE2mi7fMpkd5jgZuHYIyAoX3d/EbP6oHBvxsB7t0gQG
LCc1PAhjS7Ik7tvcbeLdYA83+H+DdRYgybgiwUIZTOta+eBdZklytRjr8kiHGWzLdaZ0/X6MkTU1
yslRQAAtRxjoult/rtfmXIYHLe0JKirN4oT/IcJCU6vjMO79bphu8mHeIrrLTli2OCUadrtdxpkb
iLinthrNNZGAe9aN6N5uTW3HUZapdv6alkl/mMP8oXCtB9a1EEXOpqnT/m2K6HGTfvgYGjSO+5D2
HYqUcV3ats9w0kGkkcm7luny7YCwfNNXc+jZejkcqP93FT6ac9YwZyitwPESk0kTrWl1boMavbCC
R9RYxniUOUz1CuDNmukHZU+m5RiIxBpn9ydHT5cLuEvXZj++N2zCNF/f4jz+ZFr7FLK4JzrMLE4f
4b6VA8rPQX8t+iA4dMJ679ou9comNlazRk4Znf9FaJtiLXYINGqz3jzi7MGGglNJHqz+JupM+9Io
xtRjgUGsbtYpITOPQ4DKubD9LQyVdqdm30bVPz0jwhrOY2zuDUsPD3pmf89Ht982oaq81CFoySyi
aCtFF28ctCF3fQ+ulSkgcK0mfEvy6VYSO5L5Uf/gGHzmg0kh33YPdtInqCdzexVYfg4tB7Z7UoRP
Mqmc+1D4Nb0TCg90fruB3s8B6U66gVj5o7Gb4EHr/R++bvjeQNaH14ekLqIro5jFFHvJg5ekZPBZ
sNZEXR7etD7tWGN23U9DWQfIAC5VPDgnP5TljkIVQ7fvDKCkenMTQEd+6vrOUxi4Og0UBLK1BzcL
dxahe7hI7LWZRZY3l3q5sbmsSbpK6nXr4PVwyxuD7CdPT615z7Vm0iTtqGcEn42poJKFRu5yK6XD
pgq68uMKr3P92vdCR8AjUfk/VFQ3p2IuvgEwm1dKzcXd4BY3rGQGSQJEeAQmXDCr0aej6myBmeqL
xq3x7Juf43x4UElknOeBysLkJL0rQwn3Oe8vWoe1ppqqRyYUu0AO/l0Luz6eGgY7cSY2CjtF7iIH
y+p622iILVXSF4csmE9N6hBCFschoTUxDuC4epfm2OxrIozBcKfvPkJEFgxFz0tWd/yCBYkvtXMg
KvUdbfp0alG3a7JHy9EJHXS/6SIks9uVRMP+FFhcYXl0REw8vUj/sTYiroquc761Z2vuw4fCaPRV
6VJ4S8esb5s8QaKAszfVc4gc1Q81CO2SWs17ky5jG1RxWTd/CfR8QNg0NZ6VLDbNqP4U6YBPK+e1
KdDFCzKYCyu8tQtIheSLSMYhKgFYN6yHwTEBrPEfkrSSrZlCRwSn0ABgunfTyXraIZzUPfrIFVO1
UAecpcXnotJeao7DOwtB/7omGIaFoPiaUVKAOCJiDSLAXZkEuKzg2RO15l+MEFioMeeP+ghz2lY0
3rX5LbSYnsTVhDFfc9JD1TNaqvq3GgVLh1xE5Y1D4gt2bDQHw5q31D5HLsK2xr/EQMDuTbVFzG1s
7RbNGyS6mNuuIKqzaTmGFoZ4gngWtE7w1DHgWVlp9lzLeDxrIvEZSMvvgT5OMFSnhGM0r6TPO+Dy
JbjxzB7US6cSRgY+KxI4WeIeQ91asVnn+wi7/VjDyRB+9TpSoa2ERBVUd914znr1FE5VxP3W78xR
yFsttL1RZu6mGhsmlbk1PQVLM5vqWpJW6QT6TVSo5K0PKqzlcbAVkjN1NlqHpqm0Q9+Ku8onnLiS
HT3Nxr2gBcR7NWyvh7Ock/HWaFveMjrmJd13/AdEXpCFCaWcevERaRP5jKMkpIrVCeoatMp89ETm
WqcpmUE+1LxlRt5vkdvVjKGbJ5pjzinI3AKRgHrzM7t4yDDVA0eIB88eaPLnxmhithD9toxHb9RY
nMw5YYcwmu/zBCMix55KyiuTSY3TELPOqvNyEhQ4M2zCEFkkEu2Ri8S4h8I8rW2Ls4QyfOIoK7yO
BMpJr8zTJ0cb07PZnKe+1vYK7Npm1ZTBBFi95LRYjncNEZ61BEBBirZ1Lg3tGeUIAW4aQitiBKzd
2EESkQmB6mFNYHXasabY2KqYSaEt1x3zllTAbpU4zdaoBvWpaqZPPTwVMgJltwz9PmsVZXYwyXnt
i8z29CDJNnmlL5nR+IjK5XCB16z5NjGQZIGM9BOpGQjmRrpGlcx/ZMziNq5mmecqdO5bu8puyQUl
Phmm3jbr3HOPpvqeOnzmv1MkM/nWNi3rkPh0WW0CUcPbR4TnjLAXQs4v5uRZ+mxu/yn/Wyw+rql7
A+lgSFZGTpeQwKTS+l00C3074kPURvTABsiPc1/HoOnjuOZz7CzqoGKxx9K/EZVbgxXTjtY4lqeo
N4C3zf1wZB3Wc47EypkczuM9mJKCzCa0obd1gQm8L7CjxAzyDpMt9JPRpzeqq79Vhjm9RVia0tbY
1Ystd2ykJ5O4u2l8O9r4IlEevskbJmM0+uay2I25iTFqMecb9FLZ/I14246kvycTy2LQJ+7eL7KR
mS86LrchN0xT0ljFZuZviT+KLxMKTmNVVZrlXf/HuAq7HamU0SqxPqeBGM6xT0ghnTyAE0uEbsiE
FKdbbZxlemR4T1ZLPlkHZPIuCdN2chnZwSHXNosDAWJ/nWpbdkbhDbP6DsfjR1jgNmhc+YZt+ltZ
Mu3jnvZytKEbofQvieZHHEkynJwa9IOstUiqHbn+DbUta5PpWT2fdbO/ye2Og4psPxuaOrQjHkKu
70yU36Ul3oD0cXcZNnjjMd6JMWLvkF+RyIee7LNPHa7LfZ9ELNMFYAhhP4zZyGAX0hUhtOEbOuel
GTaGTISJ8Zg4pfwYc+b1vZF9cZ3u1UKS7+g2gch4wIjPCSjirC00PLIS5uZx5Jb1Gicnw7N8wxie
7LJRzGhj+xWOr/aQqsDf1jLf1FMHbD4UF1mhyu2xOGiEn+31fJt3ot26T/1A9BRijhfMRtgG+diG
dnqzxsTeYo/FNkg6Q4pqi8+6eMc28d6JeN9N4itUP4SehMvBwpggxJQuhghZyn1Wv2gdKXhZAskg
suBW1dY3A3nIuknq1IsFbrcuTZg76l8YblJiK6NaFaXBvHu0bqYevNRQtSWFcWJBw2rwkMRY4upq
Xg9TIddhkN/3erWOnKnzIOx5vqkRel2uE32KeHviVVhHiQfB/VyN7rhJ4sVKPQT1BuY41a+9KZqu
2KSYKzYDE+gilq3X9ltmhURfj+1jh9JylWLqPWwUzOmNLhUyWoGkWg7pXdCSMt3P417YE3VvX3L2
CCwvtEoOO20D1JbkiB6HuIYP2is1FF1ZMPhgT6BmiBirRjX6JLiATuPQB3F8oJZNSRJWUbuy59sq
udHM5HOX6G9ZmLlbaY/2mpny2rTyW82pUYJgdugVCzontQ01ortVTdRtwN7B+Yi+c+LdyxyTeS3x
Bva1fGFjuKMW/SZnu2BNYucOEGBQdw4bPJH3rhZFOwP4tllb1Tafq4c0F7lHIEIFID7cUqGjZkgO
WWFiih1Z5Rx9X2rV98niiEHizI5l87X2UTUrWkmWmVFWBppYFYHxqIesFkhHgbc6xUnGGdwgM3nk
VAHxoSk8p8zJgPRJwQvIdrULe49qI4LAi/6BTUut0s7Jdj6qntD6PowWe4apYwKc4t00Is/ECOol
VchGEPseU2hSe4LgrAuz2pqtgY/e7VGHZP59ViY3kTs8lBTBrB8tAhBNfe01lsq+pk3v0DbaqnFl
u9rXsbI3Zm89moPEQIIXbqjNb2aZQefsaJxnTopgIuo3FToKlXi+wMM8FwWVY8H207Q2VuTui5nf
zSlKqOG/2TuPJbmVbMt+EcogHGoKhI5IzUyKCSzJvISWDjjE178F8L7Kqnrdbd3zHjAMITIUAy7O
2XttX7N3ubuPNXrsS0V917bqXansMajrn4UG+7avYnnKzY9cjbhtamWTuYz3RGv3xlzJW+0h5++N
77jVOty+xS1mIYgxW50q168DYTcuI+2UfF2OfSvvvcgmTXSkZVwI+WSaPKcWoTPljZztiE8hdQfr
m4JWw9Mt6pCDpL4vUZylnvtUqUTuHMsmMdDA2eN8tzt04Laop4cZ+XBmGgHaSXQdIIqD0eU75qfr
8f3n9yY5I/vOYDsuKFbtRSkuHrsJhoqf6Y968vE+TNM7ZiameswApWcyuwwWDtew6iXrfBtVko7T
hzB7lx1X/AyTBm1/bg1gC2A6y9jBnsDsWuKPxAz61SKVaWqPKMCNk1mVgeuo987+Vpj9h+bnLE/6
yzqFmRO5hrEUV2mlRcguB/vAYtzSbljV6T2OyCFHy5qc3DJ+q/TmtxEzPA8TOY+jz3bYJmbDK+5j
Zjn0NYRc+PjxEcMfLCjaC+Xpk0umJqmL/vOYgvOVlbpRAh1fYr/Gb5HOOMd9oC3WghbL9qqa2YeU
KkMvTqQD5lDCZgRHvvhBxVO/dJGlDrQLIkJFh+JkrKmvOQnuh0GrtB0hbTi4W1Bm7piax6lu/4In
adw5hHkrhuGLQTKOufPdg646B+w7IlUPHfU9z5Pdb0fFVGX3SVw+4uVfiN/979tlD/JGI+OcUadO
2VHpHtIuzovt6nbBpqTBXu8w4zaWzMIBkToIOYVApWiT+8ayMPL2tSIYORrP/Xpbt90298lHUpXJ
qZ66+H40NeKiJG79Nonvtwv7n0eOBcZ6Ih46mGLvFevPN1FY6jQQZYw8Wo7+GUngjZ4PV90R911j
8xPKw8Y36BO0qblv0qL5sepYUIBJrQB4ggeRbSJ+m8pVGPi1PAIIoP9gV0w0LEHXB7+pQjISTPCy
YEyaD0muQuDlWU+kunryxpNfsf9xa5EfGk2jvELqWp7oxnWGA2BAD73wkdAWHgY7n0NK23edPR4S
rPG7guYhAycoDdfRPmy7uy0CJU0eUx+zmWZye3jJsvhhgMV2FHVy4Glx5gxxmC7s5nzDL4KALm1+
SDMo2J2av6AAeZ9TCZ3RyH4Pi0lig2g5gdYaY0JWFonau9KmSh1SEqWQ3rndGeJQ8oy58CZNK3lE
T0dee3I3iuo4pSuoWDrqto6UIzgrZu6YZW2VWVc0ojYFEamf7ZzdYL1I/N6F712nZuhvnmyJTRqq
B3J5l/smLmDKuN0EO5eTJ8pS7dkejDXm29yxiTbP+DfsK1ivj83xR/fizjUBCAE6wuLXIASe5sh/
cHCPrT4yPXfxxrK0CBaSul8Mm8kkig2105Ick45dPkjbZrKGznzKVtlins9gnfE/gNz2WdHggbOS
Nr7ouEvOE+E+muYB7+7hACuZpMfOVPWjTqksmMCGuqUvb1G27F1z/FomOBlpb9g3WVUvTts+gLPJ
b6iiA9m6a1gdiXeeyVvGHO0dmTfHo9M+VjrMlyTyjCc7ec4Lr92PURp/VbK89xoj+Ymip/cmim5O
6u6a1rZ2mtmrPWfLd5hXxQkXDziAqdVCd4b8ULuvmdszvAOnuOO1CkB8h25iHiAUGMJkdi5MUV/t
pP7VrdYUUdTpaVFeQymQ2RVexQ9fuW8kJ080gOBC8dGTY1Oaaj9N0DpG68JCNT92nnDYoQjnOlUr
r9rb5WiO7sb50Vwsl7NxjPe0JAm1bxzMbHA0QjqCoLfsbn5uWN73pDlcCTsEqkDCbzoVNlK5XLt5
bfXiz/nB12rY0A7zf4+u+Ib0xwpjxcZn8uOvXRO9a56ZXsjzfsYe1d0QXLwaCIyuxgRMwKFGRxKX
9qqT9PpsQDtiu+3t6hbM+bb5NOs2JsfbuaNSFONXwXFTovGF8Ry3RzIF9LtGV/od5nbjTupFHdCP
9QEM6csMfocbt8eMla3uvBf8Z4EmHPmUCD15GcdcHoj2ov4+swQIx4SVCRSZJwgz/ZmpkNDYqajb
3VAL+1ZHYDdLh6RzqFeVCtREJ8AaRqojVXx0vS9Go2GbyChjLPUc4jeZ9yBy+hNIG1zTln9qu3KG
8tMFGC8W0tZaH1MzPXDeJX0tc9TPDQQAUUC8QD9HMrxMnpPF+KZP37IxGpDYwmYUVn6TeOP4P0hq
ToNJCzVQVzuIaqAb573OPhQ9H7J7zkbeLYMc/jJk3qzsPAwvGXbLsk4+UqtmUp13pqjuaOeLoE3t
6lBiQhi6B58NWYCzBx8WzoVflrOG46ArvWSpEw6J4588qZkXYQ7OWY/fGjXMl+2C8+h5EdkvoXmM
pN7UMuxSalnWMLthpGa/HdXTWsOHmyH3FXUDsERxfdXZ9O98K0K46Dpg0KXNtwKupdknSw3HBdcg
q7HLAvTpqtTalGPfj2fGHurVtGaQqq2IFY4nPUDJn7HBoH7iWTen4tzQGZr1WJsOfmKcSytxg94v
irPs2ISYs/Myj84vGQOVz5xtfMV0RzT6kSDIp7EDWzYxXO8nfF8p+rJTqlA8Sr5mC95OPaB6igXj
l7RGdv9DdkksyRrPwl+dDH+VrZjOrpBXbRnpVbFU3zklELGcanQb17/tLifR1fRPVOGInRzEfMq9
Y9qw5ZsdayRToisuXuO/NgtAy5RUM8+O/xpE60Dk4R1PtpbtVc/oyJYMW00X3xkOJt2m9HFTaxmr
LMBmQUlO+IldbEzCa9AycgYwiedL0k6CbVVxR6Ep3+s9uYQ6pYhAz/03S2nmdSy0l6nT1wpIQESl
s/ddivsefCz6ZP6DnlOg8ovuh2Ivec5SCutGwRCl+HFnc6SCgXCRyQZ9JvX8ANOM7zsjZGCEWEGp
51DO5nxh2xmIGUKXZZy1ccK7JpNj7IjnhpZWaC/AKYDoEgACHAgc1n7IQNxkwkmOpUYfw27ELmNN
os+4mg13obCpWd9TwyQusejuetERTTUZO5q30TFpiiMtBY9s5sbZA06kNKexW6Ok57AMpb7oxux3
vKX90CkSlQV0CeiUlHymEsF/8+7mZkLG7dOC++m05PqjgQPkiHJG0ib28P8K61ybCawujXzWehxC
qLu0sY1s35hYLCiGYA5My12y6DXO6IHP5iWs6irmm8b5qxXlcHD9/Mlin83GJwtJc/2KT7ADssiu
xxCnyI6+E0NPmoDhQ2IsVRzAYERkzbhEVMKU7id3BwF3CXkymik5ZB67qZ9UHkV4dn9KiuEnxx9P
deJH1F+fY4EtA5HpR+do2OWsAr6wh++paH+k6HkCzWdxLQpaaa3LPihFH623jUABXb6CJHxBPIl3
xIm+jyUAoUzBAERE74cjamoqSqM4dhV9mh4AZqFbcKisNxg331Hkj2FjzbC7HLwN85wau9pPGRXY
rSYpwd15RDPVinZYsxRKGTLdSS2kOWGZ9+6cvfWJRccj756zbvi1TD0/xd9jymqhpe2EzLsB59C4
jBQHL6MokmIS1b8tXUoJP8U4W+SkQDUeVERf4dmtnZ0bl/mVDbwzjb/8Zi1x0JHejSIPs64tSd+M
WaZDtsnw2dmCGa+YEGcZ2HkpURyQkb3aE5kJoyzebAfdOVYedkM2i2a/aXGAkY+3ywvnadHEj1lX
DuOBZ17qlMxWR5DHZ66UGynH3RwJBgtr/Xlrv+1sRsjfIYZ3cNwdKU5T8jCurYisI81Xxvi5/UAi
xunhyQ89kiYpBtMY9BmaenMwDrlBEWhkP+67LMAXRSFD9w7tuLxqZf3kL94RR1J/kv2oYyRS7b5Z
6QdKv2brQpLiF0w0RLuHiKr2yqXskIAZ2cvEFv4Ki9tCOwd5Wcsvlp+xJnWgvKGsIbBydMjpcFpx
sdOOXxAeAjfu+9csTewHJ1EPg/LjJ1NGJ98e8y9F6NFY7UgSvI2kPFBYbiB+g5HDTsIivhSzuiKj
Jrstrg9DicfCaW6yPeIXeyUJ+90p6ubkze6pzXv3oanxo64ghiXtcEkUbCxKk+2TIYuHdFFXcMPT
S0nLEANo/2WJNVjRovJuEClZXwG2tHxINoPwj43LQqkpZUbJyWIfTArIUDYmv8V2X0uHdv4MFpm+
Ab+/wXgtIhxOxNvuqpwIVyXiF3tJ/xo0i1JOvVR34Abu7cGDmmVa7V5vyl/VothiZFKC6vbekWwR
Zd9YOt6TJQrJqwzMKpenJk3DIfdaGu7TI6BJeUkqKi/C/1qvzY7IjH9YU/21hCiB7WYkS8ZIfpk1
n6ZWA1r0sqRltCwS/bJb7eueoJjaMR71uMFt55bTjhVgf0obDZbQHppYeqh8QZ4q3u+yavzQp9QE
GqXWaQXTJVK80Bc7rj5qd/glWj0H9WXc2dBOb1aqTjlqknPnNU1Yr7yapLaOplGMe8tmhqaH5O0I
+HBZTTSEtPDnQZV7RVgNMbExuiepWQ2kBLbWT/rRPYaw9sljLD5aXpGFs9M2YFs69IcVHrTMme9L
sFBhjuVz31G9TO2GDtcknmKjPDoWO9GyzQkO6nZ2yug2CBY/0IpYbQko6LHf9ix6jSNQ6uehs/VL
FFtJEE+eg/mFrL62vKvsMT6S9ksUbYsVSnNL/GkDbUn64UYCyAYoBLWMZHYPVmp+jxT/cwniCILI
G3QG4DoZOUMvpSlKQTe3++K8KH7tmCdWpJ40WENTEdzJTJ7IeE8uWJ1Wlyz9zGxqk7dmaINeZylS
07kJdXSppK/k1AtcNTPVONYZ4p9xMPVuJbkhj/KhZ1wx+VxzFxSa6r51bkna2NobFProhXaU/Z4B
hwTNaP2c7Fw/DR6QgmJmh97G8a7HlNdiwLl1uUClOAk3cNMkPmtarr1E7RE7BZYQl46hQDsCcqsL
q79cHEvx1Ihb3U/ODomKCCoN/adjm6eG0HX+lx60iqWq1TF5o57BlUQiw+CmdM9Giq04pGc6a72U
IG+dhl9o0rMslCkQOY3QzwkrG9Kcai9JMMICPZwzKBmuxrYoNmmJa+iUQmrjbBDw3R7Sks0nSK49
0HP/Ahoie0RE9UVHlQZ3zbwvRgFbtGcFl5ltdDRaY+98M6fS2FOfKW+C/ro2Zd/ZZXvMrr5+iDr7
N1hwIso8JINGeirTMqYDkq7ThkRJ7Y8XJtB74ClHwbb0wZarycaQN/IzurCAN3tNhuamnO4OSwI8
83q+ClUX9+1isP9cDJfKgUbfEC150M2T2jlqalmUyITJazawVLav7syp4mnFa6MPzSGJRurlurwu
MjF3kI6Y7ZUNHo1vDj1NfxEuL91I1QWL7y27aI5pqqXDGV3MKTb7k+XjFnNaDdc6SzlaD+xdsy7v
AxeWKz9sZFdrckoA5eumg6oIMwP/6Jy5MyQRnUVnJL29N7Q3VAs95PrlUXMqubfYhYWm2SBscPsq
9IkUuu8aA6/nDNilM91p12c9W1DLiy65eiPnXurYZWoN+HCkS3BLKEgS5QbD0FoHU1B2nyc6OY2i
Z+KV6jlGKvhS+jBVOr63Fs4EtCk/bKYBML/6mvL1wfW1F1KQul0W+1dAJq+kmfw0BkBy6ASYerN/
vdhuU/9+x3abVugtMwIx6p6eAxdtaEb/0wr+xxq+ucK3G7eL1vWyUEpnDIeuwu6FRDNq8dDDweku
2mL0f8emfd7oapjtW+YuSCnr4fZIGfE7S3qa7OSWs/8eGS2CKO9muvc8W1kt16hmmvxjC99e+Y+L
eDvUy6o84z1gAsGj/nnRqhkP/ud1d2YdmjrZr0+/+GLrz904tweI/vZRA3nwmU3Y8vlZAUYO21Z4
iFs24fZujXiRRbAdbhfJ+mHdQd1Um2Ys67FJb+bocv3aR05/4OHzyd0CdC39pc0JotlS7/wc7Z7j
UApd79tuGj0LymQsXkSZlYygcR7EeV6fMZbRCd7HS3msLVLOVESbtS3jd2exP7Y/34LwGgEX1Ki+
SGFRPSEqjQA4JA+b2Pn/W3i+/J8tPKYgv2f7qv4IEv+HhechL96Tunz/VwfP33/0t4PHF/8QlMRd
G/CXT1aSj2j7bwePoVv/0BHJYu0zdXMVk/8zxcnCwbMGOLmOh7IaiSPC0L9TnCzrHyTL2Lbn8ELr
33r/Lw4ezAL/rn22ucFyfVQBBm/D+J9C7o6meDU5RnvRUvda1DQJxxkUipv7FIKTtxFqQzMtWtiA
pGFKfsk9wwrrAdMnNc1gwxOD0nDCShNFOM3EnbaYxPVMiLMfaTC4xSAvQlyg7XTWfjDPyVil18E6
Njo1cAvjRTh2/c+p1clPk/WIkY5INwZ0MRsnP6GKLBwf/qFVMl57sdplCUstUKjupXHst8amaIy6
KochpzkXJSf3sh19XmginMwUcNca3eD6zJ3rI4lOg7i6HbYj6R55GQM61fI3v0Dv2czx3xexbMwL
jE6QSHg0UQZzNS9LFn/IYsLPB293bBfp+pDtaHuW7Yi2mET4XO2NKc7wQv5OiKQPNa+Mw0Uvyut2
oRuINTvkhCc7M9kVmbCz1orUnyMElSXTf4i9QYWxwfonoh2ULUtxhYWjk1vga090VN1DHTHHL8ZO
SccJPCuurp8XmaHY6Tm5F855RMsAtaG9U0BnAkTcqDac9NayzNtLGmx0L1tpZscqrxFodOWjOXq/
wLaxh24XZDx6AQitLDCtALT0qBoRsfsUjaxHSeDxyALzqqus0S2yWNl5nvadkgAG+LUh3Wo50/K0
nGqnvCEjh0fakYItpta8i3vTuJtGQi0CuA58bbGjw53LTnqCJFeDpI4YGk5jMxjJTZt/g42q7pRf
5Dvezd0oKyj1mLAyC7UTPfesN3/G40LyxERnvdJ1867VuEoccbSz7Nq6azomU00RSZ8W6mUmqnjK
/flGwwaBiY3qL9bs5M4EYcPuc0EbWPiEbQnrJEm/uBeJ3wVJ2SHWGmNF0zwn/s9mkjmKFrK26BfY
OshjTFI5iWQR8LHIyaAgBOi/tm96kToUWpe37T7iJfj2NH1fRgA+twc4meMBHtaOBh/9boYJcWes
77qX0PU1cz50FPa3+0BkWndOWsJns91doi+vTpx1x16ge57zarl1Ix9rdFK+D7s4+qb2y136+IDx
yLiMoLNgjQ13tDA559npQYfJLHrXjvy328bue5fQnO7jleeSlFcNsc0JVP7BhM596dYmpuTF8Z6s
h9uNnxd4lvdaSRGaAbAPtwBuQ/DKWT9fP+O4cyz6AeVJb+eYMRkAKVHt3dNi0+VMF5rLszCvdUa/
re5QG3GytOShoM/ZWTpFW0CrGoGz6p5i03QZ7KVBKdWJnUmvjc5TJYyzNz3midlfcKGbe+WVP5IM
rs5o0jKufaLH+zUad0sp/3O44lg7ADonMrDwuPwqvEIRaTWNF3O9GIt3YfM/5/l0b1G2sSBYVwWd
AjOTEze73eR35OMasK4psRrdniGhgok2OkHarKR2h8ow+pt1q7culvx1IZSvK42CFUw+ofNOLGKz
s/ViXlkp29F2GzLjY5YX9hFRGIAOhDvE4TinsnfSU6P8hZWdZLUd+e9W5xcsN6C7bG9pYUFhpJ1B
NMD6TQ7UCKlvayFonO5SAQ6mLzaSiOG2O5NUMqAboqPQ1W5ywJUNlZihzpY4tOLaZMOiGBt0QHcX
1BjNpddbB7YGuSEw4qRe6ZeeSgOJGuNBt+NTWrXY/PzkUGosiVTWv1rL7Fxaz5sOZl19cSK+9FS1
fVBqhNrqkTGCUdDZJdWk86JZ9xHEOJD0Z8sPXblEwZpWpNrkYKfaR2Up/5zaoTFU9kmzNRoP8GCd
zzD6LZx+C6zfjsbWA1xBLxpkAHi9LZF++wFgTyppPBFYTyDZc7/uTVDxVZd0xf04NhWkEAkEvJ1h
nbyKqN6h6Ici6QKPSjMMalpHvK8gR5jAZLRbcW/NF1OZv7Du6nvIdShZFvmEQDS6tKO0TsOAlOS7
Lf+KDUteWPOhuFjWtGE3NO01J9Z3c5C6CXEQnvObCIZuvz2yqOHWTQ0Ki+3RuVOwnF6XjVE27N0y
o4o0UiK1rf7Qzee2mr1zWo5uETAcQlyZNdDM4qtZPNMlUOf/+OzbVZXqkGnAyd3NMsGFsH4NMlO0
Q0jP3q5tF5gfCJqenFthzj/HyiDpdrVICAXH0m5MuguLr1/MEm5GRlJwofPryNcfaG7Xu4UkcbZR
PgardhVHYSC5LPeTa9UnRzMOsq+GiweAbLRR8hSmBo+M6Kn94GfsIg2tpVMpBrBF7OtdzpGVvafj
75nsFNAXqwCiql90cNuU2hqUktlIK2Fyh5NOOjioQL7w9YIMbwawuqIk79oFcIgVLNqcE0XsyMqN
KrMF6lAanQqHuaChKNqsnK9PnvJ2tN0ml+FJj7v+sA1v2wWei+byeZXSI0niKZX1OHa7XVLHzK0D
1IL17I+he2PnWw+3C2Ij/LCMXBuNS3/L4gx3jm4QdLX6XLaL3oD2TvnxzxhULgzpCereqvLTQJrw
FBtn2YPg+7G9rrm++PZe/uPqEunakYLcwbEJOnf90IjIRIjyhlqLamd63F7xVdrU0tRaYd0uEC+I
nSz5Rmo9FjfDbduj2du/S9Zf+ynRkqsptN1SNRPyly8anjsE4esvEysMxALFubSdpr5MoGYJpytD
6hh9iHGP0ZkK0rmxA5Q8lITG+HvREqbBH2J4GA/SNRmYWyuH7Snz4zQv1cUsvOpSbiy07VCs17d7
Pu82yhOBHeTR/PO+7aHbAzIAx2dX/bAKnW9gzOzTGDHWrde89UvJViDc59U/R5aTn62Rob11oEBt
t4Erp+y1fY8NzHN1zVogwJULjZVPXJkkgqNL0W8ZARuwLP2zajTvGLslXvmu+istlXExNMugjF3D
uvX9p3ndphcrLm07ytajKu3AkW6H242fj/lf3ebKaQxrDRfc54O3Ixyb3cloyUhcX2O7+I+/325z
1i3sdjRMdP81zRJ/Tr2mKdPxYTsL244+JelIiK5os68EJ7EbiMxuI5REk0UD9HMK/by6HSk0JxDJ
1sl1u75Ns59XS7LdS0XQXj91hMcZ+rQKACkGrJMPihPqANv1cT2PbOHtVClHSg4GZpftwtOB6/Dj
GjyI5tgYrGa4bReT60IaZEamrJXKXWM0U0CEIo0jnyH6Ms/EZkRLHUkapnl0nGO5H9qTAA15cRoy
N8LtELw9U2GhGfXlP+/6l0elQzZCzKUO/edR1X4AoXJeIHIv+w3yJ9dJ6xP3N5S6/PueJneW7rrd
xa6FEJPtcFlPFCPBqHHaDmdr4nT9fBZT2gkWskkV17hO8Ki27AUCrI2M63+e/F9v+XzKDTu4PeN2
2yRN7zy41M3/m0a43bddTebEm//c8+dwe/U/b2T74+16SiWJFPV1Wv3zip9PpWcVHXbf6aur61K4
/d++iz9v+/Puz2f/v7ithnzgtnqnDmyEzks0z5L9aEpbwET1vJeNtZz0cf4yVWIiQABB0GS09yLT
l11PiGGgluotSz1Fb6/BRGUpFrOLfag6XRyNyH0kDrf5xlb4N0v0996FIrVQN9oBoyWnwOThRi0w
A5pIE1OZvE42WCucBdHFgcEukmEOyoiKJbW2eV+kfn/oIV3iIGOm8eQAYa5Df6vUl2UkY2po9a9O
jfqzNwgGVlgvquyKlrejalXRQVg/ppjYBYyDPBQaE5/jHvpxzvct69Nw6jNMZH0vEbLSDVEd7WSE
rn9FTpJy+o4U/XX13YTftHecb3QdqZo3GXVLV4UCDxQZrz8srWgDdVBQp1loeyloOM06u4NzKTld
iMDMLwlF8gBLwhVoJ6L4NP2eeH11nyQf4/yzoC+VWVVE3p6mDnGVfO2VDu3cSs6iZUNa1dMltqyj
1TcPsFYJqIpbLZDx8OFExa4BeXI0IyoSmVMd4o6d29D1XzXX+bBJ6XPWAkY5M7fypwHe6+d8ig5W
fkAOVOMHAX8uCgfynfUzj4onn9LEmyp/6oPaDyy5HuaheEfkH+qY0ndWqj/iOJqptQNA44gK+Fix
4xAQZ2PnB+VofScqX55rNK90O0RM4sskCbrrj1PX8j/raKhX4Ix1BY043+vfdarcO5SGb3LyaW5o
eRVSOOl3DdvHPdbjoyYgX08lIV7keRzSJiG3z/LesbEZF2QwvH8BGl1P0i/LZLxGrhmxItHuFocF
aMkyrbIdA+NfdBn1Ci46vtXTGBsv3kjX0yrqc4Ki4zkV3ovXFPcjkYNMJHnO7wmdH+5V/KIkmZna
3qecsQPlVhxTxz9qY9vs43K44e+IPjQgwPzD0JUDUpMjyRtJygAnhSHDJWGYTFlbBZCisjqD8Ipl
wl70B/St+jmP++6iuxl4qHl+8GFen0utuG9ajFJIpghYimoE+85RtS3Bk4Xci3HmxzlgY8HM3JML
OD6aq6g/Fu1F9v1Pc11kebo7gRL7qgmPYVXVYWFBt80EnaIypo1T9fadt8BpLxQEbdPPs6swlXUk
8Oa5Ci1a1AetMCLQ2fm31rJ/2tJ+Fp6uf2tk/ZXGIjmJCgWph784RPLWHc1lVHe6fpdKMWNgZRcp
TAJ9ZoVzroDEBjLtnjhHhMJgfnPjyakH+ThXv/Ulfaln6VwZWelFJ4x9X9xbi4ryuVsD7+KJPE9d
+1gM461Ko0ORJCe/QTPoZB4a9djpERiD3ZxzmYaVkh9RUti7SEAuc0k1aK8DnJejEHUN8b+VQToQ
oIOCb6RZH3G6kRdIVYtlnrcfaVAHpYrIr8X3hUbrLxa5ZKVPBKuQthDUpZL7viD5bXD1sJT+BS//
dKhBTwB06fc463/UuBtQCNP5g3+I6J6Rz21ZhBJwDE+RkLc8ib6WkcrCzlktmsUpGfWXxtWiS9Hn
B4r9/r5vodnobvuE98gKMvJbDuC2P8bel8eIMSrU55L6fs8eV0zsont5X2XjI3Z45zA4R8L3voxD
TlXKQcQOrucjdcwrfkEzNMf0fSH3RXgYEukwJ5hejIjGsLqLzO4NYwHqW30mKVXxRZtvShW/m3Qz
f3TuqUbpgrrGFs07ZQo+k9L5doz8ux9NULbqL0aCW1vW+cdQu3FYL0lxxKNOp0lYJb15DBC+vwO3
NjyS6iut0jnKunhWM5CXWDiC6M++2PfEAB382do1WYNEx1iafTq9D/H4Y/IQ2S7jax9jObJZWE6y
ePFT9arNzOKlme8nmVxnbSJ03fmpqkOPYwP/SXbxlWPtWyQ5tTuS9aD/HhNoN6OhfntGhY9fET/r
uwpTBT+/FI0JpUzCMdcvqPKSHPJMGSQkwyI0FtFeM0qf1j0e7caqkCCwPtpNQ/qzQaGGwHCfDeqI
MQ5iPEpPGpnpyWOqKgg4Ge4KS/fAesMrx2oNJaYyPmb4UKTqfKN5DZe7FkjtpPo5SLDTut9wXpBQ
lsJJXcG9O/OHctcknibHn0mFeqXMOYO4j2UKZSOu+W0gnp7d0Onp7PkIIsJFS74LqNFldA+egvL1
WKdH0mS/Iz681OyGD91oXwdYcvdGldx1OplesS+wGxTePfVm70C298QWza92A+XhIJ2bp7YgUk2h
LfF7ccjc1NqTyfi1TjIy1jKYc8ohuRpWzRCMiviYdMyJ3iL3XFJjt5LpXZgCMAH/IxJxTZcQEFZo
5l9m/RjblKFEPY8wGGaGwjcnN6/yvUmyV3Iu3ns/BZsbDWRnI3w5s129n6MKg0+cPFgKA1ViVEBw
HsrKePSWrt9VftYelDbtF3/lnPaxcUaaSAJaRBCPsl5JgMCJnDAvU0B4Fhp5CPh8gzxt9KcGEQBa
pwyuSaw9i5pW/+qQUQrT5NATapLUBLhN2RSQKkKwQy8fIe4GppuuP4jllurlI9BMitX8l9HwO894
x0NagGJvuO5Vq+LkXNeNfRJdcUBP4EdF/sDKrw9j131t8u6KRuPRTVvM3kr8xC0UGA2mdYF0JIXO
sCehgTCkzANVWuZBZOioGfvol5FMX4aF71HLsBkWEfRd5jEMZD4BB37LClaZz4aNfznO7heyDU0N
f5aeuKTGyizekciwE6r6WdRjfbDb1QCKyo3irwos23uPMjBevskS0PLlAy3kMpjI6FREc5Dyso/t
Ov6LPQdVfBEP/tdOq579JlYB7tyZknDzqKeXcXW0Vm5xMbOU5ZOu+/vctA7NMD6zy2Wi5qzrDI0R
zvYoe4LtnkRM/9mYv7DZe8Hund/GFDthgW9LI+zeEf5dsm5DlvKZ3EcYWjokCi9f7mareSK/2bhq
vUI9qV1pouM77pohhC6SB4AxmydfddSaPYSxMSo2wikAfLb1lZJ40kY5q1uXPZ/2jWg6sqzYe4U5
tIewzj0QWHP1GKfEaKMZm/ra/8FwBP2Vxfyh6Q0SLYbJuFddfu10HTIWM3hqxBMzLVbioUjpwIx7
dw34qs35eZNqgYlDYqjBnKUGjkoobbBsUZk8CSfLDsZwMmNKXxUOoVnmv130SMHAnLTTh+oXNrmP
VGOtVbiDdohZWgUjAe4P4zTu8/FLxZLwaNaIJZ1iODcjjqq6MhaQrI3HgOjrT4jyb0nemg+LZ58d
QW23QMbBMkkjuQ+OAXvYsLRJClu1HhVPG9SKAqXvNnCMdaQqCgpnloruPBodFDEHqVhfNOkRgYBT
WBhF8e4fajo3zB0/B4dMOGCPwO9N6YFSjm4ZuXkstJLfZO1kFaA05leWkdHJLptny3khB8j4EnUG
QTGjPPgewGIr39lt+10qCudDb74Jk8W971pPZWz/F3vn0dw6knbp/zJ79MAlEljMhp6il73SBqFr
BO89fv33ALe6Va02FTPriYpgkRKpC8IkMt/3nOe84H9ZUcC7aajaWfel9RoTJgEylYNnMBvvMx20
JyQVEn/Y44Ov1FR8POxSOTlM/aFt8DgLqVJM7u8bq1Px1XcEtvV3svHDpZno15pG57JW+x9A3GDX
2NjtYPfyRhfpBwLcZ1tO6wJXX3cG0jLTxWzYKdVb49GZI8KqXsmcKPiBvhjk4qQhiyQduNt0dfw4
kKwNlT/5aaRSw6EnLdZjdoU8XEEaXeiU7X7pflJvCgGupI6aOzroBOFY6HnQneJ9QUWH2z5ehkTr
rWNy4FjlILhtptiZ5BRb/MtxJqA+o4jzO+Oi4p1j1oUpMhjRyAWIDcOgeWsY+5dGE4xbP7Jeyzps
GPAw+2ZIibSyebf6+jFqnJuJ6oZ+PDUGrURgNq5LoA0LY+jfUePz7XTnpU1w8wHzw2xZWMSkkwsR
kvDLmU3KBJwv4EE+Vyrq5YoCUAIgPiqV6VsipBPhxc23slW3XZW0d2hug+C7IIsXe6AhF0J/7sLu
oxy5K4lebCyv/WUSJZ9E0wG08j3HjGWbmaJVKIdN52RPOB9g1CXOSzSSYiPbX00CfBltVOaZW6b1
727kD3scYkClHeterdKTD1ctCuEOxUp9V4tmm2ZiANu7QXiVINvkgkQVH6xaoyeQubvLXBdOhHzX
R+jVOUnE6zHXSXVC6v/sJWQNUSfTCGnVSe6wiv5Qm2daQ97KGiO8u2PypMIeaEYC1TlkxmqIB0IL
sTIkQjmgS68ZhR3KNWrdPI/kjZ9ZpegRcu1qZJflgwt1oETf64PJj4cPv0ESXo0UHj2dU9synxgl
fhLKgVU+MbYaOAUuDFSLtcOo7QqwA2PvHVul5SbqgVWks77waloLDokfjlI8W57abuAMefY9V08n
8ohVilsuBpuGXhz8nMhEC5mIV6wU1TDCdY8quXKC77IUFP04JytwBaAWiHUkbJf6yEg8jkYxsSqz
D38sQFaRSw51+LuW1vqyaMO9604boLbpTvNLQm+xhRXKN5hezYKb65k5wgts5wecQ1cjVW62Flyc
kKOUhB6l1KT7YRC2UdTcn1jIF6hHl8ROPnnS1QB6OxvDi+w7f0CPaE0YCh+7iqNnZGokPvM+6OTL
hnzgdesQxRfUJhVmRrVB05d9alMpdYB7gw/FToZOl11BSU+tV12G+LH36N0AutAX6oCoNcAQfIyo
MARi8g3J7t0oqlcbJ3EyWviP8spfxF34PGjvvq69egm533UlsFsP3J0x3gfgdM54omWs0CjprZMO
NuqQo/XqTSK5kFOMtPsPVJ8iCPpOvIsrtUDS1i/NpnkKBuGeSkhRtsV9WNe/A/crFxF8m43CMp5n
3f2Qyw1Rm+q6jaIPp6Q/rRSoKmUKEgs1Jh7umLmm0Q18IyJlklqjkjjIFVJ3lL3ivs+Up6b7cAgP
XVra00S0IIjYflPEk5QWdzkDvp2ZyZ0bT5wVlKyyYQSQHv9+GYcE4KnpHnnpWeQYysfM047p0PIm
ZqpFaDJziAIwLHmw1CpGEBUVWmJXVx9OBY4Xk+EhvDqIp71G/a55Lnk2bMIy1xj52GbfmGgd9Mw1
pqOlo56mNerCpa2muVrBBclX6tX+pWmIgLBUoogUXV8CyGD6TV4ekvNrUBP3q3TxqnG8fK2NzlNU
lR8T0WbSlIgkuLRppi1Yqbgc46oInv3OAdaAHzcKYmbnyjcj8J1FU4nhJIMfRNZdyXIS+2IszUXC
vLMdsSrphXEiw+6pGjS6xBbKy9Yl+uk5wXYEz7hlMCYOSKv9HwqZ2Jsi2vWs7pd1kj9y0zwZ+XiT
HqcnTITpOGkRmXFda/AdY3ZgW+hICr0pE9ZXF4rEn+kh3mwxyxqd9pqBN9w4yF+I081DOGK+IR98
CtALOOWRQGIQuzQHPf9KPa5boAC/SkH7FJlFUXWP1hA+Bu143/fBzQuGPSTJc10lm7I8i0h/zfgK
busRKfiDoGdi25VrJUZOL+XY455ZpCM+WRamk2uEC5cJraddjMh7113jadQbzM5js23C4iP0JQG8
rBKARtgboTzZxLfmOMvaxtEWZdCSbubydUVhvZlje9M5WoZrrnumg775YI/jIx6fcKe90lQwYiaI
rEqXMmyTTZ1wxiCQzZa2KFf16KwDtXwbpXyzkoISgnZSteSjqZw3o2m+p+n3rnJB5NPggNNJvHZ9
K5RimVjph87GxmP+4fnRQyyyx7Q1xiUVSwzpqSQDJQq2VdS8pkywF3gkCDAo8KYadfYeh+W+LOUD
npMlolUKBf3eHNJVrOcPQoSHslJfpFY9dDLZ+D2t4sx2b+SnUVluy4/Ijm6O99yZzUWvlKNPUHij
xj9yla4SjJdDrDQbJCNySfC3uSnbIoEi5WA70IoXJbjmY/Aa1dWvxDsbFebsPM81do99IlAX65R/
cQkVKYAJylZ8CA0ToWdOxSodCW2rk1GeW1SRmGn7kNxlcOfWL4ZZ7XzvW9l7yj6ph5uCZYy4bRRo
wf34By34/wv6/kLQx6rMhMH4v//OvP4XQd/LOy5aVCrZP0O5f3/sD0mfpll/czRgjfTrHEMIE97m
3yV9uvk3aViGbms6DOQUDLD/f/6X6aDm001bavZEc5xZqX+o+UzxNwGAxXCMiWNLPIH2f6PmmznK
nyxE06YmYGuOZqpwciy0GF8IvYTKF41SNdYtUgmDTMto2Fc1RlNPndhXSbpODEHRiylX7WgAorvs
gB4qI8Z+UjfkdgFcxtmFcaMSgR19/GlP/hs8t/6VX8vWITN0JItY02IHfWGCeqI3Y+nX5s2iulyM
mXmKmTQtoPOKfRBrt8x074UGliLNQpw3FCeX0tJIcoSEgNfZDtaRBzEP9iG57SI8uiNFCHWQSMq0
zr80bgB/ilSf0WqpOLrf/2LzvyJ/5803VFUFBSoBSnyBdZZeHVHRJmFidPr8tRwzyp1jWCDJxw2S
Q/IEtOQ7V+4ZjdG9Dp5aX2tNPySW9I+GbwZHnXpdMWfuIZixlWhd27X25OTlPsgUe0UGSrIJ9KLc
t211r6NxO+AdZ5BOwKbkqjxSD7/9xXf6imkVDmYFRKGQ4GGWa1+/k24EHoWh2LhxoqdbxkxJ80d6
G8bBPTFvDWlGmjhGnB+bPLInelIB3knzhyNk0G5L4/3JxpJ3kImxocCknU37UQ8CMnPCyLy3Yiou
XkoiruPVf0GYnQHD/3yus+lcOyZXFFeV8eVsSvPUbbzc0W8aWm3VUsJ7rC5dUpSLOAncpfRaUgfH
gprhEHHPi/u3HGcb0DMhFLJjAioSM8W798Z+YzRYZ7qoC7Yo85cFX+EAgPs0TR+Wg6yw3ZWpTwS9
sa6zTsVR5VQrKaGOhQEODDeTiAJLJrGWyQTfYJznlCTWpGaVty5YPi6jzvc3BZQKWiZ5tpPGheKM
CvAk83ajO/q33HVXOCdyFGGORjKgdyao0znNDxHF89YClmf5Db0V9TT0RbBH5FRvuLewjkal0nnZ
8OZkSAtZdr+0StYQUGLGa4aKfluBx17YIbgJZt/tZX7WRe0VXAT2WEOp7g1dz85o3/eZ5mztgmou
Bu9FZ0WP1gi7pewjAq00swZKURaER6klSJD852D1zj4Jqm8I/Drw37YJkJKGO3kku/+HU9WaQa+6
QDptfuG82gjlm176+k3Rm2MrG3sR22W5dVHmgxo097bUz51Bm4cuypMfCGMdJTbNCi9DYqvj4aIA
sG0c/NYRyCzWLLdOWU3JYMyjhnE1ls4Jfa7z8hebPW3W19PUQpJjSZshmf//M+LXUuhp4XLVEC/S
o1Mt/55grYshIcDpFrwkFt00hV3IQRRHUuq21V2gRA+V8w7VWD9QlfiYIbudbRr7KnFw+vvMW4t0
pETT/GWMwL8ZENCAG7aEz8Gw8HWMbh0njYqo125ghourOmCKHqK3oIuPfpM1S9vGhhMSP2+nqHvG
NDpqHqFFkV3v//t+MyaY+Zf9hmJelTTT2BrxlS/uDphrVJWj1KQtDgrNPJYvsR9aR5quYLyU5jlp
X6MsNR+CMTp5OlFQdafrl3lXIkvZBEMXn8t0ArUNzZKgJKJ893mR4tGpNIEyTzlycDoSItNd2ydy
r8NdbSMzO6cY3DpXc0Dc07csEQkcFSUdSE2Iv4WRr/x2V/xnhvG/OUUMQzWZUuATMP5lJEMRlTnA
ANVb1bPkaTogpLZKKZ86zioOxf1U3AQ0cSM+F7e12wO8JZdNG1qc3oExwk+kaj9Q5d/7pM3pzM5b
FID9Ft6isiqori/++7Gx/vVGLiWTC+4Z/Ie14QuIXstDNVCMVr/NmEx0fO2WQXo74pjMyUC4EH9o
LAq4SQuC7MSaLmF2SMrQJJ8SC0EkrhoAiDWEph/Cbu2j5kfULe3szVQ1nE0qB8WwjWiPXOLSjdQj
das19rb5YuFwRwRuoITLWJGl/Au7pjLufMcyVwkFgg2WflbvmkyODXiVowp6gILxAWfMfYSd+1hH
rbNGMKntlF4ShjG1uuyWBMZ2z13BvhBVWq/UVL+mlSc+lLBZpkGu3bDy3RlhA38k1B40xzOekl4p
qWxkeIAnsO+UHexibL5L/HJNZrGNMQ4o0n/f7+Y0Vny5Jqigkneggdx3GFD+eSwJCV9oSMbTbg6J
4uNSju09QKTsMOKEQxxp9fdgqjo6fVl8HIaxWfgd2XYZ+ZmtkpS7RKXT21QmuAoN9ZlyRvaGBBvN
/ZIkMYKIgUR4Ns693Htq2mrpGjaQwaKB3ku9c+HWzA3TwXzwUstBrhteSHKzHtH1L+NUP4xGo5/s
DNpSQaHtpEcmAMAIPEcWP2AXMNBUm5vEbzDRcx9cdJRh14mIyJQD/fsXZ+gX6Ps0EYZ/ZmKpUU32
l1C/7Cml15vWck3tBkH6xSxoM9qN/w1bKzAxICwrmwSxhduVBTolEpHEQHO2SbpFZEKuHFzyLIx8
OKUGKJH/fgytr7NISxWMaSwciNIiSOPrliU1hk4VHOWtm6DdIbCWqyNEunCiJ+SN9pHV57FXEFUq
8PJXmhWnW3SwYmFbubKcT9+cuMmdGEqBTY0lJiQcsj+aVj1CIjqNOimNnmvFW1PH8mzW+J2jaoxW
NYnkQAd2oNjU+8546Szui0qHpnvMLXOHnfZdSeNur7l4W1lwJrHABm5S3+vjfAt1geTIIo8XJqo5
LBGc/IaFRqWl4ZWgSepdv1lAscCJIJE7pCYwRN9zwBklar/qEDIZmjaco+g9jIbmCLMgjxmamXtk
kzrgOYL4u2lto1y06AfJyOvKpe8gkKo8vVrSDSYEOsi8FRDJ+K/GX4IQvlxYLJdULiiiYOi3Yrr6
MqCNdoTCPRi8mxJ12TnBHbIxofEvBW4FRBJHIYqfgdvX+PYQTddhcOcYqf9Yj4Q4g9WOl778bvdl
dMY/YYLUlyP2pRxYCFPvvZSl7S/hVKIA9qArhNZ3DJ5zKcVdD1P8WVYFm6aOoquqvdZ1od1Hbv8E
HUg9Ndk1dKKL2sJ2YoepRBmXPwLEDRQ1p4qTEP591+rWQ1Ird8CDGjgkoJJSyjht0MOHYP6LZqw5
USfcmNB2mauCoKc8p66444SoQuhz9vE9rdp4NULe9Fs4OHArlqGNLjj3EbBYNqmYaolSIOlNfVml
ssPDEvWApqZnenODFXYnJ5KQF7juEWLPWo366CKKbp1kEU1ApZTbCbSeQ12CwYSGnw68tvMi/R4l
g3sbloaFiMjqgGIU4YvWIUENkbTC28jWYwTIpxyhfCV4rsjnJNy6kMHF822HumfebmVYyS1/drJn
hRX6PJfFGDAZqK0wJ9UMP3jPpPdcxN+GUtP2Dfi+5VipyOB6/Q4z0nB0clI5wBhXDvMB4JD9zbVp
b2v0h86DPXlNXMdaG33yY0Q+tktLn+8pzDO15aMi2Jp4mTReeaF+iZwhqnBfGZ0xUX/SRYJFgmYb
BUfR/gr1Lj6oHf6qlgxsy6ZbVTYDXEOluZkdZw+HF/VdIn9qoUIq5gS+HbsCZ7vansPWMa4w2t4q
Y3xP7dTfYPuwbgNuGe4ZxNjZ1tUs3W9l6I/XIOuIpEyIzNY4IUI84QqqJTASRCaKrPppxrpOxDAi
e+hU6mNZZ/sMwtSBwxbQgiM+2cGCZwjS1uMKw4/Sj+swHzH3RXF+iAfrim5u3OE4qE/5ivWPC28b
NlrW/LK1DJVLWYWnWBvoq1tGhaG7qs4uFLhzXBIKnTTl3tZs0gmcGUg3Nei53zoFLYOx6pKTm1en
JqA7ppp2f5PIOyZF25IKcgdoth4uNqGDQBlJ+aJjgahSILCQXUJC5dBYlIRZhXkjXFotOnfxR0Yw
w7WPAbRplP0dtplQz1vmVT2dcZeQVQFRLNCp6UAFoTqN6xuLu2Edaqtttl0Ja5MflRd/9KoL1Jia
HpTObgUpeyhjFGoZgqCVb6LSQ1v8bPKpo6KqKaUBxX7pFb5/O+7yin4mjDv1Gte1eiU2oLuGQA4S
+DM1O6kKc5TjCbpCQEe0csiDOucYQ+oJ1pX41ntDzXYt5IjAobcugPjx0GQYiegCiaVnj3TOJPgY
vXSmyPoloP633rWVLRwOFy0JCQgLyZkPTS0a74zRY6z161+yDvuzMz3QgaWZYFMUYm03gf/daNv2
8c+BDJfrWHf1XtHdK8XUpVKM5iMBd6eydL1TYBnwXJ2yndpQz3Ap9AfL0w8+HOJzoG4ltYcFQfdT
rrGdfg9GiHquIsFaItjQaqc9jpRQmYz5S+Lu+0MunvyctVA0+pC9QMWaziiv81zGC4NL1SvB2ZXl
2fNdf+eBAdx6EaIrShnM71qCjBkI6FZVbXbXSbks8BJdm6x/K3BlxWhAHszIXLvCqtZUnL8J2lAk
OkvkEE0RrRD/ZY+declDuWD40i6MU/6qycNdpROeKgGFo0RD9gFZf1kT7oKAui93fqv88mvN2Del
ezUy2veV05hPmqY/KXQO170Ny2YIRBkvmslf9aenrN55ve11lJqsZinaTwYvlkX575d6RVbZtM4t
wD04F0blcWPOJpLUHtU18h8U5PNrnJd4Oit7Cfbkj9z5YnKm+L1y0mUlSdJltzaFKP/0QGiIGuRi
LzEp0eRhlF1LW/8JdQD2m8G8yCLbb/K/4q2bHqSH8t5FHwZmrt0VWgCSCe+837XtVteTfeiR1psM
7fvvH/vB0bf0aJtP3p1yekiA4t81AV1ZyxQQJ6fQ8MR0V5Il/S4gDTdeDJPjaX7wJxuUovJQx/4P
HFwlYhME/q4DGU7PVNrXafzkmd5TiXdxa7c0i6FfAm+eHFrxgC7Z8AleMlotOMjJdTeWLSkJ4/Cg
+wzUiY6bV5kCECDmtzP/YMqvh3KU4SfGAzE/mx/GLkxXo1KIhUQmsO5Mus1tlT6D84FCODki5geU
pvhF/vGyHBRz10IfdUIfn/X0wL04v5tfzs88BBEYDKbfhPgjUPxUS0Oml7LXHsJJP6zU3JJlLJVt
x2C/0v1hUfo6WDsrGrfZpDk0qYO2XoPGIxpQFmHCVez6gHhHWUvtl5pbp66jZUp2mMWattWWkW1h
Zy3oiJig8pCZWXCQiw5kadct7Q7kX+w81nUZbGgGR2tFj987lJdQvSfrES3Zpo2sldvlG2m5CpJi
F+yNGJC2ZSAr4yBddETlQdvwse6U6ofiKO90dFaBIrk8fVa42Bz3JTy7csKuVZG58lokQExxjnY0
pHtiRPb2BPEDyo50OH0HurLp7LSh5VShiRBegwalPeo9HTnW6mDSwLrhyItWRPdSzvRysYLD2S4H
ozpQGtqlk8cnni2AMG651KYHbl97xyur7fyjUCkQS0/vm5/NP/t87+/P/sdff/4F4VMcrFsFBcuX
fzOZrU2f/0w+JWY4Qw9ltEOnMr89mt+jF20M2wGf+wBDlzomGzt/Lp9mRYTr/QL0p4/r+RcZw9MI
drfmiIys9ea/MP/m83Pz355fRl6uM+dH4uZh+xMlcWtx2m9CyFiHzBYGVx8LJDurf4ahu1V6Q10w
TxvB6rsGRiY3aO7mBzid5RJwnbEUYc2AD4oXC229TDU0qr2DDMAW4IJDdEMHFdP5KnLAGVIrpxiW
6z98yIv7QPXFXdoWAgGYQNqRCog0Sg3J0ra5kudfzw8N66A7GzHPUgfTtnRSI6DrP32au6Aghomu
X4iufH7f/KP5YX6ZiNTEBSpWJH7/8X4R2388y8Gg0N8NIR5Mf2j+ADP5mDsxnYckJyYJDjV2dqXe
J1E93kE3HO9cVF46FAAFBtUoduE3sOkPIhH2enZFuZ7A+T0/TROlwlENqZJh7R+mqs5Sc3U9W6uy
nEkYNBgHByN3gPnht6f0Hy9nf7IUJqfI53vsf/z682fz5+Z3f/kzvVcRsVfZjDGdCk6wmQ1zs9kt
ImN2nObsj17dBRs6pAiJZwfs50M6O4U+X8+22P/4cv5FPZmXPt/izcagz9df/sL8C6YDCBpATK/8
hloHyt0+wb9APtHvp+PsZ/r8JGKOeiu45YjJXuvr7s61g79v/OfbPv9RrOTJn7Zp/sWX983dsM+f
/emLz7/58pHOKZT1aJwcI79CB6Tg+HvP9Y00tHw5/53cHav6YTYxugky+928Z8jZSrFpqXJRJVLs
5mP2eUTnl7/N50kWswz7/Xz+8edb52fzgQ6IucKJPBvX21ZTEA/JZNwaIewYVWfe341Ovp6iBAoW
4rPluUT/Ael7Nj6Oelh9m02Pv72XVsnqSCs6Fj6QK0QKcSeaLO2zbXx+KCsbN/3na1d42AArXyxy
CHZrCafm01MJ+hXgja551CVc2utJsBAQAwLVxoQ4dR/n41Iy8d2QJP6I5r3dk+2e3enTAR7rpzhA
mTuZ277s/vlnfzpEKOkwtP3e659Pf7tWg6Z5sxvvB7mUdLFEgG40Q3E9NnC2nEKmNwJXDr2rIFIf
RX+fRaReLHJWXGAFbYXggiDM5dZyJ5nJ1MM0I+iiEvnjOsc7tW1ByS0zppKYrsbyRAviBM6ieBFX
xXKNo53eXE14e9ASe0/15CTgwYvka9+hv5rnIlMfgb0Ge70+Q1UvDwB5bySq6DsKLd+BfqGJOZsy
itcmQzD3PLpEFXj2TC+sU9D4j2OJ7knG5mPYFSHgK/t7xmBFeEWoojtv/bUScK/vA+etKFPtnDUd
kCrTcCfCKMG8OaUxS31z8JRvCJwfd7WtvYrII6cD3HSjY5HKPLxX0VhsSAfqlq7q9pu0Y0GvmMN7
MPZvqdKSQxdSgVJVFk90mHTmBo61KSsY40Yk9QVezn6PeubHSAN40yWKs3W9yruqUGXlag6zDb0B
zGSGSjyVP1PyyDZq1TjgQWGyEi54X6RecI/dv9jmbfjUJsRh0ByOV9qQeytjyOw1qjbxruOhXRoo
XLeVF+zRWCcXL6NaFfhxuymCjKhD9UUMkCc14n6XQdJ7aKXLM0YAgNFl+oPYKrAieY+gJw131EGv
DEjFAdStv4+D+ByGVruPregGQS15bIhdZFpkfu/1QX0u452KNeOQKVKCklYz/CfDtrGgptUA8vYu
ZFHcd9wKwwKsDczvJcfjxygRiDi5OAQEcqRuj+BaDz+SjDolgkoLOCB2WjJO4sVdQh/oSPRP+mzD
hleMx74q7ffYI/gJNaO+0zKPkEvUXXXfHCOL8UNoVXHVK6wIotKgVmnOschs4nIU0DgKAtUiay/t
gEtLav1wHyBrFs0kgBLNDesfJRRjoEeZ2NHBq2E2SyQ4z0nGfdCW59F0vX0a0sQMU08DuL5t6luN
n3HVtKZ9jNv82WultjezAIShG28agCELVaC2LnHtLe12EIe+U97QGkfmbQDAcoz9pFmoid8eAu27
oijQH1raCcRsDAtzrEkgsAqxNyyxda4tgR060UN6kJ/RZjI9yoCGJhhMzqGjPdO/YQbLCn2jaQSY
jCIjJI4Ta+gIlE3K9KAhJfJzQz8m7yMt5+fa+a7nw/0QpC6iefPNQAt19XpXgCceTrTwkrOQqHeZ
q7T7MuuB/2bVc9mX4kEvolOslyFA6/5HWlKj8oBLnwYlwafZ0UdyUECONNcfYd2tO5X0qzSJ0JBX
2XNn2Pme9ekUWaxugW8cW/T1eHHafU7fxMrS8tBqCK50PWTr2MGARU1lFw/jU5jH5WPUL0JXB25i
bDzLq2427owysxheRUypmK6oFkumSLEOOWjot2VgqluaNj1a0hi7geKpRxv78DaL6R/AiPAOTgDc
ScCI07mvllEtVgbSE8DszktPxtPRrEZc+3ozrlSi/lYD5JcVQjLjwDyKvPdER0NWgL8Ei4m0sFkS
mvENHyoonhGctijrbwjJ5YLYJ/ekyPTXUKffEDlueEu6MQjmpXXX5Ieib5p7pAcPegkCWfJy5Y65
QbdFQTeOWIz4x3Oa2+fGBwQ7SOV14hmc63wyxYEpyQ0ruIsgBB1pu/7Q1eyR/LfH2sP34+WYusR4
CpP8W6aUZ0uQCKACj1ec/lWtI/i9SGnWoVO6q6n9qBm/1HCPS6B8177pbgrp3lfAk+9z2WiPAalV
EuQ7VpW3Tm+sXRO297UIP0QUkgkW0zcBc5HHZDrNsNGKDvWCTkO5T4Z7OyiQl/YW3h8rHR+6lgqj
kXIADIs0B1atwGCUJyDQOymPehzqj8g2Vz3tgKMoUDHTeUD0qSgemmNIt4On7jO/3LRieBnNolrn
XlWfBSTxdZYVDtjrB3XC13tpTaHf71d92NpbxWUFOCjS24bUoyBLeKCdgRdBmz2JZmXWTf6AS4GS
lpFf/AYXgB1ozTEZv2fdUN7gt9wavXtgKmdhTMm3fdwN34wqOhlGjN8t9B9AOvlbzQ+LOyg3ebVI
O/9JMQiukFjpgtFB/jNaza0dfgS6WX5XKgjDeYGcvI44aalGEmQWdvpCyp4E1dbrqAFF+W2ouafZ
cZVjS6PRxwVR7prx1tYQQeafuIZXHow+/YXkM95ZZrNMhszakvxKAJtQdmPFHEofA39FFlx8yjNM
jjn/jhm2+ckLe1SBouO6wGZEaTgKn4Z6oltlULnsJLzUGLI4rYHOdlNKV9enFyy78R1WnXLNObGs
cCAibuWKtnLYAvXw0xL1ecg05IND8A4fUe69dBq2Cb2GEETmWsmkkqkXkclx3VO6HxA9NPVuZA51
lbg+7ww1E/veVuRahZXDrdckFBWzsG2aH+nQdCDSwrtItSbDBWLCKvZwPAfeVsWDe4Wv9m74Q3aq
2lRdVPSp7+qbImkCWgXWAQb6LW0XlvKm3BY49Kh3k0NYUxXVrX2bWd0TpRVOX4UUiFIAhjM8QnRI
/2Ou1L1TnFe3MRQNDLKdczJDB/HQCFW2j/pz2d28/JV/ctwDVK4RjY/ffAud76D6pGPhOKBzD+of
DysyZPbMMk/lU51BRlUVdKdJiahUi6IXLwbkBS+PbJxOrzalNVCaU+nt5i7ZB2rlQ+rXY3yF8VPb
mcxgKbE6blGvhqCzmA/gYRCpjriMrJSu8y59SfUztNiIUDHkMrDjXWcM9payMMUV4C+q9U7zTjur
stmyI40k6V6NFHS+BcPeK+nMZfSZbn2PMB/T61E6195rrZWe4tjyOJXbiRsAq4k02hZXHVaAizYa
+DNZK3e1rC6jJip8tP1zwKqZCvIYPLpWc/I8V5BAPozbETyk7Zo7Mnt/BkUfb9WWy7VGQLQOZXVW
orqElU40ZmXKF9X8YFYX7xy9k6tUELDeN/kvmjn3osEWC4+bQrJjvXD3ytcRgnXNRFeVx/LJH5Px
3YeBTkgpKROVUTBnbCP7gBsdbo4O4MyRGGMUQcpN5d1xC1Wf1SL9LvHYwDzv7txAGxc4DRXKbG5z
xJ/oHHMruWiWZF6PemQdxETgVhErjZK59JGlOLGZ8qZU08zLjXeN20TbSLNvc6xoPZVLMEvTZdNg
75JRmm86qLy+h5a36i0fFFuHACLEvO6SpfbqePGb7eOhEbFVHDvCWLqu9w5qjXM3ijp1V0cF8m/P
uNppYl9F2m1d7OT0QoMDLcEdpWzqKub4SkZ3digYDCraMSutoQyXGRqFEQ9XPcaJ+xDNzDIW0KYL
haR44injPc0qPt3TsIuZ7MMX6DGz6sfZxeabPe6qpxzT86IGSYQUGLgE9IBr3jsDtB/1tU9i4pk0
bigTiDjt2yNThZotyI0dFI+fhdAu/bDJO4uxOpHuoYicKyrQi65RbCHxbh+NwKLqpFoFiZDXIsxe
cy06BE2ubFVNr4hPInshpPu2rTo2h2lViCaibve+ltyHg9LuHbuJVr1ifzDhIV6nrIjLdMxx32vd
3uLedtEtZ1+CXd82IPIp4fbvVkUDxiRX70mo0SUxq7u+d5k2WdW4CUqoPZDMqS4ZgoverLHFWefU
J63Njt5EPshfaUUYbvYaGGp/D5X+EjfGKwlGzkU6+UvqRNpdrZvJWs+rgfkmaXVFKIB8ac0hizqi
NTCLLH0SMk5WwQqYGwtyyzY5o8UixYK/mQCqXhKEVzjaYxvnO0NxEzpto31X+6DdbdW+jxh/46Eh
biQjAy8c0M4hLky2at7qW83s7TVq2w9q4/dkPbKzMsnhI9vXyq1hN3r4BDr3xPSourMNa1uG3nhW
A9QGZX8lzRki/2thdtoVwyyJq0WR43jOxgvp0dYiN0p3bZM87pIjlmm1sXWH+koee7OPhHuXmaT7
xOZJq2tyMjwtIxq3vcWhRSi0FZwwz5LnhGpqE2v5nedoZMXZNkCzSZ7pBYTGm//D3pntRspEW/pV
+gU4Yh5uMyHndNrpqVw3qFx2AcEMAQE8fX/4HB2pW2q1+r5vrH+q+svOzGDH2mt9iw7QHefrFr2k
Z8nhdGyDCNLU6diE3TqM59r08Dla7G8GAZXT4zFa0nMI98B7UHP/1/BhMbCgvpDxO+h+vxwHtwb2
YNAOk2QL4IQ0C3/e49hkwzwpm6PK1D9siPvUaPm1uc22n2XNZjJZV2cTM6Vun9uh+G4T+M7YcHSG
ozo/wQ9CbiyNO+Dyt9TXLmxp6odk+q01GDV9RMhHDNEiTFqe9z9fcsyu17ac31UO1YvJr7wspXMo
fSIq7PMJ2AicSIUvt6lNpwLXm5ceVqXMf/WdjVUyIHUbuw3UOnwjkVLcQX7WTtCpThTWWFcRt2//
JQ0UEE4Sik5q/uGUX/jvoMlgN12cJrhU3EeIF9JTk/OwOeSB/yVGKl8ndzhDXXlq89w4J8K1iTzP
59kiuhfrjna1A0U9YAuFxphIW6v5m/t1f9Bm59NcaxiEVqV0npCj4U50LhznFws+/+jnaYAhV/+q
l0bhDQJIottOfx4IdbOtaAAB1tRM9hoUGG0g8mlKXLr2ADfJRheq0eCJXwdbm/pcMs5lCxN9No+t
5G/Bhdj4CGb9pHlAxCgVq6O+InMvWHzsuRF3hI/xDiPbFOeq1gXdnsujW5RauBptho7dDd0U9Qbk
J2akqMJ9FfXjcGARYb07NcE45qO5VhfJbezIHP7Oe6an/u4uUTWe8jx40BpUGsJX5W5I9elxNgEv
yNQlbo27J0ls+8kJtDP6AmW0oroW0tpVSWkdXJ1wOFdCGhOagBEhpmLURHk9mUIDKl9QL2Ng6wKB
UQJrtLP3NSB2dboq3jqJ/KE5ZvQGeME+nfV8iw9TURnGnNng+j3zm83kWLfe3M4Ht3dxu3UmRYWr
QFLI/qvJxvg6NcmjmYy3NIuDt0kaWJQrctg8d8HgNz4wDm6LOsZAkIvA8srCLg9kC63I8gp8cs4Q
sfVtKQOo273MLVrB5qaMNEtMYT2Ty5PmnaKZ71qxY036atrnsTNcAipNDw6LMsoKjX9arxNH6cto
Gbr2Ri8OpYlZdlp4l26nzh8Olcv6HLRff0vjwnjQKCfr6/TSsPJiuUKck/3QdKo9MCvpIk4u+oyW
qpvq3dem0a6UMtFt7xmS7JcOXtOYr1IE9kaWyXD1kuKmtR2pt/VCkrQkmcHSvS9DuvNGeiQVNPQS
4vkmtgfzVXEkBqArX8ZOsvgdvYe2N9vfQTnuYN/8Nc0g4T5uPreOlh3A9eh7MM7E362hfBpcJhII
fTtaNuKoDhaaxX1aHjCfPGK/tI4x2CSvaNKIYayno8kVkYf2sMWtI0K8lOuVQQ2Ak1yvNzHQeeMV
rDamqNqMPOLYB7q/bLQsFueqqwAu6TO39XUoEYYhTgTmhx3rSzbtTXdoyUeSW8Ls2FjqxXKAK8es
+VkYkIGeBFkMmZ/iiYJIM/ZD2xxAIA0G+a2WCENPmpL9nf4nYIJy2o6fcd78InqogTQ1xd2wWIY0
kW938/YnkuD7XF50OEZ8XhMycUnyCVx+ZM14TzguHsAv/aOZaOtYXMl9cM4gzoMymtfaqX6oOPeX
Qt92XPW27FG0HR3Wp0T0+darlLj4802bUxo26pnALzySvd+/aqICWAA188gK3sLNBLtRxnBV/Zqd
fV/apPrlzJiWDyYAK5pwjMTe8YmmWbHjg9qxy4u1m1lNrK46O0qEPpz13N84hN/84jGRU3qE5mpR
S20TmffSZl+P7TNdmpRee1eLFf4Bnzc8/8oG+rLqa3p/FwETddcE8w1YsrbttIKQdxW/z00Hroha
n41dNP3NUo88jbKL1nu/fiQYUqf21iFeesg/rLow2OFiCKq3ko/bAj/rbI162Cf5sNe676xzIGdl
yn6sxvHLKd1zQEdK1Asdp35BCaE3Oc9OX2nblrjrERYB00Ed0MNmzMe86bizkuZHJSX+JvQnq81e
S6r5wh7JdGs5tJ1VDTFZOaKiqNXCkcb6b2kIEfpJrodmKcuQzhTeO2nl3sxBJ/Fu7yaKgGB3sUBx
F4LYGnyPg+nVyH8ek7VlNcWdwpJXf8zuwURnYpJAZrRHBhBXJ9qnB7UNlMB5mHpvODcsEfQHu6ZS
y2ms7wGLxcUoHZL31FMHAe4Jgn+83QL6AERJcjnJecJlTCrhknk0+A0GiWV/HTBGPI5941zTfAS8
lsc3Vek736udP6q5mktKvUqJjlQK0ieOWL5yDW5LqQ+8n7qlPQ4ZDUnGUH//mOHjyf+kVap/36BV
wQh1/Hiv801GKR/4m6vm0DFfnWlS/xar3s7cmDDH2eNhND4ZuLKbXEx0v24qrmReH0c3Q2ysC2sn
auypOZ/mLWrztlRDd62Vf3ESo7qj25pbI3NXknX6KkWb7Vk34x7IHP+C4ejDbpru3FLBjevZzqKO
xruN6AsZzW2P48GfWH3QAeTGLjneEk+SqM/xOOhstqm+9YIkfZlZSWDVxR9CTHYrWuAFuIqHQ68b
l6Vo7GuMLXoiqWLPz3ORNkcn7ZIdspKz/ZEeRUJbtSYfzXxCpdeoMbSlgFul5xfham9jzP7Fx/N5
TvLm1mereTHQQvp6WMAqIzmp4N54wjv/fCk0m/dcX94LL7ZwbtrfKXdUjMO45zZKq/7M4oEpub5U
uTu955mH7zSFVZYSb6jy4KWxAzKdhTonNMm6ENr5VOeIcVOBxJWn8oYTrr+Zjb8PwEFyxke6j+wK
SDLyguJfG4w6dcsLD7K+uVp5qZ9ZstARv9BomVKgAmEWJmmuXdpiKF6zSeRP3ae5Fidldf7K03lN
R0OY6Nq9rZniWcdZH5UGzDtsoPM1MLqttuT9HnqSj4mjW/Y/2oLR3bmiaLD/mmy/ZDgMU/Yfut9l
B/3rB2Hajpz2uaU9V3IFmg5OOMM3uc4lcPKalsxW69oTAbjfWTv4kVGCHKh90M/KR+XNJgD7DLWe
XU0HMg5oWKlpbXOzJcZqZ4dZ0NnopEZ8wCGCXWim9GUufX87rjlnLiNuqMXts95b014ZtF0TP75X
3ry3JF692jceyir/LZfVQTM2/b2icrFSqsZ2OohzUzv+UVQIhUZWyzONPPsaOueNyqU3fgRNZC+M
4LNlPFop337FhnKLub3ctb6gI7GC32kxEe/x6HYnH4UlnWose655mQvtU1Oju6/8Ztl5dVftmuxN
JuV0oMkFam7ljgir2TWu8nSbFKO8FD7Ap3ga6E/JPwOgaJlvlhDtSCZb2FdI/CTXJpcqomVN7BxD
cBoBTwqdiRCHpgzrlzMiDufyPa8LuGG99mI1xKnBW4Nes6G2tdBR4FUtT900Vo/x9K9iKR+NKbcL
JJ/50U1jcZtAhOle9avTmx4O1NJizdNXVMoy4pGt5HWoaMUaHe4PJv3CanSuhI6cK31gf0uqhI61
P2s3lv3PAQTyLXJd9wANxtcpUUcMeuaZEwAcKD0QVlEMDw1qwEAxVnBH986fNe1fMct6z84QmOJ6
1VFNfplQRq6FXuDESag7z+kWu7i5dRMA3G6B4ZUPRf/6n39jjrwvsGRvtQzDngtW9qxZGFa1StlR
Ztv8kLmcvWQmRHrLSMaLJR16roa5gbm/eIefwIWpmKDMnhslq6J67+vYG4XrX9qRR6qZaPVFzeJ9
5YP7uqE/1iys+nRwo/9sfm2MDiXKPPzcFPkWcP0K7eD1cu3U5bz3HYnB1vX2ZrYMW0+fY+7oiHcg
ox5pPCk5OZ661JgIY3Mti+muK5RZRHlcT3AzMDjxYm2ZaYwQd6h3dZf2z1KKcTcNWDjaxHB3dpd/
JOt54nlxtW2l9pT0wOWACU4HfIwaHCfPO4xzG3GpfioqS13ZG2j7VsGDaiu7e2p6HvsqwLNngyGr
1om1YizGEiM2zcDDAbHL32jkLzaVhOo39rR7ai7iE8/hFiyZCfUtEnF/bh3okzAl6TUcyZvxPeFJ
lOPeHxDkksl4G2uuZa36i4CZH2Z7TnexKv2t0XQeiX3s/JYprUujjHOjL+LGPbnhKgDLnFJ5dhFV
UxMWTRBcpWO8IOiPKN1orAfHU/OLLWzxlHBkwdjC1OLNz6oHTwJYB8AZdNCxWcczkFHxYl4QFwga
CY0VST37YdyB22iI0MxGar7QdoFPWlxL2yReA+CCE6z5dq3cps/SGx8qikER4sJcy9zfFhlFzwXR
Q6aEg2nwz8Z6eJaeDlqb100D/dU1s8vwZ+RhJ7LuYNYe+l1JWyR3FJotYFsSDNrgoA4uLLFOddKK
xxE9YwvWGpMEtUqnBrsFO033oYELHS5cuC40XL7H7m9wIvKNF+s1A4jKvqKDvWANuAvciXsnSINd
apuvo1V/2marHmJ/b5ZBz/2ZC1ATB8wfbnlfUgLJUwfucWg+TE+LVJk9l6aqIm1w5eNSl0e7Fdva
SYvtz2YOuD/VgIbyD9KYefXMLOGBYxoPpi3O3vwygFAgylwEHJDQaup0wqDlqg/Ht/gmIS+ZtXXQ
uCldCvtTw467p0c7ZCnR8tgEZcUGM9nOhZueZa1zchh5/FamMvJT0iOVIVkTr1UckJ9RQ4AH4lyw
k7CH9bWvSiRYqc7DPKrHlwSz0tmx6RkWb4xObYiZWfBA7vRocJeDH1usStbCNbMqX7FKT+fAntR5
ZlM09SDSBrpNrx2GFXCly6e3loroplWef/4KbFJ1hmb5lrQddHyrXk6JzZefv5oWi2SoNqMlFf3V
0xC2XYK20sEn0BnxvDVNbGN+luCcHuq7Ij7EJpmXuRrpG50EgKzaA46rwyV6oadrreskxt4lNGNP
VTpdO9b3P/GyivXq8yL+YsS6USPpfvTcV9LA+FgB73eKhpuzp+iIlarZNK7mna18DRVkiIE9zd4m
CPMnS/zGlug8Szvf23NAa4gO2rOEgNYPcEchnuTyX52Vv1Im/z3rB1Rdwvg8lCFzMNueWJkxf5UZ
CJDpl62XHHMptMHAt7hEluLPjz+CtnjkaZW1V+rOE/p94UYECvgt5QfN3k/HlzQQ5kVLOSmRof4M
/EEEXr0Nbop/hnTajePwMe50+q9jTZ5H234rjem+NjJTi1z/FdlSgiHWQmhGxslZnKsd+3XYS9K7
gU3tbDZzMfRHYGy2dg7i8tIMSR6qhhivXTN1W3IgrhHUgM6t14Tc+4kxyQ0lW27UU54OEl7ef1pk
O/Mha2Zrl6325IrSOtaBhQT9BfeiIUcX4e/2d32JepIpS9vO8PtMr3kZ1rbxxOeUqPSY4Dnbqa2o
ZrnNhzLZ9BOCeQeIlq2OjIml59CRShofh7x2nrLMLfCnOkdxxQMZv1o9RaQ0kk7bwMWRknkF2mg1
/8Ea3oL2PyWa5l6Rshj7gdhmNLK9UrxIjTG+KJ6b+5LNSzn0La53PyN1iaa7OPCRqrmG98l+UWFB
qFKE53Y8WErXD1r5SdCl3o91dksRZDckS/pD37sR7Wj7fBDeX3Xo6y5SixqAq3U3P6UhpHM0mlQH
9E/AEkBL89GiSCkAqMTz59aO8iro7qHY+FeJpEbRMFixxmgoGG48uVMxtzwP08QcVG10CApJ7sX1
pt2UwFodvLK4TtXwdxIGumQMh372XluDFUlLtzkcJHopbFmqSDYOgirrSiZpM3R9kC1cUJ662OhO
jdN9JJYO8rIvH6Vj0vyokmvvG4/zkC4ItUUcchDSspwQqF9bPXQCKzr3PwomHfWg2Z5+7Jb+/pMn
kLbxgkWzPkrJXGTb4ll09XhYKvdN2mBJZePNpFS0LwdUOypzTivyHATEbRQxPbZOQHkM61JJ+Sfp
WnnORipUF1w7P7m8/09E+b8RUTCzEI78PxNRnutBpv9j+6ercWz/L0Vn1n/+0v+iong+JBNDp6rM
JdlI0v2/oSi+9R8WNWWubQEP9lc0yn+TUSznP0zdMRyACJaL6Zcys//xX2QUy/wPcj2EJR3HNWhP
s+3/FzKKaZn/a8YPY6zn6I5ur4FyoijW/x68HDIzrxg76kOH1M3ROHoX7mcvDDc+Ss17p8b+Drsa
eDVVO+R44F4gy4/gYjeD4/r7m1cG9c724/IBJHHM0i4MFtBptWacrDqZQjuN4yieH+YO5W/Ug79C
FCQkFugNLnGVrWULYBRZT787I0mYPPhlIZ6DXI/0rrJeSZ3ShjhZ9NQuyPOTKyNnzq29hGYbOgk3
wKLzEwZdboW9ARBd9zglMWYKBikM8OwMd5DInHPgrKkKsm+mYUSQ6DXmRNpyg66pjnWcnfxpInKm
EymzuiTYVw1cldkOdrFMaNBR7kMP87bvm+LZMwqEfXDKZMYIHOHuC9vMaM76xA2tVT7khxnqejq9
4hoEEYwhjCzcfpj87NxMJjpHoPoPzZqmzUpJSoQIoGln9kMsBc1jvF9Orqq+8NYwxtTU5Yy1aazA
J4dBZ53aKFiNbOgSBSLdjJn+TRYVEznBcitrrT1ZsaPJu4rGD884Fcr67NDut37P3tNIjl5mOC9B
29tRnbXHyuQejuxYXrBxsVQ2k5NhQ9qKuaxM858FdnlpvTqgHBDma6pQY3W3qCLAacHURNeZD81p
g4mNzRaTYiyZx3Ott28ok+WxZ80MYxJpOE48/ewM2jl35+KUonisqb0p0oPmdaSIZWcNc4s8ljqX
okG+T1PIqMC2476bgW1zcbRStevWK8lSG+9Vs7QXzA9vU81W2nJyrDGx7t1VLnGrk56N22ENeaPA
BcPI4kXRqOOC+AWX5bzFENxoQGeq6xJ2BJm1ayka9lv077asHnUE7bPltlDj8NkClHCX85wvzWaS
zlPnWfmdH2ioBe5hUb16abSASQn7WqQVDOrFKNyQZZPPHr3GnJcnmM46YouY8Uw67h9tXDab2vpo
SqP5gwFUXIp4rJ60cW320Ptx25mj+w6r46DE7BwqomchS5WbB0s2oj4h4X3v0oLWztcy9SChjS8Q
FptzOpV3H8dGNshnnArLae5SJuIkPeM8Ri6KLRgayjkwJ9JH1/SHxiyTo1ElBzKh3YV8EYQBCU8D
DMFRFO0QSd+nIJjpiLafoT9LbXnCDZkfFhwZ5+VLaAyzXkZ5K1rIM4TPB7PIZsKD8RcWTEgeMI94
XSt/7SOodmlLAb0ocdwYuMUEcUrMOOYUak2l2FKz+sEDbWi/vTl4aRGbbnkMjrF19rxQqRp4ugv/
Qo+nimqD9jl/ALGed/mrXtpbzQnWu0R109e6E5got8mcilu1Tx64f5257QiWYGTyswRQoS3M02D4
GL20ftzD/gN/U2PZnJphn48ijfqJwUShMAcS+NMaau7MN+C4WySnKWRLlT0kiYcWGUB0NDTvMa7d
F44g71Gp4V/aW0Quq7jfZjXduW45u5e1XqAkFh4FwwAZWrfdvcBwzFK5prLAbR+mJPMutaTuofDx
dM5ZQfZBDiw+/eFeNq06kQpJkX/mClvGYEXQm2F9NkHGz8f8bXgsAmj+CfZ6Onz1br5L6MHZa0mR
H4RFuEva3bc3zEU0cSNhHaClkRJ++RhC6vfPqtNecSSZu8zKJdmOGk6WC5i1xgq+SRPtcUnFHC1T
utat+f/sIH7rLLbGjVFZm0xz7X39zv40IxTMfCraOObPPd340W7TbC7vbfVdFnJ47UDxwT6laiBw
DrpNA5dNbtlgAJ2wvMtEYBs1TLZ4MZlI+oanEMj8BKMYyqgvi9Cbv+OmAn/XoqN33It3sm/fhYOg
no2dG+IXCYkq/+ryrgUdA/Ech+prBWojnCfcFb0TX4Clm9SOV38Xvz0NOAlCNKG/pZGwAc0lMUUx
snUF3lsXRWQZHqVlhbE3uNeBsIK+hbGIsInkwpTMO3PO+FCm+lszTz0+L3IakFeYIi0TsDgdd1OQ
Hls/9y62rU2PvpFqG4VLpHP10+ARhqwWDg7Q+iwDElVyzFNAsNhUHPXau50lrzP4k4jFuXWcAy4O
s/p0pnLauhbKOauGkmLn9oPu+E8/LZCLuqM72eN99TPPufPk63YGftowQtZ/TLmuQJZdEWKsdNGW
IIVPMx9NEgZEfRctqnKb7dHkbMbKC3YGgahtZxkYqeE5FcYa4oDxFC0FS2Fdv/qjs9ykJ+gBbyr9
4Ffic1mcBFI08NXFjjROun1NmGHjAY9Jeqd6KPEPYLwpFwhYNPuWrmmevIp4pVMJTMwgVU/oWBEd
d/MhyG349Fb3bkk3PZgyM+AfZqhJCpU9BZWKK+e4LDnIB3dxQtOZeJfwBitakwPW64Nj3Ty6rkhe
J6rBy2ntmkmWQ7/YX7PnpddFpBbtE6tFRv5DTTZeqv6g1+Uvw1PNvRyT97pd/lbEoCPg7TDaZ5pS
a6e/0aO+Lt8ECbW1y9UYug/fzdtDWyQqDBo1hrEjxJZcqYsRbCmfDVMe8xiPQcb5vYPFbD7GfAMW
SPEnmo8jQYbvFy2eYurjg2/SVWB6hr5DDI9Pjpsg5Y6wJ7PpCad7+ms0DazHEGIbMTgvfqy9cixt
Gn4k756RfKWIcFs3z/sHLxvoJWSCgWxf64ccwkiYk3V+tjOF974AgN/qnHl6a5VbQX731+TOv81Z
ygcjq+wwEBfu4PafUYfrqzwVk/o2Hvw2g/WVKoyRrvT+OKn/K27iP3RbqqNul/ZLNdAmg9Heu6Qd
YejR695Hmx5bicy68/02uTtuoEhqpuR8Znb5MqOMFuNWzgp3utvlOF6tsatCc9Gag5sckiVOv9HK
0K7cTjyz3B72I00RVL1azg3HK/Z/u3aJ1pvpwWrZjebK/lcngqOxuChz/k59/eKlXnMk5IxKAKZ1
aZtkr1ISGDCsAQpQM3HSQKl68yAvbnXPS6SyNiWOOgfdSwAiDVe7Nf6daneLUHTPfJAf0M77Y4Ma
UdT1GuzG795nUKSlNezcGFO1VXTJmS3HnyzxXFZX/sCL4mCcNuhtn7L0xRWP65w1lsvOLGJ376WV
Q6arfeXZu3O7JD+C4BjCQXfuQ9M/muoY153/G5Ojxby7BM+L11tRCtn1yp4TGglGIdJ3FL5kMUzs
JGWZXmthU1lLqK1vHPL7IsrrRCPCgArjVNY/0SsnhEBINWalP/pYmpb+3VZO92UNwUdsNtkvHfl5
O0L6fVQCaXNx1A5/7NZN6jcQEn1ISQU1QJqTIUaIGuf1kn7Ej0QRr7Gnpu+EGE0KBO5j7q1nvEWf
8CTqO12UtC0MV84jThDfogPDbi+u8rObwdsS3UvJvat+OQp+MZAISkPIb0f1YnTfseR19PrMvfmj
fV7SUot07Z8VD+m5XbOwQhf1FvaPQqdjIWt4gHfIG6tNYSpsjAsOqZWORDDkzR/sE3NcGqLj6rc6
1tIjpSpfjQ9/qVfGfKjj6b2t+6htiI+xQw8+2Mpf45Y/vvA8/YAvfjNl9ht+I4mMb/5TayMGcw8O
/EEfTlaWVzuuCUDap03umsO56kf4ziuE2TQzVkwEArl6gNatxzIkXjKcfn4hHvThlNpI5vAqSrDr
8XOjNAzAdU6wYw9zdzn3evpW6bW3tcfpi8Zgmn0B+HMGYsFWfvzm6uglDB7jaUhgjf984Xw+pnrz
hEVGD4k0iFOaQYrjHWcK96E2yKszgF3BBSVRvIYwfxrmfr6otSwyG9WHUQNRsTMD6rvuBHw2bG87
d9HoUl+XJ+zqi5Ft8pIA+yUuQQrCk6hBXUr7JF3IVZg3DTSsBqoJZoTdINsH/AYsj1ljbVNMx9vM
hKuj+uGceAOsm9TuuXG2LkrLQFGoX0AjY7aM8BquY7P7KdtJi0oEJtqnscSPsXxpp1mEPeGBLUiH
XWIW9aaknCvE5PrUOp4LeWbwj4wnS+vd65E60PTTzTEiyq90DBLuD+JWOoOzlZkiV2NQtDEVyTHW
HPsyUXpXZfo+l/g8k8ZOr4YWp7sqF1TM+eLmexAjRCrogRK4OgnoXseleKvTGik9t7N7rogxtzi1
hoABOc2xrpTevnHa70BP9WdNgEVQAh5mUWHfpZWa3tRl/NCUBnV3wSaQJ/6vyqQfo5ZoroGzGRQf
SUgv6UmgJUplSWTfINgCXv8gP3+YuzE96FXxayi8D1u4e9kYF0+ln6kTANUo7Xetu2K/3bQS1HDc
gh3DDdbzo1xug5w/ZB7sFr3f6IpMjA/IN8QCffLXky3V55W2fuRics4rcbKRIQnEx6s3uDBDWFTz
XnEr7tJxPFRToFDVzX0/+zGgcKyFRIUZd7kDEqURZEPaZluk7tpQod8I1Xun2LkQC7FP1tD+GQXr
siFz7lqPPTrQyQsTRMa+m77lyqdqANMyVJNqyN9jq3FPgaT8b8Kx4XqUsHW3n9+ophDs0Db5oY2h
OfQND47GYv2jdxs4Iu9mUprnuOZznMIpitoRsVXVDZ1M69tvyEvFLQj5IA2KcxwEJg4qBPmynPcz
7rqiLdwTtdLFHl/SbVTTVpK0PgZz2UYe6iphNL6nnl7LjVGYY5gFdDbo8/DMwfOUDRTCipIhEj8U
LQEd15HIUhDHVXnLbHpfkLI3840MnnFsYGATzU6Sc+ckMUCEL1YyOJUCD8fcMGhcArsHfyLOk+VU
bMwlhUs/33+JL5hbz1oGxbbQXs0OlKY7pyClhN7h92sa6sDsBDePbkBKn9czLRjUs72UH4UrsdbQ
QDooXCW1xhzFLPOCbYjCxcCjyDhpSCekyV+moY65PiFmkTp73XRe1RRbYTBqd6yEwhjuhm+szmdF
faqHn8gvHvSFdrdkaQRhyv5Nd7Gka256Tbzii0SjsfFHXE0EwTSdWZkuD1qEYCDiHchXLgiGkrFx
NzpMbU8RWRmM+VtVH307lc+m+e0uwVs5ZcnOxHmhRvYe+WABz559c1+kt3JmK2+6HlAYrT4ORR/G
6WTQiSg/jdY4VCkj02J6ewLFjyIxfg8G8czBOdqD/iHRAE+1T835vHgbOQziUIP/jPskTIU1wPr6
E6BI4FqTe9nPTgTBnlvM3E7bxPxutDa4PgyovL9NlDK/35KnIVmDMpb4ydnt167NHrB9a0qoPrNO
S0ACHEKSDMgtdcMTlrKWEebOYYs3ZaW4mIz6W9n1SaQXNH+MfYNNOgI4v6F9kx4ox/hSU0GlJ8nV
XYcywvvSPcdaQsWVoKsHIz+mSP4r4dSveiNFtLg0OJXOEkJecWhqG6dtAds40mwalvBRmug0Kg/H
wSSHlmcZ5uvaYgU/01fPDbjlbX3oiilqluIxr9qjnOrvlrsuPUU0X3ujv9WK6da8psQg1MTyAWpO
oFE5UKTFY7+24/TZbzOljlp3Clq9lnzvlAQyJAdajRSymA98rncCrj4R+e9G8nbAyHO243beOp2i
m2Oc+Fxh3TfncKERdWM31R8dV1Xbus+tLqCWFUBdYtgOpg1MjAT9nxlTymjxlAus/sHkWbIpucZ5
2FoJ+Fw9z+G5UDOzWIBVuX9k9pcv0i90wyAVz1NCHVtuWbxA3a/czT+Uu3Kzj3bHK7cuIWzyMk7s
PKUJ33A3Fn9qgGPjtJpsMTVhnguhax49GR8SvfryWVVN9VRFhXROcUUBOFsZDCpaA1ALf+Qo9aMt
4+bCpeqsC+2xqeMNas8t6VbEfvMMGSpbT3gYWfwUepdIayiT5qnKxm/XhLjUG+57MtLH5/LDQaLo
RHNHYDplpvaZxTjxaaiCeyxOuk8Q1uaYpzfrEFNoaLTljkNN21i29dhJl27HiRN3tFOm1vcl6P4u
yv4WS/9a2i5dSlMkfPXWx+4hqKa/GW7e0Ojmq5ZZn9rUPi/EUEeRfY26cfcWFerBeKTy5GMsDLAT
NfqRk1M6RgnlpAFYDNT0ZciaWlrJx4fXgYvKA+5RHkODdSSvWW+wrL2SjD3OTX5MsprPU7npGvlR
t86L4hagarErOMyLOj/0I4ZW0sssv/dl6YWpV6O6AiSgCR2KLl7+Td4YuI5168uHo4M6iu+Vem1k
m2KNavNnjPu7xy2EBBr/ytdaOPx9iPOWOLT7mB7t8qvGP6N13dXqFA9WPaelXLGuK7Bi1bL9lKZ9
jp35iIkZWWWq3iYAyVykAP/nzGVSR/esi+/ZPlYaO2M6ubnd+CX2iT1ktS+IbR/26FB/bDA/1hVV
YE11a5cGL8wjPWOSdpaK773O5WPAeyoBxtZmIcZ8SOSKFzbHredg+l97HyTxVWoC1qA0hW4uhcCs
zgp8Il3fb7qB2Tp1cH+l3IJiYb/l1mtOSUrgoH/U/PIFDVpWdJUn3fSvISm1bfLgtcPFD61s+Uj9
cuR/RezNEvpWUPfFC5r+6yvrQTp0vrSo2oM/RCbp3vB/sncmzY0jy5b+K8/uHjLMQ5u9DcCZ1Dxr
Q5MylZjnGb++P4DKkoq3qrrv04bW1soyFgCCIBCM8PBwP36O4iXieZ6+98TB9AQJQMVTlkltCiu9
vsmHWF2DzPaIcVBWS4mqilTSg1bflFYXOZHZ7NeV5Z3v4ZNhVR4tomEPksH3L1F3xDElmJPkPvRp
AqZX0iQdItN2CTeSspa8pkCpqXtzQ+8lySHN9b2t4Y1iC3uCKlIMMKkvNmi+1tuI1IS3UrO8WTYA
plgrurMgRgELCOeo2cmoE2pEF0VYZgaLGc8sWWMWHhIWfk+qudyn/U5gWMlRjv4VlQdBJGlOaWTq
WpUAqHRxjeMZU6yUBK+657brTkQKJ7ZGmrox79shqAJRLQgmX9N3XbhUOtNGrRQCAC0mwG+grm7i
A8FiWjfavSvRyi1oNOk1iX7k+0a5hxVlnRTo6sojK2LZA5QZDK1dBxQ/LiJXhCAqKhZS3RQguGV8
DIm4pKLOvQRPK6GIb1HKCDUE0GsIllqBcSf4mfsNK3VXmENShuqclq2KpqgvtMuh/iFmSIC1AwX4
OfZZBfG3kIU+nbVI+vaySO2xcEOVFzArg5CEaFje3IO+KUysMbEDU2lE1bCfhd2SeVFdyV0NxqkK
y5mlGQiB7ZMHBCCvCte9y6xIs2HaeaQmkOgTvGYNRsuScnnp69aVmKsIVgJHkE3PP9dhlUKPKVLA
HWs3WYnKBjRyLFvC5q3w3LsKQTI4QF3sjktclbT2XCzLWzOqTKyBZcygLM4pFwXiXFEuCv3PiILN
mCGgah8WxcDohIoeLLAq4osoEOarSQm4D2+tR2+poh/sCmtAPq+CoaiC2FA2zV/gQWInwVbpg5TM
m1xfeTm1Rn7wCLdWdqWCHZEKumGVuHO05ICSxmhmIvfqWyLKUpAUGZkRbmRiIngg0Y86FWQ7le8h
jcsh5GARplkxkl/u8FKC5KZfox7VUDgdR/l9vDfKhaKBQ9J69FKBPc2EeP+a1RS6txJ1KI1ioajX
IzYVcVmqntVZ3jwQ7a/J9L8HZY+Eefyzraj5lEFiDwJgYT25HFz4JyElzwElIWo/PCVl6IPwSG47
g5sSr4FHY3mI6hcagurqi2y0t2ZCCMOSUNXNNAIKLgouAphFMNMwLkOHmFELqdYtTe2CjC56KJBF
fxGoSbSSunIlGcA6QkEABkAevd87ZXG7J6TjI1VmGwELOBFcSQwlp7A3bktlf4lbQOgfygHCmKEt
BspsRNhZpdyy1gxIhkFtPyMPcdMXajijGhQJKDF69Tg5VF0KDn5SnH5uiFByQhwdk7nLbmR/LlkB
zre6jEERAyZ9KdqKHhs9a7i7etftfM91iP86mZD1BMMMSr+V5ioc1wYKMkB9dF7Fj3pH5hAZNnwu
MX8fIlS4vJhVCuEuZRmK8FZ07SPZxXlcKrNCNjaCVf8aaJJGU9/NLipmYsZVWqo86Xu+8qrsyzng
nZ+xNANRcZ3CgehIqJFR9bKTxRFmuK/mcaNfF9pIQhY6lgucWHfPc798KY1wXoCPwctTAcPARNAZ
54JOcVrBqhVVveiuqaunjBq+8VqFFp4nqbrFY11WylNuFQ4ZCxZb3UZibvVVClH9ZOvGl1DTPFly
f9WK+o0Fw1u1X+pD8yTLBsTkTB7RTIahVQv2s1IbEYRYH2oxEmlEuIG3xjMpUm0eYaRgWsMlptoK
lQyWOnAcKxmm0o+lW7Mf7vwyeQJ56lSg+Tqj2cV6tlXa9B5SGVptxiiFrauY1+RDis661Nr6cvy9
asSaA8rf+coLQD5iql/vq/KlzYhqDQFwXpRZCRy1oFqQKBfgaGrbFfVCgS1HBVNLzMxIzRbIQ4hO
uj6/RpPxEeobmrtkBpBvZB3kZQUcR6eqLCjmhQJHXpY8B5pS2mmQX5fWdSLpF3nvrQvQo7oXAX8b
gfK59uBTeqJr6HTVyXle1AhVhQKq7tQBWe11EBCpoqiNZI2HSmMUBQ+d0P0kq4gwHmDUrHKvlDq8
Ec2EwsyoWXVVsVUj8galoALcAXaZNeplLruLoPZ+phEJVy/PTMJkD8SePSxhAaGVjFibLsqX+sUe
UggB2GHfyLOkI2jdBCvRcpdJK69SVsnxAHdAQhzqytW7eUUfESil8lVp6Qfeug68OznA8RaUxVD1
y7DMVvu9gN5eARsKWZcM9rCsI6skzfbm3rUjrb7dEwSG5MXG7C47FfVijOJOTv157Ce3Y8evhOA1
jYh6MKelDRWeKVV1+axQjKco9LaFYF1EEK+UlXlPov2pDRHw1rotK2zMVS5C12tqttj/ShQqa7q4
vO4Z8rYE/4idNq3gtFKyxfUATKyuZbFYxqUEgHZ/JxN9yPBf0li+6Hwf9ebslfT1c9mZKypMyI3L
8dJofyRqgn6ttVOFAbaYZCZgUaGtGXmTftaxet/L5n3pEXcnGPEzqfS7PtTngiCv9Sp/II/5MuAr
1vsXUdtfq0P5K8y9+yQJF6EWXpNzXrdjjXZPohV8hZUE0C0vhTS/Q21jRpJq4VvRmyySB9aVW7iH
EKirfxCGWUEV39fhayGIN0VUPlO2txCSbIey4pOctc9tBR+TqypwBhjUKMVXAylYJSX37coo7YVM
QED9zdjaeEYwY45Zm7p7L4O9B/g6U0zzJ/dq563neGWxTBE/JJOmM3/mUnwVdHfkl973vXmRu/JF
GYUvFLXZrhGsIs/dwcZ0YSKZqgjJ+aCo20LJ3v0mRDyk2WpC/aQwqHTYvPReimc+OdNQvI5K/xm2
lk1UyMTzWODWGBMG2CPMsjvN96F3Qa3ZyG3Kqy+oh1wpDckUsWovlSG7bOViUw0KdYMS4WfmS9Pd
lPtwV0vtHcGl24I5xR7IiKQS0nb9gJAKXRvridjHqI+42SMgWmesn24SrRVstH9jQpF6XW2RSGf1
VRTzaCMOxiVVdLD1Id/OQrv3nLGz7OX4au9eSfti4UEsbfvEr7AzAqGSEtnVfULQCn7Nfaz0oCey
RVoUaDtfqg2cCFUCd6YJDSw1A6mm2BXK1ZWYXUZVP6+NWyVo12iGA04gwu/KT1qfKMu4IwQEstrQ
x2gMZULQ2FwOjXoe9PIVmkZvSgcrbZEtvXjY7cmiQpGD9Gb5Etf+TRrfWZ63txXDeOzNlz10YJ3W
/UiFjEyKJF9UZXhDwfrQ3bdS/trWi6Yod21ZPnlq/wzBzJy6TkqhGXLJSI1ZVj962T9XiYKTFllm
IpVDgow7pRTpuqtk+DbdVWgYgOwrMhvgYtCm27YWsbiYZHRI7bI3LPchPhIWY64DUx1alOaMTjds
MDfyvJaSRY6b5SC2Aa+cO2sM6Z7s1rlF9QrogA1rnJWvRg9qw7BvB5erD1uR8EOmlKtEKuh+BJ40
9Qqf973n/b1kzi2rX3TSpZ7Hd2lULF3luhsovm2LW13TENjDVRdrwuUI82bUTATZQhAozq8Qhtcl
9df4vWGvX4uKtfVy79yTiAsXMlCd8QtjVbpFZ9OfjVjyzq1vLC/ZsOxYITl7L8fUIjbpgwH8eDiH
UoiC7w6YZek1y0gzt4JH/nk8qYvzx9pwWe7573LpUTga63epnF2Pdaueo8ATlya3JpASFfajMIYz
qtyPRXbajTgMzOTQXLOAs+FcJzLclaQRh4dRny/QykUmlMsS4UNdJSgCFR4Vpcw2cGUTYC5D4byV
4tSGoBQWmXZVGM2lReEYSj/rPVUOkPOc9y7F5161DAZlrT41NUHs/q5BMLTze5TW60vVf3bHUGab
vget+Ua0da0j5E3MHcCx8ZajzqjLK3cfve9V8xym58Dp9XxtiuXrsNdv0J2atzUUrAkRnFpx+ALZ
FsoIah5MZBaHS0J4Tt0bLwnZtJlGhjyK0o0UQuYEhkudUxsgUTtK8YVBWtUJqhjoArABMlCJg+g6
vm0sP48mExLuJz3OYc+LIZsSKOEzqZKFoC1H6QPaEswjqIlzrfdWFf4EIOODYMT/h3/+n+Cfqi6j
MvL38M/76tX713+9JxWE6uuf//0v5fCBD9CnJCJth4wF6KjfIM0/pPAk9YwJSbaw36oF+gKVvCQ9
6OEB7ZRkOIB00dJhZ0D07g/Up3FGuZFIIg0pHGNS0fut1fehMFce7f9XUsdXqU8hyn//S6Zq4k/K
DtyaaimKiFqUrqiypStH8ksp5b0elS39uS4J6MfC3gP/+Uir/WWTZAmTQzMybh82j09QoyXkJMYY
og6H2MFNuwK+Ry7LSqslAQCkLFuLqh5yxXWq7tye2tCkF648Q2Lo1uauKKCXVhllaGgNv7oUCcmE
OkZH6nsQPhSgMSMJdHx1AGnYuQZ4CegCKYWlTL6tN60XPHsC7EgS6zPCpD5y8DDUhy0h37iGudyw
oMNVpXIZ5Xo4i6GPhOEJbk9nehJcjCS9nDYFePmH22lTjVkvbc0hbaHKr0rbEzL94wMTkP/QFF8u
M33qSytNZ00HReCxfjlIS9zTsWhzJL6GwlVvnqbNfd1GsGl4d9ofjNjT8dBF4WGCsU27R8cIZQUj
Vz3XitT9700VCkCAluMnp7emj3/uTsc+vyaZPjjt/9vmP3/7581MW64PO3rvF5T6t0VGPNjPNtNW
M+5OW59vlKH4cezzPFfLYCw/+sjn29NHpl0vIk0h+hTi/9XJIK8pkp7e+XLFw9Hp4xq5o4hqVe6P
NWQz5N7hZo/u6fP7pmsdfdW0C4U2ATdZJWjxx/NAA0LrT/vAJGQnQZqAReTITp18clS3KsncA111
NHLLYtk3ESUkB4Ltw4mfVNTTKYdrTJsTP/X09uful7cJZfJtNQwkm8PmdNbR5abdv397+oovd0kh
BFU8lk8Oy4oS6FtHDvCJG3w6M3eFkX4XvbtZUUmkpaZ9RFs+TppOn3YHwQs27c300enA55UGveIi
0340Xn7a+vxkgrMb2p+fMUlu2jXcicRJhUuFlNmmkpIxfve5We+TYhNLcr6Z3u+gMJhlEFJSnE3R
GEhBlh6Uos9aQWhmkGrGmqaBgoVqfw+kFEKWcmeAql4YlQBlkd/BMwa3km2ODMmHTUmCjVqjNQn8
pM3vzekoiaitGriw+I3nTC/TB6fzPne/XHI6OL09nfj5uekYMMjGSUnnL3KX1Cip2/SNck1vNuyL
LWrHCpYiUm0dqRV7H1Uv5mjEpxeFDF2ETsNo2vXxKBXXmZMyFzmfQA4V7o4VCMRZ2OeQleZ3qRZB
o9/8QXQ9FhLGZb8+olY+oltOdCWbEeNvbBbKyWYolATOgjzAsBfKoxrkEfOERHSyAJ7uem1HSQwv
kS7lC2hA7mCZBcRhuiXrnWZ/Z+nadelDJ5wVVbWp/AKIaUtaYtqNAXaqFU9BJgLPbNTroGK+im3f
pCgK9G7t6H6WbrJR3sEocmvpWvWi8vN2LdUPmtK8KuSGFnHp5lsfpNrWKgsCVlbFDCEqe5zv4Zaa
A0fP4CDI86GEmDQvN5pgfGyVZqGuDLmmAnyEGvuArDW9pFR0pDAHc5tuymykNJ82Pw/6jQizBoDV
iU16epnYnz93py0Ct9JCidWLCRQ0vYQeLPxGIq0tI+pJa+gihEPuZS5SqKsXOmFXcuwUWhE/AJBV
lmSkGlRu6ysZ2bNDR1T+3BunTjYdyyPg9UajRjNUlbcIskdLfOQSbn24ibSCIBrL/9/70xZ0mh1f
ZhV400o0E4ym24SZMf7CCsvLJAHy4k/7nslbkMTwq7RywzLJqNR5ua9zyFChiKnNVpAcKNe7zWGz
yleE8WTg5wOVv4W6cQuT3HcmQt/jMgC9BLx3KpmHl7xeQwKFb1IH8JPBug1f8KBSLJ8QxasU6g6o
sESO1F0ICB8AoGAgk2xHmMJfSf11GSz6WxA6ircubzuo8Jb1Hu4120+c4SFaCb9Sj8UXvL4Oigx0
xfAncbnwCk2/zH2C3igbi0VWff00/6FkF3lD9H+FGorozRsYZCDP8edyOdfA3/XGClF1f7hwxSup
n+fqz3oP3m+8dFA4CmQN5HK7WfVAwLgAxea9xsqOlEwSUZOyrc1V5C68ZAYNv54+ef06Ht5leR5o
FNh6Gx/kurtu4EAWUK5Aq9Vp4B9o1XvEy1RYgJUtKFbjXc/WvXbPGjGt56j8FcF5qj8QDM6jHeQU
JrI6/VYNd4l3XojrDCRvQU3kHCYr1VsOpO7qapYpy5LmlAVELFQb1YjIP5dyp7bWgknI2xF+dVlJ
SI8sR/0EyydQSq64hwk1tmPA/6Ij1LvevEmiZVs/Qv2P2stVVv3UmyWcCVsDfZkMZMdS8zcwGgBV
SaAJRLwHeV1oSkHwuOGNAQUIpSTihdtsdHNVxqzNV8pr6w4UyixBzZHWlcNdXK4bmKPFC89yygYp
y3mk3PnKwxDZ8VXvLuEbKsHJk0f9JYNueSoeoEjuxBVISBIm+GuX1P2VMyGCXXuue3N/b6cWguxO
80AVgTVvL11/Jt1X5z7xKDIyTrhfpIoNdrzX152yJFxDGl0r3ivYzKOtm56b8KL64AgX+rAz5bdg
wKXGTNZEQHYiAXVhBt2qWSy9YVMYV2G9RUutGRgXUMFRBxCEgFkf1PLcpR9t4W2ivQPQgrAb8my6
LcDggP8+w4YJdNPO26DR5ZIa5QdslmR7tV+MWVX76Q1zr5uhY2tWG+lXWlwn4TobQPCNDUY7IaWJ
oOGG3ikbqxxODBB11IbmDvUmXKx6Seut1jloqKXJgpJUysI1y0kCmNbnCXSRCFKbcEiSU5mJu+xG
E+aSemdFm0FcqZDHIuG+2sPAWcKEQehzPhZ+ViDQBrssZmB2oJ5Sd0PY2/PupbuHCgmOZGseadeV
vG5BXDTNbmREDRYdYV8bJmfYK1d1tW6HLXpi0nvwogvcKvUC5RJkYyvftPEOmJ94J5MGhPoYkKxx
6T9pqNsOS73ZjBQJSFk8Wwp1vLu9u4ylq4wCcJGkJXHyAdIBRm0RrNEBQpwFBtAFggpko6N41rZb
maAP6AIJ0NqGbfKnFE7XKP4Ju6B4q+IlOEZS73e1eUldQhGsEKodQM3+JJBk3QMW1ebKBeA+kodk
J1PLBorm7eeZumifw1FeaBlAEwdlSLxkWZQ+jdFqDCfynVQ6QP2L2ouwDDwAjzPanOobxzi3LpRt
vExW4FURQoab2qxtKhVsSBhdxekMaCWJfUFbN2+qexZOClz+2/pJI9VSrwzYNlf1DRpHIBwQz+S+
BhtmLzsyL4jbcU/7cmnGO5LzOvl5x73PHkv4uvwl8SbgJjX4uUUq3wLtqkSkSAh3t7um3eniwnuj
OmRAmqdeC68RP1deEeEUCPZcNDbAbdJsjn+fPMbnKCZdqnfCvBpuPH8xwIGdvwCfoeodrV0beUVN
movBDIkvJTqXup2gUuu+dccs3z2kWrk5N6jdjq4bD6ClE18TG5bUFShYkip9tALp8AjvqfWDUNc2
UlfdSp0XwBZs8uru9bANVRtmsu6RaJfZL6m9Qs2gAX/MWBZmwZOoUKAw94nxNdYK6RA6xt53LA9Q
tC3gBTP6dplwpwlOPdypFGH110DbwvKV7EIFnV/jEBxVNH5keNttDRa5wkELTk1v71Ar6IfNGMKs
KscPNnVEEg1Yw60b/Gr750Zl+VBSXu49xiAuqImW3cvGgzqVHQqtEIkFQW0SZAP9CwPcTge1hGXx
N/CP+8RMs50kbMtwSQtBiF6QY6ckvLOpzwLFAdYBQuGBbclufppkKu1L78knEQfUZMuCxgPj1wBf
tgGtO/myvUlLpF5nQzVPYKSt7YR19kzJ58R1wcohEbb0Cgq+Z3cQbOmOvpEdeB8XBqnV2Q8tcLLH
rJ/pV+QG1+q1Ei6GRTBLtpDPFHPlZU9ACzoJx5jT04x52Drizwxz8ODeBb4j3sK3CQEDMU2HweA9
dijE7FdgYtx79cr8ma3cc/f8vXisIVK/CCobgGmxp8DeQQT0nh1hDizO1m7KWefsV6CUbd9GYc32
FtrND/s9m9c/yoU+AyNty1fKRbKSr3qMAg7APSgXRkzyGDwiqwgMqXjUbqDbUQw7VmddNt/fgZDj
/150zqltCh6KfMsM7EU621/tjXkjI9qBBCUIQEeDTBEGXgNkt+PNLFyodFY1C7edw8QJxmxFjUj6
Ui6zS3/eQfovLt3yhuVSigrC4LjFglz/Rp01TsQvAfeDumiSC/Tr4DqXZm9wNDkDepFzMn3SIwjF
WfuyB669g410BXgHPuQf4gOCHQ256Vd4LufxJr3WVvG1eO9uQpQgmBJs9BX2wUVT2ek9bDzc1dK/
Np9hUuc96TEO0UdwYL7grudwCyNU5KGX6LDS8kzcNodjvh3M/OuSUDehYpod4uWxn3FAvJfuZNdp
buWH8oJk1qK50nYwz5DR3uqOMqOzL2q4N2k0R9spu/KiuSrW++UL+L9hN+zyC2VhAl1YUW20Awpy
zvCmsigs2aUYt7ir9swZ9gIUut0nt5yR2oLNSmenLbznaq0RdX3t5+Zmv3kpX7tdfNFR4GODnpwl
O2gnd6A+hgXZJid0hDmVZXZs13ZwvncQGp1RlXkeLawFmgFX1VqHL+UuvMjuhCf/BtKB1+DOsoM7
kAO/8od2DimZDZlcaFfP7qMOc+HMulNgviOXRCE0vaey0bVdMGs8YsnoOrQwNOcRsDaHHtuN1WZ2
ezXcFAgRONk6vBBW2szYaXcZ4JK9kyytq8TxFwYAcZLCMw/MijM81/D5ksl1sFAI1EKpQd3xivQa
k8tzzFMt3SVOyTra0h0egrtq1/4KL8xls8tfI7weIl9P4q+n+MK/6ef7X95z8jNeibQENkbbatv6
HCYfGLCxn7eoqcrOon4R7/1rPYVFmB++ZFD59p34nsw4Ueyc/h7+w86+s97qF5K/6jzc5tfxynxV
74tnisRBW+CzvBbPwQ9wQBejCuttuA238j1A+av8Wr0P56JDoy7lc14dilr4gjdw2VifRekgQ+fZ
2s5Y6Q7ifk9jp1sJjx3AmhElO1q4/IUi8PocAjQOAgW9BtR7yZS4yd/pqyT1E3s9bINFeT9sXWxM
9QiBXnrO7BS+T/2+egwuwS3xH0xllLpsY36vYAZcs9I3cCr7qQMYcQSDsCZ9h7a3euQ9BhNlPLq0
NVmj0DSqzcdIdOqCPRYEvA1vwa0AIDp09i26iQvSf2q/1ERggwwT4U1EMhQzqi26NbzYjJYrfYM8
3LrjB+kvup/FM/RE6DMv6O/JXYtL/gP0T++kD8LlsAB0twIKXAfSqkRfBEGNp3AJ5ejaX3cA6Owm
X6AkvBHOlXPoKOfGTfze49qVM8/6SYUUIGnUAOGnvwofTQMszsK77m+Qm7gcdnV/HZ4XW1wK8GaM
FfGZIp15s9pfvfvXLU3dOaOWJQkbXOVNcOlfD4/dZAAnKwELLUYlRxrvPn0nMY9REW3tDbIS/oPH
B2CQzzT41kIs5qgP1TqZdaMas/laXeYb6w09Q/Bs7Q3yZ+YrW8Wz90SpwCUIFe562LmBA4EBQPXC
4Xdvbo1H8b64DGHSH5bx9egfvEhv+Qu3GGQzKrPy96bfDY9MiM3bwM84EoaNxnhUYAO2cI4A4ayf
I75e2P2mn781Kzw81po3yoU5c22S7Q48bvPiElvKNPkyxOcQjJX30SUmL7psz2nXcEXl2FzY1q4t
XcobjxGKC+RIL+IaZgFKtefmmoEP4ZblZPN8lqyAicwoJbwUl8gir6pqpt25j8Uim/XEq2wPM/bg
rt68WTbXlp3HnNZdw0JtUwHlBJfcN6WPaLszXroFq7HHnBnnzfg5PFeto/1Ez+jSZO4OFtZF8pht
9XW19YDu3shkuox5HQAaZR7EHSQOQ6e971YK5rlYU2YwE7ZgZJb5Eg+VKy+vzJl2g0/Rvpvj07ub
Zpsuh1X93mAnVvEKULsjrYJFcOtfh9faNlm0N4sCBslHmS4Q2h28i/cNI/OaMbsHLAZtj6O+K5Qj
+3PxoX/tX7Mr9Fxu4otqB437hfED3c8741a6JKM9rPcbOOUvzGsU5GbB81swE266bcNwVlbjP51y
jhZeYUd/kF+jK0FDuZfigVVe2lXjCE9itILwDVwL61nffjK98xFpDkJ5Z1YL/OKNvgnnY9WnjR7N
bn8dLCTwcGOvle8By0QQztgpOMw7d0O1xzBLgoUMJbrxLvY+RFTXkB/wK4KQMO6qO/Kg7gaOaLLD
yV16Yz1yE2/uEgc/gMRtkiILGxwrXTYAXUesj6aw2yQJNomDTS+HY7DPK6asEysg/mRO2YFxSxpD
VNOxQzTKpOYjbYNrViGoJqpjGHp6mSJRn7vTlttDYQABnupMUajpfkwx2tRws89aQ7oNKZBfAzu1
c9Qu1wr02lJVGtTO4Qs2/rYUXhqCORKq4SMELW9kaBzF1N2YjGrSuCMZAcA7Mpmi6F7KxOSXReSy
AB5fWLpQuKYD2ULsrBhDedNWWcLHNZBhljsSDGUwRvWlaMwrFCX8oNNmWIlQoHkt5jIq03WC8qvs
m0QwzXvXLKgwcRUiJElygyAAyGjKe6vNEJBP6pX8qlCJDfoknzfSeKhrvWbjUTBOyVj4JlU60RcZ
dQIPjzrrXBJUCAbjlI+Igei8z3TcoPGOiWqRERADyL+1ECYn8Pj+shtSigcUDG4uXBKjXUHaFWE4
uSdw5oAlUpSDDAMmp54KL2vMpRhjemTarDudkIavZljTMaQ7xXinuO60ZUzJujbPt/HejZcB1eeb
6aUf83dyQaD881hGof4K2Crk3n1DSEVqAamM0rfNpH877k7HxIzAVdOyApvioNNLJkBZN582UXy7
rmrop6e47CFWKw+I38m5z2tL/dbKzyKQlgaCs90YGe7/2NLQ+j0cm9442p3Omz4WQlhNnUfSv8Cu
T6C7fA/F8l3sTCidDQxAWDNUYW0BE59upYpqcviUoirjuTqClJveEotNLkELGqSATfbrtnaDmVwr
WCKVqHg2ZnHgOs0PW6FpbYfEC2fB0F2lIjz7cypH8k2c10azleCVqGHPXDSCnm8GOUOoh6g6v4b+
YMgIERz2pjcs0TRmvkvM/svB6XOH/Wmz6eZWYoAmHIixahh8GbnxTeWijANVAXR6eH3j9nR4egFA
T5R5fPnc/Xw3L/dEXNFHnU77PH64ilIXxeB8vgXLzLVZw5+VQgniQN8KDWIvaue+RRbUlss+JMrQ
jCgQneZlDMJykW4EtZHnaNU9p5EGAMtS15/vTVvuKFBoIs4CtGj8AEwqKGtPb00vuSzwo6kl1Zhp
Bt5vOmn6ENFrqpelKY04fl9nRJx5uNTn0cP+9IHpo9NFAyNkGp42P693OHM6+Pnxz88cLn98OhUW
FEMVze3RR6YvbBF9cNqCmPbnZT7PO76zL/t/eWefX51rIThpKyDzPLbbdMkvd//l6Q6b0yf3n238
5ZsOm9MJhwe0ataZkEmqh59jupO/bZPpm6mr/v3jffnmz+c8epjpu/7tDj6/YngZKvWeNN0zIgLI
CI/GHxq5j5ejY0e703lHx8gBENc6uow0Ja0+T5+2Ps+ZLpHmOiuwz3M+3/6rY8dfM13i6LKHcwxl
uKnIty3q8fnMKRfrBn26zMtgQ41NsqnH+XZ692jXmDKc2OfkcKI5ZVGn0w+b0/kpsSbZ1KDAH7/g
6BLT7vTyeZnDKZ9387efO7qxv73MdN7nN03X+zzWjVmwCVDz/wz26ONBZq/V63zCAV3X70V/817W
CFj8RuOM704wnLv0f3bSP1/oA4F0QDP9gIW9Gu+AwrXkKzhJVtUjLNN0S9P9/tMVolfgTfXPd+BN
1pkmKpquG4o1/YFaAsPnfrwtWOCdJFMB1iQd3j+Ap7400d81wj8/36E1//mcPz3B60/A2TMfRir/
R/W1DSRLhXrvT4Cuv2mEo0t8aQT1DMEMGaY+9S8bQZKkM11XNbLTZGD5A7/FF55SI4jqManhf9oI
unomqSrchJY1PaMIa+HXngAn4ZkMoaEiWmDOTuvxjQnn9r0+YJ5ZlqlBmCgfHp/f+E+PL2rwPRpo
V53c00vgB787AuQzgx4uA1A8PD0X/Pr0pn5mqqKiyBiCw9+pdQFoNdXvtoIqn0mGrGiajkX5+vgG
4x/YJw3A6Bj/oO08sRHAyPxmH1ClM8hHJY2H/MsRYNBHiDRMGNUTe3pZMkzoT79lAFSQuDw6lAbq
Xw6BEfrLHACOVzlMuqdk/gEdf/PxFfWMMlRTVMYJ4KOLfx0ClnymKpYEYs48NM9h0j2hRtC48e82
gnEma6qu4+z85RCQJPoAJsKwgHhPf9MXnlAjULljMnF/ayTgE47eHg95eMaxWb92BSYDrAAIeOvD
UJzceLCgO/5uI+APEGeC4eNjxjtyjA3MhaTLsDt9jJeTGw+Kpuj/l8uDv/eMjTMsHgEt66+NIiTY
umXosirjhIx/J+cZm6bybdPIGoiQno5n8DEg/jweDO1MpbZDVeCVnf5OritIkqh81yrI8J1bGr1B
OTYHzAymoUAbDsf4+Hd6DjIyjN/2DdUzxbREQ1Y/FsK4W1+NokT5jw5NpMEC4uQmBZY037YEMt4P
3p9p/LU9hPReVWG8V8UP/+D0egH0P8elX//pInma/0db8Pspj1eJGqtE2VApvDq5SXGUL/j2GkHF
C6TaVDOMg6k7mhWZBc5kBedI+ph6Tso1skxu91uuEStE0VCpuVD/ej60FMJpIrWBxGOmv9MLlyEH
8e1eIJ5J2EGVaMmhFxzZQtMilGTqimZ+TpintVyWUCP8tltgMu+pmEOIYKe/I1tgmcwYBE8Jr/4x
Vk6rFWQFz+27I8LA7uuKaEofAeQj72C0CKo+Rlc/5s3DGu2U7ALz2rdXC/jJYDVkqm8PfeEoeGqi
+2LST2iqQ184udlBhu7suy6iQo/XKYAV0cWZ/o5aYYwhGCBaMAyHVjg962jhxX5zRCjimWXSAOiE
/dlFtCRCLBIc7+aH2TzBTgC50DcfX9XPFOZ/gkUfjuCxWSTPMGYRsAjTN52QJZARYPquh8AYQG8I
Pb4jO2joZwYkAJaCjML0d3L+sYKDeFi5/uj+l/ue/pHh/Pd04t/HCySMvWKqMPQfLMDxj2+dKWQR
mDI/VhEHV+SE+gB989upNFVjCIwJwy8z/9e1om6dyXggKq7kyc4GkvXdtZJKRNlQDQtWi8NTHnuJ
GvkEkTDjyaaW8Y+kb3uJLAgVwgIajzr9Ha2YDHxlU1NlfJDD38EAndCIwDMYc8HfWjchbmfIrJv/
WBAcWUdWDCzOsb/yR/b15DwDmdv7rmegijgAZBd+/9RjtPSrXSCmbEJzNi4o/hgxJ7ZikE394MD/
z+eIMc+Ixg1sXwcwxTHQAMgJ7tM4QXy008mFU6Gkk77rJ9AXWDGJlqb8ta9sEE5kuMji72XT6TmL
o/H+pl1QlTPd1OBE+p1zPnKZSbwTatLJQHyuq05sRCjM5N9tBfkMv5BeNXqffzII2hlGEa+UtPTv
yePkHv/bmQVSz+SPFENSPwzCUSdATfpMEtEHJ8hwcksGFjLfdppxijVdZdH0kUA5mhYkSWd2xIsg
+zL5CKfXCipj+LuDQGEQmOTRlI8QyZGLIMniGeADSfrI552Sh6QS8/7u4xMmA13B0vkjmng0CEw8
KJB3KAf/nhBObijAN/ddDwl9ZCjtiJJ9IAuOPSSLOBuWQBR/5x8OzsgJ9QV+oZHe71veMlAklX5u
sCA/rAmO4miHocA6m2TsyfWCEUf43ecHbiebMCl+hAlHaNufpkW8AmmkYASSO/2dXCvgznyEt77h
J8MnCfqEf0emACCeDoulpTMlTn8n5yB/KKV/axAozAdw2eIZfDjIR61gjospss2Asw+tcHJLRng4
R1X477WCBvCWpRAAk8NTHg0FsFgo7gBaO1kHmRzTtxOOBFUBJ0/8qIdWOPKT6Qv6aC8t8bOvnJaf
TDzw33hn/1PwAbg8RVYMVsWfCcWvZnEqUzDIL0A1e2rTAk6d/O3FIssky6Id/waiStAAD3EsYvjf
zJ3bctMwEIZfxcMTABcMXNAZJh1ICy0MMO1wubFFrLEjZSSnqXl6fh0csnbKoesLZnqT2vm0VmQd
dveXnmb/yf9XCy9eigdHOAbQ7yO5Lz/kaJ4MVxoCkVgrvPr3dKy/mEcdBFA43butovRJK39KIfXQ
DYPoZ3o9C37CtstB2cRuDEqoVLaKmqzw+YzFIaIe5+jioM+J5eSv5wecFs3KGp5q+OdSK0eurPt4
oc9mXtMGAqo3La1oQ0yRFFPgflny+gmz82hE+APYNyNuiEyIuU7/sIaDo4RKDm7IePKDieFnxB70
mAxLyQtqNbasM5pZnfK9xWzbWkeVHawMVic5kZxsjCo7Xe46Bo9KDSn8XLW0J6eOySnVVUzOGrvC
fi8WOL5ls+LVnnKrpaW8Ra3riv2eOUlVSn6nrFtzk7FeCvmPUvISNa71wInNO6UUSsEXFdWsAT5L
CatibttqYzV/I1P+lxhtKk2jXiRJD8Rku+fNApvpY+Ygxb6f9k0pB0wMBmBXNv1gYmwXKaVIiv5g
d9pPqjmlqEjZV6QN6z1y4FvOdX1LpjqujpxXIUd7T2W986rrWJvO2j8xX5e1XhNXWGN1icm0HI2x
wNuOteznSMiFZ0fOxvYE+NtuWd+Uw7Zz0O3OjdGzGG5NN+pDspBPavS1WjkazZ6QdhVCl3L0HfFx
C77fEAKQg/fFkjZbX2s+rIMf4mxz8C+V84r1VDmUOQf8St3rkg1jgIfg0Bzwb9Y1Ayn0sECHiIMY
HQ5oKRbkLEZK/nKm3I95CjinZvzup9RbKf5jrXmNp0iEGNvgvErLVzXQeAX3vhjt1Hq8iUUMHknB
n5Qxvm/vaLRMyIkbUvzn2laquPCTsS35u6X4LxYHe51siNmXOk8B04YY8PApSvFfUfvKe8WmFNkB
Kmff81VlzlSUch866ungX3jcwv1GuQ1GtqFOQ2+VwwFSg280Vjaj5p1VnlL0LWHcMeuOv5o5mCWG
49D74qTxyTcs5mtfWoMtj1id47ytGRZ9tz2OYDNrTo6+zN9bfcrTdNgyZup/GvbDOfU17lwLd5St
Inf2EwAA//8=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Usage by State</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Usage by State</a:t>
          </a:r>
        </a:p>
      </cx:txPr>
    </cx:title>
    <cx:plotArea>
      <cx:plotAreaRegion>
        <cx:series layoutId="regionMap" uniqueId="{22C1A66A-CF50-43AF-9CE0-2CBC0032911C}">
          <cx:tx>
            <cx:txData>
              <cx:f/>
              <cx:v>Prescriptions</cx:v>
            </cx:txData>
          </cx:tx>
          <cx:dataId val="0"/>
          <cx:layoutPr>
            <cx:geography cultureLanguage="en-US" cultureRegion="US" attribution="Powered by Bing">
              <cx:geoCache provider="{E9337A44-BEBE-4D9F-B70C-5C5E7DAFC167}">
                <cx:binary>1H3ZcuO21u6rdPX1oQMQE7Fr568KqFmyPPZ4w1Lbbs4jOD/9WbSsbptx/G97+9QpKYljioKJhQ9r
+rAA/fum/ddNdLcrPrRxlOh/3bR/fvTKMvvXH3/oG+8u3umT2L8pUp3+LE9u0viP9OdP/+buj9ti
1/iJ+4eJMP3jxtsV5V378X/+DX/NvUs36c2u9NPkororuss7XUWlfuHes7c+7G5jP5n4uiz8mxL/
+fF0+vHDXVL6ZXfdZXd/fnxy/+OHP8Z/5W9P/BBBp8rqFtpSdkIo55QRJu9f4uOHKE3ch9sGlycm
5pgiQff36eHZ210M7U93fnJ3eOu57tx3Znd7W9xpDZLc//9Xsyc93wt2k1ZJOYyVC8P258dPiV/e
3X64Knflnf74wdepvf+AnQ7d/3R1L+8fT0f7f/49egNGYPTOI0DGw/W/3fobHsvNSwPwSjzQCTYp
poyh/XhbT/Gw5AmmFifMesBLHp69x2MZRX6S+jBU/zxDnofkd8sRKoN4R4jKX+uXxuB1qHAKo04Z
hjFH9y/zKSqYmSemkBZBkhyeusfjr2inw93hvf9cQQ7tRlgMQh0hFrN31BDTOmGSMWwSmPqPTZVl
nlBLEGoCDPevERSzKC382zdg8avhCIxBqiMEw/7rpen4OsUg4sRk4D8kflAM/BQTjOUJxwJ0Az34
j8Oz9+ph7yL/Z1ok/htgedx2hMwg4hEiM7EPo/OcoXglMtYJjLkQgpnPOnYhThDmpmWJB0fCDs/e
I3OINz6kPz/YaVTFP96C0fN/ZYTWIPYRovXXOxo1Yp4IiMJMjh70CGzXE9vGTyyKCDHRA5ojtw/u
4scufoMS/Wo4wmQQ7ggwebmLj0OgJ598ZZBM5AlDhHEuyLO6JCXoEngdE8zg/Ys/1aVREPvP3Xo+
Mhs1fyLJcUTI22+HAfnvDRs1TySRJsHWKFUR7ISbCFGLPaAA9/dDvbdo27vmw7e0CA/vPteV5wH4
3XKkJYNcxwjHe/oZdsKIJIJB7Hv/GqMCCYvFqEmtfVCGxqikRel9sHdFConLGwzYdtR+jNCR+pbL
l2bpKyMBemJJaSEypC/Da5RSSoibicSMsQeIRpHAX0W4S/ROv9Sj5/Xmd8sRKn+BeEeoN/b1S2Pw
OlQoPmECMkpC2F4x8FOPLyAiIJZpYXMEh50myd1N6d9U5Uu9eR6RJ41HoAzSHSEo28VLw/BKUMgJ
txjH8gDKKAwTA2iCm/IQpgEPMHYxi12cac8v3sCKDX7mUfMRPoOgR4jPcnsYo+cc7uvwgUBsCLEg
m9xbMjmmAPgJaIyFuHxQqhFbuUxu/d1bvMyvhiNMBuGOEJPF8v0wuc/wkSU4enAfI0MGjuWEmUAf
czJCY7Frdr7/Uk+eN2KHdiMsBqGOEIu/vr80Aq/UD3piSmKCDjywLaNgDGN8MpD9kjN+73UAq8f2
66/C79O36MevhiNMBuGOEJPt58O4vIvNgtSRUokfaMmxfmB+whnE0MBpPofJ9q7evYW1PLQbITKI
doSIrL+9IyJiMEjEtOjzbL7FwIsIgSjlezczsltrUJnqJuxe6tHzlut3yxEqg3hHiMpk+tIYvNJ2
AYkyuBHzsBIpRwExO6Hc4hQS/z0qo7h4cheBP3lL2PW75QiVQbwjRMU+e0dUgEaWFqxGUqBWhtfY
eiHw7lRYhEOo/NiVAGecFrvb9PDuc4b0eSX53XIExyDXEcJx+r5wEC4gUad7X4FGC5FDLi8EgMEe
lGTERJ76WqdV4b8eld8tR6gM4h0hKvO/XhqDV5ou84RTyNUt8fxai0VOKKVE0EOIPNKV+V1auG9Z
XvnVcITJINwRYrJ8R0yAJoaaFc4EpXvDNUrlJQFOHyGO0cP9kaYs02b30gx53nbtW43QGMQ6QjS2
py/J/0oNoSfUxERgus870AgNjPgJRhaRyMKHp/5m7U/vWv/mDZ5k4FMObUeYDMIdISbLyWF0nvOn
r8OE0hNiSSSg3GgfUI14YYwpJCZA7YPvPzx1j8nydue9AY6HZiMkBpGOEInteyIhwD9wAnP/YX1x
FPqCr4fYd0jsH5CC+49jrf0ayGQXpuUbbNbT1iN0BjGPEJ311WGE/ns9IRbUFVFw7ZAS3r/AQj1e
m5cW6BGs/8IK8V6PRitc6zeunhzajRAZRDtCRK6/viMiGNSBWNTCD1HwGBF5QqBWAgB7iMfAsj3W
l+u79i3LWQ/NRngMgh0jHu9JyzOoToGhhvz8WU9icSgyJlAo9g/LJtd3sKSl9d0blkweNR3jcpzU
/Nk7lq0SyM0tAq7lYTVknLxLIMIg6EJIiD1uI79yFkbg6N9SVvS75QiVQbwj1JbNXwcL8g7+BJ1I
CwyXxUZBsMSwUI8toO8flrfo4aH7sGuTVr5+2/rVo6YjQAbJjhCQr/+rO/l/WPB//o6zgSIAHQpo
D+UxYx2FOk2LWNYQfPyyrY992TnYTt1F9e5NNbRPW4+mxiDmEU6N0/dExzyB6mXCGAe2+XHQB5UA
HIFZhfKNZ2E53Wm9u/EqfVeW+qDGz9mO53mEUfMRMIOERwjMl+VLA/Hq5JVDssQIVMzuX0/xgX0y
sMIDa2ry+c0AX3x9kybaT17q0vPYPGo6wmUQ8AhxOX3HVBaSJTksrjEIJZ7oCz8RCMPitHxYmQbf
99iMne6KLtolt4d3X6Mqh5YjNAaxjhGN99USS1AhhfU8xQMrnQLqNiH6e7g/IkFP/RvPd3dvUJLf
LceoHKmOXL80M19pu2DrBfgNLGFB4P41igMxgk0zsNvM/FvFzGmalG+qX/rVcIwGiHWMOvKOySsd
klOJoQT2+folCXv/hp19wL4dpsA+HD/1h6z1TZTbo6ZjQI4za/0CVSV7c/6c4X6deoALgZ0wDGzW
P6ymIdhSRmArBnpgf0au5MudLj989mFF7U0h8aj5CJ9B0GNUmKt3xAcqk02o1Pi1A3nk6iH0gvIy
E1YNHkoG/uZUtIZlaD/L/Jc69XzwNSxD/2o8wuYUhDxCbLZQZfJeujNUlZsCtAPKMe9f4/oAeQLU
w0CLPl/rv737Ubxtw/LvliNUBvGOEJUv394RFdiyJCU3+T/swABETqD6D3aYo4ds5vDsvaf50qVw
AoR7ePM5E/u8tvxqOMJkEO4IMdmuXhqC13kZ4F1gtQ1BBvngRUaaImDxE0wcnOrxkF/Sw7P3mAxr
y6u7Qt91h/f/c1getx0hM4h4hMh8fs/wmELlBjPhn1FcDFtiOCiR5FAncP8CTuZxDvn5roghQD68
+Z/j8avhCIxBqiME42zx0hC8Wk0oVPBDhPyw+DnCBA5dAGISys3+YWn6zPPfUCmwbzVCYxDrGNG4
fEc0COx9taAKljxUJsunLAs2ETgSWBYl+PDQvbU6K+7c9A1p/KHdGAqQ6QihuFweRuU52/BKxQAC
2LSAYXxY8hzvqhy2imELtiLBbov7FyjOY2N16cEBRh+W+m2k19PWI3QGMY8QnSv7MEL/PToEFAUB
12geKgTGZmtYdYFyTNgQs0dnlKNcpdV/tSt53H6E0CDqESL06R29PGzlIyYRkIb8rpp5TBjfb1US
sBhq8hE2n8qd99JMeT4U3rca4TAIdIQ4XE1ekv+VdgwqMwkc8Ab7WveaMN4yBrVnJoHTezCnh6fu
fcp+jr+16uxp6xEug4BHiMvnd1x5hJOVgAGGelgwU8+RxAJYMgm7ZcDE7e+PPP7bCbDfLUeoDOId
ISpf3hEVCpWaEF0JAici3r9GWeM+AIPaNDie7Km2fNnBpvDELd8ShT1uO8JkEO7/Byb/XF3x67TJ
ya7cTe+PqXx0ouLLd+9NNxybOWr6Ej22j6mWt39+BANmPTrYZ/gbTyKuJ2cfjJvd7XT550cDojYB
NdGYw6I/hx2CGPBtgE8ebhGgPRlkQeC0KBaSQ+ydDIePwCGasNcA+BsiYMHGhO03FCylHiIIuDUU
+8B2WwtqCAQ2ob7n19mg52nUQVD+a0Qerj8kVXye+kmp//wIh3N9/JDtPzeIyIYD7uDwGwTHqWAB
bJGJ4P7N7hJmFnwc/x9mdpAfp369KCK08ErHtSs331Bf+LbXJ9JmZfm1NH6GBbm0UB2oLO3LaVK1
0g4DrlViRVT5hrbs2kq+ZCk9Q6V1bdVWuHKTzFnX+c+2ija1RbUSBt/6adQo5C8jZCRKBLW0u4q2
SroSLmunVVFK50ln+XbCnUIl/SdfVoHqcL/FnnGRScO3MyJ2ug0/CWleRLBJViG3OaVGEStxjqbM
acqJmbkK56JVLoZOFnG8aZqZQ/AuwElmd2k4Qe0nx+oD2/Tphewu60heFw2bGH1yXfTeT6/gW86C
H1UjzzT3TpvC2bRlsgpRsQ1xX9tZGfeqqjiys7r42nvZteekl7WTf9NRMe9QO9WorCaxIz5T4p1X
IvxZF9B5zrKvUQpn2LklUW0Kwww2+YJnbF0wvDETGKfQhT67ovhK02nmezMSm3PH0dOgSbalLKZw
buwcTsjZ1jL4GtXO3MWNaYe9RhM3uSV5MC0Ka+kjGDZHp4Ei0CRwWKZq6UzdMiZKROGU8O7UDI1W
cQ6o0nBhUapCL85tlEMfojojCgXRAtFk4pqNaj1uTTNkLWnLvzuivHEKaOfXfaaiwLDTJl77Scxs
zzG14vczxdC54v13zPtJQItsFnoRUmHrLnnOfbsO6UUvoh7gNBfDHw6oY6l7tB1t3NLsi9vBOGQR
Kad5a30JKrNTOmitiZtGF9rNVyxvazsObJ83vQqzhC1Zk0+aulWa6lj5utlWicwV6ZNplRd6QjIO
wPfup1DLVjmisiYyTX5q0stpFCSL1He3voCpA//NS0szVQmN7TIVX4rSqtcycm+cyMCqLOR1IAo4
Y9c9dUmqdNTawqsapVEQ2F4c9DNaWpbCojs3anxjFjc49I1LUzsTHElPuVWGJsSb5JI7NnNWtEfh
rBDCX8h21VgFUURDXxsmlrUjll6d2PfK4kjZ2sirp32Oqd2jn5mo0QR35CKuQWcKJK/z1v3i99E2
9AFfDAOE2EXtF6ZtYvciLxN/FnZONKGxVkGegJjZzA2oZ3dO1i7N6KatHTvLknrCE/NSlmWh3EvU
VKUNy/5bM40b28ojVUXyzimnnh9fZiaZ4qSbRxT95A5vVW8OipeHy8hrXRUztm278GcrQ6KgVNFS
hZl+Yc3Ci1Ll0BA0AX3BPF3BHG1VjY1kQosNbWCKiDrN7DgGrNykSFXfuF9xqq1JmfIapqmWdqGL
r03AsTKWsWslqo5AxQxQOttC8zyLNw6B6eCTayGLQNVZuHBxv+rDH2HuzkIrts0cxrqCXiDs/qQF
nlTNjPb+td+3Mxzic8vzMtsSoDRFnbXKiwsVpvEyp60BF866JCKcRh7c51bwg2ChFdhGSzW58zUp
vG5RAYRQUXFtFsSwLVpN4U6iMulL5edtOIk42FOSOL7tek2uWBNNpdBfRQjP5SInCmzt3NPdxgLr
GXIR2E12nmRggWJt4VkeN4XKwviHAYbMDsp8GWdgWBIRSzv17MjUbJq5OVImIipDHp8VEb6sLBLZ
gZtXi1gHmW1mTaCaoqttaQ46W2W56nyxbQMwlmlR7MxU/jTbKLQNHU20l7cTJ+9UGmbOPKXG2tJG
Oy9dch56/arwiDklOQgkvc9agzkKRWraXUM2fhMkIE+qJ7muPCVLOisCPwFnEJ4SGAjFYuvUddbI
L30lfXJl0HLalga1rZ4qisN0goLwJ0ljx/aMJJ3VHts2BiBYU6btxOWVqpNEKK+zPqGKLVILezZm
Kj9FcdGotApSheJKT6RIwbzFDVPCraauh5J545TUbsN6WuMETerQSu2GynNMzBklZ0YMUBhOsjEz
5yY0he1iHE68LLitkuiKNIBWyL42ZROrXoT9LM0KOc+77EcWIpBZs+sanK/NiQeqF1mdMkzXJhSm
y2BLXG1edEUYTFxZXorIu0JFddtW7aeCR6ayyhKMBXfPRXh7P8tbuShDz1NBUauSzxvaeDAbOl9l
Ij3ziT+z4gbMbUKLZU6sVt07LOYBJL0BHU0N7di1zhPlSFLbAfN/kDo7a7tyJ6rkp0fjedBX39Ic
pgHG0S0yQBdjUkrbNeN5DEvtU7+mS0ej2rakwVSEvHUeyHzdamfOWjbPwdp3TrU0XL9Tjsm3fSNO
mwbZToDAAju1aeeeM618NoXgCPxUj+4QLz9bvesrL+ouehJ3qk/yb37VC5W54IwMHIIpbzFSgoMu
93VRgHOKtoaWIFdiQXwRxDvUhF+KDK1wnyi/BT8ZgrIhdMeoF9iW034vHdNVIY1cm7s72GRb23W2
Yc03r0yjSVEwrRyc96poS2Q3HIyNDPlSVtBalGUywzpZuLGPJkWjbSNywUi5uJxWGRifRhjXuu7B
VFguUU5lXtRVYedV2876wUDylnuq1uCJEUGRHdXrvHVU7ga9cmoQoqkw2GSvcecdFSrCWyIA1wiV
s1hERN27Q1AeolKIOKIh+gr8TLUGntc+GETDNa77rvzahn24atOK2kkBxpbRC2SEEx8jbyYr8JQe
OWVlOsRvEDYYLLsyGpDFk6dEYwesW4QmXo6SjcZTNzW87RC6+Jl5KrQ2lDDxtuvR1/uZI0mawgwo
bMvoVl5i8KlojVRV4OJmNOHhNOxpoQpDnzW188UP4kVEWa7crRQkhIlEE5u1opy0nnNu9o03KQMB
+CNHBTjzpmnZqQJOi7canK98xrNZjpxdWTE2rWtv6lVOoIRKc/E5TiFUCg0Is3g4Y9JRIi0DxbM6
mJWYXsKQJwughcp1abYPP/IuLddFU2vFuiKBkGnK21quCNZzq8zwAiLwb17OwUu45UTr+D44blZF
IfG0SaMvEWonnqGHv3bJPLFzBQtmVpaZsXKKHq9cDT/210j30SSpA67MrHdWXhqdBQFtJxVBV5ZV
6VXWEb3CSaxXqZiVlhtM/QrXqqFFtWIVqlaZH1Sr+8v7H9Vww5l1rq5WnP5ocFiuhCH0iudlavOu
6e3KN711GFtnlHdsFmperqRVSFUEmNsG0WtpFtbMKGfcasxFL/xpq+kWxx6eI58z5YWON6E0D7Ad
hJWcx2Yy17QkkUqGviQwjiv42oNPrJDRLL+/kYcw5Uq/MCDydstVX2J31VVTP68HPF0XNMnpl76W
yqqKcO0l2y4s0TQxXVPxDrsbwctNVnmVXURODkG7djdOGW2M1ERz4hG+sqKKryQlU4/TdsGNUhVJ
cuWwO94mzpXuCQRgsr5J06LeeALVm/4i8vg2y0moSGSxFTzlE/e+Z5bLV8RhynfraBmVQTTNC5gw
lkbtqqwdA9v3v4bChBCHRz/vr/wsCiHiF73CfXAVxLxZBbhoV/e/RUKxRLhrwUW2DlK/mrWm+JYY
fTXJYbLafcW/CsT1LIVdzavGC8mKA98cq9/XZuuaU554t3HZmSvktyJW+19pSO1OhBA7OvAco8jM
FTYcHqvIk+u40f4EwpwQ7J3Vz9PY3ORpbayLgGYrlyX2/ZXZ+JBOSZcndmvV2aS2ImN9/0MPH95f
Ntln4jvOjKelmEKi4qs0Lpt1KUs8NZssUkjweh2jGnJDAUFAmPjNhjueUMNeLdUV7jbuEVvDgSts
nccJ3//m0EJMaGkQdf/e/Ueq3Fklul9hHtDp/TuwtZiteZKA8hZZa1canWLCTp0mqO8y6GzWouJb
WDjJxGKIbxvHiSGjqep1kzf8tDOMTdBDFN7T5sovtbEtY7ZOGrNVOWmidS4qfG3oRE7MlLvz+0vW
e1sSe9lUNBCbZQ0yryM/wBvdt55q6ii1Oxxns0ha7qT0SfM96925aEV4ETIztIuw/RZXIv6cVZJN
owQChDBhEJ5zzyYVjLYn+PUjfuGZdB0P2fgoWx82KhI4ORjB3jgCbMLjbD2ShtnTtKgWZayTuelM
h1zVDztrQhLruiogqiEI0pK6SxX1wXu95fkUtqaa3EJQ6TtiC2RHzU6WWbXQov3E+nxbCAgmIREk
fngLwb6pdaAq7q0c3M9ffjZQL38XXXA4Yhy2lyMoN3oqOgT/BvX7pFpEHeSJQ8KoK3ndRh1WLu3s
nqIF8rQLCyXwfSYPbNPDkO8Zk5s06wrf9R6+UOXX5f9cpzH8e9/m95vD97H8voLq5P0Xubz4KThd
Y2C69fhDQ29+/S3ozEPvBsLpycXfyK9/oLf23wvzDzf/M+4L1rkkLJP8+uqXv5Ffv+uxfzNfD40e
qK/h6xOAcIYjGga6CvILIJQfqC8J289hrUwyKuHcODjv/xH1ZcHxvhJOvobt6WABGYZeHKgvWCGF
cxgPdNnAZR1kfAIk8H0P14+pLzw85PGMgq91wAS2kQo4agWO5kIEnvRYmfLWaMs80nhtOPiqLPL0
1OlrtkoJm6WN/NHitlihKvUmIgI/lZp+f1bknbeWPd7eX1U4tVZxJC+6qKAXsRd/zdO+Wd9fsTaC
rBR78Qxn7g2N0V1i6ovUMOjGSwpi9ziLwIA6/sps+LTqvHjthuB4dZ7myogrojoW4wXJk/yybetv
4Hw4eJf6UhfaPTOLhHxyAog1jRbplSmsFk4Sic9grM91abSXieD+jHMn1UqiwlNFNSSrQbtgnqnP
qFnyrYPAq7vuBWZVPem6pFI+06WKIBDb8TJfxG3dzIgH/ELX4uQqDwNPgeqZU79N6LL0HEdBHAck
DqogCnb4ee2YxlUcsB1hGl20NS3WPjOg0/kNT93mSsS0mfdBVE2COIW4zey+uwhltqz8EIJ3Visa
82JGzRaCKs9QUaT5tAtQfRW72cLNLbmxKjDNkRfGS6c2+gXAF6mSELG1uroE96iZTXHgbSxan2WU
2UVSdktcGvU2rdpZRt3krsOV2FSNlldWz+3KNNN5XYdC6TBAZ6np8ElTeLHt12E4dX1db3jJrzjy
nLlJgWzKOE7OkjSyQxFzoAS7Rap9a9PodpV4hNkVq61ZCh/fBmJSG25x7ps/kx4DLyEDyiYmBF82
SLdEEISc8x5g8Zh7YTWQA8eivuwdJC5ZU847bpZbmrvt1IDYZWI0jF3ICGJ9FgSnXml8j7o+mJYl
pF1OZ4Uqyj+7cZmucd33toeyyyaXjc0gElYdZLPrNhTMNlthLmvL1Quov5laAbgx2iF8DnxYYzd1
YM1F4oSqI2cVzhooLftlIJ7TOFixeKpwFPQMShwEskzGgBB/qnCWrpoIguNi3XBhTGsn5cCP1htS
tqnClX+qUeUtGfGvSs/Fy8TX36gT6IlHg0ZhN3agMPSl/piwAeJvPaIIYwHfjgTfgQSrX8CzPzYB
hh+RzKhSdy2BfVlGYRzMGMsMO8qayyqM6RLVYQw6qUPbqvj3GCPjwhm42hqrXJLiSxrk3HZyPC2j
2DrPI9nbfuy43yEn33CIZWIaN98E4KY0CdxreZNJ1k2oIbt1XQUxkBPWPbPB50lgOdNg4BzL2rDr
ElqkqXfKIz7JU9nNIO/pJi7kNEASSCDlTN0sScYqRcXASLKqPxNdcFpX8SLrOrGEsNOaJNkZjihf
ezXxgTcugfUp3HZL0bIkDpBGdc8gHTfEnBveaUH74Nqtyk2HPbEWjrCARavLaRhisqSYn4YGdk/h
AKQQGCMnsqvMK0/jIrkyO+N7I93uEojLKSvQ59AM6CaFpIabBj3vC2fuOcDEsKCxZlLWkOdl5jWy
vTRMbBq0aInd5rLNzABWIAZ2NIjoknrtEhsiXtTNz9gh5TwPqk+44KDcPtZ2Tox6oqW37RIEaixQ
unbdYMODQE5J/C2OS3fqNwmb0kiWkzLGO2lprdKk5/Owqr4I3haTrgzDZQCkcRbLaGmU9UD9lq7t
ld7EiHU/7fp4TXUCzJ2bFosiJPVFIqqpNpMldCldeF1aTK2wmwaB9hXLm3bT9pU5dUQCbEwFBFsg
sDJxfStkk9p+kBp26fU2xi6dmrHobGSIjceCdF0X0cKCHHvthdZE1yxcYgYTpCqLb7CzAc0NjiIV
uZzPqVflk7LsDZsZYTPJKvijwaAjBTMWPSqgudN9qT2/UXUHGXBNDV+VnUzXOZXxpNWmY3cQp0Uy
k9NS81xRj9K12XfXINNZL5wryms5Dahfn2rMt1GfW5OoavE2oj50KY0ULJ2hRemVvh1I6s9Mp/Dn
2Pxc5x2zS9AOG3WOmIkC2RwyKxsIxHLtIQSMHJEb5ogLjwfhLGggM7OiWKjckdbGZf5ZgaWhSutT
zmAORLKDrIw4OyY7f+5K1y4y7M1x43MVOldGZTh2BKnIKc0g7IxleAn5jsfLdJLIVM5lC5lOQgps
VxCkzluaT9NMX+sSt5eWAPLAAA8Aiw3daQc5d0LbZGlQ4BDbjF0B00TP+mqW4Z4sNTFvjNzM7LYH
OUPfuQbq7nPKklgZJJkXEJlO8yBNN10xyXBrY5235xG1tN2FyTYLCmPimEhOncT/bOKE2DXPQB08
M5wEQddOhdeHSnc1ULTAnKUlllNPx5Uyaj+ZUxNiAStL7NJywlmchJ6twUvlbcGu3CIqFrmhYQEm
uoCYRE8TOJ9sIv3cnXZdK6eWTj+5dfeDZlWxoMQ9DwqJVJkjf+7Dl+a1sOVlntPouzSACbu3PHlf
fPeQlU5rzzBtxorPdSI/6YpBXp/18bxNDDpphnFIC7ZGgQF5YJosgqg358y5FtXXQtaBzfB5iQwJ
IVArYLnDLVVLSmDTeDkNuLmoGuRvUo9FQPcZbN5k9CbzI7olN3FvphAzxJMqByqe4Z+NH8NcBMqS
ae8WzjPgUzkoY+I45x4vFjgJfEXqxp9Xvmff27gspKAMFIIMLcgma+ty3ZX+Impzw44xy1e0Kb6n
TRMsjNjmmfbnBSq/Z3GaTwqLwkJDnlgqqM152MHSluwYWQaD5pq0W3Um76fAl7vKaZIZiy+ZQ8Ss
QlqovmXbsknE7F4jYwJZcuelWyGKVaYhoCq0KBZ1UW3TPs0u6sKxXdoXm6zLOpWXXT4Fx8EL+PUu
Ni29jatqhkVlLBwz2zoFts4lcuW5ZXWFnbmNVrTBqapJtemAZIC+AY0aA62Q8+9+V6fKckh4yTtj
TbNOryMXQtjU95alzDpbxLGncgN4WAibr52I8EWSxTMS9QLYg0me++ZEBEYwSdzEPHW6gCrde8ak
8QyglaxgGVs9Widhw2ZdJX42DeifV4b9hFo+WtcJueNgjRdha+VTiltqc+mKGWvgExCVODas9SSr
yLUYZMrubSjD5CIPfaycNP2GHBqsClJd/F/CzmzJTh7p2ldEBBIg0CnTnmv0WCeE/doWYhAIBAJd
/bd29cHfbfffjo7Y4a52u9iAUplrPZka4tZcFILJw9RF9AIp2Eu90ZArqodTF27RyfhRSmbDC3AS
Y+lZ9jCoh9aXzWmG6h703XnuUCTbcB8uBmJvyYLuGzSZvUSVrVNoyxDVBb/t0kdC1rH5ilLW7m1q
sBk9qnrb83qmSb77GstkCaPUBcplqt+HYiDjg/VrfUuSJMxmYb8tJqS5NliEqzG0iFCWXmRirgwx
rUxWeCwR7ljmr7st58rMeZ/U2CDCzYdGEeO7eViMoaejUzxNXeY1UBRUta1Xr7HP3iDj/P2/2dab
szAe5QFbjcoNttjXjtbHyDn/qKNVHpTq0rUXcNOmCnL7ilhOxHaCg1o9izkDBnDAhIjqcz8uQbav
ui/N5j/6vm9T11BeuCj51sVjV6w73JFpR1myzgbfW4Qf9+ltrLgphnuAlfdQu4hmLJiL/IxjKZ3I
sn8JeldfaVKtZTiS0s6UYk+f25zpBVs8bLGsrl+MSX62HfbtlnoEwjk5LxxZU4eUFnnL9IPAmcKE
TPIwBuQDLqc5qlb+3IRvnlYWnYK2xhPcWH8QQn+cR8IOMjRrFm6VOVg9u3y9P3ZpqYT9sH1q7TLm
CEW+tIXoI/5gtHcadv0YBtC3/WA81vV+8PGuhp4/PW91/bDOLTYDR/4RrLtEbaIhQ9LCwyLDIsxx
oVux32/u3jRlFyvvBVsX9FbyoCb/yUfYPYYOhlm/eTAU6i4+Rbz/Gnd6umjJnl2t1cs4tdgBtyUs
hn7RyDtHVGF8e5E+nQvSIFgE3cLT1mPwgcRUUi6Cj3NMCz7ZXPLBPPXbNKUra2RZD1pd3j8W5f8Y
mgZ/3atRgE1iv9QmF+3aXxqIVdj9Y/jBbj0tRk+Zt4UV4jC+yXHTcG/MrNbMsGi4/quAnGTsXlRX
ShmBM1iwL4/S9al2EDdhK+ANU9UM9S8Ii6rut2PtKpk2CRXHtTKP3VSrcrTG5PHYjpDAtybrd2aO
ru9+VhXjmbeuFn+1XVMm6vAkY+PSjRo4gMv49f2t7IXYn1ZbX1s/euSjHp9qLfps3qKxpNH2vUaF
BPNzGsph8mlpOTLvMdzHcoz1Z4rqLrOygV0CI+CcyIFkq2LhN1wZLs+MNhfI6XN4BzC+1p1mEJXq
EmryOb6HfoAAqhB3T1TR9jRwy1CGjnm92Qr7VjBcBhW4PFajOVT1cH/T3ZF7/ffK5/NDg3cUotbD
lJx2v9VF0CI1n1f2EniyKRKvuwiP/7Mt1D+Hk/wZyuE7StwQTpqOj4SibliTpGhG3abb1HS5bS0r
eR20bxbwSrdHCUw5P8Ymh6WMn7PDZPYhZ9VCUhV4XaqjhReCnoJ1Jdd1od/JjixHhDwLdkphXDk/
lQq2kJI8yGNZ6XytwyT1fORWUVLLfGAM1ulKIZLXyXMVxgI7D+8P87xW1+gtQWR7sIq8BBAiPJLo
tKuUKP0hOXXRMHyKBrlllfKn1E1x8Lhtb9R0RfA8GJYc936BZL3RB5hIUdR7R+LBMYLsqksYCTTD
XhGc/4nJ5j90q4AjwTXLFUNspwu8BB/JdcXEV90n02tr6KtJ9sOy6O4qdhtfA9ysAgU+zWkjWjwY
NcHvbQicjPAXnoo867EleT+AxBDTKXTEljgsGJgChh6forp/XnTzqZIDy+hqoqxh91XAmYPIgADA
e/29aufgGi37lM5hfCFtsz+YIzzo5NbZDup+zYOjDwfsihNfb8NStRdc2Ldqc/FzVMFNXZxBkUgj
/+Yj5y5bjdxahE9maMEHzFNdRBrLO+hl+AlZ7mu3p2tMp9OmzANygPaaRDbAX3zcSVCXddTuTz6E
HBLrDqYRZKZawcHBu4n6v7tF/TRebMTbHEzFJdJhdCNtNP8rm1MU1ETdiFtXxX4ZMVQO3gTxwCB3
L3o/kId4n/nVb73MNgm5vH84WUxh2D5WNfGLqaGuWOBAJfHgH5lq2aGh9kdLsZLsioSRIrfaotp7
sYAALnaa18N8l93keBe+HO+QK0C84VOcoaAgJ2/Y18s0hElWJe2AOMXqi9waeXn/kyZ9Xq2ygyNk
WD4OI4iMZNBXZGjJMSDkUUq/eYE+qR6jpUeFhkCQiWbYUzS8qjzelm9B1bRPWCvt0+bXUx4sKB5H
2paxoOOjbm11raghNF3JhlzUq7sLUv32ouBAZFPSzBnxYeiBqOCZpQYQnEmafxwsjTH1VP8CAZQc
yb7APTGeACOVSd3HsEarr9Vi+qup7ytLMZ6HS5OclwhlxApjJQsn6n2wrfqMTHc5QN+H19Hr04BX
Muv4UBV6lPsj6d1UiA62/up0f2mhPYhga1+8YdizLmgDIDvTlipOLklN+0fYvPzV24KHdQNSsyj4
IHIR8oPYVHRWBtfiSb/+gCjtrvsgflwtMMBXX8fxa61hJXtEsVO9R1M2xYYesI03z8PeZpIG68Uf
OlQqE2Lj3uSQdfXb4IIam1kEVo6tw8GTPX1akup1RcVeYt5Lc+zqxcv2bfBObQuw7P6lm6AtB8CA
2T7RW5BM5Pb+rhhCTqiGny1y4adx7BzMLoiQI2XtxUHKyMOK/qjYKlPkyd1RV+ujq4rdV/YJ1Vcq
XAuDtdmmVNpkR74cNznEQKTBcJlq/dHFk7tOUANuk8deqhhZmo5IGg6eXxLNw6u+GfOzcfUAhgVh
CXM4DMQ9io136pvDhNQrj6SML0NUTdnOT0vExW0FmgiVsL3GtNmyNmmrDEzHmIvEUGTw+EpEbmAf
BzypOZk/KCQUx2lrzXGe3AOLZ5PVXWVvvVuqLKRagnVwc9apwN4Cvxlzf050rpztgWDKOXNr9dIv
ECPbMJyOHQI6dlsf9JAjP1XPx8tsuy6vJcqkDpzVoVqCXDW8v3SbqSC77nC9OhNf3j/CgZqDs/Y1
Wml8WS3wobXfluN7ApJ409mJqYcxvhF45ga/3JHTQCORzcrvcg2k9IAsJegbkjtnf45cvWyxvljl
BRki6jcRzAOyh1EUFDtUyU2yZK04zhA90nANkpMXQfvxmy3G271KMDiRPlbNwzK38yfe6Y/T6N8W
YvlH1d8oq9c0Ig38R0XILfJk6W9efMSWQVNvRwTV7Zw8OdM1yHeT5yXmDgyQa6/c1WmUyOACZOVx
qqPhsun5SzASrG9ub0zGXVZtIjxFoTuH0fCh6tvyvZAc5h5149J/MQkEnXlGcev1AzBKozLR4uvP
O5TUgQ3f5Ox+DnUylXz+7G0udXD3TkEgb5XwdbknSHf6bnNZ0zB3cIPHsr1b6qMbzlLMvMBD9rJg
W0+j5wfXwVufjarlLRLqSy09i8yTf4vuJV4PpuSeSm9qjXCPezgKYEFZlVfY5c/qMkcWmgI4xybU
FHpThZe2FwxUGuTsBVbNnQycyw5hPEUqLS6hjLoMnbX6gDqOgm7oUAF2XrEgU/7YAMIBTFCnbAj8
DyICNjmPaoZCM/jF+/NH6rbnled4xkBzeqtRh4Q6lEIduAzCJuTNwae9RxK2993DCr7risFDqO4F
vboO9sK+y7AYuzm47SopyWLDg8dViKICQubURtBMyDxevdDPWuyVj/Ve2Ja2Ke5jcEImuD3NCgvd
m8ZDNTGT92z/ZSnTtxmRaV6SoSRQOg+r8ERe+zY695sqwqRvjtCSmry2CITTEiNUBkm6TGrKvUgl
0AhWlq0VhMoRZCGzKGe2MVZ549V1JpZYZyKhVUrrA8oEm+qph1LXNtNR7rg4OLOLz9fzXCncBQEV
E5mOPBdoKxcnuwZfktZ3D1PIXlTfTtDzxKeojiI8Wr6kgQd1zwxGHMO5+tE2a456GHsW8LbjJnWV
cUCxaaUgc6UQ2z1APjH2XQZ5KYEy/CtWRF+BLXmvC8wdNuz8X2LKUukvsD1exjsA59ZuPfbOpU0P
bHRnqjn3n1gNNRygnE2DCalVyIYfwSTP+07XcglQXSjPi4Hkmj4n9Xjkzkc1ECtgM6JqkGKRp13z
Omd9gvRfhodumx1ILsg2LIS+A/19KXpdz/kyWlV47K21c3CeB8QdS2P1vFpdijE6I/MKy65q1sJf
waK+S0ENCRW4Slmlw7farPaNm+jDgMjhFIyoproF+6qeAf7md/AxDVrNUWaS8WtCbQgpU9lCdUTm
6wpuS9IP4H/4SYRGXrYFPGRlHTvjPf2yQc6SUEHflXtAw9gHtH4IjHyZGQpt7sDhG5S5fKB1VsuK
f1p58jC1DrVDBYRtnax3AcHlQBaiNF0CxPC4QbaVNM6mtLPT0cL/EuJzI2d2jMFfp0m4QfF2owN8
weVxDYPqzFckfghf0LhY/aoESdJABwJljBhTFiz167yHwBctH4qIjOMlvn9EMr51vjCH96Slpttz
PMxeyTtgKxSvjiGJW6Eamb4UZG5w3Ym+NKMs7poAcALO2hOYkMLjtL/y+4di3ic2DDEYxlpkhFv/
YdC8XGqEamPIc0vaOp+DX4lngqOK17dATAnUjBDVk45dYQ2Q7m4W8QUy6VNlQ3Xe2lFfZ8pSfx/F
2TXszfeEPgzD2EA92Krn2crP2P+/D9rw1xaRC36JBl6CjPII3AwUaL11H5jTmWeaNXONustHnB5G
+KbpGOBCp3gNPtfO/NPOKL6RFZEzbZgAdtxvh61dbME3lfbJkoC/ITP2cdYX4bTrvNmACji/P2ua
9CfjSQ2laIH/W8Fibcch+ogU6LjG81jYda0K1/nVrVkm6DNUnvEvB9nCE/dhTpD0Nxy2AY/XIyjv
5Mk0/ds02rIGe/FBhz9mdALnsYj9J9foK7cSmBWVfdkOwZCFFipY4MxHFqmqDKYRYgexwYXQ4aOf
4HXmAbDJeQEoITb3pdNsLoLoSzC0DFuqHWHX9lFB7EZRiiNB4Su4TpiBZ38eM7QZlDg3PAcFBDsS
Lu3V8fBJMNzqDtTbZwDMv6rWoRyE6nZN1q30EUq/qJG+iAbaTavA7gHXYBkekXeQo5yf1nBFihJd
sTrIrZHekleVactaIat1MlnSbqGZUHXysgnOMr76onQt0PRm2/e0aeovntkB36xaAKAHiDzOgXde
u3iCGIcoyQ0yTKZkUm6VHr+OS5dceOVs/v6/Ys+EL+pnkDHVlXno/hhgPmajQz0RLqlNgv1x6VGk
Nctw0NH+VC31ehJeTW9rB8wWRN0T1qE8YKlnsMX8DGdGLx+r+pv2dgOwvgINm0A0QU005bCwxlsY
7dCpOXL5RdVAU6u5+RwNP/ZaNPDaBojgVWgRI3R9EUutsff322UDPTx4OnlG+QYRFhagm0DQsd6F
N8VM2dmq2dOlAWMZxn6cb1N/3XfSwrLZEbhcg4QEfQ6Ptu+Dq09+Ud79y9ZuG2T4vF0+VODzXhP7
2Wf0iS0S1ibCSL7L5J+1M1C/pUvSegrM68Y0v0DMefJ298MuyryIoICAz/Mo1DY1jkJiJM2vDYEq
n3TwTVH/AxOMp5HP2zLfQtGnO/d0totdZGYLHsNZlqar/YNsxGMTLa8hXU8Nio9ivdNSHK85Y96P
SsxhXoP2hSWMUkJHqMm9+WZQ2+JeziXxjjiFJT5vM5ZP7ZML6huAap6HRCRsywQY5SG2x6lan+O2
MUAAGlzJ2v8gQPzhPWR3K4URZ0uiki0nvf9mPKTmMN+TbGt2LHq5wj7wuh6a+DKmKEhkN755o6RY
MkhdwjZrxoinzOqr37fVra4ZB2GOPwnhXdvZ8pNh2wJouwvWI/iOL1YkH62AShAFFSwxXQtY+/h4
/9P7h4f+nfNKvaPagNEJ1dfHzdQ/dBC0PvpLdP0wVvYEWG8HoHL/2XL/mZ1XczAh9gm4rU3GGLvT
qfHopwEy8If3D58GolzA4/zrZ5XbSTkZOCRxuDUPvkiaB6T+7iRE/9Ruqnn4fz9//xPxB4acYGJp
Epe+BI6JPTppzhEbriEGU9/soH9iI0eI1fF+zyHbzHjKy5t180v8+4Dl16U7ojuuyjVIRWgsrX/G
9Pc3wGRYPQC7M9/vjqvXNki/1JBTp6eCcCS/vtxd4SUDKXxa2dcW0uR1lWOOkYcvjDmR7aFsjhQR
oTLQ+6DFP/W4s5mHIDgn3YNUUMiCir1ZVF5oXpMfB3/8paz8BGb/iMr/DD3ZwJTYUTxrSDlmDw5T
ICG/T+GFbLBWQL6nyQDCduhhT9sfSn1Fz9Q38LrpIiZytPpAyZQ1Xfy5IxFstXouJ8GufIdYjNoO
WRtbQAMq8TLDR22jeEkF103moJylBFVczNNlYOA0PL6mdVRnQ+t/Uxuf0/ptId9j+EWopMLzYLe4
UBp9BGQVfcGb9iGgKsnClfmpWjovpU3UgzOhJN3WYxgO2yN6WnyI0l8d6c57nKA9gfRAKpL4uWMd
LN5xeojcWqJsXcDpTj60tbDqYUdz71RVY41kFUp0HS3PFSTxLDHViqp0efCOW7fVn4NojMGtID9o
kDR6JoSOB2Y3rvEPgmH4qhKBrVzNCLsaOHiXQTqOANri3/S7e1U4H1tvB1U8fO/WyKZNFAz56pTJ
AbhmTVzgOqI8IO2Wopdq49/bDdCsGOp7Ij2wFF3mJLO8hWxTwrVCPgxWPqfLjNL3/i2m4Iez1Ufk
eS6la/TKxziXTv7YSMri+7qY/DprZC3TcIz/cVKH6dC13aFO7Es3tg9oNXmGd6wzaigaDdtNl2yq
LhhEgFUgUJyFyZ4Bv9kLraMPCWwiHhtIPDWx6AiLfvL2RwtG9LDN4i7oBQrw8yjzaGDHXgR7HlTq
wEZl0B8zD4W/mDP+9qtdNboLFn2hzc7TWc0T6q7wtaaSpmho9IuxWSGB+iHktOkzHdrDFlmJxg79
M4r9I9L2krZ+n1rTnhDhIcbXJVUKT0ARBdxWv9Ap0mXvojKpYCQFXvzMYwtHQcRgg2uTilWMBerM
H2QLnpYJ6mMI8jZQtSn8yAC8kj/jkOBByiWHWZmU8dbkC59FbirfYJOcDjRSjzMEngB9D3Dp+6Q0
rf8GU/Ir7qscH4PNwwvO8FINaK4rfAODfvEKuNbYYwbIKOMcAniwyOo9PJ8KSESxoHdqo+18AsV5
RM2p4LJFMGFGiPbtStEyYo+DN3Sl3Zunmd1r0jYi2ag5z6GgYcOhgwUMPk+vjCJtntdSNWgyWuUA
3zCcczUvQ+56gEkdtkMrJhj0DF2vG7YKEeurmGRbaNekLYXYhC6OXjOSg6krJPCmoknGjHjt85A0
YVZF6G50Hi9ijC5M9wV9TGJV8MoU9C2c7voAO1ShhHU6tQywteX+dwPGXL43oLRTB0PYV5k3/tib
Icj6EaK9Y5xkffVx4PTY9dBSJjKBrF+b14WgoWcq0QrxTy86uCv7N5BN31pEtDSOtEhrADXdPLHS
Vv6b3iH5QMFI9RZ8Wiyp0/hDvxBTOlVWNNmOcWxuaParsopBiAv3PlNkyKN7vhnayJzQcZJShyTe
T2x7WMe3CchLZk2d4PbMr7uVIg0USMqhF+dI4qEyn5Xh3J5Q2H1umvY7qe2QRgjGatoLLm19wOyC
D/t20UH1lSIS5QZ2VJls4YsPub5OIC6HCSpf2X4ZnK4LMdJ/xkF8WrDqGk6jtGk3JOqDe+t5/zNe
5/EwDpdqTU5inL72bBG5C1ZYDe46TAGk05pCjJjQiNGbqFy99YnMfY0yvpI3HDzyva8ak6OrEdBI
M1yhl/4AHfAmhtWemEl+rQ4tkDj7vdCdV9op8dP/jafdSdffcDm0fuM/mOvLMec6uRPR/9aarYc+
SJpurM5Li/6dPfk8stFkYEa7rLYiONCgVpAlaIjYXxVtt1n4hLcWhX6OLgVZhC1ahNAAUR8EsqO/
XBymePxxcRFGQ1EGyDcO+W8keli5Oq7hJZybOQlO013+YlyaMq7DAhI99PyO33iwyLui1aE7vI5L
hzYyBmPWI8jLrKtQovTkahaQqHR/+csFgi7+4wLRdc+gW1GEQv83tG+tB7bMXKC3FmWeSIcJ2YSq
y9ZJ76Bx4Vk92y3dKjiOfmfBN7EM82UGjNP9X4zhH4wxTs+MccgpniNBB0P42zMk4TJ7AujhGTQN
TArXZoNk+dBHbwND0tndH+ZYAyYZuu4veONvwDzFcUbA5PFkMGuYAJb+jbbUgscj6GB0utwt6Rl2
YSNlUkSWd5m7f2PBrAUhM/ytS4Den/2/dSncfzPBwFaCN/c+rup3VJ8kQzOoro9gQUn9COzrbKyX
82omRyPkYbc9wta8fVAu+TXEbsqT8Gl/z/Z6tGRXnvzVo9k03/kK/U1t6JN3y6VrpvUWRcO3niGJ
B+vwNzw1+G0Uwv2ycWSan2BUQ4hX5nc8de8h+XBkxudgmaCveA4tV5BpBpgOeRuE61NAMjgF0xGA
XugCnVXUdVcAuBMI0HVHbyBqZzpcRQvP3TPoTlrm/djS6Xk0o7ks/lgsE/i9OPAO8I0BkbsfvU2W
g50bGA6wJtIewMV1ROtWjVabDFJ0A3qioQdY0zck3uQv/SR/vp0JDqK4N1PgZCuYjL/1VAwq1D7u
NDsv0I3TGQs49QNd6HX5MgfIBOUEAZjEzeeJtX75v1fGn9ENvzsmODoeU0wpkOD/jG5dRS3o95md
ic8K5ba5BKS5FGNc5fFdNv3fv+3PcJVEMc7CwcEbOOQh+j2WMhNQDVqSnSX1ftph/AjGO31X91vS
/9rG6uf//n30Hl5+WwMRWtH8AJMYErQs/HZrW91rKB9DdG6rKi6kh7EA1XQgc6jQhnwXO+4WgRwg
+wvvZRwnBcwrwG47JBAB7/aonuLwFIjx5R0a7UfeZCpAVWWr3BuisGwRsJwR0aOY9Rk5NP9L+KB/
BtCE4STmGDcMA53wLf7zASm5VrvtWHiuGy/OoFmoQzNPT2RJxHmL+XYkxPsSwAhjHJcLoGpJeY8e
oPGOI9oEhMiInsFqkWkX7hx2Brsl3viJylF8cOpjFem/tQj9l9eZ40QIgpkfmGnyR9zhaHLz3RjR
M6QGCPwR3I4o0eoIAvBEqoGgCRONDpDCRe/jWKn/FefJf4l5eJPvA1sQa0P2+34YQ7zF7+7pebt3
D2jl9pQkIHdWtDqSAG4+5mXsN4JxC2nYGHhdd6Z22vwtBeO3/uVt/71P7B7KMNUUYTj0I8ai3/vE
Vl+qoOaMnDumEa/u9JC7Mz9PeP/qgxs/oirHgkN+6MXe8JeVHf+5tDErL44A1N1PivgzrMDrSnxV
++fR979CExxBjgT7lyg59EH34iQs6CDqIYFWdwvHbwRYZAGTpGZvsaTH+4iN7xOJj24Zosc1OEO5
zySZxnxyoBkEa9ZSwrh83ELy5GqkGGMVngVfyKVd9XqOIkxmoat/MJFiqalhuY1gah+EFEUAnSVF
w0hU9hoTAWZMvykwk4bnTdi/rIE5LpqrC0yJu/EX7XRMK0SwYziCmiW7qDNWU6BfM9J0PhHsZUS9
Nb54oS6Zy4bDKLSkOgqT4Rg1kstYbFfRUPTob3pMxehdSbDub5sNjl4DKsnr25fJQ+KGpPY6r9bB
F+MwO2dUVM3iuzTEKJ2rirtXI9qnZa4JqjNF/vK6/JcNm/tohKIc2x4KiPdg9m+ZppKoHnevis7C
hsnFtdEBpMH3pp6T59X4l0QAw2h3MAMNQSEzRyZVjfqwbFV08t0EcxkS7H3IhKFLd+AE4wgSsIww
S8bptOgInYLKS9GhQP9y4dGfKx7nzSLKIj3GkQrJ+5v4bxcuuhXYCnLA8zsmGoExcd7+axEi+t73
09u9L73rovjWOleh9amDJ62WJ8PDBg8D2ykQmh75F2KW9K9VhyEcnAWgB6ctg9kZnFp0wKes+STg
VhUrXL5DWE1oORrhNcywtQj/EjQWeD3x+vASdHDyGTD1M9nGp/fMyqDuv/ZPgBUQGPlGi45KaMjw
li9hHzxvHryQbvpnqgA951sn4RQiZB41FLzJ7rz03pJgRFNKL4McHBa+H7L7AHf4sa+2PsX8k/k4
GHBeEbVf/xLS/mzXwbS4CN1xCKhYxPS3LczXc+3WBFtYlxw5xJ6HOTa6AM6G/iJ+H0hg+h1CHCzB
Fv33507HJNtqQBEtx/ycqf1LAyj5Y0vFAU33+IoWIsS28Pfr0XKGcTnt7ozHa0/xDKQijottwEgm
GUJJMM+tUUMWj+AeN38sawdSXcUw3mQ9zNdFkjr/yy36I+rjkhK0Dvr3A9fupyL+5x6ZOAzcExAP
z7SWATBTlkKjh2EIv6GtCeQZCrwOo/X3G/T+/cQ6k6F9ml4wKCb4V6cqWkP/P/2Mf+T792sBa0xw
FgyS1+h+rf+2Fnp054xz5e/nSBD0BaI74TQbfZCwAVO74KFVlAJ9he+ZG+aRPF5wbZ4dH0XbqXTX
/RN8/Qr/nyXMNapdFJOyubjNvf3lpv25OzEkFPeiBM1NKBB+L826oJYbG2N79ibKU/RO+pje419B
x3LUaW1yhABrEWLm6rGq+NHjBz1gaXPZ11dPvgQOTSg2jj7WYppO0yqXdJqS/trt9laXG0Dfl1Fv
mO3DKeZlmfEVEaK/wLFEw5EdC7ogDA/tPOZ72E6FG/jXSpmfvgP+OexBVXq+6cFZjWgWrzG2IY2a
EOLiHayuddWXaxKBLGTzIQCpH84xxk7pYEunvY8LQzVGVqFZ6BLVkLZBppXhksSHZcYcl5XE6gix
IAAexHjpBiXzpXH7I9Y0eradPUMbrYA3ekk2hJG6bAFs4feP0eymRFN3eHgvQAYYeqBfA3N16JZE
d4hij24HgrAW6EinH8mOdL5pxceejl+7GSWukF2BaTrkhA7OX5MPHmQNXJJBe7mJOjIZWxb++B5E
G4iGFz9ZX3e9fPUHh94Ir7Agra6SeC8zNWjE2cBSxCFmX42fYfg36Dng/Mym/fheSWPSwK9NgWBv
OMZrjNgJMuUEeSCdxB7XV8c5jLa/5Bx/vvw47gA4HQ6iiAL/j2JXYmTcCJprPss2QLU2Ze859GgL
HJEdlP/H3nktt61t2/aLsAs5PF4CzBRFBcuWX1ByWMhhIk98/W2A1l3y8g7n7PdbrkIhkCBFY6Yx
em9DESQQRvnft36LSj626SxYYMf4fY7fRareDVPcnNws63ZKZd7l/eCdU6XMj+lgJ8HsGvuuS4jS
oMoqMPO86xWs3nYv/7lR6b8tcEym6cBtGQkxg1nqP7WpEuuHJoC9kJpWnoXjlhcaEUOwRcAW2e8e
+4Z5tOPwTjF7GSx+jdnhSbQqx3tJM2UXNyOpMne8S5LyGxMRAsc6UASEjpNSMHfySOXP8YNB+i+o
UGb7c9XsrKzdVtOk/089PezBvy+fTP4WG8qBwd9CtURmsH/vzMycTKWJaPsUTyIJXCXWTnNhqSd4
VcS112MsixBWlk1W5n5by+Q4OuF8Sjuc0MB42HVDJE+b3C3ynTSUlwk0zmndJMzikbhPTDwbK1hP
WUpF8JDQBeiybj7pU0ZCoesOBkI4kiDCCLIMA8V9L4+NmEmmpLZxSqxUKTZxPf21q6JMUSICzzjH
jVMau3Jr2e0fhSeVU1JBqLDaFsJJ0YaWX0xVvDHCAdlSbhQH08oOqVKT1waFd8qRa4duzZ89wRbq
ll2JWYiExKlcNuue1yYsKNUSSh/maUBKNI6H0uowyzTpUxeauKVDER1Yi+aHyTb3uqsis5niJ9Ez
aNGLoZgTz0VXIDSGyEjKat478ae4iKy9I7CzkUtALw4BaqM38fPqzHy3X6EXxHIX9SB88AP1krRM
nZvipiRvWtecQqMQ19mMmYA3ybQzsGlt1LaKDkWY5f6ElkQnufGYaoP2XMZ90KJl2U5hRqogJ8Gq
SbM5e3iC9jm9tC8L171AYQuIPYe72tR26/RMjvXNTKMcQlTm7nKziw8dRrH1W5IDvyvJvR/7pEl8
1Smtpy7TEyg0PA0sX8jMIxEK7FzpLopR9ZcU8ROLixrJvW7OftMRa+rK4RaGQn1OI9XbR2iHG9ML
n/D8+5mgDamKMBiX2loJYmdV+5l3URnl9yJFMFtlKLDs0baPq12HYUvZRLBfQLgMiCm6Enu7xC6P
W+vAMxhtpjJGvGoo5T6eGtYLLctpz4qqXdt+xzt76IxRex5NQHrw6xQ8oITkZWUVF1Qui9rJulgZ
yrMIH8W+Q+S6x7mlbZKO9ZMnoIFkof2MYEzfpqhrQMXgh8z6CrtlopD/iV6IEd1jtSIMpZkHN4+1
o16Yh4jFPhr1Wd92YXOSyeiT+shKoX0B+PhilsUXt40QlvYxvlJc8Ue9b3bK4FgHI9Kw8kXV0Vax
+Ncxrr5m0D8jnGXuXObmdmzM5NDG25EPTftmuvE1N52NPf49QqlmyA7d5rESqNQxkj2uxlS5yHIn
4T3r6LtIwhDLtJj6Xcqpv6+0ufdLJS237oi8asiTzyhhxR4CaYavF9FeiML2Zg5kmJTEhusRv6nR
bO+9Vsv3Y4y+T6q57pdpXGFrZbmOy4DnddYfZpQxzyMa8U2W5DHiJA5z0d9h5NHobVUb3QjRBacf
EbXExnRLGmb9xpC2uyJx00Mr1ItnKeUBWE9Jvhjz4oThb2sqMsaFHRqP6AX4+Ll5knruBKqlblMl
w+xlu/kmZeT13YyUZ3U0pV0/QWaI/LoRPckTM/eNmQxrmS/6I6y3QUfLpzjQFgFBfjAjeF/mGC1D
r4wQ26pIIJv4QrAkPpopvVCr0iBKo1d2jZG1QQcMIRhIYN3Zekswx2H+NLoM+A4Zaq8yUOjhLDiP
e5n9rDOkomj76ouaJIsyBcNJjrDy4pUPrFS6C6HefEsA0vOFkxo7tzIdP1eq6OgOLbNMOxLPzGv9
yi3NB2ZMWFa89q7seu3qGUqKJ+IR404B7a6nj2kXmNbQeQRUzGk88/fHJ0iVfqK60y21SnlDQRXz
BMybYXTEDvCbe1OiVruvaUyC5awfIcY8Ue4NWwrUsdMgQAe5+IkjkmS9+qWCPhShH3jOdC9kpJQy
6OroHgGx+5Rl3xkYyLC2hnvqClY9rCRFpGPbRMxr7jtMFkM4IIS6eZPWPhOW13aqkIafxWV+mvLo
XEwnmSUO1pLuLZdls08KI/KjOuuDBlnSuarcRzhUAJS8t7iPjh4+mVPmIYKTiN93CWntjZ1r0cZq
huJTkX3qWwOmkx6dE9Tkh2GA+jTwf6NYDHGNZ4FKLGt0jY7JtLKmS3lUsmhXK+g/tMq7rzrV2U2N
2uzDLH0wS0J9XU3Dr+rSDBQVT1qPwvyYFKV6jGTxiSGfjgqNKr+2SqDPa3sMSejbfObEHhakaQhy
ksH7qLc3U1SNazY1rVERmW4LxUmwWgYopoia1qxaVy81/oB4G0gjJh+rk6WBAwphENVUGZHvRjhb
nWXBdFmEMEnNr6An9Q00BH3XuRbz5jy7R3XPf0MKU7WF9EAGeMT5peyjHKMAbrH5SkqSQJs6e4GG
m3gXY1ve4oop9uEs8Ep4WnZu1Du9V40ryxa0avBp7scGkmWIrBVtEoxTl5j9fuqaoHJ094KArt9W
VhXvkG6pe37Xw9DlcleJbDpahsBzvtyapHDiawutBemOS+OYnkZ6oa1DF+rSBz0JPUp9I+onxBM3
0zKsJ0FXWThteZtlBZZy6EZ/buAMN0OGxSfsXV+Eqrbll0y3lmPhpZTtYhlJLl0CPVTMU/qmei92
djWT3nm14W20lsjxa1XmJp3G4QmVmr9qf6ssIc0SW2+FY6MqTPP46CngdkPFvCtKU26bobmxpPyh
J+LgDt581NTAZCrFwmj6gZwD92HRPjgO4EK10qyD2TvXPIvgxPb9vd7KV2nWYZBH+UVvVe+gN4Xq
zwZS2wh7IqTpUdszRdv2yWwfWswTMKDVhFgcq47YBJYsCTN0Lfy0QrWPRSa0oBLm05qW6TsjO9pK
Y/O9y6+GioKjG+xLV4qzuYitpwjdTp5dqtRsjnrWk04OI4zWQ2cizBung8GnwPcagY5V+ySKtYs1
2OfZzX+ILvWuIbIggwDPvpubm5gMUK1RKP0qnPtTooVBPJ9L6dVX9GVIis1aOZJ5BvKiNt424+dI
gDQQCoIgINPHynPjOwv7hCY19yIaO3BnwwqacHxbneVdgsZIFDE8r/Yi3M7dQDG8puB3/TUZ0tWG
sumHLBBC04IJaet2SogRVQSit+Tz0bSq4zFL6zhwC+2hJjqS9t9VaycQI5hN6B0TNCWbOKwzBHoY
7s0S671dY30fFwsjDlF8wo1Boi7+hrR4OkCRvaFoLQOZNjUigD48schDJ4812teE21xC7Jn7RLfe
ktAw7qy5XYxK6VFX8y/hNJo78qHaBqC04jt4fRK1hLfo2E9eDirVTJVTWAhYsxUr0Kwen0qjVc+9
GQUkUaXfSbMkWNweNGy/OlPzR2J7z4XU1XM+o1cZQ+jCSQ56FNvqVjoGJLeJLPyMvRlAiXPR+g7j
yTgkJ+KP2hZTRn4iLFiwYLZutpK80I03p5Hg0f3MYGwgbz0abkwH0mXXfra8e0IndoKAMiEjiMCS
tJ9oh69E/+oH+2EFnESZM93WeSiiaTBxRnxhvm/QjSPpVkTXbBVafqA0s4q6MEJT2PNwzmZgml1/
ROTRBpHhDg+KNx5VfM13Xa+0KOEtKEOWne3L2LlPVbPZK0WOaWZGeAezAKFKm3xzhmw+TmOPY9Ur
HhstY0ArlCc1Mut9asBYdMwU8Yk1YgZPwqM3ifqxnAElaIq9jJzRIaz5rGnIPg9G+ySK6cXWxvCR
aBF6qDrT7wdM1oSHAMzItEXMBy350GasWvA2Yc0b5nPSqvO93gMeaIpR+SqN/B4nUm8rzh9hnPLX
Nuob62ElaPTukjRkR8VMFLTLtGOTlcxvTJ6NfDFV4QBra5xHg92OFwN/6MEW7jfoADrOsbPoyJLN
oSxOWSXqLfWRDIwb0J3eRcAtcALEo6RTMRdtbCHHExyfT8LSt7FXlw+osatjEsPB7eL+wTUK522k
gXkztqA+b8tThDjysQY/3NCbHJPIxX489SkG9XAZM1hqTUV8Ss0vtlCYD5YtkuS6rbWgQ7J2amuR
HONC3iIxVzvTnMMvdozaZrI3Y5UOt2gwaXNpa1ydmVG5Qfotk1i/hYZ571kTHpDRyC8SL7WXAKF3
DTyOyPvuemGe61E2D1Zbtw/DgCJyqGfTX9YP63M7ogn3xwaGS9uj/O0dY3qcxka7pr3hvTD6eFtL
oofH6LOTNUCCAX1s0Dh9E3ijPM4K6zxW2C+mN5pnpVAxWKpQPvmf+Tw1pUWOjt4WYK9fe6hDy6aI
HhakTN0gjpfZZAJoMqanAqL4fsyGg51j7CZs6D7l7ms4WwBQNO9pBL/yzhWhWTd+OycM60u6oNex
PfG0YV6sQtKIJeCW1qy3aZk1GwJnaK7K6ViokKDdxgRRMwwTOIBhW0E5POcC6rqbZ/Pey0foBlQN
uDDUSPgQOgKkuvyDUIa3Jaui+21T9L6iT/KoargiwskydikivTujMnaIebJzQbLp2DndRZ9icZpI
srhWc+N2iH9TiYQ5y+p95yHVmNRO2TdSdvsqVJ9KcgBnSUB6DW/Nbfy9HMjhejhfNwV02gsWa7pm
3X4mBf88lvLaKLi6TGZwsmxTHI+wgJU2bg5Vg9dT2yu52vrdwjJqU+slSfDgiDZvt+HiasKq397X
Ymj3ZeThs9LcMx3JsMdf7e50gl9B0rdvetcbIMmGmWwCyp3NEC19WCmVTyry5chiZWBLNchd/Uqy
bHrNLSwoclfkuc3UdtraIZhmM6pL1ltlex27LjtpXXgqurw6uyL7FnVC2efRhKPDJAtWGeTDVkRS
h352i2wr3nSZ5yeEoK4wcXal1TYPRspEMkybbzL2JFNtdFluMmzasMD7qZN3sZMJ/DIJhvMQdcap
SCwCZpXVn5gOJxerONfhHN1NIh53mADg2JIqQQIO5sQmyWrF/IYlKiqfuAV2s2k89k5jH5JwukYI
Lg+Trv/hNNK6K1T3Il18EQvM9iBkCoceWWagKsZXE8Xx1mZFwaJpmP2B3+/gNC+jS9egGwzr/Tg+
riAo5kYqDd/baJDZVswEUnPtGoLgHkTc3ClW/yxQLfpt1xTb2rXhKouk3w6Rlt8RQg7HarqM1nRy
WUOcahBgQI3LLYrfDKqW3ZydVL/XRrd9ZH3O47kYZIvkOrjFyc088x5f7rnq8wnRrRndiN8HA/jt
rRNFatA5yCqlEotLI+rezxtxr9W9/Nzv0JRvajVq7luE6CauNWeY26vTW+doiPmfBw+xC63q69jw
wtV6aI1zGUx9eQ/CvQ20CPWlwFWxydzuRfTG84ANGZuRBHZiUqAgBBMGg8in5/9WQBpHfaaLu5HP
PHqj9aJU3lfmKhthuvkeWy3TXIIa+7wpMdDk6Z2gaMO6ymxK+R4ozWvbOJaOtms1Uq+zxdilLlFL
b8ivQo+Z8Pb5U2j81IBxYQ8XkmmVdVBFpX92wzcoit+iCc+M6YzhNtZz/JEay/5JN9wtNkstCNsu
2uFsO0S4Y7LZaLfmADsm9uI7nIM/zJ6JnENgYGNrwtqEHY4gBNO41fTnzCAkpmm9/WP27fKrMhvR
XRWXrHZc7dnL7U0b2a/GYA33epIfG9XJz6koHqOGhZdpmHBfwulhlKaCAkvJtl1muz4lrinc0enn
to/kth0N623QYKQr0jraWWncsxa98MhXdjsdUaPogZLgMV5ncBW9q5aQvUhQHfMneQjagDA6VI4I
8QvuZ9X5I9aIR+HKxOhNPYzDKGmrLYpVQLXNphrpdrzW+NLyrG/iSHZHYx4mnFVKufVUuaWbSHYJ
PGBdkgIdNHF9B0EuAjLgT1OQhqqBwYGoxJSaeeBYRN5DybM59OiMywo7CzR2tUifPHuxV7YIB1H7
7l1hKgH6t9o3lLBj5hzaGGbSO1xj4yYK5xL0DhaheZ5+OjZwvllNKRtTTPHiFVw69PZHnSbNAZYI
1vNh/qbs4fLg+PGuo96PJ3vUR38y4iFY8V1QBWAnTcj2I72rT6NOsHYVTZIozk42wctNBss7t6Jp
bzoNUViWdW5Zt3tzZNrt5SynGILsAT1vibF80w3ZVqcwz2nosre+s5M7pvIArG2DsYt50zGuuoex
84yj0ToMKVJdg6ZE8pZzaiMvWqFFgWGVwy4ah1cY391u7PLSzzKb2KfjNFvPHVnoTYtFpRsR2sSt
elhH/L6DJFFVw65htSUMfGE8k9hQgdpNeTF+sVv9SGUIOTjqFROtak31sZxImUmAQ0BXfOCm0w2J
pwN3mUyp2mynXjeOIZ1s79rteVbVh9nNtOvYAAjpGwXH9jjSdliIustiJ+/Cb80INcFtep5mAWTD
tVoKLXhjejJBf/mza+8pzJGeVbx5LKNG5PSVoGKEahxr7EHA/Ev0TzPGKi0UX7mG+UXvt12SaJd2
FFd9nOyjIjGAE0u/eafq3ofYYhMtqolO4XQ5ppnaBq1Wu4Fut081dS8e8yY1j4XZEUpUiltztUfL
fLCy6NK41XfVzSlnM5hi7yJOIFDh9jsivtqzYKg6lmQ9qqa65eCcgc3h5gsZEDCYH5E0y8eEUkk2
0OVFv5HcpY+5cK2z3edaQPdxc2wJLmAUka+ndNFzLO0LM9FB3hNDDowGhkcK7fQBzSpJOmHLjWWP
La0xk/cGLjeMw6C28UEaD4pLZ2vqrXsIgcz4dY+jkbWyRSpieXIFVBisvv0e+CmALqukfI3Zmn7F
kIsPe4y3xaQ7u0zrGdcUnXC1l9ivo/zhxrizlDpkiUlZj6vaFG+hV37tLYImMn9uC13/pA8zblP0
j2A96rNuDT9Y88cBpqmCnMUc3zNaBaatUygAUMnOwLVNjRT84sgoHxsY/TMd51NFZyRj92QxadrF
k/mtFjJ5QW/wxdXqLVWxmp8W8c4o++SWrnHpezW+M+mQNTRlF70nfeASbjlY5fxzTKoYa0NO5soY
zJcwfGVF9FwQMXqsoswIkji77/qcClAikbs5jjGYjkl2YEJ/GUvC6UoayqemVmk+nbTweIt+E4aj
5YuZmFRsR+0DHq8XnSnQnVFfFD1R99RtKPuTjLOebJB4ySyKh4isEa/uYkUIx3q6F6JSH0at/IKf
rr7Jqv2j7KGR6WOa77NRcT7PUl8IdbNyrSTej2yczZ3O0uvQ9l7KBEppr9F066EgVXsnDwPDSREF
E2LzIZDQV9kLqMDqRHZpUE+fwmQmAAgifl4Z8DMy2SNKTgJdHvWVYr18GtPpc1gp0y4GoXsJtfFs
LKERWw5Uu8DzGxRVI6/o6ORVpysLlGkiqtvLT1kfmbdBcuONyVcTYmS2m3ckoXsxPMVYNg82dUzA
WHAo67B/Ur2jaefqfV7F+8qptE9RPG4dXS1eG7Ir+xxMxa6ptO6TI4ojE/9gsHG7b7YhXmWeRwg1
oCKVN62WryP8j5fYwwbueu52KAIr77JLMSMj8wrr6HTQp1jFu3Z3rqj9ANfYw49cZpslJZ3idwBf
19vb/SP/fv68DZthg/+df4zXW7SWe3ghZ+uq39zn/LO90srrTTtuRgoAlZBcSBsFHTOIJEh8E4vO
1qMXhg4gD+CNm8vo3ifjEzr2GlZxE6Ca3ZvBdnvdXl+vOMs2b5R78sPNtJ22+s46iWNyS27Di/vF
+APsDbPe2gYsSDjHxyPKYfooqBtikfrYZsXO/TaRrjqox/wsb+NNf25fG0Tr+EzwRDmwn3wC12Eb
4ASjaEM/7onl415FCYKDRL3GspC+VcfPcV/vWoBouKVIVPa1Wx8AIQ77MO1NrPiN56eGVI4upcSw
3VVXt49fx6qYaKj2lry18S1jIrBhOquABs2cQ1RWlzwbxjcq2uh+T32PO4nk7taP6ssclbsWUP5n
dlKUSVXEHDPJPxNJ9q0GCUJmxQJvuWl+NgabiFnKdDMtzwaGj5Iv8fS52dobPDZyd+vGAEfm6ZYB
rgqfbs4DbkpRj3ZgtZJSX8tGmDUbcJ/vh06cEkescf2ketqcHKhtp1C0zWk9XPeylkejp/qbRjrt
RObrosSXgsjtTuhTdfJqyk6te78dNmRHDrM1BKlrlKeqcCB5xJFgq5Ev2025+7hemUPb8hOrIUKs
FeUpTI2LQ4Jwt14Mq6E8iSGqTss3GEdd+eV8XToE4fDglKNWnNZNlIYFjZvNx7l1D6zN0u0zZue4
lrXlM9uS8TqcQzH761e3kpp1JTld6hLVSyWZ+hS2UbWXXd60Z7XW+30F3m22rD/v3rZJ+f45v51L
lxIiWpM3PnnST5TgialLpmNkauOkCxjQIEIpojyx8ilPLbbOvEznPTpGna5Hj3EIkajWc/XXzXou
cpqckF51VpZffd2QjyV2mngZ28mewN0oSCQMlV5/sBIoW01XnbLlg0bS++/awf9P9v+Xxa5/rnUz
l5KPmmdifPhL2/xPYP//g8m7Kt/+X7HRj7f8ifXXVO8f6EuIr6FzRpxhItP7E+tP0O0frmZC9F8r
U6o2ErQ/K1oazj9UvBVUjXBNh2qYHoKPP7H+hvYPrL94VVDQYAfQ3P+O6v+7jYNQioXZBimcrvKF
UJr9XTpSCAcqUWaPF1gfS/kZxBzrZlV5aImOtmOeKp+kGPXO/uo0oPX92X2sPQcV9D6DxIqYh2cE
UOQYD6fQk8Np3bPiTYFV7LS2hF7O5fveejguh+s5p8CY+t5aFIrj7D09Js4LKxIdwXNcDdGMC5Bu
Qy21qPmi6vNFj+kR1s7jY6O1rQLSZumIitljdzCLzybWu22/tOFmaYyx00GAtyOFrSUwbkSaogPL
S+rTutHfQ6hLJ2h+7Oq5950AWbuN2jLLwddyeRhmqgetu2lRYorOiYDh5MbAbOupgPG5/GKuzMUh
M7HTuzZKhvXc++UREBkhVYzfY1HWJ0uG1amzyUl+HOY505JNqcTpiYRrVnUd8bMModG6G40LWmDd
XTeKp3UndxIwfsKyJ3tUkQ0CuU+3/NdGw44H3g9hfsbqip/fmplBk9txgl6jn4+XHscZyA/CQ04S
xLIRFP/Denp9wcermIS8WKOhIAvsu50U4lFKHgxjKc607ml/7SW9Ad76t8uU7Qm1rWGkxU6ZtOfQ
pbwTc3V+pPWF67E+LD/kL5c+7v7LPUtj+WllR5Ikl4WGcYHv8fHp9fvlv06u93j/pHX345XrGwu8
kJJnLVMyHW6Gi2hq2UMSqJ8MKy8Mf91dT64bJE5fUW/iK1xe97Ep/jpEMCQPZUV9v+XUx/mP11ot
Y1tV7wtFq05T6fLLtxho6ezX/fX0x8ZZnpX36+vJf3n8y63W3USMKAQs4/njLeve+31+v8Uvn/tP
u6n3wyjG6vj7J/xyp9yW9kaDh+b/8u5frv+HL//LG37Z/fjSv7z1X15fX/n7V/v9lYlNfUMzN3aO
BS5Rd2n+H4/3uvdvz723i98vJ7lB4bS/30cBafbeoqST91QaW1rYx6ZuAW9tlXnmv9lsJnuv06V9
vOfjhb/ddr1gz6QYauvozjwKeaRXp3VPK+lKPg5/O1dRJIJc5vKWf9pdX7peWvfWzXqj9ZYfh5Yy
0AOux8V6u3XXGjvu/J8/fX3hulk/BrnJswJ5a7ee0jNhD1/W3SFFrwPGfKbAGqsKY5kh2ctcSc5e
gboHnMdpPblu3HyRoL1fWl+1niW/b82UuEIjRV3NMaCmVjrgOuBWxMTs+WndVa2oqO5/uY1uRypM
e+pVFvgZSFYvb+gUAzXAuWmScJfhUwtkrt15SkPZAnv6hnKJHE7dbQqNIsxxgb2+6b9luZmiiyNL
MOQ/JHmCooqJMShtgVkfDc7oJuc6r+ptPuH+wDbfFyfDib4TR8RnTxZvM+K288NGOFAE/vqW73+G
NF3qy0DP2PbLkMYqlM3Sxa+H//Zcu7z4l5cs71jf+/6Of3HotTET+d9u/b+4DU6/fm+a7mG9s7cO
tusnve+uZ9fbUH2TcX/9gH/7TQo1wVcnK2RnH9+mnapdjRO6XkcyKoQXJxx1xWnd65Y/5ePc76/5
uPzxmo9ztbBtpiJ/v8Vvt9WHhvFzPflxi//uY9Zv+/EpH7dZz8EreS0yZvMSkcRpWoYufRlN1731
3HrICH7TUlXuPs4PeLUZC5e3ve+ulzCWMUKu7/ntjuthsY6Q6+X3V65vIlzy52e/X/84fr9nTCxa
KlYezFqHlq9SrpZOwRdN/RojhD7Hc3FhgTwwuyBSN/XjtG9VIggGM1ICbW1QEbcJ5tAg82LawLTi
+ls2UAHblVT4ZHzutnbsUNDYyrx9w7qw9bwK5ZC292rKqcJB/WqYURbU4MLarzgBjlpWF8cR/iLS
E7BypvMoS0PCMVdicofiezoPZjDwS2xxoLh2NJOIDvctxIoTCAltkyfimaSJuccD84Ws2fe0QPUh
NVR61Wxdo1EFna1jQ7U+t17poWb1SByPDsjCeG/2lU9IjUIieQmeuyMrIeLvWViRxB7tg9EqHeWr
x20MeamoJ8j3Uz7uSsc81Jm4LU7urMQQw4pDBaNlX1giIMAcPdIjWfYmc2jRFiVaz5RbrgIXqlOu
q58LI5uuRYKeUCIvZ+4eSNt5IjqW4rTYeTFBI4pkASX2lAllBwTaYUweQTopgR2RknwbEEgjR6Vy
F0pRbWdWSQq3df5S5ckbcHHKVY+vavvUR/UNBjLcn0NVqOTpnKWfs/BHUn1gU0tKKmYJeHPLBb9L
OpdiwUuFwQcCXgcB0uek64REKJlS+r1bUVACH5/bRdSYqEJKdsTGg278yAePdGYYD59yluxuFsvH
orMvSFJfLSuEPYEeoJcPEZSMlDgrIuQ/6kIrT4poQugYqDutse52IFZDxC6SUrHAP4+d5Gomm7tS
Zqexo1MVqlEuvkG/gMKydQu99x3hfU81xJ16i2BNGgXVN+CnWR7x8tjRX4f4IWwa/G+EFnxhQpas
a+iA0BhM8sRbrGx5ydyf2MKuT/izbHSA0+i+lrGe3g8wRR/6L+6TOvXD3klwbFut8lMBqiRKiibG
6kvlzdW+Ae2VR3FJ6t+4GfifqnIHuIWQlld7fmfB29eG3h/qGLNj2SxVTkZI66YBHC5vjwJN2iYB
0BMgOXLABg7kvKiEEIYRkbNCHAyve42y/o+6lFOAI6ffFNn9gIMHaXVr3VsaRHxqzaOmqo3OxsqI
Rtkj4TzVPxQ7CmHF57u8gM9CFLf3EZ2evBYmiTBvVh8iM695HLZxE5EanJN672U3kRJGtRo99+02
Zb0V54Vv4M+mllWSBG3FEG3nrGxMuwCQE8F4GmbtsZ6Xih3Ae7YmwqlNOr528/Rgd+h/W8htGFb7
0/oOWccxNFJ5V1btrYTo+Opa+SHR5nPnOLuC9tFmRRNQOX3TpulDz2wfNQq8OxugShASnc/Uvrh5
OlaQSmoghNLQ5++JtmakfZ8ssDKQFjG3RrLGl2gvKTh5AJGoBrWLknTK+4eaVkXEqRgY7akibiGa
vEk0z2QuPRNkoPsJaRVjeLMokHvET6CUNMh55rPeT+Ii0u6pQc55mGfWrAn6HNlQdESrUB/0TKFF
FrV3KqXz4tjaT0Z+m0aWf0OG4LCCoRgrfblrZnlAm1EdJ8hNQ99qfhc1Lbl0EDXp8GZSjnEzjSWA
Hxo+5CPY/0YKr1FvtpYS7nuydzCQSkrC9/Unpac8i9UZ5gVQQ0pFl68GkxHbaCk/5dSwvtyK3q3h
BsnQWNsoQppgih0Ki4yn8Wg1GIqJBkqLLsFqCLDFff65UqVvjMjnqRgFO9xs78TomRt76MRGjVWy
WsCWNqo2fem6oViKXx1QlNAah/gnqOafJdW9EpIsdjo9haW4taS0qD3snXNFOLtaUyjypCD7m6ru
uaKQQxCHVYPjIEfbbxhPg6GZwZx4yHBcErTKRNw4JYNuwDcZSBzA+8kzmAoWxTIrE+OyU+8oft3v
qmJGGYvKU0zX0LC/gLrVfBMcwQZszqaq5tdAlvqjcOoXWl9K7BkIHmyiMsg5QgZDdUS8zYiYAR3P
0TnV4QM3rb6B8zX4UxF9Smim+9540yptIoAyCQSDTkUt5/lpCqHPO0Ps+rKLj0PaOVhn7UsWac8a
dHxuP1xU66tHDYE9HAzAjmYP7ygnuN4UT9Qsm4kXZxF8N6BxsZrvbVivT6SOh8HVz/29LYRyHmlg
tDRjL9JEbpAz+kLWPbAZj9w18WJ4m+42sh+GecKjXdMmx7BFlyQU/ThZN7fvrgJ5YCAcnr0xI+sf
LdyiDgwG+ViGRhUywgZlzFcWCFSJxeXmoUjfVfDkSObVWYBFo9l3TZpsmUmT/YeNpcv2lrkJ0GMz
fcgii8T6UsZcSvNMYivEhJRDFHP+L3vnsdw40qXtW/lvABPwZktvRVJetUGoTMN7j6ufB8maoqSv
pztm/y8qA3kyAbJEEsg85zW4jhd2RwEiPGpYI4y4rjdtA1nF0inzuc+jOYDU7Z1noEUj5maUAOMm
BjDpvpcgOVpkvjCJSMhvReYvqmXSwuoHMsIY+aAwYXoT7/mBAjDJeTcol7G1RzwbhTgMuNAydZRV
7RfRMlSQNkU14K2wG2XugP2aWTYhqmeYNlgStuNp9kZGLdmOLSuiBrdJyTCfemRQTCV5Qs9Dh1aS
bmKPT9iq4m7mOyPIVgiROA48po0O+E4bcXjQ/LvIzjq8ZhADKJTAnVc29ksIiC61NDyV93Kt9nd2
na2sENNp7L5XWCF3K24k+Lq1720TLD0QjYvAdM+aFXs8blRsICN5V0AKWZYkJ7oooIrT6NG6CoNn
Nwlj2BsS0Bf9u45+qa+M3k5GI59vhkO9VS5X44CXEBqQazxnwVsMkMP5S+cKRpJk7hcDmBbEruZK
XqMdjNzBTLODn7kSoC+us1CoghhpWFnPAIPm1MMlB/eoNl830OZtEkSA+7wdTPGVXyndEQerFuoW
FW+dukzjI4jiaUiaDXL2ULFyKAqzhOxTnx2tQMy+1eZxjUEBEjzP6GTtM3fdmw0m2hpytlaYo6Es
I3YWPTQRmGZT5WODaW4oyP4k3iFQ2+95x0vJob1KZVQ1LcPala1bHBTVv9f7GEBtSOkr9H9GoEK7
CM+r/q+4kwb4G5IKKl/ZVmnXzzU9QlpOT6jYmRSc+7+0iQQmo12Kw4L+ZDu+NSXz71DgQtvBph5U
WO0wS5FuoOKGIWaAltW2YAktl9khz8d0aco6fPZ2Hlt2hj0bTFm0BmdNdAAPDwweUhtCEDF150KT
t4XVwwrQtQ33uCVIbfdopuE91p8/GosSHurDs4BaW+3HAWIKUsnKp9kXvmlSJjL3Rb5JYziDjiYv
vGobGZ2C0zVgk0rGhyfsZxhBQG/Icm3N9mGu6t/QudROsIS4dcZptDb7fpE07Y9UhlUN5IK/uLsY
PfuRHVvOtm6dIUA2eLrJxiW573WYRVKaHz1NvlcRYl+AeXwwmuanV+FLIQPmzi3/NQ6dHD8gX0XV
vED9Um02qLAuR/jMmImE/h7uK8C93dCP0gwu+GsZ+M6Mm6G5DKMcIC2g1hgokW/noDEzaDIBC4Vc
9/O5rlX6uiicuQKilARCly08+VtbD98kA+CJ1tQzRcvuE8eGdFcnEJENb9PEI8hwFQi47I4ooQch
im+tegrN8ox/V73yNWnbRFZ4RJLwzgiQSFPvQIOYL1oKyyfY5SCjlnDbSCqHv4YR8eK6pbIJl9df
Ar3gOwqgSbJ0MiaxPmOJJqHH6yKfnSm4mnUKPz5AdVIQsTK5KCp4n9BV76R8qo7WJZluXERnoWSi
rh26y1qJyTRA/ILIE+2DukEzuAQH4A1HJJrlFdS8F7/BxjstkURv2P+o5CuesE3VVfhh/LxYHSiN
sYg70h19PS6qyH9vhuBR9nArTd3uLwxBDrCgMG8Y2r9M74l0fIRIE8rySa8h1V6g7QK0goVlry07
BZXuMKuao7kIFdXZeLq7lzC2z+t2XDqN7K1t6Zg43XdnqKIjmaNVYGg6+hHVsYqCYl6OHtxtIJ3k
6N+NrBrQdERAs5UnLi9UTaf5RY0XRRIAbnLwo1VBzxY6cK4UUhhoumbrx/XPMnGdVdH3e3vA9B4d
6YVi8lDILeeHKSWLLMRqsHSOhgXGadJ5deIabKZ3scvoGUvcTafYT3rVombDJnmmWcNj6RZ8qs0T
vmJczG0pisvRXStXB+7SwZwi4s4uQ9QusudMV98h3h8khMKHDIQIdPVZHgXjHcJw1SyqFX8D41Jd
lw4fmaRcyjqSznJouOd8LOJz4e7xS8UfTYQ6tHxKNKuO15hieflshPC7vZ3lqa4Pb7X3V2DNpbMY
aEftvR6tflHU7ULzx4eqeKhivTt3SreurRKeUdrhfzHiQtVhIsob8Z6kHGsAyqxwiosGKdK2RjAu
2Bs6vypSBHet0nuXemqG2L1AoEZ8GO9CrzNwlaMhHYmrwzCyEs2s37EUdNB6bHx+8n9izWiHM1VH
QbewpVlmG+4pmZqGLyMOVmd+FCq3/Lpc9YmqnsepITWbb+zBGmaiW9W+hrejFZy6prqGbvHK1F8C
lr9wiTnTxsnyHOf9uEgmzVERE42GlMq28gzoXdOUDwMaJpwsX24RQ82SWQA/CbkIXlgMuH43YzWm
AaJAqkeExGAQyeneMIcHETKSPMASER0rz8c+Jl/i8jec8XcJLl3RoydduEjoaEd5COND3xv6WTT2
yO8KyyhjdYvFqPqv3UrDi1mWQmmWk3Y5aFKzwxnCOAdTIyY3WEaOmRstB1RDkTywfT5UnFRno5Hb
8COmfomiJECVWJ/nou8jI8XKCJJbZZ9GJCOX7YjudVA0+tlxIulkBHtv6mhsb64NW6u3JvTH3aDH
XDH24Hf0qcbD4c88NEqdTTzKxfVCAL3NvZcE5yRPmrs8GxbXb9SYB2AoUWF14qQ6ZRPyHvKed1HD
7CF3vX4vponGBOs6Q3s834iumKvYyOcaRSfDLOUsEVNhlKIbFqFQ0PeQlDznjI+MA3aYN6xpzTfP
LZ2rwSRQ8vZk4lbohrbM/2OaBrF1m1uqfxRnsgs8y4Gikbbh+5cNQb2REM45F3lmnfPUL5YKap0L
9ljWWQwodVht5RzKkeiKAQ+91bsiLuZaGNVYvjp+vaoSDW/UYGDl1hqH21y/KIBYRBWAIrUIV1gM
IeUpuf4lR94ZrfEhWmoWrmNzBGrQw0d2cl4VRQDHkkavq3pLTimFk4HVoqiN/38Uwb+hCIAA/COK
IH6vos8gAnHG/4AIVOe/HGiSqOZYGs5mkx7fFUSgWOp/6cALZATcEGgBCfwHQ2ABFJgkGtHbsCFC
IjH5B0NgMISOIaOadkUl/F9ABJo16fbc1Pum96OoikE6RrF52/ZXDIHNOjVJGln/NVb1X2U/eAd/
NADgNxgoofs1vgchzGW+1j+LdFp5+4p2KUMoHYplwcgoM36+XX/xfJ7yTcMCDk3C7KEs2+rSwGl1
7RhVmqnxGnzlGrQy1yCu6Ra5fmwM+wylEvvLunV4EEcy2AMxWbKHXaP33OBHL57beZyvtACu0IhM
WRVnx1tj5W12tH3Ez6ipSM4cFC1uaX8zR8Ta1pIOeDiKjjgVWa3n0koa3EikblHBcH+NLeUON7rm
F2Lce/LHzdsAFWjR9gYO0XAQdpGsYcZp1MGDLrcwVyy1XVojQkKpnJXHRHWLI4inHCyr+3QLibho
brHCjkk0Iy4r4tD0q0PXXFBpMJFMLfJ+n04NROQeJhBHfNPiDbvU/4jbVOCgYeXsxsRs0Vz7WR8x
Ji4U2N22ZMW3QZWEGKK301kp/KPUIBNsYVTHA6KqLl7neXMdcsU8ifVkLwFsz2Y+vIl9NMAg/I9D
YcIENTTeYrdoRUshsGKmSX8UR2OXReQnqircT6NioC4yVqdGDVQbP6FZOWFNgxEFUhd3mp3uePZr
jkwFdl5vjouIQ4+bJavA/s7vExaHg5W/8Sx15mmpV3s7bPRnTEHmVpcXb71qphtLKwG1TNMQS7xk
bJ/urdDsPpxewFibSxoSEjncEExnJYwSbbs4X7tuEOl3pisVyPeZLaYbMntC3T6ZpuryA8GfvoXj
vSiwBjgJhrkx0czRItz7jaLvb/HGT92dpXoXERJNM47OCVYRnkgwCq/X8B2PHbjXJysoGR0yzDSt
bLSHMaHmIZHBRCD904CYcotVAUkjzWepk1uhta80HQfxqngRvWbUwfuLw699X4oZaiZHtHiyKCdn
oS1uMyHETXC3yR3tFgyokKC3QvUPRu+9aOS4XpeWZCG00tT3Ta5Ag02DS0Ha7WerVHeD7CfvWh5Q
qckd72ngGbgIwDyfVFLibDKVZO9i2bK3Aq9fGxlbWE+Gvf/ko5tcLvGQlO4gA6QzqRiUDfmX4Hxt
2KIecDXafQhNg5JdGJR2kK6/DQStE5x/wv7yf587TUyQ34KNx4oonBZ7RV3gQ6o4jy3/oXvR6Cqf
M2QDfXmLBe54cEJJOyZNX9+XetxQ85GuJ7kYf2wtlATYBqj6wWnG9IDmluiwryQH8uEQUjuUPicn
UVdqv0e66bSQVGgLfcnFfBcZNSTwSDHYA5KebHww2+G+J6wx6iluePh7cLtFh4NKib6+zmtG178T
40klg/pQdgOa92vcC+T7Cnz+vbUQx9cGggj0/oEkYhEp9yI2WtwdI7c8wPZX7nsvSQ+1Fb3eTqr9
Epfdzxd1rxfIvPZUeCyePNlPzzbZhFFWmyOI+vR8DUUNUpKd1c5FN1aQAnAGNbnNvcUNeISrRJJa
MtGDRbKduvuot+6xC5Hb8Hsj+WGD75YwTJJrs1hITRIdQW8xwfj9VPj3CUa4yHJ2BR/WA+frw/T/
pVQasiCtK3CHQhzv40MWgLamKqbNP0OfJOs+A/UyMvfYZY0wBByr2dT89Q+9VioH1XBac2XFhrku
kvpJUhUg+4mew5KikLjOp795Y1Om7ZGrEeRdpTWyLelnfVZOgyLme0o9s1DU2Y1dYByVBNNyvYSN
k4bh93jEZUNC9CIfvfdI5RsaQ4a85EO6Ej3RdO02NpsEHRDGuzw4yP4YnGu/kx6NmrWs7DjNQQzm
iddNWmolZEbmyijxV2YGCTu00xMClNJOGwcJKzs5fBnj4uz5SfhTkYNXJKWUJzIc2ioNIms1iQMk
Pu5yeRfKZ3YWFvB7LQDL2ypHPRnxDsAR4ElJqVf5gBwha+C/gK93tENNuZ5BhtfvpYYGlbB2xl3L
pbwTTl0Yc8noHURPTLMxlVnEONithsrS76/Tto2C+oSvanysNumi3gyltVMH1pNhySez9NrvrhdB
W1Gd8YxJy7hvkFhHc6DPvrt3nYWAM/Yi1mKMc5Y/kNr+RU5dVT8rfiKsayHjbFigTw0TQXXly5cG
YmSfZFXp/ewsWVnEyOvew6ocL5q3jITDa9GiVjTWxdm0UQ3B0LBeamGfPMp5Uh+stPFmnRf2e62I
+QaMpGO4n0h71qIoygCwWhSTCMttQByJmJgnul9it3O/DPzd5FuMFSb03N5CyEBNl3mgG8dcj6St
Qr15HbV6e07wgpoDSNBfB6t5cLRO/wtLCqp9mvej8YHmkP7SjAOMcG1H7kbboUFM/U/0YfiQjLWm
6PVQRM3aqNZoVR6u06cTRdyBYUWxu4kPHXYXm0KVq23uJvkJdRYMzCPNebUzfBqVzP0VIE+ltEW+
TRwzmQvXtxg35mUXtogStglWzXWC1Ks47OPiFOYmHOLJHU6EBtfEli4JeczhjsqjwfjeF5FzqDV+
a2OGCAZSKdoS5nl0YZMYXeS8lomxKij1LLpo+ARdbEhCa2R0yJBNMTFPlwppk9gt7iXTaaIBOCHt
mnB4vYX0vk2OFg6RGn/yhUqycsP0EGZ7pD1FZDqT3jSR6aHRtaJbuvGEgZqWDrcBcSRiGKCQcv27
4YbKAwKgPnSbPxcUR7XqVcBpK+0dkavyYDreLz3GVrC3G+PZQlrM03DlpSbRPfhDtkxCA4VwWSJF
7qAUpNS+8t0EYeF6tvpioYq38lsv3pJPkR94uPwQE9Qo/pUbRvXgGEGx1QddRvJHk17Kxl7read8
d+DfzDXV6U4mPmsHnj7jQgzEa4/ktjeqOH4Arp4ET7xjNKT+cTBVWMCGr267SvXuWBojI+fWZ8pX
8pGko/+gZJKzCSnvzcWgaFqpPA+lIh9F7zaj0AJOn876cw0xgwKWe71GHXr6rFMTFUGaApIeBrr2
7noYZoq9kzSb6IfD/jx2g7S28KNc4nsuPbutP1IM0Y0N1WjpGeFUZPJsngZi1MT6Q7Js6cGPUjyp
kwbVY2a16Vj8i6DhF4Fl3ZJ50JEWRGjfUByTfe3nR53rR30gIbP6C02p9pxRCpp1oVt9zyN/30Yl
zrvRHUV2XARbrz1QFVWf7CbTd3UoHfzYHpM5WgvywgVdtxJPNzuKcccc/HgXgHaBcVJ3cN4sQIwQ
hbt/kYIX6vgfntS8fU1DztsxDQWVZf4Xn9/+ECeFM5q9+1PqoGk7afbcD4BeYhu2sJbDl8TfbGFq
mv4ayuxYEatgQ8GGGRI8BUI31181Wws2QQbxWnTdJvsZa1V51mxJuliG93A9G1rMChU/fy2uXTjZ
pZKPyBhBVfkW9GO185IcPkupIs0gDq/92qrIozESGUWerIQbbp1hJpRRkl5kWRa2J5hl88qAWhJC
uhpdvdlGttGWGGVF9j4AnHNtwr7qsIme+rj5FYsxVxEETCh+iaefDu4kqGv7VVew+erVrN9SIsJ8
3s5/igklv25y4ZJ9P46xtaVkH60qqJIILWDUBdflvar8aBX13OKMsVafRkemLlHlGnUV82MXkTdv
FmrSQ2IhtUpF1sdoiyPRTNj1GappzerLQDB6ye6fV2rmZ+Hl6dursedFsNfAycB0xPgHZWFF8wbZ
6UPzZ1vZpUmVBwMzeHzHPpFP4OmHe0A4NJaDcV+g+itj6ooBxBWXyJ8P12le1blb36OiZwLncxTY
bjOpVu0LKnfuJSp9Zw905bnNbPeiY9t1GZQ8WhselkdtnFnhHD9vlNRM1E7EGWLiiF0q91djL84Q
cTTypquKQOqhaD5dVfTEGeKqieKr89tV/AFUWQhzdC3mBRHEMK9aaVph7JSojvT59XDqiyPRdLZv
7DqT9T9FKw5R813AaTQ2OPakq3/+FK4q7J9/hSS+EKHQdPIZGumzz79CNUjjKA8M9WecU24N3CI6
UeC/p14X7ywUME+iaSdDyDDQwnlGZWglYmKuOCpra6pKOS0y2ZxxG+iLrt62/vD6JT70ZXSXdw9f
wtH06kiXHepsQLBm6okZoqmkUMPOVpOur34bsFA+XFZNjSTUn/f7+4x03Kj1BDP4PJBWXnTEJPnD
CbcXQ/B6bacKbit//i+BXic7356oZilWAOPE2xkFhefa/3ooJrim4sB/meZ+OPxwmq9lCLr9x8Wm
E2oEWxeoEjhQ43vraMqxfRRHFgLUetMfjbB5CHrvQZu8b4sMP2Eb0NDK8OsBBy18wQ9iBJls+yC6
A/mpVd2BtohCaC2O5HdPlaq8wKf27slA9XcWAlNUx0f5LU5QglFa6vwUntNHeO84zxBnM41zDGYT
m8QPlDfVvMenuXw1yVJtc6UEFDLN+purKmkx/otMMuLsfDE/f3EdBQsmBNJVniHczz5/ccMsU6Ku
VZOfJD34hE0X8FXTqPYxwu4YTdFoL3pZqCLA5atJvCTjWs9F8MNIF256YBhHEaoHOUCLTrWpZzt6
t7hN7kfPuc6p8giD1NBF+MltgN1z30IIbh0ofX2HAah9wUOD9Y9lzR0rdS4ilNZptUOJFxf61LYv
6tTko4mxGkq/YHboinnRZFgvmyaQ8CnWTcqOPI+3NtJJ+1TpjL04ujUihttduuIWTYltmmepRQw6
ZDoUzZfzPgwbUTcghM5mNnD1r9f/ctrfXaqoMIgfqGD/zTtDZQ7gLX8jtB56pNGtVDqIoyContvI
kBAP+RTvp+4tppWsgB0sAFiakEe+nf9lXoes0LzsTASXP18gQ9qxnYkLVl7aLGze7fxDUFwRhzxl
45BH8xtD37sRolWkqBCod/ags8pqJdXExaDdR0E5S7TAuM67nUH27eIiaLi+hW6niWv6+jpwH8ju
ygeb97KUpbp7rlXjDWxA8yvqkREkz/ButpO5NNX+tUvm8tx78bI07eKbPVD4ioeSHUZTWAe/Aiwk
6a755pCoEdt+M4ZBLgFde+jVLtpYgCU3iM0uurhwT6o7bnIb5J1UVd4pj+u3xM2K59AD2wHnfiDn
SrcJfGuLiJY6v85N0PcumxEm1jTalVvJOiRBBkAubbqz1ofldpDNcZ0bUvDQZaS0cRSxfsrOW2j3
FRl1dKLAao/3djHagPIQWykjbXqiN+N9roNbNsNS2ogYSmYjWFD7eoIIkexHXAjgw8LzwvFeXMn1
tIuTg3AUM1qErjEuGvHsc4tujk4LWeKhBDZ5veP1BgIElksWaFAKtvLcKUUjRm93xttAxLPFUMlL
30KduMjthnp7pVtMzIZs+fvy7kYBWc9z2xtHnuO1Q41QPNev/WlkUAxqGgrOvmLKFLo9/pW/WQ2I
ebfFwZfL3c7lT4Drgujr2Hn8y2JB+2zexJLN0EzbUAzNQu2QtfuXW66keJKVxZb2w9OkvUlhGxRo
gEpblKBgd+07ge+fq0IHR4tk+uYatAs7PyKTs7TA1eMF7Wv+eZRH5FmxFFiIU9Dvc+fUy/U5e+fw
VCAvsEhZkS80yQxPIiYaM3bMdRXI+UwMIN4UngBaeEgxI+b3bwZfwtLo00MGvycD6rEpq7ZBZXF6
CH1YpKKrUpUwTKofeultVRP6ANaJ6qopwl996Yzyyiiq/HA99JyXOpcsNNxd+YcnuY8Zz61nxdfk
JfJwzh7P1AojxVwHRoLqYhlh0201igmS3myPY685j2aiIrUk26+AfFMs3yf1cst3XsGrvuduZZ7j
zIsvCIC+kda//PNScKqBfn6gGhNTGpF8loOyglD+5/+r4kS22qty+gPssD4vw968dyMXeSXfPIse
XGx1jbegMo+RzUnniZld4MfmRzGadGYJ0yJBtNixcBIrQn8eoSaw7wfANuIo1zpQ9COJqClOxRNI
kTgUjTFUC3Mc5F3nGS5FCRNxUKkt93VUy+sWRu8Jhw8WGWQhHm0fJZzGydE4K1NwXZUt8bpG4B08
k4ZMqrQXRyI26ipi8pa7voVu08RcAGNehcQ55yKmyLWCoL3zhqB4YtlprICppiDEC+m5HhCbjXW3
AutJV9eUF0lyjJPoyeqi6Mf62ell/G2L8VJJabj5549J+VpG5lfo8IVkQSSzmscj4svn5EqK3Oel
IX0HLgT4M5W+aTgWXUSDynFMgSY88zYd0jpBIh8RSd2Aa00v+Aqkl7LxklM0GTpLhYuHuuuZ58AG
HwFCgqryu9FJLjw/LgjqLSUl1lBK0Mu722sYAZ+pzRJTXE/EpaB88pR0gfYC/I0cfdoI6O++cWFK
ZGE9rmIMX+/jMPHnSMZ275BLNgnyin/ZMVqiQAvf1c504C853sMQjriSKKm7lyOrXra4sKAIlAED
+1MiGgveKvbNH0tEpXk/uXgcRIlocNLmGCvF354UNDUWuwEnWNMJ4rqS3TfH6VXAdQJpzZFN+vAK
hlSA/Om6eV5k9X2CxM+xDPAHiuT6XoT4UeDV7Gs4Rk8zlNbJVqRRPPhHxWCZB/ydfqUI3547LXAu
vWY/dPyqXiflnVWDPCS/qsZ8Lfzm2LZO+IAyaHwquwnRNsXbpMd3dbDjbeoOaLxEcbAgcwe8cIhX
Ji6Yx1vjy+bvLpTKJzdqybFj8dxqIOr/p1FdXdvHKK4W6ItX+jaGmCZiYspQJ9rexxRsHcnkCsow
a17UH6XVai9yXQzHpICoJrqSlPcouw/myiwD7aVkSTDrWvSifp+TeYV+j8aeufY7v7iztUKfx/w3
flTmcQSb+i1As7IzJczXyyZ7MAfSGzKyy8VgDAsjkPSd1dXDE+CHTULN5ZtG9WUpacDDM4RLXkNg
CGJ+4ivYwIY5PjbT6Y4xm05+w9gwRacma/7NE0lB8+HLvZJfnWWIZ6Bjq/a1CvXhuWB4XY4AaJl9
tyv2cFpum+gh0hSj38/rRA5XItY1OTIupaxuSpvnxG0eSNpu78buoei0GtVKfD0bq1fW3tA4L63X
LcNWHd9DB/3NTra9g565w04b0q2HzcE5NUweSLBsLGQmzyJU66Gzbg1UBW8xMWCM4NTkuD26LmcW
JW6cZZIpK0NW2QxOrLg95YJuD7hKp/AMjkR0PS8PEVIuh25/PRRRE+E3d/5hgjjMc2o+YdhvRa+e
rnadPZ3tlPBcQiw49q2OF4guufmD3vsYNCCPtyEFLCNfiE19Olqw/kJrWIVVhubx1ADA9w+QgAvY
ZHq6uMXEkT2N/q8xLUKDFWeK2ywxlRoZ+ulyiwtTXsmUIIFgSlIhh3M9topZY4JWNKa9lztt3rBG
XlWuAkRlCkFNz05SAgZt6olQ1SIeRWECwRnVDc8qmpCP2G/ONEC1b0UZYyztacUK+c3hzQ/8vcoC
8tGNI52yH16vYhofjDFL7Si4w7tUu29L/V7EQcN0y3KwvK3oquzpwjF5M7AVQAQFdeIs2ocGFJN2
8P3HempahQK8Uz9cI36CnVrc5zvfLI1TlCb5Hlemvdo3JR8BjaTz2cQ+inqjYpawAjx5V4bIrotR
H+2lZS4P+VZi4bAAHhfcAVMpdzgvZOs6jRoMCmVnxhbd/d4V9TyodfeXaRYv1LTLl67qjAU2jMFd
4UsIaOOwuIpBHad4vkRsDcWhlbJLvDY40SL3OfU1bCvWeVhO9lc+FjmqodtUoSacM2bv69xLq5kt
JRiXUNtJWyqOBjgnhMIp/MhJ2m0BwOxsUDkvLCKQ1x0d9FHBDj6Qwr2D6Ki8oTmKQFYtIUQJSnZn
TJhCH5/eg2JIW9ETqENxZKNh7ICpvLNjxLcyu19F8uBC9JpuvHYwtJtaDd7EfRcfc+f3gOgnY78Y
h1zdf7k/g8a+75reQKo0yHlGJeCsnay7WFgcL7xSDZ5ih0JvHSX+m56ZP61Izn/02bBDq9XFvKW7
SNGIehPuEryN1r0TjV2YeLa45lK2WkO7DkiS4UIuUV4DQPLb64DUYGGG5O8aYi7+hMNIg747zhp0
7ToeEbCb+mVlVhsIW+frvCl0HRV9fh4Yj0yNmMdX7Cwu1VfxKSjjbKH4uNWPodw+iAaFeQfY172Z
UYFywyJedGZUrsWYl/nZMVfaJ9FDA699ADP/3YDvOcfmNF3lE3BZNE4RVgsbGMryFmtMoLMdYHQv
qczDLW5F1rRrbX/xStJJlYuJK6vI6ArAW1mJoJgs48e2LcP0DkHaegsQJH4dNGdTGwm1L5LK56YJ
v4twCO9hHSV1sxLddtJKDLmZnczUtR+dWlqIeG1b2Y4qerRQFTt+jRB/nsNs61a24rHRNTPlWyZB
VM1ybgQp6HfwrWh7kkEt392IMjzwHe8C9gnYAqr0vN+2W+lDGyx6V6r3oolUU4Mw9affSyPMOQQi
cVhhTiKGvTBv9pGp1nslt+JtE6vSssBJ7Gw5UjKvEM37WaP90Nc92pUJfg+wSE9ZWOGf7DQ8w6LY
eu6T/iJmBqr8HHaO/WQoyC5KsRvvHF/+ci3PhvEQmfnZ6kZl38UKbiniUO8jDQG5KdrrmKvmuJDI
uEQieQqzhk+mcsx2a3lm8VQkCv6/cRdsWjaNT7Ib1HDpIhOSV1I+ZYPNHxKK01KMOknHc9815IUY
tWAXbCscPeaiW2EBuNOVXkI1jnNRy0gPTcs6RXRTPjALRv29NxbQUFM4lI4DOsvtKqy2XH4Ntm19
CycMcAD++WFENWlpuIrLd75Fbsz2PVgMc1jRShxZd/ABMR1y0I/U01qZ1VY+vFc4nTalJn2LVH1L
TcR7NCu8Y0ZtWLLfDitIptGba1bJUZVC/zGTg3Zp4FgAo1lPt5Rghz1emXhiJgfRKNT7rkei2ygW
KnBTc5uCgGO/VNB9BbDgYSCehksZeOdeNGS+672OSEQ+qych1jqxpbVUIh2sTf6fosmcJNi2af1+
C4mjUSrhvQeZspGSpF4EujZ8S1TnBBAneqytoNiLuDfFQ1k6SdHw0OP/sO+A7CxKD2t6f/CzOxLK
GeKCHMlWmd3F7fB7dJi6IiZGnRgoTOeW46teQTVSB4xdNBMSC/5OzlzKq+J7W6Lcm5vJGxbn5apS
kxb1xkJ9yDXvXR1ZAQMX3fhOXaKSGZZ34kgl3wcX2sYKXWUjMpNshsWIbYaU8zyj5HZM7DYgTob5
XUw0lXQtBkTsegVDDR4slmhrVFUPcKTnIHSDE/g6atYF9GfRHSpcukTXnfi9ppQfurJ3d9lYDvs6
71AOVqzoPOYtGiyqzFtnu4wQed+cq9oKF5ESGKRbQu0ptY2CnGRiQH791MVpoEMcOcoPSK/aGV/i
ItEeZTUL3lpN7+dJCqJYr2Nz1Re1vs8Qht+j0Akzy5bzC3ANbT4WJglwrE3X/HLjU+voz2mAS482
9UQomJzIYgsaidmEJUrslML5szCc+FGxtJXpD1sWRzs3/Xula8d1bWJdAaS5efOTGDiZ2TwqQWsd
cjlGUCgp2rfaiqEkN0F/DFQUZ2pVPzqJ3bypaC6s+kAFPDKdDn4HeeE0vBRSuBaFexIU9k4U60Vj
+alz7YqBTFT4b3MwAPQhoMEkkBr9QdXDVRu39UvM73MPW8KbY21Xv4Ral686X7Kvo3yUuNgXncVy
lFE5he2hJfajDivgnBbg+sJBPmayGwLFytwzZdnwmJnUr6eeCIkmTd+G3tROOkDB8yg5+TaKYTxE
+HUWapJt3aKqntXEgOKalNZedGO1f6+HzrgTvdRVN7JchPeiZ0tLz+oRS03MABOMYqHlaGFUKGgc
phpdO8Oz4ndfBIOud2eo/cfL20Qx8KXbWFgMuhiZfon/3dy/u2ZdUAOVu8ZnHRIbp0b1go1WYkUT
kFiJljHr5nmgh8lSjl4GE6nzGg8ZTdcCzKeK6lQEsfRWOUaJpY/m3aNYba7aTh72Q5yTec86ZaUM
crTBDSba9AiS7ZFrBcTz33yd15LjOLBtv4gR9OZV3rtSuX5htKX3nl9/FqGe1kzfc88LgkgkyJKK
IoHMnXvzFPmCyMm59KT8LuyBH/y2p0p8Nlgn3dT2a50EPso7hN3yvC+/1UZxorjMezOgttzoKXuw
arCHt5L4g3CQzHh6+uv9OUD27mCOTc7vw6u+pUYw68GmfUkkU1+WoZ3tFD/ubug/IjMxndsOwx+e
muQvvVdBYt9Y8ariHv+EbW4uHLRScqHeHqnflHQLLglA1ek0s4vhVc2CbkZqM4RiGCy4AISLRuC/
BVRcHD0H/vL7qyucC/iM57bZI7kzAcyfJ/jrfM9rqCzoQeaNOaXQcrQysqFHc26oP+0SnYsm+lKZ
GhBYlB4ADdjRF4I889a1BmKhGgIf0EkvhVuS1QeHIMrdNSngTDVJRkJwKPd9Z5V7CFEqCiv/6baT
LbIlKALEsOg/HP/rI2x5BkVKFpVUu0/z/nL2UYrclAbivkqWzYJI4y5QHeXeVOF36rHSoz71ygFd
mAgirE0tQbMiBbyyfGpBEwvqEzDHfD3GwjAD918hJ5uqvSIw/UeQyXaIvIVV8P6IID0nPPqh5O2r
yVkeERTjJ+3vpJay/NhroCKBKedxNNkkPSx+6Vo+BwThHDRoLw8T9+VBdJ9N5gF8r5WfT8tfXqPe
G/OxjjtgbjDPlFl1i6Yt0gCWCDhfTUnb1FVqSWdxGTkIuKTp3SztFNyV9Bl2hPcLbUR1I4PFS1Kg
IEJsIf2Mi3LnI/r4Y+itN830urfUM42lXlbqPkws+dgEBZJHMVRGXZ5IO0q/QGi7SjCDfVA6m3r7
u+nhvZp17FrWphJ7FzFQS119lpuV6AxIllLoP5QUsDb1rnLCeQotxkzz5OgnDI6578S/2sD/iU4f
2S0pYlfgj+PRJxm3K8cuWY92l9+AJqLzwAv6W4xmoJjEGulS5475IVd6uHDgXz83JkByrdeXSlCi
iAYPuS+N9beiXQnEc1DYMPQlRXAyJ1SfQlnOkI3ZVZegIVD1VP1Wj9LZryP3VUFldm3IiFCSQy9f
ddu9VamZf+lRlx7lJLtZUZveZMtmoVBoyMdPXTEgIbyeUJNxEibJSsjekwistXd2y+AelPyHElXv
VN5S7GJV9UpzvH6HyPR4ZmvYz0PEE77ryKCMUfEjaQuS1KjQXWNXKrb86dXaIWF+9+sQDYHJpRrM
Nez+3SelHObCKyz3MDoqzOa87hZNO9afRptsxHUJiHOjska95UZpLiuqlk8IWP5ukCKT94nXUk7x
j92x+5BgUgjCv2DbNH86P32GjnQBfDKwFUXGNXDlcB32hf/GUg/imB7K9kfXruw55Y/FVnRHJUTp
0o2poJ2cjQi5iraSnT3BNLoTbWehROVRjAa1+0FA2jrxKA3e2Aaf8t5qLo8TkWiHIym6iYmKhohV
VyfXZujnj/d2Qgqri+AYEC9tYWuoAz80pXl8moQdkFxXEE2G3nXLhi+sb3rZ+AjWq1+VmiJfXsdx
sc3i8TvA4XHTyFVyzgp+KEWmkXwdFFi5o8r5AVndTB0yQCuFVp0aIslfgtRI5zK1qjfXnTaCElBb
6OTTvUPwYp0raX0lqi4jwhGFiGbYKBq6CHcEBVjr3DHCm2icJt7KYJZOj15QEac1pa05xtHDwZaM
ca3Byjq36mzmNRB5GlGP7AyNi3wWOkjT4eB8tGO4GivPfctcy993FUVlejQ6b4E6OCs1tfyVOnWd
zoWroVZgc5+6pRb/yFPdPompRtxSTk+4jMBHjkap8XAy7Vw95FoEb9M0J/OgxUqT1FvKtbd0dZYm
I0oWhy4bYBUZcouCcZ5OM42KWoVdYVAd5DCjKk0MZc4kDzL5a+JfkAzoa3kxhFzVJHukNHa7C7Xk
KnqZ4dXn/9pltaO0XdjQeemEr+ar1cMNzOq/ziHswtRDW3UgVPWaQf8lNkNksRDKasihW2oSvPdj
/LAncq8uzSwrt85k/6+/sLdllt1Ljy2Hqbn7pm1AkU9HagK8XI2p1ZEiguX9II2brEDX4XHfTitP
A93Hw9gVE3mie7Et27mIW7Z04c4lWFvkhYT6V9m9i5Xd/7a8Eza1Nn7mleKzLvrPevK5PGwiFBdb
o4GI1fwgaAILVSK3yGqEztKauih8nYmPshCKQ/XoVaR6hF2LHG7scuTdJpvpvWWdX7Lf8FTtVfKT
YK/n6IIjIiZ9Rqr0pXRb40oZbnQKHLhRhN20WcixNc8JaDntUs1ac9fJjrvj1iPQ/aduo1IsdHqi
od4IoCvrDeniwmEieqL2Iw8ngpYOxRlhSyyU3sYQjQulaJeAUdRL2ZfGSxhbOZQfZbHm6zVeCJrL
+wKOFBhwJP1FuPyZ0APnZKscAtF05OTeQ4o8qlZwVadeVPJMzJLwHkrdiACttYPQj7AdjJbuKbES
lzKj5NJTE78D57BL43hSsUKqCALN4zDB8USjThuvyLA+3K6ttsIUThs0f2pMglpzEJ8RCRpSeNLo
SrNR8gZnkWZwkmluf3x0RfxQj/IjvEXqTvTKUeWBasOlR55wzSIIgeqpAdL5rvVmQVkBmtVjpIxL
Fu/Wspy6jcuKRc+lL3oE/QH6syhWOMpwEb4ZHIDzcGykx9m0YIo7o1lCLWkhvWhqq76M3/tONtFQ
HqD2M/Wg3SFMY6yc0kHtOnxLwef8kl1qVRyj/vD83FtYqfnDDCp9oYYJ2+sgoki91U0EV8PqWqZ6
eVXQARemNG3Zj08edV9bSGwyKNwmE/w5O2o78g17PCB0lAPbB8vM/HIRKMELnGTZhgXNCLhuAnqI
4YdnoYyoomkagsrPmcLJ8LwfUddI856w2q2stGui68PHKLPVJ3zUrkSXeoEvMQ+vC4RtDy+lJqZm
18DOAzaKU8OahptxbAEO/7FBvQTxd0TOIvNqBJ9kVGnRbiYcGbIs7apg7/ZoOYiuaMbMS0krwaNT
ZDlLYWFUYslHbHaaE4HBMefiUMysV+Q3c6TPzWKDIGZ18wrY9ArdaiGX4Q2rQ/kjxzJggFKrzrWL
JpKn8HpyOxNoYSt9ITXR/lBDdedGyjVBN3qXeAncKU0LL1sckO2309I/EqtjQdU240XrIL1RJ1nb
lgqGJDbki5HK2iv6g4do6omxjoobMSZPntNYXkbKY+z/nSfGlAkD/WeePhGRtH6EkFqE0o/Wp2TU
BrfZgjLv1rwG8pdMc6pZNsGZTGmilSnhmURXIwn0bx24qNnQJOpFGhFs6tC7QAGPAF/B2iwftW+N
N/3LoewmlxtEJ2CmKoxODCgafGkKO6ay40dTVr62C4yaGxQCI0htOXccdufek4I3XyFsonZKtlEg
GzkAYopY9OoGlCGJsasmhUhx1JvZxpU6f6NlyQT8mVyeo+LoOc3Xc5l6Mjc8sVyf9YVmfniWOqzz
KOrXPeRoHz3cgn6qJ195TdVLVUlQruLxfOdrupg8+Gae78azAnLQO8Q3gNOiRl45g9TepRCBYsmH
+k6MQtlCPSLhCPh63JqgF4JKjRbdDMpr79TJEwiW9XH/PFNlgVfPphPjjw6fVu5LN2oOieNoc68N
pXkuuhV6ipSC1YfWNlHiFYcPx8kYSeEbvI/jWtifDQqhV9B2lNrn5RuP/epXOcUcqGz4wZIXTRck
We+5aXkAaJv8UPWBvIcrDcVUqT9FpdVfWysZrn1csiQCKCBMojGgoVP9qjmLHhHs/voYFRP8khUC
tJHz5zlKh8d3XPTQqHJa0QS6PewhIH0TvYRHyUnJO0BCUykwAHUUTKdy4Xpqnt1E8t4DhCzXnqgo
FgPg+uV6pU/Vw6IvGuRVIzDkxVyc4O+z/qsfBt6tUHWbgnQDrSRAxAsF/ZM3XQWGYdYKei9erbyh
0YZ8t9OjRjMq8XaYguueClLJT4NsFcPr/OpbzrhGNkdZ+GYav4ZpocIshFYr9M7xawsH7MFEwhO2
16nrU6WkOtmr6BUS6F2nKOv56EQFMlEa4rbT0bORApsUieiH5LLsh2flNcU+rGvYFvNGQZmqubsO
Au+JV3evQRVWu7K3I6Qc6YamEe9TNTVmhZz0r5kPFYOr69SDTqNWL9kHKGdjOK+M7rULbOMIpcT3
dOqlhDtOYTi8ibG6iLWzE+QXMTHyXO0yeP5ejMV6YFwLS1qJsSzPrRv6RHMx5sAK+FKnP8VQr/vR
q8LTyINYcB5Gm9RK9LvwSwdIPUsiouLaVqcvSLPbsNBWcDQ0ZvrqorkaGRCkUC2QvY4+8cnMqU5i
zA6BAathHx3EID/zZJ44ZbgTo5IVZAudFfVGdKFQgnMOKpOVHqJMWOb2PnXz4Jj/t0G2vpU75SDM
MKflRKihMH24hQr1U1A4wDgYqNVC+MA3gM9Yj+MmVnnfPrpiohgXs8MmlFeuryczIjLOLjc7ecdy
gJgTr2wgPUYMBU9j93OJZPqidjWHf9Vk7OCzBXcqnOwAJLU8Elzs1PH4bMZJBFlFO3AHwm8LrxKI
qMlD2KOB+DcV4k65RkDLR66C4VShih0Z2X+ciJ8Hy6pspgWN9KvNQbeR8gWp28F+nvVmfBCN7wEM
bx/YR9FC+QiL4TSeFOktGKyJj+OPjziUpDA5WHzZmTX0CGIO7VwNvBxVorB6Cwre7r1jeMRj6JZq
cRsjOYRemJ7ewCattcMLqxe2GhlslwVUDWWRLVyVBHkwSvDzxaV+hXpxWA1B4i1CJ/TDOUuddKG1
WbaKdO45VKTJtHsyebNHXymds5/Y4yHRVf0qzmPnvMBTKJmm82VhUJ/Q4AByziWEiYIrGIqi+pcw
PexjDGeJr1dz8UcIW2tnlPW2XrP0WyVbKWgEs2riGRkhsX32RqpFdVc7Ck3actqhCbsEBYWvyBoS
brjqRdcZM76ph+3pJmb98RX2xB4m/kHu+wZN0S8u4mqIRsgffWDVm75Biiuktk/YPdccP+xyrDeG
XDQrRy+CGQsV/6DDiT9HL0NfN0nb3gb0V26+svHtWr8KCysUdUOcU4LIeVLzDVNZJqdkVFvJs9qb
DojvorD/f4wCCKL4CHq9uZjsJ9HPFijxwmyG6A2a222fJupVa+KIwkIUK9mkvShJYL/6X4WxCuzm
pWwtki9MSHvCFRnaZWLMZL1/dqThXYx5hGuPqlqls6YO1JvdGm/eWP5QUZC6h4VnvuTmCqZtp55z
ulfJcaWjPo2ZcWXNbWRSNsK1tWEMhawEesRpNBld5/DnPNCPivOgR1lfuoDS4UpRz9q0Myqm3VKe
ai9K2GlH0fPkmlhQ3XdLKWOz5ARueZr8xWA2+cuV8bc/8dtuKQZdbSxP1qCfrcQHtBS7EJ3aEJKb
ORyfeZfrN15S+g26AmMWDk62rUvfuKWK6p1RyNuIQeHmK72+qDzC8c9ZRveSUax2FXPUXGvWYzQY
8+ekXilvtqtCSThdyZUye2dPF9ana/51YdH1wvAQlcGrabbKuTTKaiFHvvsGXcovp9TGn752zyQN
ZtGcymPFVsfPOvAa0Coa4CNeM6uiNMZ9hCT0PpHYBGUgJK+BNdTzzrKNNzdHYBZqXAh3k5dqakoP
Elm0fOR1msXJi2OzkFAD4yB6wsMqYCx2HNQrxSynTcJDOTjfLN0yMk4LWy+o5AakltVtqQbOZ2rk
Q8Bn9+o2sdoziAi4rkrRBq7jHRX5U3g8TJReRifRR18aUZxC3iuTSdjNkc1JGhb9Qs6a9pxpiHmG
cVR8jpUGKa6sDLuq0tz3rrzDM55/jp0MRWBbQ1UeRAUxyJiimGiseIRK8rxw8vyWTY3u1ugTjn6+
FTZNUQj4sg1qbO9GAWB2cwnCgu6Ai1mMCa8cogcKM4qj0bXaWZsaIzXaeWfU4UrYKiXSzpBJaGfL
t65sXNTd01RojX4KlKtasS6Yiek5UHF+8MmcXzQlNT9GMzIOopFsh1CXOMzagsNM94ZFwu5o/nSq
+ua3O/legxXoP13fa7Y9mdktAiLfeW787CHrIe45jgfF9QN+wVn7QsGvRTpfdr+mprVWVE36ZbTO
SvLk4ttgwmKZ1Inxgt6ksxwlyzyEWqXsAviUJli1d4VyYRcaHjgtA3q1yvqEfNxeKaHRr6GMtD4l
knewJBnvtuZa27BVvGUWkWTPfCgpYvjxNkYsae+Ol75SYmhc1D4N7yPZVWGG6xKFemQ+56Lraa6z
SNpE/z8naXmUztHwBL1FcDpX/G+mb6iLvK41fg2Dd/Yg6aaTf7Cv/NRlUDWtbhi3onAPwlwq1CUM
JeTeDay5H/AWw73adyYJ5j54IxPzmI2EN2FEK2kusZ3sepIxn4RiYPAAJ7SK88H71Ab/4nZg8iQe
o2fC+CgnTXbYblB079UpuOn5n8UIt62Rf/ipYrLQGFEiznqXrYuuLMFbHmSX2EnLjvHYKmowl6bs
dtkRAhpaLTyCnI3uvF72Is0N+2q7Gu3aWIvkOPVt844sz1sN6n0/5KW3EG4a1T/UvZXpGRZN5ToM
xoc4bZFFCWqZHlCm6SrNElXR4hMy925rmXW4FJn1dnQ/yWx3xD6riifqWMzEScdcQqUSdMC2Gr4Z
rRwOM0UbXsLI1zY5ucls7au2v0mpeTqMBnmEqKmdtVz7OmUNdVuf6pYShj7s9gRXFYU7T9iy4Fh7
MQk1eoaOcAvr4WgrmYO0L/MMHq0uce5BMUCB6MSo89KLNH28T5wnU8duu2afZUk9hS2oJqJE75CV
5OlRp/duroKQl4Fa6Acqn9/z1pB+uG41J1kRoBvPQsfuyuE7PCNogKF28wZ3TDABjOAwlvt22QV9
+TLCdQ6VVgHlxNRtqUyGuRCxB0WBqFfXQGumFCwsfQ2B21y1W1jW9hEP8lvQd3S6pFhEGiQHYgyd
8v7o6wVFmgz6VYRHpPyInCE6RJQUrLguSa0IhfG8ZX8xFol+zhu0ewUITO2LX6k8JPAHkFSzWOAu
hF2BVzpl0/+ulFW+0XQDzFuvmciiEnKtqq/8ivtl7FNOzqP1F4ylA3UxRQyFC3xHiwqFjzSMAhZB
vbUTDeUbADLFIY4cZqhi7Iqp+Xv8X67P+VrdtL/nC6OY/hgua+IFRapeUQMdZ30etV8tGVgI/JQT
MYFdwC0BUNs/B47kf1W9VJ0Vre7cy4KKb5Aw8pnwOAomVMzCwFZWeyms/Jkmm/GuTAz3CuVUu0ZU
nRVzX0OUOtm6JkUoYyy0VZvKBIbjlvswhn8nzcdi3QB5/hhK86udFdGlpIThJU20tc8Dgt0qqlPR
aIJE5rlnLpueIBEohubgqlVnH4ccGIODFoIxkIBMwX7cakASG9lXsw24G+nmd/yGctZNr1qkwCyv
VQm5Nbd8H/O+n6mmER2NqQtr96yws+AVyh/rYrTWTZjrtHe2qLL4C5e1wjvveBdQvtZuxKjtGL8o
y3VOYlCYRLfOur1Oxf9r33fjxukiG7bvRvkkInZsWtd4UZEBPFp+dY9625plchtOIAcurirhqsl6
Z6lOXTB25aZ0U0jmpy6FCdJOcsmEQ3AVvGpB7p0QgvisJeMThYF32RiMe1Wl6gqsWLas+ALumjsh
aa3Sn7eVZNxtkhMnPQ9f465yUNPt+pVUaofGgHSmnRCeKQQ1AHzDaD9MIFHYpDxEtWV0V6ZR4RfW
wbxkAXgVvW5Q4YOAEHtmF84VkDC6g2ltXnwy/ty3Vf9daQq2F2nyxdVDf8nanuWNasunJkflV3jk
sMpJWfi9Jmo1r2zy8e4IqsMqLXUxOtA2VY0166TxZBbBwS2r9MMKlUk5I2p2BkIBH52OQDevodfG
MttTl/vkEPgiPtrYcJesRNU1OrST0j3xEUi/0GtAOf0H8oLLuOA2D1TK3Cxdk9DI1rod+lnyit+/
cVc9xZtpRZ5f4XkNN4kmSUenU343clzcDDg5YBz9x16DvIz1vt4OaYdeDPfYpzRm5waM8y8XSeTS
lOPvaUBEzywBO1F1Ga3ahn2i3Mvd3hy5sKwm5q3OVXemQtzyzcrVVagawy/Nc5El7OQvlZqVc3nw
nINhhN5MispmJlNe/RZAor+DmmeYi27pm+YazApZumlUjWDk8BPXWIFPK99I3GYLS7Hg+J9GTZWA
kakXBHemURZD1C3X/CckghNvI5jXrMijqzhT3lCDkFXdHZjOcB+0Se6BOaqmojuQZ+YZ3tmvALqa
X6691eW6+kkyOJn1kZK/mpTTLKtBT4+JQnDf8JN0PRDnJeZPFf3gG9nXyC431OjVv5LC2HYEWr6E
qBnP06Acr5EaUNQtJfUuzf3hqMsRrMZuo75qU6rWplj1p9nMWf/Vv3gE/EjMSH6r49gCTOBk3HHU
xMcU3yJiwYrIcEAAq6G1Miq+R2D87U5K74BGlQDC+brcw1YDffo4WCEpEj0q96IRQ8+uqQaAqmx4
y/41J42pqlAKR9rw+shO5dTAkBwvlLJrF3BOZifiS0DYxLBS2dG/RgL2dKzY8RGjVLW8Ouwk6n6b
2byLH42ReayOunpVdDF41WmgK1yAGWmlfkKY5W4b0S3D0IaFEMDq5CIbI+rxkduSfFGCPRnxMpuJ
w8FTpsMxrdaZ254eI0XrBvsWvQB/JQ7/5e/b54EoytXRq1VAdOR9lLX0SE4RSNnUDWqv2mgaDwco
w713uVG1BUGTcSNGeVMXcHk33VGMklSHuUuSXwxkOF+mU/a1Ir2JUwbNWM9EV5wSyQxogKdRj+XN
45SiCzvE2tALa8NvUN5VNdEqj3IsSMrkYPa0iaPOcsed0ZUw7Yv+sxHznl1x9LSxYNlUTn0kw6ND
JvBa5wkF4VprX5DzsC82tVyxmY2Hp13ve3WWxGAmhAf7W/sST6jEmkgsGap/pqolX41qoiAk/Pqd
rpGU5fkcrTu/sY/ldKTY4e8jYWOr9Hv0L7//bRRQgv04XxZ7Rxc21yhSrV2NBgTCOZQQ72xH1/W5
ONT1kVWHOHw4CF+SeSg/2231mCps8LMzXxz+axLpEmuXKwZyXr6VUCgglZugBaibxKV3QZrCo2ZD
YVlZAtMpUofk45+BIbK8E+Xzk4KFd3nanQiOWZ4XwO0JVaMaMg3XunoEVdztn35SqAa7Khg+esOw
trXryCurkvudGjn9rjV0NJREf7TjYRfImasvn+N6njIuXIXx4f/oq7qHZhjhfqomnVkon1M7Hb+i
FVAu5Titd36AaLyq1B/C7pb5zBiGvlIpzWeZF6ued00qRbqkNgxq3Oz1oqxMiWWHr1UbUo8ybHU9
pLNjUZt7UJYPbzGFxaVzjvK76JD7Y1ZnSCuHFNdR2ESjxWCLgfDyVJF9d9ba1RQ8napkZ12V6gR5
IodfVirt2i6iNNUbXl0tqa+5rBbXOI/e9DwfPuBMgJ1wVfi5/Fq/lq7VvlZuq3GsRm37KrDOv49N
DeLJxBvPlGmjLGdm6qqbxEy8FqIoIEs/EVezDmoQ9/cAZSFe2OyegtDt7yx1EZxgBb4Qo1KVxcdq
dL6JwbjQFJZIe3AJcTMPxnKlaN5ZG1oQjXrhHEWTNCS5Z4Y71OtWcpCDEv3nuDiyimYj67G6a5pI
bta1FLiLPCW66oR5uzdaYhUz15Wavehbk1Ec/WWzY5VSeiKTLMQ0KERUHbyPrQWHurW8c2N3vxvD
gi64D6GX/2uAggF4rgpbnj0HiO9550RPwyP3y/wvuzin62cvSCfxJJ+u0JtqdyhdAslTbZCo8RkV
RGwNPaNW65+yH2E32KRRijYZH4VE+Gw1/J6mx5FN9dDzdMImzvnHV5j+Orvqe3vFLKqN3o/IpigB
ZB2G22ycKAlzKhGagTRdl2Xb1o6mQ/riKIUpFUHSAOnrnKeP5WonKLz0EwLXHhxCw0JppfxkDi5E
xEqQKotQClNA99OozvqhQ5SiGrlRwCrz6coheB9UbqNUb5Ol6KaukS0gbym24IbDd00Jf6oTtEkM
RsaNX4n1io97IcF4KRQpeAfL6OzMFjpD4eT1RcnjqlBBN3B+ftbxHDxktRfOve8eS9LRV9s0yadx
TwhzlRgltLSIl4hJqs5eTvrygD7k6WcRmdFFQBpYo1Tw2H9SwRNfnkgHMOh/WTLlM4za6AJYuHrg
Jf7/53lcpzI+nufoeorFKFfeNekApoBAs78vEbIy5wDogYZNDZWN9SIdY54Tad5Qrig14SGhYPUg
jmphHEeTzbla++zcJicxHlRq/dv/4SUmRAkZdajOgOb+dRIx/JgUWn50aHYZO6J95DTVum2cOwFe
ae/raCocxWGAgBUVVhgHfpA8NChqAO1ntWDsKHTkPghcoiGhK+0DoiOzLD31zo/adsPFFEZE72ZK
OopM5P+elBRDAAKKvfCUNH9Vd2W6050eghQKVAt1QpOW7M8fDGyP/p9hVECl7vSn2wdwUs8EN5sC
/1G1iKN+3hVGtO+VsPbWTya3WhseFwgNsiynP93HGWAw6qHLSTqKOsfuqnyahqFdRVOaanMMdR+4
vc/TC2FUaRtYZcL/rtGuKeom16jwqBiRXMT1/tgcnsGo2lgkXqdTiYHMQk5yUMkwPm2ybH440Vjv
xZmEnefqogI/ThkRMzUlCy+SVT6uJ0ylraekZ5ubmBNaFNy2tboN2GNRvJ/3gPt4XrWu07JCLUJE
asKo4cJdSCuXBsmuyWFwvYWUh/3Omybmwkkcuh6JRyW0q+VzNVZOK7tn96/F2XPguWD7v12qqKoR
iIf6vm/Z+IzgG7zGK88ucGbYhqfG7C7eYPS7hte8ATANW5FZb0Rg9a3oWVFZnlNNKc6WU/zojQJU
9R+T8BhULQZJMuabwYCKOGpz6QjLajBDKXR4j0fKKXuEFW99l5jLOJfco1O3ykZXqninQuB8qGxU
jDQkkC6SbnSLMAmS13Es2DS3hv2Gyke7lxoZfBQJEhuYJo2X9MkhL/ZKGjgH1fUYbFr996DwUNUh
POiqP5PZGMuxESJhQ2IxDEILadl2KXqiQeDb3MVa/aMdvCgEhhp069wpKioWXHNRmbGOlDvF5l7g
S2t9GO17K5VsWlN1XxtgCklpXxyEYAwjgv6RJuJtfK2h7k1sqz6L3sPuOTv2gtKBBMQ41dpVX1wz
MHbCQ47j+GpDvjwjdW1sdMtDlo0CDSAJVemvn2eXE4hAu5TE+dOWVbG0HLU4WYjTiBM2RTOsSavz
iaY/ypiaPo3qLaKc2ezxJziyxtrAVO56NQ7e3ISZ4ujX7fr5Nzemll4ywqf//XRdP0AgkwCan/5s
4Q4P++PTPU1/PuHzLwh1m5RI6JmbxyVTthsAVVg+PK8ZWhYMPCkZuOdV20Byl5TC/f6E4oRlkP7+
hI9vK/BtqH6nT/c4t2p4rHf4dMJbnF98wgritOcf2U2fMKkf/7/H19LlFIEjmfX4dGI2WmU7ybNB
RU1fhJidJemXUC2N3fP0FmlHRCalcAEMr0AlCLHMqpTzY2429o1U2UulWs4nxTdw7KUuAEvFLd4z
JZ3niFedMtXRl86IlEBtZWceTMZLqhKR80eXp0wQkfWMdeTUFO2rGBRNARhDM5zh4V+2FM3XBEBX
Ih+K8l1zsPPox9PfUYgf8s5nwWnLi0aTWOsVE017gghcFdrKzfcy9QaH1sHua+kYTr2hsDpEvvlq
xaBwM10o61lt+/Bg4uLWPnQUNpTH0zlEo9Z5v0xaK/+XzY2qlWNa1flxlQE1nWpw1Zm4jJhV6wGq
IGae7ES3V4bqBLj50ROz+ho6o8IsoCP98/f6KpJGo2JfhCmE8GEDmUQ2f/69cIb/yuS42guPuA79
o6VWj79UmOB2Jw7aoxX9nKR9Rl7bPL4SwP75Wg4TYPzal945am6anipJoYB18IKzODLihNKprsw3
omsZMUzuhQoCIdDrcPGXtxPJ/bak2vF5AuEhGq7gpsPvKzzNZpSHFOP/c4XnQFw0v6+SUYQCfzzr
IbmFI1n2kyVQZkLbLDpWqiFplNR70ZblPGTWo9PvyTrbpNvL4uQ4SCX0sl9fNdAFC/I55l3ybW/e
amn/YVQIiym9NnwLs/pY2q37yxnJ1aR+z5qwJavM0gzVSvRL4YL1v1u68rO2POnDR4oPhrAmfVWp
61kk8KteKV1ia6pp8ok/V1mbfmvtLam1tw4qlNte4s7VMkvIsLDyUtzv/LiGA1CtHP1T0Sos+Wut
TbZipNecqeIIAUG4EdtkODyslubMel4ESxAVKf+Cmv9yOg+qmni/pMSrRmF5Mi/SKZ2tXNOo0m8F
/EProMq3QakExEwd7yw74EHAF0sQUKL7FqlJfRwrU76FcvUq7LYXaYtwLOsdT3eFmkptkeaW9Ame
VVk5qmuSSGZ63x0ztYF0t9P9LT8NZSnM7BD3iIbJ9/BqjL5NGZgZ15C/OtRZrlgmEoQk4xvvu16P
91WV19QoT4ejCmuFbSi7TvGQb0VvObDbfDkOafLqmKTPmh5xBNsy49dcQlbBzMB3iG7bUHIVZvIv
0Rul2oYh3TmKmXC+GDdY0udwI/MunhoEUEGW1HfR6aJ8DXN7fRVzk3B81b1APokenwQmYtcPD8I1
7gABNoTqt4QPpHvC/nPLTwGNSP1/WDuvJbd1rk1fEauYw6lyDh3dPmG17TZzzrz6/yHkbfnv2fsL
M3PCIoAFiK2WRGKtN+RVQK6eg9YrwVy2Um05BsGvvjGBz4XCdQVQ2CDtJwLDXv1reAo0mzHfuUMG
3vh3f25MiYZWjvghHV8i3FaAVRfxaysNKvL/3PlFU8vJeWoh1qUeIK1XngFeZKMIL9DVxxdME0WQ
kjrxWctbPsesYKshfCZT4UlgmhLbBuV8yQUlMI0OCj+OnTXaRzE6Uv8Gh+Q9Y2vXXg2tPpV1nLzq
ih3sxzooScczKWvHbGWCsViJSUaOSdnQBGwecFjZo97vrryJMSkOofDlcYIk2ceTZY/o1MASkh1F
Cmb0yvIxJK01RI16bXDtRW05iJYZ7/BKDHaD7Z6pM95aoqtsOm+OdyhfoWm6Q0l7r9QGFa8+pwCJ
EOqz1Hgh2wRWIhHsbEPIBSCYf+K8+Q1lB2A/wUQTx3v6EumFsTbdceLM9egSStyyncasJmY1xp4k
I94rC/qUMpXRlQazKKBL3023yGe4/MrPuW9SatFVlUS27mw6FKK2jjROeJIcs2G23M9VzNaMD2X3
nfwaNpTTSkUabfOu1d8jHaaC2cj6Y1OT9arjIDlqckblLuq9TSBb7tm3tGxhK1HyGpjSj8SyjI+4
v97WwfTqKmGl8tYY2OHWRStdHVQfFpgm4tLUx88jtlZPAX4QT22FE1RkwZ+busIKb2VYGyCrp8Gi
SYpVRjp9KUb5bYwOrY4JnRjN0VN+qvf3tajHTVmtqD6IcctJkmVj8SGT3lKnaZ+GNlkUCDi/Noat
AL8ItJloarlhrUy/KZDurqtXdmJYOUU99IkpWEvcFYWP9lFxk/IBatWtuzcTf59mEzp6ioozvnPQ
R/r1IDfGvpPqeKYbUnec9CkWcuXj3myO/VH0iQNQhP4YT4cxrM0Flk6ETDM6pHsHsKuMiLYqI9F6
HxZ9YhQ5ONBTqbmXqxhf1250T5XpWcc6s/r5oI32Oym4nde740s+YuCQuVWxhpMZfPH0EW+J2H6X
IDQvUnXUD0GrhJeU8g20XtV6T8PhVcF8wqOyMfNdfHbVoAsu94NVu8eKB509ZMbCnkW2E21HycTJ
fIqLA+tXsBeguqzL6TEy4THNTFJ1s8KoK77/os3uYlUkvD2BkQ7YnXso83VAeQQ7oB3i73iyBifB
HKhpAenxUXOCVTA4wXfZbIKTYAdMY/UU+X8xT6yiG/3WVsrgLI9QBXBj7ZeuETkPvtE5D3YFfMQ2
r6JnkEn6IJNTL8SY6DMxve2dejyLVmxE0abqUC7zMYFL56ZbXZDp7Y/htFjmqvZqxEUqUA3zwcdj
BQnNhI2JVpsPajba19gC5sKY6KlMQ1q68NkXcVah2hhG4VKDAHJUQGXbJd60YRiVL0qW/joTfdCs
msehz+dgKIKvTvdTM7Pyi5Wb6daC4LYU3a4X7B2r0Sn28muFdQxSBkkXfA1H+TuU/fbqR012GrTB
mon4KtWQisis7oQ/cnJ1Vf1D9BtO7vIcgH9yovI9c+ziIPr5ba3RzkyabWgk3pdQpzg/XY7U4aEd
I8G2Fk2uzvh9dV1n98tsugoUZvY4rP66upZHqXmnuqsKKZUQn+KPwlLOZGSzL2OYGQsz6uWjWzvF
vsB7aNV1QfQ8tkAUyNNkH7DB51Hd6+dGU5NFo2suUpceJiDT2f2QNNKwNtvo4JjNn/0iVpf1F0+3
/ee21fdKbKpf3L5AhyyN/GOhNNDjZTdbqolrvfZqfHYDW/kR4p0MKi551Tz+rK7MpH2ojd0RdQqY
o7pfvYGV33o8e/9Q3Pwr1lz6s1xK6crOSb5rQS2fOm8MJtFM92skeUsRihwSjk5OXj1lsL9Xrd7g
VA6V/Yx6VD9XlYEv8aC3iI8PLqi2Ube2Wuhs2GBEQizodUzLGlvbIf5q5MG3PKncb2QSThkCHR+F
ipkzP/v+zGmPiJ5k4awxkb+BMTKD+rHSs6T8cHz5gpla801rg4+x9Y2NZDrdSsZ55NEFvJflj8hF
ZI9tWbABHVwFr2362lEvzxDHNmnWZbcI5Aq9uRPrpDFwmBuy4MHHCvycBwYo5ukMJj7e5XEWLLGO
z5Klj8IY/wFnX6oUpbm9sm80iujhNlq78JJCuw6WkYV4EeXuhnX+mnLr4129TRHr+0qmLLEnrlex
3Uq4RsfS2bU7dR8PAOUiLyvf2/AF/LH1LS4bd47YuHLkH2Ye9RxKeTkNNMP3BB7ye4hD6tIr2Qdg
6BtdcrlDXi0KrW+jnsPIaPwveRe1q8AO5a2UG/KDHfpYRk0RfWs+aXAwn4NU9zbog9qA98zyuUmU
RxGAJFEyQ9QPyFlVlWtVClTeAupFQDGB11VfLDDZGylO8lWJEYzVRP4Liv/qNtadbmn3svHVHJpF
YKXDq1v2+sbG5Xol+kv5W90H8VuDndu6AX60VpzA/BonifFVs8ko9LFsrYumi9+G+JsYi+A4r9hW
axssW8bXQasWol8x2KiGVaKS8+r9FxLKG/ES5HesRSAFa82MpXlp+FidsZfYi7N8at77xIDul/9H
SKc7OnyKRl98mtuDtN+hY4+jJRJ/4lCG4JSLINf+6EuTLjtzEeGaSgFeRL+D42kAfwIbnW3jx6d+
tYZy63v18VO/62XpsQHx30bmMK9gLc+7rntNjaq8FhM50UbDZ/+7C9Z7dcWc5tZFla0kiQQrVmJb
6+uDsshx1Lt6maEta71H8KR1nFWu6fnRYae3gRXb7+Wa/ydlcXfrmU6+TzK/3VSofB4NF0WdOsqp
YGCQu4zQQr74YYUmgFt6j4nSohAb8jAaqvIJGEB2Lk1NXplK687S1HDZWN/eC3nYoJHAztQ007Po
E2du7Bg7mEEn0dKc0EPKKPGLY0VBKoi79HzrC8sEC8FEjhf+MMiPkMG9XT2WAFhdfSjY6/lzANDd
VYwacV0srAB7UNHUIrs75EP2DWti+bHSy+aE2OIh9lxUe9UwoKJrRBvR1HWlm6V56N5Gg25c607k
PlA99Z5qtVmIKHvk+aXUeY6XYSsC/EJrZjBG6oSdGx78Uq9fAr2cR4OGHLNFpnDU22Ypmk0d/YAb
P1zspI2uKXtPo44BiTq6tszNokb3kkkJblUZFZONnOHvaplG9VDaZIH1ODg2k9ptVBvBseXmL8bE
wevqctmofrk0TWWMAUI3F90w5bUHgmSbBm5yFgdFL6KFXJgY2mlZeusL6jGBreT5uICawBmnYNEn
zmBwlhu5ocB573Ml312g9qLMQB7m2FXHPbWRSYMncZpkF0JqWse0L8xDzq5tGn6gnGdH1dyfQbzj
hmF/hIX7U216+SUppRFYUuWf66yyNyjCB2gtmvqpU+Dv5lpevChhHlDfKNoPsLyGpjk/tTJ8Cp/S
Uta5Qw3m7VAnFgp1bXItogxL0//d306Dn/rIbeC40sxiw/9ZGF6lnhzwzFAy5HGpAyw4ZqOmgI0M
PxA4H1B1GYa9OLsfLENJ1krUwKLG3s2ZDj7PIbAep9NQK59alQrx3ehN9KsSPH3Rdwv+HSdG78F9
qRTLWNbdjQQbbY3Z6gDayAxeVUWS0A6UjW1YecGrHyXvgeng343IyKs+VcHj6sVzrZ7UcPIopoxF
pe4oGXZzERSzgwX5BduDLCz3lIHbxtjBLDJ6S3s2Q11ZJNFQnWNFjTeKXCTgFzTzUIRxvPLLXnmw
IInNO+gkb91oPZBkn4D8PH5RtJq5MNkDl8cQX9fKOXTH+kGvuIMkhSIfFLRqd6kteZuxkMdz7qfD
YsDI9KXr2CXnX/jNSQ66kVMCCKtuRoJLjhbAW+ODN9GknAYq5Ey0xQFIXgjCoRnxaIz+GhFriHAR
c5sj2qqEYmvXvg2Vnlz9Sfpa6bvs0KfFWXSFUxcIBOMYdvVadIlDp6vNmVzBTMy594szddLEvvUR
cQv9vT7SYOvbgnJCni6JqrPtp9lBxMtjIK1cY6wAYmnO2iCxtR+LsNjVWeeQgm/8o11p2gp8W3RB
F99esHEZHrPBqCkYa8V0z80xZ9K8hd3AO9MjXcEsHjePWTKphShlHa1EZ6ikdnE7tT0Uml2yacNe
HlQgaAr76cxrqse2i0GC6y7J6kRO1nLTIYzY5/p2SMpim06ZyRBFxhUu9fEll0QqW/WedDlL5qZc
FV/wEfbRCSW12CJMCpsz5VF5WLvTJmoGsHDZdgVSY25mrS17mBkT4KMtpGDHBhy/t6lp+Y07gy8h
HcI4aV9+hzUW6EK7hzGT+dqvMLcyXUzLCHNYTfSL1cwpDFzLn2E8hZjgBMb4ENV1uZZim+J+NKiP
gWmWV59fcLP2jWLuqpACWhQJdqUTq4+WmaqbzDNg8k/BNuY2jynUnilUz5NsroB124hQRa7jXSMB
1xZN3aoxvHQKddNZlISQDZIfEx9lTcMxopfcY9fTjKr5pQ55GObfr7xHI1ISfq38kNKWZ64YoW1y
FTObNFc488o12wxMV8HTLKsoKa6SVOnzqoFqXoYtGk1NQuqQIsA7JPJj5jfkLUJ745WZ/ZP63LPb
h8Vbnhj53JIK/UEDJbeq0VE9mmGkbZsh0TZYMLQnsSJSPymiXC6q2W3vv5cZT6fcu6bc8W3FIgG9
M62ot04+HyaRQh1Y1Fbscf5uF/Spj4pYsfMTUtujsfEhKYaZ3qc47AzJMkF/CJVuScuTa1Dn2XPR
FM9Zp6mnwW3TZ64yA9xokJGZBkcpQ+rO1sqdGLWaKkS/02g3YpSqR4G6k2viz8lc0rDGqiLX3VfN
CQxNAf5di9/sQD4Yk+uKabE98VznS6qbk9xo0JycsAKY2Sou2/MaQlhUtLNKs+qPceV6Uv5RxnEP
QARJLDnv3qB2OAdXKn8d6qYalnEWa7NPA5+aZlmx24IcKfrHIEM7xMFCMBl15+DXpKERX2fTGhrs
8Iug/8ETGYLMffcT5cMXDMX9L06CTjC8ou4cxr2xqeDlwHWx83NCQXiBzLa5NvXBmXN7422fDg0E
g72p2OjI9Rr24qIzwxUVY+khojJtuNy/xmAW6J5+6KrKfXK9bvqiqDXGjDST1imXZWNgeTEF4xJg
rkdNR25javqNg44zZsi3pazcaU6+1DyLqSO74gcEj+bWFGrWTTfn0SdYxewn4EV6Y7TIYzaemSb1
2muT8PNTLdg39P4MSHKP80OA6ICxyKOh+5Bz5TGlyvjutmY1Uy3TecHBbJjjuZs8yo0cLBGe3juJ
hU6gP6DZGo7ZtgeJg/KJImXzumx3PGrY4NkZVSw9XkuGHS+yyE0fk+kwUFmg0nAVPbLrHRxr3MoM
HX3fdI6qkhkjvt3Qp2XTTRZAhDp5IcbLgYxw1qJXXDXuMSQvPy/03p6lvvwUWbCvzIr/+0D5aWW6
aTkXykJCOCicCLB1lk/W8cBa5bHCXyVWXyydP8+O1LNoyaTQQV4/4alaXRQ0h3dllpYLL7WMt6HN
fliJkVxzp5JOyENT9DY6vkf4PEzZyCvV5Opb4jc/DN6zN24uDd6XwAJCrQnmKDZfcJvvThkkpmVg
2yCJHQvLTKWrtqUH3dpFb3LALQiDIXk88G35qoz8QOIDguNd3Xor0wFhid5b8MPhH6OVkrKJlFDa
kAD8NpQImyc6AuQFeui/uCwoRKZqbr3qg+6usTpJ12aRN1ffzI+xO6jYkGls/cvku1yj7ELS2b9Y
YXHtJD/c9n1g7hHxRhFyOhjx2cvfs8KvvZnXwRfNgvZnp65kTV73QeF88TO3W9aaXO5tNhBnj0uc
hw0PWRoKDitct/VzOTbevCMXCVuoCFGKdvxoVjeRBe1TPmtKM74rk8Uq4inpzLXynE/UsMpk+9VH
a/ebbQcoq3QQzrihhGuzRBnFlY3u1TGBa5W63373jGFdegWFu0Z7alPdgaUnXT0z3dQ6YguDhejI
EKnzusZkukt8ex2hSb7P+qrfmLa0c8csXSqDsx/jqp3JJD1IxDT9qg00c5W5zRffSmsc3u1gVqVD
8A1dpottFNZHzpcHKWc8YJFBXzlSXe+Qft058JtPBExm5jAUTukALj0CBtJ7fngVBwTKlL0UoUo/
dUWShKxYYhtLajvKsbMG5Sh3+Zfezi+FmZKNz8on6OPxGWFn+TmTFAS8FOukhnl1HIzy0oVAefIk
DPeB8xHKTXqQEZ1wwn7YehYKKMD7M/0gndwGpqJvJm8dqIw12HSkmaamNJjnKbP1YKptd2rMGuK6
BKhNl8JgUcqNv1ed5qjUjY1m/YQ4nICJvsMZjwg/otwHIzUgXyD6xQEyFnh6ESLajl995aE/RUV7
eO5xUzoXcfhcK1l1ItHKN2nsqPB1Vfsi22k4g2SRrMug/WFTCbliE6wd+96C2qj7wZynjezA2VUM
IhrfXfFFAK48Rt9I6xPRKcawdYIon93agWr1s6FSY0B1abvMe7t4KbSwWWKDma9F09RMbj+Ogr6s
N8J/c/Jh3tXQQMmyaen+dmqxa927Oky/+QSq2Eee/kApWJr7HbaLvrNLq+FSDKFxthNQrV291B3t
B/u6YiaH9bdON9rLWCeUnTJkPsvgbSz5HoaSOh+asPrZ6Y+dbaHyE/nOoaDMNEOFql30EeSZJsSK
PJAad4M1Hgknvs6XBCXPSzqdUYa+JGpcQOKkSwy2GUSpruO3UjRlVU9OklJ+i0D1ZDidPZWR3HIP
QhZKNK3AG4+DTbKM+9wTmM/uIWmyOTQI8ynP5GQWABOgcN7/6SY3Ts040rjr+ub735nJiQgx4HB7
2GoDr/7bs85CKXsI4p+Fm9u7vkD70W7wt4F1k2wCHYYV/EyYySXaZGy5h5WWa8V5tEsLsqXckMPx
Lk5dZJuMR/V9alOX8/n6b7iHUJzLkFJA8HA8I8qcLd0gkB+aMbJwGerkpzy+liUPoJNd77Vtw3DT
6jjCh55Tn4dgKr44cfmmuulRLvimR3GP2zpwJrJc2ty0sFzXGkPfNO4ob8BKR/MiU+OlYljFVjFZ
DXD3dMvoCirTPJfCWl6qcml+2HnyqAzYBFWZLGNbIy07I8x/sss7+fwWvnktV9j5UYZEU9BsyqE+
2XyV1pFqd+vesIeLbNneAg1o9VWmQKmaSfgzNY9UsoCO82W+mH1tvVk+OqdFq1QPFJiaVRHXGViX
Emw0aSyeuapLVunNPK2s6FuR9XM/K+MP2S8xQUiD+NkEGrhqkT7Zj6OGSosBltd3OoWa/nBUa91+
sh1H4Sd7RZareA98A3qnLRc7V+8s8ITdh+JF/FDaFlB8ozIBwjfhHinicEnmZjgljpnPWsP4Fiq5
9wQVcdgoCKeuET11ntmjIxWZet+RsQBAmCbDw5DoHbSfUl6Vadu8oou6ExGBWY+w1sjPqV2VrZu+
2siWF2/RhDC3CvWHA//LiNJfbZ6RnnAWAUL+y6Yn6T6owXBISfvO+sBxnwxdJx1U9rsJe9JpKAQX
PWjBvo6PAUA9GDVlvSwNbKo93suFiePnlpuL9NKEoz+zW5vy9zRaNTaOM4b+JMuIj1J44KGo5kZa
AqnQ9LbbNg3Z69FW0jcntj46kKaXwgn1S6b5PzBrTyFAO7McHPUcHh8KC45sbjGRGtZ9G6UPnjpl
rrOm+m4inpUEjfLBLuejkAPruUD6aako0Zs9lPmCuqdzSaYDmGWUVKkdbVxTUiX0PSplMZZglny3
dC4i0HFMoPkhRex7Xy71JtlfflimVURYTF7pYt/Wvi0Wm5jrNOe+7Ug2S56/tLM8PUpehQHBGCP8
1GrxAdTFVwvA5DHQjGXmV49IUAdzdVQPY+Xs9YQ8ruXYyjHH1H0+Dr6yMOq63zhxpW7xIRnO+XQI
NulAygWUQbDJPSdY6GajvpoDevpl3/+EDDf6HTt2ZK2eS/Lts6p2smWHQBI/l7E37qggzH1dMjCK
yrWNPABiiwtTIVfjWRs3ktI5H3m+r0r8xXdUZGBsTGA0OR8OI2TVeaJRjg5NrV90RkSGXh4sKHVN
086iunlELCjZiL77AVbYXyGVrXbLzuq0GU8jR51SwatddaRhLD14mdQoF21iaJfI8Z2VDznbTYw1
FanxAMEo3XgGjjedWqD4E9THrtSSRxQVeK7GZQ/sld5vRZ+SAH1BXRY4qGRf2ApYH4pKGmqc7Mjs
B0/jKRm3iXdZkoadr2fjDjw2745LBSOA1H9owB7xIBh9kSrKDh0k3GWLAPMmKXr7KmNoKltqy6YH
p3l4r+RKA/Y4ftDMYy8JDmCG020wkrCwgXksCmtUF5rvuIi7dA8e2XDHMCnhj6FkHmsQii58tauU
edmVZ+mJ7YxtxGjy1OSB3n02MQLA3NDnIS+uy2dcvkiiR/oTnx8TjM4chff0YjeTk3LzbEFGvpD5
TG6Hgrr0okAhbDlMUWIgLCr3VOffRQNrV3lJwTRaWFY5XlCYcmaaUvdUWbTxcuuTDXOtxrYO/pUQ
McBuQT8bQCSnnrwLo7lsYOBeS0156B2rODRN/OssRmoBhW5kGBG9BqQsYm6n/BLxuYrldhVzJzyW
Bn7Gkmzk60RxXFiVHPgYONumtsjfp+PRKE1uAEl4rQsp4uvPzyJPsBbetih0Y2wChaQ0rKvoq+2M
RGOFbGloq2yTKpciHVldUH/rUU7TRVYMpwY5oIuMssFcc33v6nPVa1JzMdXCDtV8b7zYgIkOfOmq
TlmgK6hzm3b1vZOryboO9bfWb6Oj3/4gCV6e4mbIV47tohYT4EBUuYhuijM0lZHJEaf3Q22d+qIf
SJ1iP9KbsonRhIVetRS/uaiifDWwt5gZulS/8HuvzOvQ9R4Lu8SpLSzdsynzoQgiRHuCaG82uBGr
jcGtZWqKQ4eoByxIJ+uzmRhSe/LWabeQuli9aNVDIMSZZDOGWsMbfNNukknHbWGFUb4YIZWw61Wn
VB8GbkJgSRwKX+GxwDebleLJ2k3Aqawb7Fd7FX2hScJJxHX4WqEXbR6iDB2BPPTiRWMp+q4O4Os7
gLmeFN+sHthOz+Q+yZ5QflwCk5Su04O621TKqxY7xaFMAvfWNPIkmYdDF64QcMFjJW17aYldq7SO
gek+VHr2HeoEGLG063Z814JZR6XqamQReDknHteG4wK4KqUXH2+rh25I5npTVk/eMJRPWWJfcsSE
T7knlU+O1hnzdhgafmFp2rbirilRhAu3dk9GlnfHNh/cU4q9PPqc4auXhOU2kP0c4oYXvZoRuUny
kMFGjEbwqMHIUyoTo66EcVUaSY+yrcsP3D82oru32vQQ+xnIJjaaACRHH/EGKpiGVsUL+BDmsxFH
CHiraIfDqDKfk4rcN0AzeWFPTWOQlXWecXuXIst4TmApAQlV4qWYqzqtt0bhu1ne5jYgh7nbayj8
EswTXrXKRtdDJ42lorYPEG2H/yWaKiaVS5T55ZUITjsw6Tqyo7dR2YtSUjd+vr7N7Xt3geCPvBbB
GmSKRenb7m00NqtmYUGz34hgOegAPbVTGVa87uhLc72uozW40Y1hOe259QZrlQRjfrCjfUaG7gm3
r1aRu6eJSfOUlP0L9TnnmKEssEHhAXV9re/OTR1vobQ7e0uTUGMRfbXyXowws25drdZFJx2kgivn
aoB0aarvqY7s7M7uziI+LYN4wf45wLAddxMr7XjEC6gTy2GMbR21i0Tpv6e50b7nua9ijK4ZZ3jp
4SZAN6qmHHZpjOi5kbEKM51U3ZFTb+eh03uvJanjlYbOwUqMKhW2H3UR4y4yjWY6kL4qay9eYGsv
zXtVJN5G9TNEyzvSdmFilotKKso1aGbuW7Y3DjsHmwpjGRrWX6fxdKorSaHO/wj441RPlHwVTWwv
z3jA3NZ7MfnzIC0PCwkZoBeNT9vVjTEimlqS0enn0BseRCsc0+xUgM4TLTBWxkHDoWcWTIrpY4nI
k9336J1Pq2LQqa0mda1FaEraeXDlXwdd2loShMB7Nw/8+S52AVNOQff+WEdz0R8Cc/5pIPNCeVa4
ybC+B4sQ8hHsdUy05n+/nNuyYTRKRXnGmGAFv3t4s0fTXYy10x0GJZWPskq6q1EBDobskf0BsYlg
8hESh2KyFRJnsWZMOhgYw44WjkKiT/l9FmdTkbnFnvbTgAgWo6j2YvoxrSym4fnroaOAkMVyBER9
W7UitwzsiaJUMwPJvIiGMd1lVfDrADcw3ZH5Tnfi7D5wj7sPfIr7D0LuywM3Q/BerH+fJ5r3mPsr
/Qchn5a6z/3Hq/zHV7tfwT3k0/KVJ/11+f/4Svdl7iGflrmH/Hfvxz8u869fSUwT74fSDvg7+sGD
6Lpfxr35jy/xjyH3gU9v+X+/1P3P+LTU313pp5C/e7VPff8fr/Qfl/rXV2p7fsnToZZh2jvwaBdM
X0Nx+BftP4aiymdWSo3wNuvWbvQo+7N9m/DHtL99BdEplrqt8u/i7696v2q5w4VmeR/5c6V/t96/
e302M2y9Oz3k6fz+irdVP78Pf/b+v77u7RX//EvEq9fDeDGKrl3d/9r7VX3quzc/X+g/ThEDf1z6
fQkxEk//8k99YuA/6PsPQv77pWynRDq31N4HyQj2jdROComAzfbx74MYiYah2KnaRXSLHnFWiQn3
WNMtw70YLikgbZ0YWzat8x4yrdHnXmXAraoN6ZoFMQJqdf/ELhgh26kV5zAJW/At07iYMwa6uaP6
/lOMi34XnajVWKKIJfrEoepRyzB1QGA1YvsH5KLPiHrE58KW4m1nOxg+d/B8bTO6HVCojI95igLp
FKVFEU5yYjSwJOBsnny49YlhNdI/WgBUZM4apGXEUrnfw3POVXl5C3RRlVxURmCjk2zAL8lGLHbY
2YPDxEx15Ud4udro3Rjw57virJM0oG4fwu6ZmkNgFedCiYuzojTa2tMLoOtidqtVw8YtQDb8Mdvq
HYDJafOGuCAriomVmWNLZNTX+1piab/TKpKa3v62XpAUzSFMY2R5/3pJEZb2XX9UebC4hekjWzRL
3Thy2UNixi/Imxzqb2b1yCNDUf/DuL6R4V+NQ7c2+L/tAeV6B7+avOxdg0miU0y/DxfgRBzJ0XdJ
14CqsPMC0mmK0kdmbfPC8m8NRwkc0DBTfw4cF4Erkle3GaLzPk2yxmhO0aNe/jHnFlkN5bKLk3T/
eeKoDP62CaXrp7VE08jMI5luY6tUBl71MUZro9x5p6BJvJM4A+zl4dtaemsXyCx1bUbvAyKuc8bo
OMIsnULvM28Lae2DbUcxedNA34nDSOpshzOyvhNnGKYN20RKZmIw+R0mmq6ueymEE2ZkkKMxm5Vm
rSMDL8NtzEd4rCnUUytJykn0tpjJLcHUanMxcBudwsVZN8qkvFXvIGLvEVSczJWUI+kBXuNX7H00
UvxHTIZUErb/a1AbM32jq/b7vd8ET6iip5VmVHlceS1G7i/m4GEIqq5DwmS66t/XdWumUPWgGtpL
cRGG5am8I2WCwpbt7sTByDIc62/He28XmfRmcELIFk6xCcgWjK8HnO/GuJP+WEAvchIGcRdLtwVv
k/5YsOzRepVQaFioKKPv9ekQhnmzF01xdj986oOnh2wsG7H5feC/WuA+7fYaau+sMqTtUjY+ZX9I
2CLigKwmF1/200topOyuQgwlxAD5tggPakxqMzTS0aW1d1ABRvSMpjbY01+dluE/YbQgr0Q/6DFn
d59xjy2FsaVYRsy9x3xq5l4PG8Opt6McvUlNSiUjN1By08PoMQCgtrUtkgYyn7DXotU2IgICl8Oe
2/Ev1gRjTzPYdbkZl0CqLCT8JzhJO8FJmgFQTz7mJqXH6VR01tOIOLvHiClVv7J67JvuoaL775qB
gKjcV4rl8eS29XAdHeOi10n3VLDh3uW6Wi6HMk7fPd2gpATAitTZgMjbVIKSI/dLYQBcjQrk18K6
dmdSPWwF2FigkMWhrmx3bhhOsrz3CdhyCqtumYDfmouBGzzZddxwrdl89P8APXt1G21RXvx2C2xg
cVcBirkYXLk7p3CcHTtXPZ2JU3FAi90AQlDhaX/rLaFp94VqrLR7JGKnLjacUwx1I2xip4OYbhd1
AMCStEBuVj2KoSmC6vLo1djmBNWpzNF9FmfikA8JbNtUB9XhVr8Got9nsQfIASVnfS2CZU3DDjry
0UStrercp/FL6DoW4sMxkFMpHvAN+asvpJR1FgP+dPZP/UmfvsS/14jaJ9KW+aF28uiI9n90bEpr
UTmkPhH1+tUlBseiG8GTVEq+RYT2II/20M1ETNWBoKbuiTN86kTwA6e1kraugrU4jRvjww7UbP1H
n3ip8GeOLvhBnEukTPteSxC6051dMh16U0GR8t4WZ/gE40tiVpvP/VLr7P6urzd8dydh+oSn+xRz
W1X0iraYIw7tAPVkLkaKYpA3VJVb439IO69mt3UlC/8iVjGHV+W8c7BfWLaPzZwzf/18gGxr2/fc
mYfxA4robkCytkQCjdVr2dq9aYbla0u+OVQBsttpaL6Q9WjtrnwNglxFQX0A168WrxoS8nfWYD/J
EXHppue6ZNFYmmRr7Y4bi0nJ9THMQ/8or7Kh/DwFrr2RvWGq/GPQAEnm4f4rJP59dbMNwExRw/FR
nxDem+M6WM4jZ/zr5VqqdVZ5mwlO/D/G3YJ/jo1UVCicaKOGUbGtZjN4UNQaFvrKS9/J3n2yRlP7
gbi2Z5kc/bpB/JQ6SfvJ6xOOdOI+fAxjl3umFStHu7XT41/zdJB+HcOhhu+GL/FJUxtnPygl+Sdo
BxYt4jmnCHmJ6dzBCrjpY6CXYBHs+i1OFG+dwta1cEiUc2CaJWt4x7pTJxoO6z42N5sM0VRtndSu
sr/Z5YBbV4ZJW14a9m5OPLTa/pjSKuePr3Abb8QcR7RZdu9bFoVQKeIODqzkW9lN1TK7eFl6AWCb
lMsuR80iCFHbCo0Wnq8RBS7NiMYFpFoDB+d/NAV6vei9WnB7L6QrHjR4rOVlGWSowFak1T4Y/aqw
18YQg3Lzmm4TaYkmSg7CJ9l0JgQSaN0/yF5QQYBzixhE2EBE5My/Ilg1gX/UkPfWqrxZcewYnGtJ
klS1Kct2vxjX0gh1ZnieJCFSKoKk8b/H3MbcYhpBuyQdcWwEOxWsHgxCpfECV0jia+VL36BE96vz
y1MplbLJqY6iGEbc94ygWMdQOSzlbfB2VywmmHFD4bjZrvdR4TAnn0S6uK3K5jbVzXEbdpvqFlwg
2ES+Nsu5r7fzE7X+48LlxP0wJ+jF6JkTcNZKSVHq+F21bOAqCTv9cRROiDHcZaeBzJaxo2Jbx6gR
ereF0Vccq0RHt9ajO+mNSv4ieQaNuew6nMxfzGA8IhykPtXTuqc+pgFJB2RByJ27hbHyOzvc5whd
nDIHFi72RGWykpcQi0/Nwi1AdlKGWm/aKR+bRWWoP0Ov/ttQeTVEgoNhYq8iu2TZqWYaAeElSvHo
Um188VtDe5449FwaiWPuQU1pz2HtuLDdBz6K0yVUYao5LG1x+moh+bq3jOpbNasu21VhA9MYAALr
6v0szmFlYwaauY/a9pvsdeLMVsZGlO78a6yY8zZcXsl5tUKp97B0pccxGSrq11lPaXwOd2YNYEba
eo1qzdbzve1cFcqlpE53PbU9anNjUC7HJtMOs2zSBoBTIeQEF9LwwSX8BVwfhyDrf17JkA/RRhK9
54Va70Dv1AddhVjyt9qglByU3SIqjhyLhEdpaqUqYZNxdGaruaDg/6VPKINrm8o5ZdSBHiNZ+GHE
qJVHy3aC43UC6bnNMufQXa9+v42pbzgon4N0aUXld45SyydOoKonRUk/c9bfn0zR01Rr3AGZRMpK
RJSVXj0VUbeC+ny+l/FaNSNEPFIiJZ2KZTcPekvqXgyXg3w/1QAcofV9fQE3zc5ZblHbb5TlciBV
srATrzjKYFAE816fqBSSr49ChLqfXI4lIa52euOta2rj7CjAY2XXCSBVnluqcmS38pxmoZqJc84D
RX37OabvNeOsZPCM+5VnvN3GsIiN73Udtb8QTsvISb9mYHDuCtFwhKndhXpmrUehXnqzSUdmFugk
JKj8yK5sZEhoRk8j6MTDzSSvqBkdbZIzt3k4O3QPfg7l7++Xu0bq1Jr7owfWVbwF2YyOCYN6Hm4H
X2mPFnvPErYBvT3qY72zh2DauVrbQk+LKdVtg6oV2ZeX0nodI4fbDYeIQHGrZh3O4J+7tviXAYVK
zWcSKTutYwshm7QPfFBXot+oin41Uu7y030L/Ms2ixGd3Xk/B0u3aaT6VgOX//fUVuq5Gdqef0xb
UvqyMyb4G+EFSVcJijPvWucNPGlNRDrtoHjX3BdIkZ1XiM7qcxMjGeiMaf6e+1O5dgPKy9liQ/Rc
qwunULWVJ5D5SEHnR0sgN+WVtM0A0YEVC49sit9XsgtNGm7PSqHlGcSDtxj2KmvmE7zU3b0WZv29
rln+ahhQvLnZbLUKzk3pb6VpoOgSlllB6WpM7riXRtnEEENsbQAdgue6u7819lPc+sU96EyHraJF
EWfR1B6Ae16wim31nFmg2SgxXcXQa+5KTqtfu4ZPqIktJIeFEjP1v1RX+117NEV3aEGwUiHsn6TX
dsMvw+RNFzkUBOxdVuvVvfS5ZrntTDt9lL5IaRcgcNJnzdO8lwH5YRhePFt5jmDKuwew2RwLH0Sq
6GVQG1yvOi9FhEDrm710jFZQ33u12+1g0mI9IoJvji5U9qpmdgheECZjwbEFmy4AmHKLlbMjIlcl
YXgdffWFNXAMxdDWShD4G28I4SFIg+JONqqFNNTcIqAruwga/3Q0ZQM1jaoGm1twLrxITgyrMCmh
nvs9SzJqxV0Q6t566EoEgn475AhrIGsXKw5kTKaysWHa3vM69j7XUI0R5JSqENhDlgutYElreevf
3AgXQngp+1PbVrvGpHg5TOZtwfk/LE9Bf+8bOt83cWUk5xgNwDvOlH9aYr8YRNaHP5AMEI6+bGsq
GACTki1e+0pKnX7swRMIAe1+8FrnfhINVbmoANdkx1Itcu7DzHLuLc13tu2YOIubzdQU7USF01Ga
5FAZC43Nos31EIwis0mnFgTR9WVuttvLeD0Vxz3cNEcvdPo9hdkUp6fl/Gaz5F5lZkc+UnRd2Kgo
2zcfxl5pnhLT2QaqPoM16YNjCsJ0Gcmu6STrtAuanfRG1fgl9sVRPeicl4pvr4yCWwXiezaEiFYw
ddVo+QZajmgru3NcgaLUQu8su1oN4lPJ33Ij7C48qdLrIPRZYB6GqWEto0rDUhZ1DZ5fdnMHwk4d
wW2z4mtrlwVKC9AB7ZvSybfcdI0nDhu4k0Mk8E9kQ78NIf5XOALHpYPU991fsSY8AWixEJunqLyz
fFxRvOutWnU2jr1o5JVsIqSojk4V+hUc6HgU4FaL3khaCDfpJnXzaHht/DYkrRc/l3nXvpVq913r
oo3rVNVDOaj6M2XpwCPrhpViFBrPI2iPVWAN/lZ6I5P9PqolBgAMgieUv4+JD0wqEcE1OcR7SsAP
0inHx9W31GU3JC1hGX8KagWGaxGtlBD7zxDLq5alrlJ+ao+yofhKtcLHwerLR4o5Z3JJKmSXs5+k
Szdlu5qbJsSov+PbvtgaoWVddEf/7mcIko2Dlt4NBXdKlpOw44NGvOtEIx1jntv7YMxeWrv6ZRID
8twtz7UdL6/xnR0c4nA+d5KiVJDPy6tb0/6Lbcqs/yvuNiyO+f4XSjuuzDRIwEr7MO5MJhXDouZU
b0IdxiAaedWXnJMsZP8vN1jQaBdG/knarzPIIX/F3WwfYkq4Ojb8Hr5raqWzyOCFP7zSbYi8+vvd
5Ca5oZFl3eK/BsoZb3PLOCNUrHXFXQWmbjQCloMLqzTf2qTcWIJbWvahNokADwNovNmG0UDD6ENf
DOykUY65NbXrxIeyHJQHgIPWU9/k35TCGk6yR8pV37A3s1Y935snhEN2UVKMp7xzNVRyqNSY7FhH
3zTX76RNNn1uQXLp6sVadktlBrtb9fOenC3f/64OX0FDR1SoaR1agUW+Mb2pOydJ41GnEgUHRTC/
MimJawBC4VwHYNCD8E5eWTpPm0LrYEf+04HKGNlj33qTdnvOYmgoRIiW/mgGDpLkHFnhhpBDjDq3
OcVGQZba0OvEMraeODDwv6UIkxyzNi2Ozhg/RKaVbePfJmmv7DosF39fjlS0Y+WDvo6W/g9Bv2eT
tv8+Zel7v2Zvy2ALyMlda4OXn5s06iFaoNKgpMZkEdl9+D0H5kkR0Q/+Mu8G3Fhvs1a0K19z07ui
gEkQcj99N9mVdmezRlvZfVcuKd33OHxo51NoAs/e1CGlRE7jjKsPRnkpGyMAoN63hg9cC8w22G59
Pt3cExT33aLz+ZjQTf5yc0TQw6LEhualmhWPPG25HUNHKntUSpjHppg/yZ5shtIUX5qhXuvNVDxK
mxpBBFPPLj9uTD6i2RzVRmvpM4UJ+hN9OytGt7zZsqx1F1MPWP020Zh89TW0y6+zUg52oEwuXsg5
pC334Jb10zHeSBuLo2hZ6VG7g2fkrignJD6QWXrsPXs8w5t5jkWPMvnqcYKFfwNp2rySXdmQw/8O
UD4mO0lY2ljenc+JtxwkTS3V1luYDfplDTE0dcLjBJLMR5pxLPW7FHS8Wc7RpRU9addD2zyydjjI
nqvOJihFfaq2DpJbC2m8No2q3/k6UmFGB9OctIWDalzMKV40WR2vbU+pLlFpcToLNe8udTTjwv/b
BfDsaC+9zQGK2pvhP1OpLTPIUCjm7s1DbkbFl7CicNWFlQqyI0VZJ3PlnEwYSg5eo5pbh6TIfU89
5AoKFvXNKqKvnHDVP5x4i6JGsOE+U28dqufuO0+3l0UVYLO7zlsUrM1PXesdpNdWEhjv04mvOFqj
9k4FC7lPkbhZGXptnyib/w6lQkgBhYaktzDdmpvNhqN9V6gd9eZESLsyTmUPl/WvYdRu/n+m+7dX
lTbxDtl36esApHwtji9b0XTi5FU2FButYgC/p5tJRgT6pG06XeUPKmKlTY6XXQpBH8G7W3vZu81L
lUwOF8i2oFzq0AErFzLL2XPVpxSLOp+hsvfuGk7YpiavdoWuRpd8aKn+tQz7gWwQylOeD7kSOqQL
ZDGsz6PVPQ0J32BlbJbWwBknu/zjlV/1A9WqvJy8TF/XlUmpjGBW1Q2LRl6JRobMgp21E1nraM5+
zHo53XFHg+Z6DPuvFKscKsoq3wLIjbbUl/e7KvJjZGzUrxbfsV3uOtDvFE7xOlKAtPXceVrLbjO2
/Rqhpnwru/48xCvVMuK97Hq6IL9C6OI4cat8DWCyotwI6q1KVZUz+s/gmnPo1yrV1V9GLf/ZrUW+
VXa9xPOhIut/emU3uy/N9RSo3/t59mB+tVVUh1ITrG+bJ6CjB3YwtoZiCf+ZVab06ln2ZJOFmSCy
0L/Hg5Fn69HZ6zaJftIGBuUwqnG9Eot1CmOqgUMgCs2kw0TK4erlp2ZSoiSi09rS16U+wD372+1V
llGu5IzXaamsXUy5r6xbpGKWfdoXByvJ0AlELnY1gz//qlqQMOjeZ2UerPWshdGhq938yUiMr4h4
ZtsyCMDpdEFxlo3rj+1pcO9kZ2qqqlvdnIYSaEurRmJp7KphB6Hhq59XFBN6tb7wdEe5tELOg9OA
4C5PYVuyNOODvazywFwMLuSTUduRNyBMjoKBtt/PPUqXHF/Enzodjkrbcr+0Q8CDLinhie+py+iG
toczovC+QBP0RSv7+sk0puTAUklbQ/E8fElYHqeG98UkU8dJbamChdW1R3N2v8tx7AN4fFN28jBS
8ch5RGfy3I2sKyWZOj6Zmq19pqIU7U4gInu5dZRNxlYodEoeU2I3KZuoouxTbSsEwnPHhWm4nJ1z
6dkruQl1YyHXlgdLzW/VuyaJ1bui8T/VUaDtZU820hkn/mKgNu58sxu6bp660pgrpCrVxnu1Z2M+
2340LXoVUcEZkrm1p4/uVnYzxXpB1XmJGiuaGIK2xtTikE9ND0/yKpnDrFnIyyBwk2Zxc6luy6al
1kCGM+RD4M9LZP8WZmt7sDnO4ykWTUAWJl/VxvDuFHa3lQ7Ut3ykT6LizTZzKg7LOmz4Ww+gh+Rl
KGh3YiFqIR44p2sjmHyu/WtQx5GbhtYXhFgCMy1R0Q18bhrbz9BBYxReaoVUMXqus75rhXZPA1ye
p3ps7NpM11/U3v/phfouPkwDynCsE9wFtXTB19lJtnVsmj9g2N83cUeSD5IGto/+3m6c4l4m8lO9
mhdqkIdH2Q20MFxXKtRkbuK8NOOMPlIyf7Z9t9yk7Ujy0XPqd2EvKn36TMkstKx8hTneWVYgpA6F
OkbvpptAZuw1z90EC2QW9d+l2c2GcFsa48LKdjZ7tAPM3TA1iyvzz+6kjIOQL8R9vbyGh8CtkA6H
PPf3mL/muUZryAvki9ucgec8ONRBbOvcGU5KUAwI3iNlZQ3aXYeWuYmYLzbpTdRxOMmmqPNnZQyc
bdLEtn+WNqhBwNDoZb2QIwCZRKSnxaxVPic7jfOfEvFXtL6pSSrTYZP8LubiD+jMC+m1ovhT0ajd
bm41naoGMSIKW06CSjuiSu93oKwCg9LHBmD2hW1skkBt2bOgKVmE1C2HGFulTuxNCZ8ZbNe6pq6C
oP1RlqTylbRCJ5C6Fyor6p9i7/xfueqGnw4pAH+1CYaMvxxu7lD8eptGRkuV+Ktw/J/z/9s0N9tV
Pv73iNyCWYXfLu8mEu8mEvLQMvr2Xq1QfwzM3FhoSlOtyDEU9yiM5feOuAJfQAGTfSctsplDVOTq
wXY+hHppO7Ef2l2H/J5hrKaM25jfreVIObXpqv1lIpclTWbWhyheWCZp5CiMN3NsBd5C47l6Lt1h
rcmuHJeVacFxpmpu1ICyccr8+u4UgQi9vTP56tT7Otzw5357c3ht1x8bko7Xt2GqQgRMWSHk7Dxk
pJ06j0SpblXuQ9p45hncy0H6VGEqBgeiDmNidSS60tGW3bCuNc9b6THr8CU7OH/R4Bdq0M41hj/q
nQ15z0nOwl2he0DN5uYH+9fuYXU5O26yc6POurRWkfJ8zTgC1RoViA7MBpd4Nq2LvHKD2tgHbft0
jZNDgiH9J/fzeZfxzyDxzQiHn8SubYxoYYtZZdxtKoELnZyyOFxfUoMrI6IqazWI08ah7wJK8Mpy
J7tonSMEbFGKJLtuBtVH3T0hGOAe0Zdwrs1fXemQtt6Lo005hTHMg2D/jHhIF+jb1A9ozNUPUcyZ
l1nqVHwNU83HTEOdyUebDOYp2K7SAbYO2ZVxcmwbs/YwSTBfx/41X9OE7bZsqMXWUD0/mkX/s/E6
5ziwaKAEHqYliql+OYRkeYUQAnScVtwU9QbucjgnoBmstCpYyRk+XMppZbT0+DCI8ENDGmlWEY9C
fBNJzDJDE76NvRMl0yTZBgu19HLI1NW1TxWqe7pGTV4Ag4Udfv3gseSgQoyH9ZztN3WCLMNT1itm
7SvHmapC1lc0VlIqyDBz6gehj64dkrGMThF1rrDPG4c4SzcBOc5d7FBWNZeVdeDM1t4F5vCoGANV
1rAiL4y5bzdsoKbPCVkE6k+ndz2AE4FvSLup0/5qz+16vtqHTP9gl/EzcJJrvJl2yhlVRShZRuiT
hqq61EJdN03YHrflFB1mob07OEgLaAjobRohtmuwcdnxiwpX0htAzXry7YQHlBhb5ZN9ryrRrhOx
SB+4BzfwX6EwnR8auzcWTQ1rD1xwCxi7jS+G1iGPEfQRdOYmJa56oy/S2EsufVSmTygu3VWwiX8C
ZpVv7KBRIFjzyk8elczkj0qK/dBo58Af1cTsTIlmfYa6GgGhChGgwa2vpsAOISjiJL8+a7VCLi0D
ni2DZYx0yK5sSoc6dj9AkScIBefLLVBeKYLSuRi+3aaXZjnJzTaE0efO+ZSOxbypjSbQNtVsU7So
sF1bIURaLbmPNiyjhMuKk+o0dgZ38cyL0w0JpGzxH6PAUsUHwzNW10nkfNcgM+nfNMWod7ERR5db
YxegqIdpebNAjxRd4LFEK2GOrGdSksFe2m4h8qop3Xnpa5qyujm0yWUYWdNga/UZdYfixa5GeVnU
IDtgb1oZqfnxXRgOqbiu7L64dTIcAn/qD57q/GykTXal49b9EBJXSrr40P89jTL75tJHVmspvbfB
/3UuR7yw0pbhDs3mPdQe8zYanXBRCwqtFmZ/qADcclUqnnHMQw/qLUm1lUAadU4431lOVkSy168n
FZVLxqgFf5Rp1o8yBPqBCGYlBJiCoLR2Y+o4rB5r5dMwaHsq52DjVsORwy/BXS7s1Vx9NxKYOqI4
1C9lax6asNsMSn+IG6v4GmZuw1PSUF6i2KxWY6MM97ZqRVsHbo2ji/TEskunEmk7HfL7tv2SNU78
YpSKc19QSJxD9/bicx7zXAQH6ZIN1A9AmtUG3UCiWVc8NI25QHP3W4VW8HOCuC3KFcpS9izEjJ6d
kR+Zm3SribX2yjEWthIlT0HY9U/JmMUrN/PbbZrZ/ZNaFPGZO+CrdMpmDPzPLqvFk+xBx+FsG5Pa
zVglLbRkMldM5jnhz8nmJu22JILPU9dy4DcXrGEEiU8PQzaYE9GF+WTttPq2SmEDiiJl4CH8S4lH
CuNoaQOxswW+9OaomvILMi8OFMtkAZQs5JRpTO4l0gqU4V3VZsm9BGEJXyN60hfE8V2jpupiall1
OFZbclyYqAuw+uWjU5jFI2tpiiXyOd/KrnQYBXXCcexcpKmx+vqkt87zNV4MChQhlxqw6UmnPk6X
g9l+jb2gO8oQTjLcu3a2l7cBmtouVW6Sp0YzF4nDIjgpo96CKjj1916m3MV1oLBZAvh5QbKsv2RD
w/m/mlK04kPluTUcahbQKKq3vq8ZfIh+s6yskCMy8TBN9QRu4xjZH9GTjXQWIuIW9r/bph4VvrGh
uDdR1oXtwk7IntqFbmQ9xZl7HMewukOjpFqi0pp9+78jMuYY/5yj0yo0SYwi2FVJ2j41k/Lu8x5P
hejVeRfu5mHUlopiNk9GMbZPSfqum2nyKC0WGiMoGVrDRvqiyXMu5ghPUtC0D2msA2uuzAt7U5S5
s77/OvDIDi0lfm8dz9g0nhHti0S1Lx03A3tw/WPNY66mXJfLcfaUtVsCgET13YUOc0ZsaW71lwnq
pWtX7239pet950P35pXB/zY2J/e3g/M2m/X2JBtPhfmAh24BleMvm7xSOxgvSAX7nILkAuA5Zcjq
qjBLrq7GTqBJ487ZZbYxH+YSdmxJyt6hgMQzyXnutVnZTX0HVD/Xo09qZSwh/Qy/ApwEDha5L7oT
I5FYgsFJeohdjehiDYp+SWCQobiJn8kpC8r11WnHrbO3A/UtpKSBox7/tWi4RXj23G17BGxWhTcb
z1VoNkeOP/qF7OqQg99HTYJIT610S8N40/Sye5K+GoKFRKnCi+xp5VQu3csccSu/hwPHPU6JkiwB
ACAvMtnTua9mY4ncUvjVMZwNKyXrrW9LWEV0GLLsSQlfSyEIJgLkyEQIk9QjjE5yJEvr6OtcWZt8
cqy3YRjKbZ+swwDq7xnEcP1PVKFzOLWa8mr3w9faqpM72VP116Zr1Rcgdd0Dh2vnNC1Q/u58TjL1
NFjKrp4P2RYosL0Gp/eeUR+/r2o7n0HZK/OuBHWtp6SGVNFY4Qjn1O+rMYMpg83AsJEO2Whlal/j
HAg/jpCGLW/j04ZDFOSPugYGCD/cODkqWqPbsTOup+TidarOHTPVHmFqHpZJ2bh86HOwaJzahI7L
GJelGxRHu6sq93qZ+WVx1FyLFLRTwsiofOsM2LlJuBVIDY3AwCeeUoUxIIvTtcOT7gvN8MyMv6W+
vyT12P3I4v7ehIzq0zzxgzGNqrxvvaTc9YNNjlDL9IsRV+oq1Diwh7P7ixw0ufsSFqLvjjVki1DN
65e8R2i9dvx+UQcogHM+2MMoym+umcx61yZ290xOQmiNgW2X3roIAw55zG/S6RSB98QHI12yQe78
Ff1u7yx7ht24S8MdQJyJqaEu/te5pLNSZvfPuSIET0xD886mGCznivXnIM3MlUy79VaXom4UtT/z
dR/6/ai4y6yDcagRa+tWh/tjhg9mB1eE9ZxqsbOp+jxZt2Kt3cc11LcKd+BedNXRmC9krTn3pado
pf40Jg9yoJzMsco9Ch4Dzzz8CARVVGtl3lHOpRrjv79S8FIGEY8eI/CvTaC3FtDRMIk2Xd90C+nx
+uqnW3avMWrWaHtwHvvb4LhkZxHAH7TQJoPbaA3G7ajbaJsBY+UsMOX+Kky+oD1XQ22KkGXi8hqd
RYBrFS0+zFDkqa72yVJDYMZt52+GoJg+GzPcU7/MXQXTrjSrzr+a/4iWk+Qip/dHtDSHcfyPV8Bt
PKpuv2PnZG0T2OifzSn41tv19A2SkEcFAqJXU48tiqsslcrNmu1PN88LGQHN4mboPao5/bAE0N69
GbE2Lg1O4M+sJmFeVZW2OMt+B258ELxQ3vCNpTWyXYX5Iw/KC7oy7qdBr1E7qshqO+RTtzU8Owen
6ZRT33v6ei6G5hli8wFeuWb8VtSGuPGYP0gMbWEdXnS5Nz/3AFvgJ1HBeIlPzaqBe/yLHQ21c2uW
6nPgwgU7WNbP+AihqFv8zS7iexHvO8TL+eUH+mf87XUD5vkrXr6fP+P/ZX75/mvx/p2pWI8coDwb
nvU9NLrhWwcL9Jyk6MO4CyrpIgj/rXxHykD/hn76P2NsOgdIbnsWnJa1gz0o3viuP32Grw0qtlp5
c3Q4jythR7x4+gwjz9L8bc8ptLvaRfzsmv2O7Em7yBBcOTZmUteLNFPsYzUYDgIevb6SHtlIx60r
r+rGYMhf7iLuDl04jrubfdIGi0xZqD4h6wwvU5bon8q+eXE5Vf0B326mOPCNdfOwG9GoWY7QsGzS
0quh9qNBT6s+ya68ko0ycFwemG0DEwqPJIUSrXJuz7JJSq89R6KRXd8arSUUL+3qZqvNjjy27AfK
HG8MM5gXcpwcIh1TCassNZ019P6O+qmfDaTe6uClcK3o1A+OdrVPMRQnY2ojp6miSMLewLz0A/Qv
SZodKqdDRT0FzbX1coS74W5XTiR6qZtzKEWeDcF/l89PY8T2xivYbjnTE+og85OLdgElpT3ii8JG
2c2EsCsLjsimzM/W7ylum57a0YMCF1gGzMdeXS2D0aWiINUv0mtHos4KlNhaM8L5qYOIS+yGWUy2
S0M1vPc4nN40eAl/pMm9A5NhsLBt8BGzqBOEVn/dpaxb9ALYQa92n3Uq3IYtynPhBQooscU0BqR8
YeIad6oTggzQIHZTq/IgeyOpkTt5Vd01fTVerxWesStLT/nMRoBA1PBTNZQFlJ5XVCae67wci23d
TyyZIdRbcjg5ni3KtnK4oGD6MfqvflMsx3Iy4bstlXWgZtEh0Yb5sbFiKGchltuNquWt3TZsNu6I
YqymBONrmwjCxzYP93rcja+TG2sLNoA5Ogx45yrhiYIAnplFIyolFU+M3w0ikD+77I/ig+JV8NHD
BXShDKp/aZxuyVqEU5NY47aRBGjiiC519pDe9fkqHg3+S4Yj2DULsMSk4Nd22ejvpSI0xJvEu+PA
rT6aoEvQhlJ66iXDcMPk7aJqqY7IXVd/kA2L+ztD1aAyDOAuu9qhHTCV8r4Buf1QpBSmRPoM7fav
IWZUDeQNw/ebaYakc6caJLRv03BOirANT8br0AZiymU6d/lK8xFCrgHjnJNZN96g4q8CtX0rLD24
uJB5LqRZTXQUNEz7XYPVkvN+d4MEO7iphITiStEFXFnN93VSe8qqi2v2SEVubuZey+7cJMivTYbU
CcLQUGDbQFEuBcjKrWqgw2Y13XSXBb1N9Y3mfIaieVOaQfG9GNr3otbGV9NRh7Wix80JhbfhVLRF
tRr0rn3uq8xfcUQe7Rotml/JLwCjCWqKLwZteg3d7rMC1oQyQXpqYLG+yYYnM2/NZxXsFH/e+TVH
mec+nL1HGVSJrww1D9rCiWBa1vNuq6hjsqlM+PuofRlfjN47KTx3v9guPJjGCDgnilCdpCQTXrpx
aL9UEyV0hZO6DyPMYsdBAwcwgdT+UpF8MzynfIN5P90FThBtm9ZqP4kjIxmASi8cuFPeH+pe15/0
qHrtyLtuA3IBu1oQv7aepj0LxNEmqZ3ogOgvRZCQWS0R+9K/jsqPSlemfwCUcvejXvwx9JxoZ5SR
sXMbX31oA7i9IR6b/wE/BIGW8q0O3BTcTaPfBw6y1U3vIDkL1CEvmvjoCQZp2fjTrJ7A/mSbSUAr
brbrlQvJtNvyhbp6LBEYanzEjmFidH7Pw2djI4SKvFpV5uMhmB1Si39fyr5sdNMcDyplJP8ZpLaK
yrFzMIwHK66YBQBjCEYIqgQVkJkRaf0lqCProazH/j72vsSmgax6moX5KZj8R+lzvNZ6CMte3dU5
mNSBkoJ4mVihue4LW+MMS/QDWGaX3JoLaN8I90w4Hkt3m1Ww/E2lru3mmiNpitkd1sEaJz7NDP4b
Acu+u2+aCNi/OlxkD8Lb7r60XTLMeaKvpU02gk8BrQLtgpAJU0lb6+vvmaa0h2uE9a5nwYEMxQyX
aE/tVgHWAu0YgX+sdOeB0/v4LlU9RGZC9yEzKuchz6z2gKZ2tJDdwBn1O9QUSeH17vyl0YbDqIN0
Ubxk3rWKaW5YdKifACBCf6rsm1F5IPPUP4xOlRxcS/cWgR/8MMtELPmEhrX1ZFesTVrOzRYjDMov
ehKnq8avGl4/RQgAlODZaViwOA4l62pWu8cuVBtObIv+zhdyBVDETk9dB0pwMpXsPQiQbXYciOps
G3YB6rwfSr9JvqLiFyz6zETYY4BSLXEbHTGIGGiG02fP0MWihdXFzkNH4m89jcAPKRvXNm3VUI0B
8GBn57px7Fn07oOej9FVxT1CtdudOQ/JmfJvbkX2mNwhtchjkV3AwyTETKqgnJ+QN1NJjyDINjqu
BffKqL2jn5BQcciP2oHItg2d6h9TnfZlLkj4fYuK4W5G4iALp4Xda/9D2Hk1yY1jbfqvfDHXy1gS
9Bs7e5HeVWaWr9INQ2pV03vPX78PkT0qSTPR0xds4gBgqtKQwDmvsZ8nC3vcsK3YVPsVDGkRr9za
r95AIOEMoeeID+t29VYkC/ZC/tuoWvkJKZFkKUclNpxvPXGwHZknIfmycpIMWVRRd2ez9ip+01aF
FWqpvDiBCynSJTuRi+7R9JWlOp4C89wlRYhnzZAdBBZKf+hF9t1Uzehd1YAvhpGDr6xmUXdNkgmg
rIXURepXZ2nXIxDtty2nLPSF2tfdxZlpZJJJKxm3YDE75PC7B2em48pQH/uosySdOLhOUjxOcBcP
mEx3i7KKu90AJm6DPZJ6iZswRL9CO8sWSFmAKfMB5cJmG6NPzBPSN6J1qfdioRSp9YAci1iMg+V9
6drygguE4y941FqzoC2vehdmMcyRMgs3mZ7zpOz1WAEcleDpKiIbYkZj35Gm0qeVD+GKdWJ7ujXL
zhObxkSQyaEszccQRRsn1lT1oMY1PlvIjC4S4ZV38pDOxZuKd364BeNsh3qNcZKdamqgPkKObF2a
mHkkDqiQxvCjc6KnG0tB+n4EB8bPODeuUefq1yDvyjMEQ1Rd/xWq57MGhUlvGO3jZ3yIFWNp1V2x
0cLYRycaw87d7XLcEcHujObtUvLCWI62p7rq/9TqCW39Icg/0nPdO82HEpvtwnDK8dGpJpe/1OgP
7GzdVd/k31gBWLhoUELu1CygEgbFTjY/O25NilexW2d3v8UHo1VXEbraKzns85DnpDCM7CojhpMW
zmoYtXYpDDdbD95BFX73IA+Bw1vriU7dyyZK5RqKvyjxDHX3oPAtfEDmMtv6joO7/DxLxlDThL2u
Re5BjusbiC/x5G1uE+ZhuQiyTT1540rO6iuje6gq9QVL0vwkQ4OD12xXR2c5CexejttIsCuoUJy1
nkTcqOFcqVc9yVhk+bl7infFT/2NYen+gbSy9qBNyLvKEYNdfyO7pT7WqlPtK7PuN16DV7CaR/s6
L0wdkxfhncsGvn/rmidUSZBwxUtgZRqzSBXWhCtkYKs9eUvnzeLhEha28RKEWnTqwaAtC89y3vSg
5laoVhG77Nx8MT3sT1InWDY5iHlNc+J9neraCXxauI2iqL/kTVOsURtVH8jWW0ujrqOXsgw19GVS
dOmt8YuCIcQfdRfti1jXebY54zb0Jg9eCYc24ObsZqNgd0M23vIQ1k/Gd89MnGUzudOxjDv7OUys
dVBMxNFf2WoTuqlmpg/vmSAr3SHr6pGJwIVcpwQyTx9zYGFBMRSXtpiqey/ov8rphSOsVWoiyy6o
XsdhekeyWd+7LlDzthi6s27b2TrAbffJLDUTCmsWfq0t3KPllqfq92HXW38icvBsWnH+HuZ5uVRr
TTxkw+hv5BV7th63K9rotp6VtMd8arDyp3IYTKD9WvjVDLo7EQs2UVwxA1XxXaPiNf4xe8/oInDe
rVDn8+gt/aSngfEY9MAw+sR+73WgLArqA3sDFelH1U/YRSJQMBVqhqFXdkPR+ZnRHrlztEuJogPV
2i7H7JvnlCEGVJ6zrLRK7HyXZt8liCX1Pa7J5GvAUDfGNlSwCJe9Q8wOLQCSvZS9egmp3YZaiLef
eVRc4azQLPa/JcGah7/2rWy1BtOuVD2ZYZ1cRsXIZqra8DQjzIpc7KvaGp/Z6xcHX0TBWgLLfo2H
c1wC0X6NF6wX/lNcjleGoqIimZo7NYn8TepqARb0evQcdLqybWP0D2wvip97oRQHS2B+KXtzLVHY
d4w8keZe1xW4qQ/J3aTNRZym/ibhHobSJYe+R6bgE/0hY9Q7Kcf/QH8og5EcZEwCRGRHbVIXqAGH
2jpCxy4ObXfOpFNGViLxXjrc2WthYXlSvDc4Xr9Us4A+SUAUzuahyYcZb9ocVKPMFBhja5zlmZjP
EPS/DMqUHGToM55nVrPtf8ySHRTE/5rqNeZPs0Qwfa+m2tgJTYsubRrbqxy6z8osUFmXMXnwoTbs
ROHiagWJ51JXXcsCF+4fPC9j2U1xx1/4YwruYFu3bJ3jbZy8ludBmmxm4spPQUX1rJU9gXdozTpU
Vp2RV7sKodtF4tYBhpvzK8S8gry2vM5t9vwKRtHZq9TTyDvprXtvTRpMO22ovrv6R5FHwzezyPQl
b0N6obRsHgIMwjYCu91LoMUmHmm1vVZSl52l1mUvltrBzilFuxvmZmZWSC/HTnWQvYg5dECZgv40
qmH2YrbpFzfqrTOc7uzFiNjK86s6NAFfGzXhVetJLd7B8CFvFBjROVLc9BHm0EXGTSfPQWhAGp5w
VHq3+2I1ulb2gu27cSz68K/pXorEWIiK+lm3kv843QfU8m5N+W06IuzG0bddsbRTHTSGHnrL2CXb
E+sjewGnjV7r9s1F1Oi5qWrl6icU0lMnem31wDmQ4mnwtCni14Fd60a1a9BSfCYLV7HqrRg9HOb0
KjgPDe7sA/rQu3rEIknxx27VBIX5MoXWn0WCO0WZ3ENNZok9kzDgaywiKz87ujGcpNOu9OOdQ3zf
seMw/2XR+yNUlXgW9mnkAWGt2n2VlA8R6tTqFk5A81MT75h2j1XUQ9mq+TmIKxiGnpuudMNAAXE+
pGn7JUEuZT92JcaBYxOlFw3F8WVk2+1GNuU4de5IR0ERsdKz2wWqoVq5egIKr9PHp8EjixDp9RsO
hCUV8tFcgUaaEwoIbqPJndwNPNRezCZZxGbcvBm6pR68wVGWcpbvi3aZmthEy171bUTe741ES3hK
E5zU4Hg3rN6jdDXWXnGoQ9VakdYMNl3CExyNgc6Cx8gOzDZupzlC3TWA3BP4IbIkHdX/OKjTvT7L
5KxYezuLpq94vqNRtiT7GD07TQwyC6/Uj7QGqedZ3yNgCKSN7elRz7ChHQbDPxomfDakIsK1YsO5
N6scv6KJdDPVdPQRzW89d2FKgz7SltgmbAevsPdwt61zHbrlyh0T8VYJ8yJfyAiDXQwXEms4HqSF
OgE1yL3oIs+suvyuKIFNIfCXeFk1Lgb2uIunpD53g8KGs1PN7tRZdX+SZ20W/XVm96ZyVEOg4gz4
DP82FHf0/tbbdrOuilWQmIwpm8VtkO5crKxuZbOeD+iuFNGb7CxmuEgeLsbESZ5k8ctWjK8slbI7
2YV/QLYS+FtsZSdLkOR2rTJ0lUM6UE4OYuFfMbEzVxg1AW0KYbPLmDefkXdfK6qgXIxL4S1eeqLe
dVRvF3LE54QkRFrKtYcSlOa/LhKm/FOcEJGf+WVkXM6KO8dYuTF25LLjp6vzgsYljNTinq1E+1xn
zl04diBB5pajpc+KGrpn2bLr/LuXzpocY9o92zi64zVZTCdzbhbgmRel4fRAJ5ipIlqzFL7bHdp6
6p7jLhiXKT55ezmXjDfWkpEx7eTcQeWGPfaBsb39GzQURrwO1wQ516HItWl1NdnI3j72TKCPs79e
iQVnlVpYKHZ98eJZ0W5Shf3FMhRrlQB+gDwUFE/wB6+3OKocq5j9/EkdsubBMcRXGZfXCccadU63
ma5WBve6aybny9AaGnfbproEYeyeLWFapCE0NASbdFjVA7aSpRP0V1iY/VWZ6fkVj8lJdYGc/Yib
wgxWFC5NVmiMkB2+qWFWkaHAMof8QlVchF3HS4ZZyVHGUiOOFtwxzVW5byLA3xqr+HXpinEfU9h8
6vPpvql6fIIacoGjXXdPlg0ZEYeAUz+3bqEANZMKzVnZiuCr4WWe9EfZHL0oW/tJMG68GAyi07bW
JpPMHTXw2kUxn2IevzGqLpiXMMTamd2jgestVk0UAMKZcbjaFG9Tdzpkha28N9xSzZQVOVvrHSKj
fLtARL43qbvDRC1/5iFRH1GInR12iaMR9MeI642qPZp9lger8RqUpXYMWWYfdXgyTkuGXHDTXpj9
UD1kSubugjEatkOUjE+pGP4g9W/9EVncR9BLeM0LI9k4IC8OJNPDKxK4yMlYsfWHkz1Y6tB+awQW
v7ZnJWdXAxRQ16BeFTs1jmgj1AuPdQ+3OZry4MW9cZwTM8D95+BPp66M6m2ZbqgPo/k49zemFi/d
eavJ8n6JIYF3In9tOKveVsNVqCj2qk0b+4yDd8ueJ+LXEhTlrtN1G3wNHb5ZAxjtzAGSIjfrnQxS
0XJu3WYQQDZxrW4xoNS1ajX0TlTdmh7wzjW3s7EUFl5jk3I3Hj4wd6mwaYimB99lw4nIylm25ASq
h+pqmLeqqlK0KQvbdlkmdXWVQzyeYfsp16yFjhrwgzkffIH4hp/F7l429c5PzoG6g/F8hXJPWr96
MVFf8BcQ5x9U/snvgR/H2CWF+aMKd2WtplgMFKiy7G1vCvbslvxz4ob4IZF7eQz8Ulnww2++dGXy
1xUFNZB/XbFGN2vrTpm6xipU7AwtRtOiqrw3hJg/KkuvrgFMAuwe3RcZHnWV9Eo6uVtnHlXY+tYU
ofbEbnvC9F2YfNbEO/RxVwNY7gPOVPVblq7k/8Pk1A+WzpYXOp2dF3Cxk+HnJu6WyoIilLVMxwmj
pd6oTpEC4XQzzqfdbAUkD7VW2niHMKZAAKVZyODnGB3l3q1ZpOoyzEg7SmdgTYy7rKFQFfGbXJhg
NJ9HOxHUgSZ4wH7ur/uqcV4aa/4G5a8Yi7lnvw//vLUAbe5qVnurwGjz17FMG26tXrb3PSVcOZ7X
bZQS3LVwcepKO55UXt9t+crmbxmiJ+2cuDWgwKziIsb+EyHae9O34wXWZtPXFiQpT7A0uRdxnFA+
9WEr/pBqlGdScPGmynjrYaPNKtfbfI7roj5dhlaqLzO8+fo266/jfEhKhzy6X3y0KRogsiXjuh/C
Ii1H1qLoL9+GuUlVXgrzTY76DDcjCxxT5Onus6MsSGBFNgBGeTX5erXaaeBd9Sz+WvT+2uDWcE7q
AZ+rdgwfMrA8S2GBQh0rAAx9kJdfNK15wfQy/Mh0qqGi5a7ratus1Qq2gIZ/EE6NqZRifuhjoL+5
5RiQwUmHJ9HHwyorSuPaIQGzEXVU37UCRonojZnQ2XerT7x8Fwzt0ilcKHoUzKiw9EF9J7tr+KA4
w/QfNRvEbUk6GCmePMYmLr+fWgsfHQ0YV6YU5N5jgfkbRpN82mFzaMHjvcHMk8Mj8iz7uKuDZVX3
+Y67FLKLdWSsgvmGKw9NExXBrR2bVVYt9Bom+T/+53//v//7x/B//I/8SirFz7P/ydr0modZU//z
H5bzj/8pbuH993/+w7A1VpvUh11ddYVtaoZK/x9fH0JAh//8h/a/HFbGvYej7bdEY3UzZNyf5MF0
kFYUSr3382q4U0zd6Fdarg13Wh6dazdr9p9jZVwtxDNfVHL3jsfnYpYqxLPBfsITJdlRQE5Wstlq
pjhWmO/wltMLMsG76F50kq2+9uwnaO/gjW69OitLJC8vsiMXA9SqMkfXzEGoy+iSddvoxZvvhM7e
mZJmJZtoDWbLykmj02AUxVu7AlGdvsU6xaBk0pKlHKTGXbdySYXujSx8zpzsPDVDddUMr9i5ft4t
ND2HPi6DWelAVwu8k2yRUq2ulaaM66x245VTptU1t7uvf/+5yPf998/FQebTcQxNOLYtfv1cxgI1
FFKzzbcG5Rwwdfl9MVbdfa/kz9IUXs/AFGWTaW2kxXzUqS9yFLuJhM00OwJfyz6KmTMjD2antXj6
xB9A86p7PnLiUdwefowy50zJj5DqWwaqvGq7LPxoeEnQrZg8ygWyBTYYMkr4EjRJ+5BNDmRexviK
V58j0yArcv37N8Oy/+1LamuOEK7uaEJzdHX+Ev/0JRWAHqeOreK3qaqbjWa06cZgbbgnjZk8R31+
cYxI/Zo5KQWW1gzJZwfRJXATZSE7Csd4RlvXe4RuHB261B3X8VBis1c1j5iPYlk5JcFD10TJ/tYM
5tKBrB+oJGS3rRJhPBMkLRzMHz2yxjCi5x73WJV9VhzkmVB0++5zrpz1edGfBjNfvq4c8Rn3BuCs
SAfyfQfKcSyy0T/aMM3zWzvQsbHk3drKXmse8jkOgbzgNsOVMz67kyjNrCWm8/5/uYsIMd8mfv26
urqt6aaw582zo1u/fkK1qtXomUPu7pSw3PSp6uIehP6P40KoJM3AvhRrtHPkVd2paFxI+l3evNm1
CI960mX3oRll91qC+2fSu8Zexm6HDuaHHxQYks7jZAxx25TcRdduZbMdrey+L4RDEjVpNqN8cc8r
KOrmZbeGEuIhgwFNOTb0rFkMlYIusx5zWoKoJ0Xq1MvY1oqTmxTwYH46bRAc3kWTd/XUGrR7lPGO
94m547dpnaahjLdDr4eXPErEGthofx/xi1hhxBg/+R0pKnbp3otS9FDMhkl5T4Lgm6ICPleEc0Jv
enqCi/VQGVqzmwBGkeZs46sg13mVZ3BlvnMBlBl/hPIGkcOoSV8Mdxqc24Si9GFmpuBCP+c3HbRC
jzRcqPBrzGfBt8nKy/graRWIyTYiS75a2kvD7PH5FSa03/kstiek2uVpPYXuLSibAM2NQ/OnGVP7
9ZdgteM5HZis3SYAwiwPfrwznFHZU9yMUbBWan2pOQEWAJDoT0jge6dEaboj+WYI8LRk3PIr1tA/
nQJqXqPGPh0+x+Qui7aVbFvC+hYZfr318mYfqkXwHKhtsTLJvZ/yyXDOLvXhpT4nu9t0NpRMzDce
MfmG6qGxx5Cb+qjXUq+srPEG05fI/MHzsehzoHLOQP6xc8mz1sCNZCfg2+jSV/D9TW8qlkaVjotR
jbC/mgfrjUuZNQu/gPFuTpPbq2fQkn8dsgwDGva69pZ96iQWdZeq50gDlods+0aOs7QPdWyCi93E
zt2YYc0+eFbwxe1hfcSjyXajq82rPaDj5uZ6+KXqcohHnpOAjzGUR8pMZ6PzvGdyMt3CjQ7UiMaz
4lWqv+7wjqSsCYzMLYuLrsAbQJIW6+x0Ko8yloHlROtSKy5kKp77Au2Iih2ov2aLR2IHbOduRKTY
XxcmizYlAxch58kp8swNIog0CX/N57UmB0H4hB/LOgkS3tgIbNnamLxgZbNcXmuN4MmNavwZlkN+
NL3KutS2sC5jBJru758chv77fUnXhaoZrqbqhgaD2/j1vjRUXtr4vW1+HTxvrc8+Ctp8IPPWsu3n
zETczgOb9q9g6QzBqqI8/lNMjm5Bhx3jXDFQG5lny7Y8CwZk5dUppfg06UgLNu2G7HfCFtKKz1XA
bU8euiGL8MuQ58gqqCpCPIySbb9yYRX53VHOkfHbECBEz+hZ+Sjq1Jq6yM0MPpuO0fXfv09yOfHL
/Vu3bN11TMtxNWE4cpn40xPWLCPcjRWr+KoYUba0yQpt87LAWxQg03tnomCHrt1L7jjtkXwy+gVz
3IlQSlQLc7okk+JdfdP43hfWiE8t+xeWE/XBFIP6GpXFQsYDTw93ZEOLjWxqGRahIDieyNrpJyMY
qttlS61gQd6o6Xkyg3STCK3HeCEJN8LxHe69sf3aI28Uz6DY3+KpvzSKNv/ij7Gz7jEG2ifoLr6G
an4DGEdold7iuJm3rwn5ZAn0/W18RlwCht1QidBxOIaVkz/OdclVkYXGRjaVsckvsFJ3MfmuAuFl
AcM76PJ91ObFIwbZVFia+mMcFW3995+W82/rIZ61NoUwk8/LFJQxfv1WV2WtO1Qxg69d0OIEreWv
k1V791Fa2uc+r/pFY7b9+9AG4Ad814Kt7GjPaORssMTu381uSLZOK8KtaaTNug5AuujgS47afHCo
rB1lU57JWGAKajW2fYhEnF1Z7yDpovKzKfFCviIWiF3swM2lL9Xi5Gljfyowy3huRvMSVNF0QZQo
f3aF+UG9o7mTrWBOUjZFUB9lM23Dflm5dr+v5pmlz1bNn3R7K3tDcONrPa3qje+K9BDMkDMwkO2p
m/lE1qwd3y6buq9PoPaAWsqI7PscVfYCGXGH3UJWozTVRv13bvrWXN9LhUV9jNzmA8+xYhdHNcmU
RCWFEasM1eNuHlo3/s72IGfW7mjf2Ui5TQvTyO27vDLOVW6O+3LukL0yrjWW/V8+ePnB/vwzFeQo
TU21ddVgs6b9vhDukaLuetfXv4zCr1a5VYCoNZX+doj5wqNG4r7kVWRt2FJEd1bpWPfphPCujcCi
bFEHTy5mZwAHZQs8m0p169wzwkVWg6sZe6TM5AGtqOzs2Nz7/cZQWIziOe6gOkWqZTh3LIn3f/+l
/rdbtTB1la+zrsKE1XVd+20JGRtm6ehapH2xNe+1htR813CX+ekw9KjzwXfUWMhN9iJFXPoO1Ei/
MjLPvZapyDcx23uMlNAgNbPcO5ROaB1UIDS7LpmmO68bqk2BNfMV+lm/6PWxORahRi7eKOodoGtQ
Qsm0drzU2xvg9w7yrFCj7naW/Tj7T72fsc9xFNbi//JI+7cfvzBdSzia4eimO2/ef3uksYCb2LOP
1ZcoTT+y7EJ63rsbosg6hzOWR+JzTJHGKxSPzNVnTJ7FrSNOGgZbtwklGjULeRpNM4hYL8eNvIAc
LDtQspmzH95xpGg9/gX17lAYKIMxQGvF6e9u8G95qg71LNU0JuueHCi4AwijAkAP3DBRX2ypYzLH
7LDV7m5DQH3dmvo8xEdzZYHW7IgMbJ1dqzp9Eo5pHKTZEE7E2dVXzWZnIqILAYumPMixeRrfxqbg
/Z2FWQbtzleGTR+JGrqv02qLdijvQMo7XwI1wZ7eAYxHhsRmE2u+GY3vfrF6u1nCXEBdROuda5Ug
xirmDsSGSAfnQXYBWeNfislDdHPuyEbWeI03YgZuBvldO6hzeoiOaCpeDQCRf/8zseXv4Jd7gMWa
xgXYatsOIET998wAkpWJhpbtF2sAOV7WIckv3AXWkdLbL6Xh9Suzrq1dMDeVHgy3qjfZnezl0Y17
L1nhsTDNp4wlpgyPFtgpHm7fUAO1X1oN/IeTG+pSdroCGxaPnwqHudfJ74O+f8KdqDybpWnfmX4o
li3Kyt+AucOo0se3qS5A/eGass9Cv3iqlOpVDuiUrF5Y7djcI/cYHwN/StaJNyhfm3AhB+Qic1eF
G4xHr8hcfOI9Hv3zpfHTe2IfYD2xitF3g67gRiaJl05qkfbzez5fZI62qhbV9+N8gP7zV6zKjOpe
HpBK+TkmB3/OVaKuvo37jIkIpSTWFL9c6/frlzaoILaTgur5o22r5wBOyHuiYy8Ul0O2z2vFfusj
dONr+71r4NAlnVqh1uRZ73aJHTiURRbwHbgSDEYQOSMOvRJqQp1Z1y4b0LxOoIa6brnvCgp/CIUk
/Ex0H7to6P4R9Llq7I8sPPrgxc2bR0eAfRF5/eJCELibjMZ5BM6mr3sXcbcQN+LH0a86bO7wPYqQ
rliycAFhPrQXOXaYcPBKKsWDtcpYX6MYVuVTspC9t0PeLA03mu4TNo4nc9D0rfghlCL1Tn6TP/kU
WcFIe9pixXz9DMkJv83/rfnb5VoYfavSFNZCzpUyK5/XS7EcO6gFlka53ay7PtevZqE1FDh4WX0+
G+aY7FULV9zO/n5cjmb4xlWpsXkzxt2ScHd56ufes95axq2D3LR2ciVCXvY682h5Vgw+4BTGxdSI
Jh0SxMRaDBS1Gt3LQ+41iBl4Ybqc0TS3WGMa097OZrjwPK6dD2rTwm+JxeVzamS3yllM7bKPRrFG
3ejZcNzx3laneqn1Xb2VTXkYMq1d9J2T7rummO5lTEuBByuQnmRLxovR3edOMd59hlozQj+/ja6Z
bjZXM/vwNErFdYKjEanW8Q1brw/qjf7VVTTjYdCCczPaw5tZWjpoGtSbcEj5eVQfc6eBWnke0wJc
PozBZTTqablM/LOHtNmDqyrDY+1HZBsoGW79bhoeRTnqp5l/6LhdVpKfxAMKnAtIQcZ2ueJARuHh
pMWPgmcEuvzjPdvl4lEd0nZtab1Yy+boxuF9NpZL2bqNGEttafhC2cJYJsXok0tA2MuuNrpn6MdQ
dKz++myHTaS9Mw2rr/eyQx6SHtjnxjX1WcuqrxZytOxpbPUuSIryQXMRzy4bs7+LbUc7ey2AJECk
5bcEAbIUWcfXPE2zbYae4s5U8+IZ6697OeBLKHz7ENi1EqJGB6/DbYy7wXEGck/jcIECm54hAyxu
IzRWMkclNk6fI+Qwv8hwUbMakMmG6rBYrhyyCAHW5IM5zO9ZUh01HxH5IKWZWI23z7JeX6PWUKKs
SULHHrz0m46AThlbw3eMigAWY6n50E0+8jhpY+28SB259zr2bUjCb8617D8sisqSXXHNsnTc8zxO
Uax4bWF6YdI3IABY538d3Ln5GStSg49xJlpuQLi5i4Ba7htWfUupHJBWNrp7KkDMqMztS6DyWJaK
AdOYPNhpKU5Fz7s8FT2Kz6g2fpmcmbKkKcM5VUnpGZiJCINNKsjvZdFo5Rd4Q6CPAjeHS9O271Bz
rSQrv0yA/LdePRVb2UzEoRg84GHDWO6m0ag3cjKSkMscnttrryjIO3nxuJbxoA53TaSZz8Wkdoek
N8yVvIxW2Wc1IV3oZT3SAS26k4lpGbAFveHdwMZ4UdrSoGga7zFy/yLjmg92G3y3NDYY3uLhGMzD
RaOoOxfDvrUcVajmxagtSr4goO90q1BQ7OyH99FskAAoFzF+a8s+dsxnS23txdDU01vj1zFuT+H4
1Yx8eOuV+K5H2Y4yiQ8IU/kzhxsZkdC5lOzYgwVl7k2fp9VH7Kf3ytDp95MfZjCmzeGaAZtfQpjw
NnEsZm1fpfV2o2hy1npDUK+9KFlU6CdeXFPJvIWuwRCseEs3ceajkh+9i0B12WGVlXLn9ZpyN9jo
gMWiPMrQZ1yeqb3X80ex4Pytwwh0ZT3xYttqsHDomuKLk4TI9hiK9zxmegKi2VWubl749+xwnIUO
hYNKLDHL77OzKYJ7SpSnSNX7oz5oxkVtfPOCX0g8y7KtZUgeUoA22LQM7YFSJBnsliWDq2rBcx8D
uAX6EoMiacNnlDrsS9yV3K/otLx4ePT1j7wMw+dCFdXKGVM8j9yhuRvmQyEi5B2yaqd6WXOnOjaH
+Ux2ymGloRdLExLfWsZ+G1cmA7aX1hOkHe1UCXU69m5aYqBTR0/TQBncB3zxEeKb0RjeR2cG4cJD
eop6qz+tfRBjt0kQ+MpNlGgLE6j00RYIx2ow0joEK/VupxjN9dZEVd44jTXqMAt7bcC3e24yDAyq
gp9JZKbVcwlRcI0xWLB1fKt8znTkLLmr27jF0BSlgZGokyN6OTdD27Z3AVrSS9l02q48sMCMbk0U
Fd0jvETwR/PgdLLUO1H43xPx5MWT+hUo+B8REM33oS69hV+Z9lNSiXqVO1ZwD/sv30T9oN4NSjmQ
5B/VQzLyISVWgcQKfj5LSxXtFYZtvFP5b29pY3OGlGeu/GrU2GR33zUt6P/kp6FUSfJnxMpuEWON
8FKGY7CuCiDCfzqZSFexlfALUCPLPfWl2GGzyA+gMKyXrMz0Q+GN43VulU3BO+UH2TMo4GShaPqE
iKmaPtu+ASTaV6qD7HW1DM1FdO2BxNMruqFH5c6dNrJJ1Tja9iT01tOYpc/oURmLtFXik5vXwUUI
7U9uht1rGKT5roBns7YQpnz1c1cj7VeoqLLQ63bBSQRN/tBk3EFMH2GbOWyXRnWEzSxvqN1rg97t
uhhqdSt7+bKgcp9UCfgsLtn3qwqY0ouBjN7F7o2fXhdSYLqWc/R22AjsGS21qx9wHMuBJpdYdsVW
ePaRWlw5VVq/Ipf+CjOJ72fUL6l4u9+cyQOoNU8y4Z5sh8DEKnyeFDggtXRsjV+nILlNspx+6VSF
883vUwQq7Kh+8OdXSkXw8ysBgqtfs8p/tRRf+UjL7qdXgtW7mxRrwb3UBCU6F+NliV4eqrTZ/JdN
3pzryGWx/laVp4wmDNUicQYA6d/zPG3mFYGiwqewo0BH+LONj6LKxEsqovfJj+oLwn/iJdBjEKx1
9TSULH360VvJQXCxsTUGan2bEjTjITJAFcnmDJjcokKn88FxCWdQ+hXaJPpOXhGJSFAWRUyRbu4d
w+gSY0Fz1diVH8j+hOc897JdkOCzwGoN4Q9zCk++m+SLIGJLmYcD7NJ0wBkrsZ7kCH94RfOte5T9
AbYjvHZzlq1Q41GUjmpyGN3gxaldC8EUnd24am29SldmIKFzglsKPWhu1koW7eI4isAb0XSTckBe
07V3smk0FszQohHH/8/Zefa2ra3b+q8crO/ch22yAHcf4JLqxXJLHOcLESc2e+/89fchnbWcOBvJ
xQECgU2yIlHknO87xjMCa7zjQvxRtYzs1oy77DZmyoESk05GV/BbcP2IH2+YpcdlL4qR9vz7b1DR
3nce5k6obcuCWo2BS0i8K2dFJleTsrZ6ZnjDuKVAOGl0bycujF4KHKshTDs6t0LWj0aVcVLxf8Vo
59FoNkZx7WVPqmxFt0WVx7clIdZ7KxYNbcQIY7kNS1QGTLyt5VBaj3nRfZI7bsxtqjUXv7agrRTT
PpHU7tPU9dNuEsg4A+Bwn0oN8sZECezK0EnIQR/++nTsIc3eqvnp9POrFS0OWdsyynNPPMnHEXn2
8vS6mPJDQRedAC4OK2c5Raan1SlFffpgff+btl3HR8vOdHc5yhcA/RSujsflNWAi0dQcV5IVDe5A
JfBahTB3XRC+4HN5u3rbZAs0MdoAtG3Ztjx4RPFsdOi6r08F56yc9NJ4kAnRPfnkK+5yLYX3Ni+9
bftPS78/zozs769n/7P07lXi0BZbpNP0WuWbupO8bRSEocsEbZpnadONkgbJRrRdvnrb5ivttOpa
RVsvT1t2dLpaunpqdtu3baawAKaNarkR/fQNHTh4zFoR/PJ8eS80yliT6CFV16F1C/89d40saB/V
TtyjHwsQ4UhrNmBgkq3ySiu7+vPvz+9fGv6axhyBtpqBC52y7bL/h4ZRZjDJCdUmeARUE8YHw9zV
WnaPwat5Nqx2K8Za+Sz7lnAD1dQuJUz9fRVMxhazf37Kod87OcJBB4UVJ/n8IIH1XxkxStBlVa2b
q9+/Ze1910QzbWFqFDcNzdItXbwrnBmK7IcBXanP0zisInuqkYjwoCcFmc+m2eyYJsdOL3vft8mD
ScQ3eXaOmurdo5nVR6x9yM0VLFa0ETBPpWn/6KPXd1KRyuceZtidNKYXI5X7x6LiC1KJlNmlwQrb
dOFn6nlsKkqbg06+dp5wkzdsSyE2kT3L0vKwHIhSoSe3Ksz/INXQrHcXJv7jlmkAUTZMna4ofcaf
m0e46FFiZHP8gMEFUyRlfqI/489B3iya80Oq+vnJK/CcU8Dev9u+rC5HvB27bEtEDqs10cn6m1/k
3XFvq2/PzW2MO7iaIpiwen+rATc/BsJ+xDhADaTWRwIaTF9sLL1m73wITlB3wDl/vWxCrTXsuZJO
sGnZubxILxPjVFuhvgNHN9zKRdkD07gWUc5LSh3npl+1UFvmJywvInll4CCf8I/Li+AwG69iouOW
naJu47VX9PrSKDkm1AgZciJjiOeHZamp9dwBs9yu3+3IUljtznKgwU/FVRVAslVbmOD04skNtLC7
NxNjvOIDuW3TDrrX/FAOjzim4rvX/QalUQbJ9WnZh4hFzbLmlCdk3hhlA8vVDxQyGzT5lCjl96Vl
2/IQz3vfHbxsW/bWjW7uhQ+dpp/84ijbLcWHMbkRSlFQF//7Ydk5WQDvN7k+Fsdl/W23HIE0pmkw
0KS1yduVJmmjzXdeZX6Q0a9ESpteWfN9GBlNfJ6a7NK/3oYRyW8Ia23RKcx75zQfEJwZnURUFcuL
dGUq34h2s+xbjgrTqdpDXR0ZqMz38v/0V5Vu3Iee/v2vRukgu9YgkGyk0wRBl4DGBOTeY43iB1da
YV8wblqXZbVXR+lR7aniawAYTt2gZpc0a76QL6xdQZXXr5Ylw9OZAZKSYZSFzjRxQoSz7IiY5xMj
UZfrZfXtYXlGBdf1bZNM88FplRhMStNLZ4RAwNjUzNoEsiGdl21vD4HhB65fhMmB6nF8hOFFAuC8
tDzUkjfmzrJI1yrZwEa9RG2QnCI/g4BlFdna4mtYVVFRrVMwG1Al4EFT5BowvrUvfpnDz+i77K5u
qFv3oyqvX1frtr2xiQ1SNd3LXZFVlF7KoiOPjoMDu2+vsmg6UfxJzj49PLCnwnK8RtcehkE11q2o
p+2ymhMO6OjTGF/KoPY/VoxYFDvRH5Jp7DAs//Qso7tOMckw3Gwi6gJq/cSv+TAi7nvwjLza5j3T
nzwPCoiW4e1yAKS30TEDz7geQrs7iiIHITzYxRNq0PkFrEKyVhnCqSNgIfW6HfXJWXYgFbuhUtJ8
6Dy/gC4DUDbOUK+HlnpYDhAlTGqJoktnkadauHHq6d19bzNp9WC0MXOuNrMJ58uwApyIyCrGwMaQ
Wdt5oap/1GukWfPuyIpRcxvMV9K+MtZWIIbDLC7G9wV6TgqkY7kQ5wZ5lZnAsxZjhl/E+6AuUny5
dnMccv+7YUMdum/0E4obMtDGq6osaU8hwXys9WmthI10gbcw3o42daUCDekuztThVoWyeNPqp2Xf
sqVSzAJ1UmC4yyq1ixtd140DmYrBvg41bRPLSv5pzOrN8lkYQ9u5QTPVV2lS0sIbhXj9eAExr7Is
zx4VjR81qTzyfgiG8k4Q+LQ8M1NiEGiFwJNQI1SSdN9e28MYfMar8fpFqB6Qvd6C0amR1XGRkzJz
jQowgtSBvMx02KZ1iU8Oc2tpvy6MywJJQq8L/+wa5f/NMb/+CV4nq9tqHha8/QnJV8Ufbsvqr3dl
kqk0GZGrbmqG/f6uLITf2KnRDh90fbIucdJeiO8oH5WWfMwORst2Wc3AdhiVSsGsojPo9i0lyLFf
ebkvdTEfj1m4GUA8TIJShCT+7yVJN21GGWO0XZZe95bGH1qTYEp+nrbOIyvakoZJQC4SIu39nIe5
Q10WaKjv9aoHvAl1V640ZWfqwDiXpbdt9n/Ythxn5xdSQ51RSulKwYxJ9iHF6UM3lVQeE9s7dGqx
H7Mp0rbK4JmbseXO87pOOs0GnjFMlCF57NomWWl1ZR5KG6CoqO8iU0oYlRnZPgzClMszq9HYfSN9
UbnGyqRh+gu/LUdRAUjXmkWS2bJaefcmkpaHAlnlpqutyrhKhqyENRcWD2rL+KMOGvIf59WwyFe+
5lX3fjrpN/z+GPPNAp3RJHkpt0ncDJjpWbGXbANITpeeLu/J9IbNsjbGrX1ZlqrWkqGMkacXm+Cn
nWWjZKSPELS8/dvBy/OpUm3k+amvxy7PTVruxsvGbiB1PPQ1XLKa4m39UC4Zq/TFAyVgEyVAkRyW
/0lk27d0LnWKt2H3oWsyKrz8jwzyClw85QPErcwUj0UafgmiKf0aTtGjXuU6w/7B4wS1UIASDnk/
HxByn/gQipJLXW8jmZuHS6+LyxhKHWO+WWVsa1fXeBNvA6tKaQvPfRtKQSglcwF33HZq9XRjhVO5
Zzxu3dMmvtG0UPtSCC+GmOhrV5oWFFd+WXMTmne0wXRV8MP6YMuZvzfDqtuUPRecOvq67Kf1HKyn
hEh6vZHnbAavX2sM/6+ShHFFr9jFF9WOHnB5dWD9VHGgkSutlu186m5EPPCnmaW67Vuz3pqFLX0K
gNcsByTkR63VXqsO8NWj+yykQDO/oOzrlWuNk3XGPaxd6qKjJTPvaD0avpCspBvVq73jlKblykiF
fR31OFzgkn6sq7wGX1b4HwRzg8JXxofONIvTWOnwk8ZsfMDmEW6aUMtQ5LM3LACrSkQ/XS17KzxP
pp49QFkaripiE5iScFQcTtN29CVgSG04PTRRG7sy8TfH5Umm7a9b0G33Ut1L12ZGkuzyh/G97E07
6FbLkwhdTFaNZxl7kGb1uYpgs0zjhLCjnmdNYaR9eFslJ+r7all41ZHS0o+ry96wouSwPLeZ05XC
0qekm9J7tHUa/yLwDqHfie+L3Pq6OZ+69A4KNm5p/cu+5RmSJ9ZabMhoQvZx5nniUznUFcgOgHMI
VSnZxzRoOtXYJ/mMpvMKmVwpMzoWoyfu4sm6fd2e2AZVN5TEVjN4N4ymn5ftNUMSN60BAmBaSq7T
pmicYJaaSCNxLWlg6RdjKvsrdLLkQURgdbsWYQ1w3rWZNebhdZG8GvOwrHs0Y7bEbsLI4SYLDEc/
ZyMYy7okqud1W1ka51CepMMP4pp5m6/cjEjaPS4WDF9RuXVR+FT1/q0ZeeFz15dbkorzwCnSp5SA
8Mgp2gszYxE4eRxBtPCn53r0LkZl9U+k73ybqlx5VCd9gAoG4G6g7O1AiQez65kmSMGEGQQGNpv7
kOzB0+wsilzz4nLQslRrDVlRlpW6yzapwjLjSAGvkS6vQQch3MLvfFl2vz3P6okeC4IpX3deOjg2
mHO8prG/loxSv2KOK+NmVZR9ZkftGd0WmDgR1HdSwFjZmqruM6S4i+ejVnSklZ913au7KZxNTYuz
aXEx+X6qHIMJ5c/sf2pGoikMLc2drhpMBGg8UOzDJlKQWWf7EQMRzKwqL38NQa07+EH9SZnz2ZYH
e3YSt356JiBeOi6blkONACikB+d09XasGZA8qIhgl0SVWKnq6F/UtJlIrzJGkukS/dxEcrdW7Ty7
JxdLxXur+U/agASmZgztdHGxisH6fM2HeCbwKfoHOwR+uLxS5SvfXymfA1o1Q1K3hlSJM6WtXITB
2ZpXEoah57SfEsBufRlualOacxHYYyZ6hA+RfE4XJSRVk6jZsZCehnkpUsr05BdVs8tJIHxdCv7Z
9m5v7tf9WsbKjzpAPtjURnHfzIuBIcsHSfCwrC4PQrMyY/16EGRDoRK0waFWbChurhThdQd6M7G0
5AHJj3qw9LZeqQZWZ3gZkMECqgPY1dJrK9HIYZ13wEMrVr3dWofSD+yPVdK6iaEPZKRgkcj6btws
q+i+9iTJiXuyfSLaxRjAEujbLXmufNSMvvOw9j4T2h66aT4DyiSt2mRJmJ3A8qJlBru7LSe/u1Hs
aXSDAPe6nNB80OYKkz/Xmpo+1PdWVj28bVqWrLLXV+GcZigT+KPEqXUikdxi0o9vDtKccNV5ddm2
PEwFIxcHzyERkRZwPohBNxUFMFehHwZItwClsKxP8/pQ+6iYlnXu4n+v+2n1oMsZzK9M/iSjH04r
OXthggi0MxPMlxAaBLFu3KIVNjaBVYRHw0z9c2vNDSepqT60eQb9ArLvc/uUJHH+kqloSKtKtT5I
XPYQDiTN2e8r9ZCbabxNyra8ZdYJ4iMtk6eOwM3lWUpXXPyRqxXCPc/l0rr9feVPFT/bk+gS6rap
ypSFbSE0mdPp55oXNcqgs+TC+yryGX8waf4xpdaHB+ZFrf36KY2n9SfRgrmOCFh34/A8qkTjKTW2
Ykko4aVVhz1JSET+lZ7GiCy/CqOq3rf2SjOLcJsWeXAbZLdJ3FxyzdcPsiS0A9UCAl3yInHDrkUB
o2PKYNakr3J5hPo1JDKXDl4OBy2Mz037oOiSvmpG+G3U7Zot9hPKyVqFpaYJiLVQDsYsvjFl3FMA
pT+pCnCtTPsUPaOc1a6n/ANhdDZKHwjGKv1NkqOs7CQrnrJNq/aDZE8EFfk0MPHaix3d1NTFWCkd
zeiOogdUb7WvL2IkicvrsCOFUKSPkmzScoeQ6mTktG5SlKmr3iOfygoS1xNKvsHqJm96L9E2k/ja
6mq27yi1rE3q464AZLqhAj64ZlUw9hbt3pvCZIcXF63MhG4oFrkDohdDJxlqUshbrnN6PLGA4ZyW
ziCH010PNDqSSG8cA+752HthiqixuUbHJK0R3hWbUbNUJw56WvdxU65kgGwkP8CSkXr1S5yD7OuM
rFxnvpc5klSmq9RXi9sINSCSAvUMxFo9N3jBYiVsSWQIXAg3wwHBsX0kwRDweY2RjJ5hcBdjmnST
QaXkSK4bIsSy2sPhW8HDpJkfNfsJjj2whsIxBioG0dR+TeVSOyGfefIDbWsGjJmMMo8yx+vG8kA1
3G/89JRq+schMrSD38jmKhbgexm1+G6k2A3ZkUZNj+WeWV16wsyfnkou0mMA9LXFkVFFXnEX6MW9
EE16ECGtak8/Ur6+gMUyPnHt3QcW4e7kjltBds41I3qopGSrmH1PqFVYuzntyBsdMV1X6U4SmKgf
ioAAOBL0cMpGTtd1zbk1DhMyiPVM89wQ6ntuE2s6BzkCFcmkK46F7VR4pMzKONc25qCLQ1FGH/PU
68/eSFE2hplhKZW3a0f1xmI+6nBJtvZgS4FCq8OdElXt1fKgmpAThzIjgi+oEF2VsnbUxhqpnGae
Crqxlx4lymo0AvD9JjG0iG3d3pucRj77pSU+YtN0rCA4llSxD1IqDfvR7h5T/ONnXR3QRmt8jRoC
V1fVCBZmRo+4Ef3kqqsAJHiTpW4HRrKrVDXdUNK+yn25VkOV28s4DGc5S68bvIuk06OvxSQPHmPU
mlWctQShp8GagoW9TXwzXwFRXhmD/8VQte4PlzXl55oBVzWsAJpQBGJwLAq/mC6prNl5jB/tWwpe
6wAB0DiiH1mRah4REZRAZyI6xHMyXKoOxUOPHO6EgG3Vwi8oLPf3F1lb+Wnyv7wbUsIBttq2Quvz
vZN8QHKudpze32zGxFA42oo46fy5s4LZQjM2q0m3Y8eI4IZYg/WiSfHXtmmGU9vb0z7XrW0pm4yg
KWLtGKkMB08KkD81oblRghLK+QTbsO2CTyiS5Kt6Cq7i2lSQGnThOW3VZNuSCyHWy2Sc4MQHKQ89
Ry2i+7At77im2mu/6FPytRKxrWTtIUyIHYx0GGK6EcMwm8vdUWu3fFwgcdrSkNeK3+3TtFbdQMid
O/pKRXKUiallXq0MI1nXvXn0MSKRQpA66UA2IdjIF7sJg60Im0c1mwD9Ffltbun2QfWVQx9Kd5Cq
oo8x55CjWPZTmoOu08ZWPqIS0XeZz+Usl5JoKzy1Okb+uppVtm37Ikb9wtmJJ6tK1mMPzbTy4vak
yk2DwtMmQkAujk3ZNuckJRzY8PPWhZ4bO7FshVQtlGtQ/hLdhJDczHqcXn7//Su/3GM5E+fzEXW6
rpqm9e4em8PtNEvhZ98yUx6uu8ouCHvy9N6ly3BXByqD9IIarzqfnUWZBzfCiv7gj1F+LkAt56Aw
BUZx6miEIr3XxsPmy0y7srNvCPHUh3xEYUiaktlJWNQaU6IMgY0fqtq68Phk9U4ULyTJmNuAMR7J
QfFJkeP4EKM7acNuxEfP3e73H5P6y89kbpYi6uC3otGDfN84VSSzHvDJTt+UPPlKDFpzQu6QgGNL
fWSdoFWWbq4aV2eUEVumLP4+GJVhTQ0YvXCfW5tQqE+Q/NvzQLosLJVROiaY8KMxk1d936mnqSdH
8/dvW3lX2+OjBdUt46S0VMWem4fv9AxKzPwLIZD5Laz4fcix+GK3vboiqQ+qhueX+8w00JRMzUcR
rKl276GNa59za9hzr8MFS3Afd+2iv5K6wqFcaR9qc0ycyALmD/3fVTitGDtayn1YKvJ6DPIdQCV5
1dT+UbGANXhk/hl1uiJwxNgP/lSvKDVa296iONY3CWCSlIBN0oxmLnby4ElDtjF78MUBzd1jid5y
XXoe6BI/7E6mMdIAoe+Kx5cMzzaPaqeMxqdMpxkYYCF0Y2ls16M/mJtcWAETt7xb1VFXYh8c7Y3f
apsgF9WN1jcppvzEXA8EXW08XY+4hdsM74TfUw6bGgxiWrmqdL9xvYKRnh19wUkX1OWTpOviXCYM
yCSJvFvFImmzxP/umFE4Ujzy7vGW2fteD19aBkrYfJbB5jDuYdYWu6JukN9Spthyi1UOQGdDKLtf
ZY0cXIgaWtURRJU3wd6Ym1M681PiIkMiGQN9X/f+sO5hfrm2IbI7G4z5zu7aZwF7MGUUoCo7BQfZ
dVEztLug2GFCJCM0PXjjyVaLeBeUveKMnR5OlBcyV5SJO5IVfq2ZEjmsJfDHXraDzKHUL92E2adM
p+NPdIOSHgmoZDCVKSu/f4HOnd7VuW7s9K6e3IaarSyUa4jwcy4Q9rt8auo/3KneOWheT2UdnoRJ
vdqGU/fOQdXKns3v0vS+GVUYMPzoMic2JXsTI9nZKHLY0qXtuivDEN2V7isEYkb+MU/wzHNt2Qx6
d9fNCX1Y/e5TvpTf/9LUn7Vfy7ujgI7DR1Fp3pv6O3OnIqtJlZZF9DwQpkgKBjG9vZzfcJ7kxLyP
/U41CR4raJ24BeXWTaLUjtYjTl7I+8UEyCoayeHQko2mGPUGjQKVvrBJb3I5s9fyFKibaZ6eZHEf
8vUn2lpPBbF5efDQcMn5w3/nl+udSXNB2AgOFEM1fwHMaGo/TfHQx8992F6QDSt3io3cvUJh7Hrc
KVdjWyXXDTQ0dBKdq6gjjjTFUtxGcMGWNFK961rJPw9Wi4I2NjVEkFF3Z/b3dm49jf5Y3Pv0/P8k
FrHfj2b44DWVToymWbbOheTnGaOhhHVaE1nwLPmAbyaQin1ufmiSiKEC+NKNMaiDE0hevsezQ3sI
WewdtOFrM7EPmWKI/TKZ6mTtLNUDer1sr/akZeUt8x2FfArHR11pNn191pRiH1E43CqWPwNLMNZA
TLMPVT/JjubVW6KBvo4oxR612EK40lTnKPWqLbXh+D7tKspmXEybdnj4/Tf3TsG2nIiWzuTNkoWK
1tV+p5eZ0hZywhBHz1aq1ms7Nnzu4B6279q60cIiPhqDYqzxSj2PEkFR7XCQxloc06Fa414CQNwH
Z22Qq5NIgwK+tfLJJLj+WrOkPYmFndToHzH7kgaJWWOFejF0yjrpXIoqsE8iv7yaMu9zK7dcoz0m
VfhcP3j4eo5VC4v89/9Xzp9fvm/0PwxaVIuT1FCMd9eEqk9FbflZ9pwIIa9Q0vZXuIFtgrY739yH
DDMvaRiv0MlkZ3vy7/QmePHKSXVjWRWbRLf98/KQ25R2IfcAexAoK7FbRW0b33Dl9faFVT8SwTyc
JMq9VpOuQ6m6IlB5AFRBeRR345XOe7vWAQ6FnFs7W/fJtE8k/Xqg3XcVZ4+huec+nZBmSY4DVIPM
1hxRWNhdZe1DabRrjx69FuvKkVBytPxNJ0PaJSWsRTeTYY8vTG6N1L12nh8FbktoiFP72dz8YIo1
3Yo0c0bdkAg1SUGlYNC5gH3ITs1MPfJTuyTCHiA4WhremGilj9KYlCtaFBf0i/mVOtw3zRTumHL6
1OkNTN1pVpAy3CUuQnDVnbQPDAmReNb9c2u0R7usyPLh5gMM3KGpGF8ShtHOhKB1HZF44qQzh98Q
FVHFZXbFmN0+WkYeHmli5U4T62KnBN5wGK3xZQhbla5Dphy8OdHVU7PnoC1BXVDHdAgNGE4FKR1e
SS5lA9tv4Mq+EYy6sMhR8JCB+8ylUF3MFbiuMx2iZ45DVwEVi5KPhl6RaTkn8KoWNTc0Q3hjlGMd
jPVZ715o0DeXhMGQA0ZkD+ut3+peFX9E6H/wKmrE+fhkJZJ/4gpebgYfqneFtM6JRtgR1Mblo5gf
cEg7JLQWJ98rnmAUPVf4wHdKLq4AO+u3etsOOxOaag+X9qKGSCoHkX7N2uqsG1DpG8u/7snZugaW
6tZKektyRP5i+tzajStq++ZDpkyGM9J6OGayejUIRb0blWA7WkV83TPHhHk2NjsuS9S3+6AnQijA
SYteb2eElP7BkzK2KFJ7HTEyOaJ4H89+S6lqsuz62if/7A8jevOXWYVpKEIT3AxNW0Fv+O463JFM
yVmnt88G8TFuHIyM4lJ8WZbdcg1lBHSxrJITst6oZLkXTuQDPDEUfxUQzLg1wulrOoRim8QA5yMB
ePwzVQ/TAZNl7+NorlAxc+J2fiIhEjMIKDwucf4Zb4YTG1lP+otnOKqGTdrvR2ul+CP4/rQfT3L9
OU6ynYbo8xZEQE6AYNaeYZCITZQrLws1B9fIluwSbS8GekDgy+LHtO6SFdYx7iJtwDSEv9Wnodjg
iVG3mAfwhvphfuyBasVz3mdWV+1dG6mKO3X3KZ0vuGtDtJYzEErBlD0PFkojY+iare/RUIrnU9ir
wqsu6sZzaIjrZiqq1znMf/9EjasXitzXHKwYYrDm3er/3Ocp//7P/Jx/jvn5Gf9zDr/Skcxfmt8e
tX3Or76kz/X7g356Zf7693e3+tJ8+WllnTVhM960z9V4+1y3SfM3/W4+8v935389L69yPxbP//7r
y7c0zFZh3VTh1+av77tmXb4iy5Rg/sHrzX/g+975f/Dvv/5v8uXpS/rl16c8f6mbf/8lWfq/LNtC
188kCo0yovC//gtO4LLL+hcsPlUz4ZwZCo+c51leNcG//9LEv2SqCiazLk03DNNm0luTWjrvkv+l
qrPMXBgMRmWNmszf//vv7L/Xr+0/swCVn++BQudl0HPyNpifqrI2v4cfMWsROFu91nQJiERjb7jO
RVRdbBIMABQW/gbGVLaryQzjd4dHacD2yUnpxa9n108n149Iwv/4Npi8m4hIQL39QjeZlLoau6mT
dvAiCwjPqkWPuH0ya/mbnTUrvyTpIqwJjGuhUbmNLEWrQOWO9sNX9/3T+elt8GX84MFYPg20zZqm
qwR1GbqYq28/KJzh8kW13WneTq70YuUlOlUXRVL3Erigztz3ff4JLde1EdqfkrEinoWBW0FuLLea
TNrWGjOIPqTo/Ie3hdjqlzdmajZXRWbjFvN0ef4af3hjQ1yLUjEpo5rdmDmp3OZbPSovyuzkTE1h
w2jQh1UeBNKhmlTUuOOgrIZIhVxUImelmGvka1yGmCxa/9AVuX1ShqQ6meY2Jn3iVFO22gk7ve5z
FTPXPw9JYVarAD/UquB2u876XOD7D4bLhOHpEErjg1emxZGIevoXoZSf/RmNYOTys1RaxkEHX3pL
gah17aHfjgbyEmnqpb2vZC+2x01V12rZLb1oXTf1ziyTs0eW+tqQtcDtqhjfW1p/6wbbERNuf/7b
2VmOpjsrrwh9Gb96zK8prOWboVmb/sHr+mZrmVAe4hGsUrxXrHVOyrPbcI3flFJ5ZRKlOsbXetQH
xyRObJxHtHi1MhmPmdoT4tuBrW1bY13bRxngXKSqECRl3QDcFc002B0aKDqpYRwhbSf6t6vhy48W
2Vrgw7xkj7OZvi5vK05fxlJO91JhlGSX2c/N/IXMreY+fEiFMW6HBmkmnUPoCBFk7InZdF/rJCpR
VA4bihwdup1yhHmaSr4zUGnhpvhiZtN1bvvXpaa5ke6pztCVN9FdlpRPvTnLp/ANYiW1VzCQmktc
j1g/wp6j7FXti9EVuGVozHQnHw1Ljf4QNsNEgjjxYFqlXk/gZMws9lFpijtFM4ytqkT7rg0ijNhA
hopgXIm0/0DFaMKrUJJ8wsAGX2z5xFh745nXymR+9k30wAUYi7nd/2APIQ1NZcgZ5pNRNzRXZpw8
KzomtSalXVulExEx2tAD8u0CZJCPSnEXKnPrPxvDSyQ/+SBLyG1bmUjq5SCN+QEM8laL++chj11R
APmv6xkIm5qMf4sk2ZgWeH8vIyp2VMiRpHRzracZoXhVwFkxBtuhqhg4pMZXSrwCR7bSuPnYvySG
qruxQuciaSXLoSfvreq2TLdK4jekzvnmig6SOGceUxzgO6uwrAWXALXa2Yl2yFtNrAJDb+lv86DT
I8HUNy/KUf/jQ9oEwMVxKmIRZIckyqcxhEOTMmDg0wwuhl+LTeUXzWHZ1PkV3YplfXlo2uyDYqvJ
D4cs2+P5+csz3p67bHtbXZYqMUzbSBI74uOyQ0ZBfXIJuHrwvQD57rytHcEpLEu6OuHrHHHWBQwl
141UZtS09byGh/b3gUqPtzevTGO17F4esBcGlHfmwzll6APwkRJzLykZfECe+Lrx9XE5KrRRKE+9
pr8+qZqf+fZyk9FaGmiQ+ak/vJNRloOdNyqEUiP40Eslen2Hb++NKbZFGWF5C8vWcXnzy8uby9Zl
sVzeLpeQjDz3EBEBqBQR0ebW9Dm2jdNT8pWnPqZWoer8eHzRjG7ll8DRfAsNosc8Q972eEkoIVar
aqh6Yqq6e8bQ39L20oGL+WgY6ilLjUPWZx0i3umjrrUvzdAfiiSnLAfhxsEF2KwJ1k132lQjMmQ2
vZe4sDskr1hXSVXtPNm/BbKvrtFz0KYzo9tI8xz6iBcvlu3dWDY3qm/Z2y4jbCNBatTiJzTqCs6w
neDW9AuDuoN+FQCAPmXZZwbglJUtQswi5ORcv3vHs4tnIAiJkxnVLtMAddGYGFyInYkbgIu3Mznc
5l1xJQ1ecMB1ude7cbpXcVh6Uv2VKu96CnV1XeE+d1ORx1yey5tsIotuAPKwKhBaOKFWoGGzI9Jo
zZE6/Vj4q3FKiL1T9l4TUnzs5RpUmQ3UMWHuGQ+1W4WjtTbDlNyiYLrQpn8u+f0+lu3FCOjk0bab
Ns232PSNkxEaxQrlZ7RSATuvkYxy07JzFxjHtK4sf4MDsN2UTj7IDflEo+nYRThSEsMIbSjczjK1
2nQM8DCKHOshgMg4+TusAlgumTBuwvYbFYRnfZqeILt8EFKVYWgyy50q2Ts75lbn92FxgbiDRdGv
TVduI1gbL4z3bLTyo5M3JeFQwZi4Zdx9oZgUOWbV/j/2ziM7bmVb01OpCeAueNNN7+lEkWIHSxbe
e4z+fYjkISge3aeqfnVC4YBMMWEi9v6NgpRlkK1Nk/eoXEJsRBCA6Nmhryb2vBFBEPJAKY2YeY3J
ZIKLEkzRqqCvmlUV39pyli5UxcoWee7/CrL2kKDob5TFD8XOu83g2eu8uCl6/zmAhrpSIZvuraI5
JFaztnC6eTKbr2kbqMTfjWQRQLfcSZn0oDRauW31ZKsp+KsQ7PqmJsVPE7T/Mg+KYg3uL8UrDT3m
LD8qZg/ESB+XejZeRgnVgNGoFoaKgA82AvlSDl1AL1wBaqGBPdL2+DPsBkM9EYwFmpPt5FHWV1zY
N4gUDRtU58C/m+D0UfvCieFI9LaHp+7jDlNH0m3Gagb8wc+RgMoiAvi1Cd1x49XdS5Dh0q178bDw
/Ls4SL5zi+9bw7wLIitZW7kBiAeqtjWxrzGk9rPyk2lcshaSkLG2+/o+cRu0Kkr1a9nmO9Skk7WU
gzcKbFKSQQ5b3J5wk2O/dvKbcIx7fonsqKm8oNAwj5zCXraSipFu6d3KvsW9N963pnaP9Ptz52r2
0sLb9ei74YZgmoXoOTgPZY+gdrUc+2wnkdAlidvflwooWLNAfU4atV9IWHNtqfACNPx+LTbmbZ5v
7UR+6YsKjxMn/66nUb3orAJvcIT+F0XAWywKHjoHZKDTttqq2abW2dTyG8ilQNvQzUInyyH72UiL
fi8n9UFN7FvbKm4rwqKLXoIbOkRfetL6yNR9LiMeTc6ElpMQXCO5M3YDFAyy+95g37lltTaU9lNm
twSfAjQnSg+HRlty7i3X5ukCJZiUTLPuLYOXcEmS38jUXW61TyDfDJj+ZGkna/LWj9mSF5s6hW5V
aMEJ9trB8lae2QY7vx9OqBaQQZPkU4qbSz8S4ijHe5Vo99pWiUYRUXnJtahYYCXyOQRyseh07ZM1
Hu2AvX7g+mdZjj8NofnT7uWvQ08CyH2UfPNAhv1isKT1w+zBc5Jy4YL9JE/2I+2SpyzX4gWexM5x
aEgQmYnlrzRA6xcrnohw6dAnlxj5mzUyNOymphHRdx2GJM1aykSOOss/kaGSEYZSn8UsgizlOm/6
ejnw+r9ILGK25CzSRa3aiDa4irQJowTZ8tQZTmqvL0Y/GS5qbqxrFex6XEwSH6aTjKuR7GJQ5tyN
YKRXVkHEUC7cagG6B+0b+Ze1a7NiQA0GewQ/SNEjdvdJXllnrVatc6ew0stGpd+Q0MeCJVaXpJPK
lSujPahIn5Bo4H84fRNdrsc1MpQJT1WLPx/UpLWjERovx3aVN4bB3+mXV4/pTa9lFD0pJb1tvwLY
a5cqcHB++AEIjt2758YatHPL7z3yLypN/K9rvABz9aeKozbKvf2LlGsrLDgXbJHcU1j39h7FkdsK
cSvk0MDKYmxSoId0sZMowJoj/yVJJvB4rT+MtXfTqZrGS6+G0gVgxXLj+PxNDolAq2O2l5FWQX2q
OXQGgTWsrC9eDwktVuW9lVTJKR+SlW9LFcdaqNBNP2KeJOEGkDrEbDXLlrBfh7WNz+gyN9r9UFpr
LwmyhYR2RqMXzr4u8gb8AgIjPZCS1I0uVegXO2UovgWZBxrfxY4u7KKDgwiS23TDRe9t/aBY6F8k
0S/f5Ds60VarWj4m4crCDDm7dJDrYL5NS3DjqYBChFqHvFPUYpXV1hfb4FeJyz5n7ze0F7WU920k
73gvkei205s4UtD7YS281I3UXY1jgTOHIxHLH4ZVUhEMdQaCnrXdXeKpcNTuJxKD+iZByjY1x8+x
A6rT2IWdx2aoZuWiW9GwlMm5YjAWfHO8vtsFrh2dLGK+SSzne1cdf9hZf2s43xAU4LLApngq2qmA
zTIoS1GtGmVUlmJI8xqblxQ7Or845HrOH2Sqhb6ZxYu5LTr1vEQ2S1R9Mc5G/nX+Hzsr3VlF2ggY
CSG1Ze3z1zYrMFqiFqhh+d+bYko5HSFq87HisLkpavOpbH3gWQVbljUZHyROwPPbkGp770oy9sEY
WYGEoTYX/7XPxleSReMfjit48AdmBnxRB5k2nwqN0EJezu2kSKrrJ13PNX9UoDr/zNT9Y+K2+h7G
GVg1JKenD3w37gGcVdaiN7LN9vUbibY4X9M0L6WNShlLpVqGTMhnYkTEg1pU47bax576GI8yqwIc
yXwpjVl4gvc1DdAvmafcdBJJiDoC5a6yxduHBIKXKZYOC/xj3FVBlHCNJtGtH3p3QQ8LvsShmb9N
gw98kpGLz5Lz0FjlQq+TalNgcnzGO6DcSD6O2aIJTDI+B5KfsGs1kJCEAXxSKu1zKBs60m1spWPw
OWs97gzgsmazg++i7G3b1mBQl4tRLh8sCKrYC+6atoSF6WNkk/ulv4RLsakV+HZjVwEbwxkZB/Ea
VQZjKLGj5z3qyaq/GZydVY/ZaWgPj2zEIaLi2nYSNbvEtUTKYNWIpjKNQhE+VCwe9lURvE7zRmU8
aeZQbiJF8SARbwv0/k6j8SVITAQhgywiW8KeoIrkYpFr7gpjGWWNvhFIYVM9tLHrneqpUIhdVKFH
TrMolIXf6Zh6XXRJOqvsVA5eWmhHPM5iXmz8jTgh23leL2PWn3ia9ifDSz4VqmHxXGZG6UndKZLQ
xB8iDxZEbBIHsvKEbXpMhKEPPltqmZ9H245Zu6GHAeXjO0F6deM2OXCCCpc1Xz8mo0yGsa13bsHO
cIxhs5B6S7ZmH3x1iz7b1GHwjBsSrAI7k0/gsOWTqIlC6wbc7g15XKoxZLqQNDqxH0njJ8AuU4XB
NR2EAl66ITITT0At41jgnoB3t7JLS9vC/dL67rCdP1lGWR6Aba2lqdVMVwr7C+KUukky863Ptwit
9NWiarv7PGXVC4NKP4kLS9TstvNwTFGzRUMOnIVjDTKuMXcGaOWT09XaFuGTp9HR1XyFSDyyLCdr
GhLjZpdr8FF2iImz6AOcSsy2W3tyNu6NnB3lkNUgeXssBgwJpAo3CbixRDqJWoyzMhuwIF07SX4O
kpNVB9UuaAys1qGBpoC0i6exgQxrduMaUXiMfaI2OplqHJ2AJn8pMRTVezJ0U68nDeVqYk8spcwO
TwisvM4U00Vh2ccQgz/i0finDlF90PDkWOkDb+Jg+rv7iV4v7elvWE8XvSiUJsiWI9KkvFtzNoJG
eBx9NDVFgZ8lCZh3VYCyw7RrTxfQ0T+LgWY6JAub5reJYkicTYyLJg5hIPIiTbl+zDwwf6rom5tO
XaAh3LDknfvmD82xPoO6/KRNWKdFiYPdu68OpYQtgI7D3vz95k+cv14hvnncEjlzyQXAIuQ/33HB
OXqI/tLUmj/7w9f70BSTP3wNcayYh+bE97gp4HC5ydbTY5RWNMgzRh49RI11sju/WSVlXa90sihY
lJKfJDv2nMW6dAmhpi49Ij9rVukB6EOSUY4fbTqrGi9uBjBa7r/L+G8sx8jhbiCDvEqhJB+yWFVP
BB/RkB/NHat6f6jHGy98qix5GxOzWKtl9F1lnbu2TQcQS81OV89shOO4O/FbxyVP1uRpb+m/2Ok2
yGLwv2OFCHzXjwc9UOUtjCyuYFXZ6o39xU0H+Ww28bPPvmZLdIPtqNYHS5rqni9Rwz5jOWg4ob2R
lFtvHLzz6KYviTzYT63/Na/RKSl75cYKFuixljupbO/SludsXQe4ObN5WuKDUK6jNPriS7yWx0mh
Ri8IJHWNBk6++k5OXt9PkY51G6LyUPfhpUZnpHLt28SQzQ3of8+PqmOooMfVGscYVeWR32jN89xd
uxn+tThBZ8cCiolEJv/BNWRcBgH/SFJikwDoi5WLcQzrfuTPzHyDKxBbJ0cHEeBMJuJ4W3ML3qtZ
ZBBB95Nl7ZXR1pEzY5XDBOhLutKs7ogG90tFB6KCwRVUy0r+1hXVSy0bykYH2IvzhrYJ8ucxNLwH
eBVbVK3MDRfJucO/moR2eNsi4bWxyh4qt3vBQA7qv5Lrh3g39jpiQVi4NbVZ3slOvS6jIF83SAXv
3Njtjsbk+wXCvDarLT7zh8zRTYQth3GVYfBOALrJL/VLiO/FqcO291PtBIea8OU+ayFqoaSFU3Da
GLieKeFSyTPzRm/YLmUJTEK9Gjdtmxv3CrbUaYmPW5uZ507qlLMro+eTJ9ohRlwZ61rfPhZB91MF
tb6l0Nass4ddX3fNmthZtLAcWJRuokrItIIJb42JZYhF+9rF13OyKljLiQyyx5KUja+3xYIYmYSn
k39p7K7ZY3VJlKMxQdI1ORJxQ/hLB7N/I+uZs7C5ooi0aQT5ui0qYs0G85tu48dA7Rqsu9j1LcLe
HNeoOar7IsFYTDHr/5/0fZ/0/Z41aT2lkMmup+8zuKquv8vQ/Svn+5gG9c8f/+eh/lr/rP513Gvi
1zT/41ikZy0cJ3/L++Ke8B8dxj8SqKCWoc0DQ3tN+1rKfzRj0gLQoNSoJCdfc76K/R/gzYYCyh6k
ErQm6/8l5wvu+Ldsog7nknwv6URNtQC72R+9JPBDLVOli4yfhZadBYyoL7A4zH0MG5XWVB87vVBX
aK44WzEq25JyHUVPTruOwuJ6Hf3TseJUYvKfjlWcr4GH3yh5HXZ1UwGaFiX+uQ3SsThOQqvXYTEg
+kJvxIDkOlGqTibuCDvBQpmLGDTMaW4GeiIds2jnEAV58vI4YYGMU5U0NYsBS8uuQ1ZNhVv6pFrE
jhFhuvH6cYGE4TqzynAjTEeMvFimteI8tV6/4RVR12z7rVHnMTGikz+gZyhqZu64R7DRZrmY25Gr
aIcWTk00QAfTkUJb1KVG1s/uRuXYQ/UvcDizlaNo+2ZzI2Wu/C2PgnA3hHp6Ckc/w8mOAuATzHk5
R2jt9wHRFIUZlNkJA0mJzOJUndztuugkxuK+l9YeDFQ0xId208OwuIQVJHkvd+2LP9XGHnmS0jEy
cnZbBICrz45cSLd1nEXbSPKzRZ+32aWdCleKKKyCxWGe4kBSdx7rdT1BsSIvPAeQU028pB4vXi7p
DwpUyrWK4MqG3Ijx4MPNOHt59VggprWSfdlo7xH6qw69v7RMo7pv5Li+5//R7tIAkTXRJ4rpXlk4
QQi/f5pnjmgp/W8HiRPFRrvTyizbd8QUigWaBQOIm+h9IfpgQPbvBkRfq+ePr7+5rV2GsN3pShff
lFrgP7iuZGwrHZ5qqZv+A7ILyqIFGroCDFpvi6jWjgCEmkNudS0SiUVwMeB8rVMcHe7V3taWhhT5
T1FMmK/r0bDJcQEmbNfHy7CDMyJq8VsNQn5w7ZtrFsyIXRiTuFPiMlgqVmpsHSyv/KVok2oytsD4
vB12q82qHSeBgKrzH6wejhyE5mJHqMu+z6sJ9yYl4Q8frmdd+MkLFgcKTqZScDZqFf0zQIYrMhcu
Oh86MD2IX8oCsTGsxB032xAnxPUdEP9FJtpzGaaisDpj0TtlvhEDhAB8hfuGEcmvsaYq8u9W058L
N365yu7nTkFImWYKcdvHgAaqu4a7D7cn/6G3ppD2r8Y9eqnJEa1DjaXhhIAM0zjyVnWU1WsNCuG1
8zoeVso3M0/8nYVgwBqArblkxRHaRF6+S3XSI9CN2lPSIzyLkOP4ucXcjqhp4OG0bXukmBUjJ75t
RMOtM6kdiyLVVxwRvO/xelgGRcnKAKHp257Ad6+rwxbDvuAuczN1oQ4lOhqdt+tDALxGVV6stNhG
03NEFDz1XKSMeI6IZiIeJnObH/DGHdGHsEolPNVo6559IIMrXjfjs+fKJ2Fw48Oh1Eekk5AQgoZt
QA7ISHacAwejMzG1TcdTqCfZXyDEwGU+vF0cbEUnXBHmJ8AZ1Y9mJZaSBI1v+vZPtFlRcnEiEleq
E+QHsBDZoY5U2qL6sf1x6rv2v6ofj4XcFC0llIjXujbKj00x4U6QSU+CIHwksocAZ7J0s8F9J9El
lL1cCSAgHoLXfgxlSJYKtS6iQ8myl0p3PSuAiYG3I+b+qxaYOOLvn1Gk5RklxfRhsBEZqtqsuwvU
sjzhAReuDLPOv3oRAgNswT4njhTsdcS9Nl5p51/bYx140dcqAfqITKC9M+Oo+szKf58A/O3G+gGO
THormbVxn/gNYBz0P1FrQsrXNPW1YtXNc4q6GtsXdIFBP3u70rOUpVJCeHBKZFJaF9kYgrs9sScU
VZOouLWm/gqLNFazo4v/ppESGZABkdDfOCFyPHWosg6O/BelvoEsaT2jCCLt2qbU16LbI3KIsW3w
6Dl2faz1kaBk5wUvmhr+DUhmTwj1dzK6pmPhugdvCB4FKxwuRcbfIaXQCLIrUzYR9UFjDfUaXl2h
HI0vuoyFKRJnrBlyV7tvRvZ0Xja8yJO2h+TV1WmsBu3e96SngRt2o3QZZFMkXU4I7UWnJC9fa6IP
w4fbKCUf/KFfzO0bk6CPmDcPh2ZxW2olf/E/nE70yRU5Bb+5sww9W/dN053kOjFOUQl3LclG77nG
Zx37TPOH4Rq3BVqdT2Kq6uuvU9tRfTcVJ0TrRyZpt+xplCcTrbi1kis43fnY78DW1KUxT2/tpttz
S+KYo6N4MNXkWAcA5DX+a+330Y/zpD7Y9NCtr8fOo5ldKQe1bPSlMMOQhlE+zYWTK/tQM8v93CVq
89zIzeWTaJpGdqr7xN0F0TAg/D1xXv50mEGGSe3iHnM2Dp1P9/GwxJHvpUjtVoCHNu6Ikz0vT/aJ
0JSfzYFdOeir7hvQm/MIqxUveHKpQYCO+yIBr4Pfd3mvBECtJAMMTtiHWDHI6uNba8Sr6zEIike1
RY9PmVrTmGipvKnmmf9Xx43TJ7ydZf48j08Qrbex+fOmsbn19s2MNLb2UQ67JlQmKZAclntvEPlM
LN07iz5Rm4tIDHgxnnLgt67z/jTZx2rxL1hMC4jr+xuZvRM4TCI7mjl5ObLp+f1G7v1AQqxbk34A
QH+ox9K+s60wPFeR20LJ5Y5mSfC9IQh+x9InOBdv/Tb91Vt/O4JeyQp1EPN7K3DezRf9mmd9j92v
QencXy1chJuLoFaJi+hamxxeMFYp1mGAdZzjV2Qq5mExR1yZoiYm8nbUF+ZsGXM9ua246bKYzHbA
VegPRYyIS9o66bGYFsVJpslbX9aClWgC+Y7vaiW8thAtMx40BAsXQZ9kx8B4Get4absDcaKirkhw
ApKsgyj5TmYFEJPZvyQsk1Es/GeGafxwjUOFpuEeFWY8rBSTRdbczrW/rAaE/Fv2TtWcX3Ha7Kro
c6hAFz/+inkzZBbPIPuH5EF6lBaGgn682BhmClE+VfokGlG0I6sifcrJWD3gRdEm1tEl/3A2zZLk
71szd2W+cNi511EnsMo7xxtWMu8bY8T6A7CWt6tyWUWZjZo29Yma6JtHs9wFsPs2T9S6oLtXUsTN
O1SulhaiAZt6Ul6KRu+1EAOYhPdsCv/pE1NGXrJLMYCdcG8syuk4ZeoUpxGzxUQnGpy/EJn+ZZUt
T4xB9ofoCBpgpz/SdD2jDQj0+9oPIyWRQzpcOTVvhVkFXKmiXdc6q0NijxrB/sPcVaT8MHGACMIY
GPpFCiKdRDU8Xc2H6DI0+kWdCtEfhGCinUHRlx8GxGjvxOxscaiqG0eq99kYWPFFJiq3CtQE7a1A
2RuZUd1UfVPdaFNt6ocKOuyuc6NQjwjWRccWuejHUc2cW8sKjiW5jkcNoO3tNFaAIJ/H0GdWUVDs
PmVcl+tMlQqYrjlx/6kWdsNrLX6rzaNzzYM6dYzUqty+Cwz9CVEuXLB/vwFsywZYbdgyBm7/kkjw
USeNw0Euf4AIGysd1JGzKf1BAiFV3OY4qIBko3XtwgYRgdK0GZATtJ1lfG2/jYcRoOvOQn0ktaWz
lvhGux2c7N1pxIA4F/Q1dGWyrgZRWIZAgkfpi6Gm91leErEmQDLUU5LU027RAipeOjf3lnGdyg+y
D54pzST3XGCDuFfBs+9xz9DOES/NNUDP8kFLUoTrK997mc7oR6jTcEbd9aJ7W/PLrQ5QY1F3RfJd
l+Vt0XfDcwCrZz1KVncAAOPeihkxyaVLHKIJizYp1+x0efZ6I58scc12xZAvDM2LN/PIPDFT0d3Q
PHjI2BVVd06PEi6wtgegFv6D2jXqCsGzaiP63mbU+HevkJC8x7WtvDOwFtyorhusqqkp+oLYSjbA
BENQM9OO03trp+zU7sRE0Sc5iJGMk+ucGJjPlYiNa6qiUlJJ9QFy+bqAG39pvJ798FSz1CRDpBAH
AKVAae/3fjFDDE5HiqnzQXg8ZpdyOvLttGKG6BfT1KC/nlZ0fTj899OiJPKXd7b9O01Bt2RYo7oN
W840TB75H7UYajOQwwGhve/RkK4wWTTJbI4FO3Ssko9YJiRH0SwMF1cZbGJJI7AnJHXO8IeJEPMs
a3mdLib10yQxc54uTima4pR2btzEqpZsgrAeLgEmORhbuXFzwc136gFbjM636LZybIogEfeLmJc6
5JK3caK2zcKy4mg7KsFwuQ6/nkUhioTWVYItESapWKwjryg15UkJgTGsRFUUlRS7x4QkzzQodzoi
OfPkedowjfiyDd8GBdM853Si61p1m4AXkKW5G7eKs3NFKn2Ts2ZfWMTezqJPFAaRBdwypjmoCZxy
eSj3pl/7r33zRN+pX88g+pzccA5/edzpHzb/XAEgN9l+sf/nCaV9VATxUBUwnLyWvkVVtK6JXWBl
UtrFSsmaHiNX3izzu8SGBnuxX0RHkOZMFe+UIUE7IRrH1/miTxw5BiM2tN95kkxnnc/1+/mvHxqE
1i+Lnzzqk+oumYrWuvdlvbi9rhmmhQNb8LnHAzR2m4cnHaH4nt/lLsLq7IGki7dC7B24twsjIh3N
8GgWKji7abRXeuNhOgBt/+p6ABFXDuhQ/K6qdCvWNpITTdIQdrYTTS8pGhx1FWCuUzDdR9DlOioi
7/OoiLyLUXma/OFYBTGZxyzpkv2Y97/cQQX58maNKnntjzGPlL3oEoONHbfw08tfyWSxGsvquOoB
APM/SeAwbkLNW7XTyhE/zGg5qNg4F4PcHK3KADtWud4LGoHL0vW153F0Vx7S4Vu3b/wVLxf/oS00
/0GJgMF6tXQjuvqgz1jI5v6qgwm8Lxs8+BxYC+TkgnaJhphzUwCovLGmGoKtME7MMd7PAz2KLOdC
Gpdi2twvTtLUaftugFghLB5ZYrGBAvx4bMuC6EbEai7Ms1tZMr8LT8KhzZAHUYxha06ehG6T3cAp
6O4j3//Lg9D6XUoAPp2iyWin6IaCYBNbmCkD8y4K0XQuKJ9i7L/1JZF+sHI94GfkB40z67S7zEjc
fGnV+i8Nrc3jCOr1gbBttQOW3C1FUxRt/slMx+JeNNSA60a3LHcjmr6SGmcvNO5Eq3FTFCoC91eE
4N5RbaX8Qmz1VbceO/J11nVIxkwRzlfdetvxN34bR8t5niYU7Z3GXRcO+iTxQSzCkLuQtlEeyyux
7sp+bzqDk6xqK9+Q9jLOyJA8iOC+KPIouYU1lF9Ey8UWch1rAAWu2YCwNOf5mTJoINtr/aCHvbYS
tcTs7U8F8Bxh1y769SGCIYXo7CfU7T/2a53McigMSmR8wYz/bSVn2B82pMqkg4xeN1RO9ImJb/7+
m9qFWtUD7nrfqqFDVd51y32dNJewHyaP5InaNauLIj9X7c2yurCfq4yDmDw1kw4k8cLR7mM5ts4O
nPpd7jg+NJcuOVvhaCIMm/QPvCycRRkEyVcr6Y9Rk6P7Wcb2wmoj9Yc1DOEilQ3gnHZ+JoifEuGC
nKezPV4Vowyyx4yH9DaFDOVY47ZJoIn5qOcFpLKDepVOaf9xevXMxSRUerKnYu5rkQiQFQDWSJco
a4flXX2fteYe7tMOipEGuMWfdHx0A7sQSXuqSce7qpPfN/HQ3Ye1e+QRGH3OrRvLGvEimwpRE4U9
gvteTBZBWRUrO9GH7jsZItWTt9dtM4mnT+houtt5oy325nNT7LbFvvttrugSM0wpX7tGW++r3BuO
czEiTXZM4mSXJLW60zQvLxbz6LVt+SSsTIwsjLDTb0azWyH3VZy1qSW6at46RxwwzqLFM+a1v81Q
yhtCvCTmPjGFHM6L0gzVtiPGW34LNTldd3Vv7rUU7YU4H7wviZZqS2KXwzEbkvRJAS0t+jMUHvaD
jwkWkTn/i5ZVxKJMxbmB02beKXr9aE79mMCQrXTQ5U4lDPgydfCxPAcZpwzHtu/Mh1TLgsc624jA
ExYFoiHiRwAP/GlENOJpmte+m+YFmyJ0/L/wWlHh/NctxbPRUk0LBQ5ss8zplnv3mOzR/M+ddNS+
JT73i6XjUCoKyR7DTTHEQHLe+nS/Rv5UJRB+nZPGsXzizjPeZoi5H5piviFDmo0T/ktQIh58acQd
rXUIjE7FYMhLXWclMneZQTVJ/6vprlAz/TrN18xoY8pow4o+BGCUlYETwUZ24LHiiJfslb5wgPRL
8hpmBRndqZmPermLattn20ETwS7ygRk60aLZ2IZy08r6WbQiNI8/oTYvGqJIzBZ31dC69Zzgeygn
6RHZP2/X6D1uANOeZZg2IB/65Kkv+n3e3CcZZK6vubYPxzWaPRyNDvbKKHlfmiiJPlctplKK6vNK
GTz3jCp8i1lpJH+RR28vK4354/epqME1R0B97tko2nYV9LB+bRDOZF5a/2JPRSETzoWzhyh07F9M
A68XhKMZEO3O7gFEyfoe0g2wKdHn4FB5QWwXru8kBfHuuEJSrW0MKv9U+H58o431y2g58ufQZJmm
406yFM0y7/StFfnpWjQrNQ4Q+u/c7XUyQB8goW15FE0MgJ8tw4dQ5pXKZ7BYS0wPfjYuTAj44sYD
wp/BOTeVZ/EWE13k5o7sb4MbK3OskzeJdgwZeU6xIVNArS4giEKmmDZvH7ZlYlQtCCh9GJBcOdv3
SmAfnNHl6VM3Q3goUBL2e/hkoYpCRz5UR20qPKgbJAypjVmU8bRzVnOXqIlpYoZoikKureroukq1
JeuOSwcg+63qWto6y4Lg2cyyYREg4H6OOgwdneHGt9rgGa9ddOrdNF2KpuoAYbJMsMKimdXpsU0V
9z4swy9uZX6FSWvB1nH7g+Nn+IL68bGM2+FF9AdTP5aIf+y3iKnDL8eaUKRDe9OJkM6hKXKiIhsq
Bua06dzXjPUuH6FNVkgxubKfbXj5ySS9ac6F89Z0ZahuRqEHWzHqEfuAET0Nl4Uansdg7+aFdg6d
sFh7vZ6ucRSHMsk2HIpfV3whcDAuA99E4IjI5GPeuNzsQfFFjyR9G6pxvalGOcc1TT8HvNkfbN13
roeP07QPhyeNtBL9LJV04F/hKShs6R38Qcty+FEJqlgC/sBKQLmpRoXfATDEkFr10hhZJdqNF91Y
zWOAY4YN8Jplgk+ycdUHUgn6kASW6DNMhQyG9eg02W/TUuM56iabKz+XnDt9uB8J7mVLxUGgNVLx
HMD12n+QncKdBosJ++C25s1f9pPCoO19+AxlDBuIlAnUzTANdpW/vyGsREqLNm3hcbl6i3FkZR7l
FuA9agMK5bVuuoaBa1suL1XI10tDDF0niKFrURr5NuwCWJSVD/4zSeNrIDqfmjbX5lpsudzMzLeZ
VMVrsSFDU/l1NGyT7M7hVhX4BYFnELWmah5Lqwn2c/8Mhej+GRTzBSZinubI3WM4VvcZJqpjGgWP
UdivrTYZn1Ul5p4KEokQVzk8O90IG54Y7yVyuus0abTac9JLKKVPCTFWF9Dvka2+5sdE37wS+pDR
mCd/WE59aM5n5j2FSfCbq71YXuFGdKoBON84E6V/yksmQXenwB9+0kujWCOhVJ8cKXKQ2sUcdxIy
fq608hJUBPgbESAGQu/du5OYmpLXxY1usPbtVBnZVP7TWoUcdzWU5AumppimAmU65QrqfZk7wOsj
EXI7X8vekDy2uJgerhczBtj9TkvY44opoqinCx9i0GPTZfJh7p/ninNebxrJyK7nCzNEFNGfLSHC
xRHaP+Bi+spw1sK38GpemAQvoPuHo2i5nWLfutGzaIhjfMtV91rtVIBlsD7803n6NPqblpIxoQZ/
S6OpgAlRkEfWBGlBwnIfdi0R0iGJ62f5S+2ryYG4nH8VLesrhCAjNh8rozJQPRZKZn8aFgN1bnyp
Kj0/io1m7dw0ptfei0ZUlmjxu7a/FU2pb5Sz7Pb3101uFMk/cWn3Ti3uRbtBQaTK7Xtk0kKn8VYa
ci+rrhzMHVj3J8xZkUXDqXtVj6NzY0DDs4gfak8Qk8KD6DOncEE4SOTi3GIrWjixNxPWDmxT1+Y8
AbMMSmvqOvqd7Y9r8aUSlciDHJlYv0x7bRcdpjtS1Usz87oHMaPUYxI4aZztRbOwTPvQTYEe0VS0
WMfcfoLi6mN6ytFaqVktXcx8IKqIiTNKnj6eItBnERu1m9RciaFKkl+c3NZ3g+ONS8/DVDkb0nbl
9b1y71sVgt8Ed+499EpW/VQLp77MtdUzDtUs261IQURYD0ilx/6t8PzQfJUESkF+SfSz6bsVrTGQ
169aaZF1O0rtF/HoqLD22LS5hIQFdiDHpg5NnITcuzruq7OArNVqit2YU7okK3mki0JKsDmJrAqO
MF3zDAF5E0e9nUPMCLx+wDkIZM/8XBQPO1Wp/HPt/vjQLZpWq/pnQlWiMT8yxfNRjLnNj/lhKWqF
fm6FF9P0ssrtcCKjsH1m3wgYJjRgJysZYBk77on3+fALZSP83AC+XiR1kX0tkvrWiXX3l1l/a1Ok
xHHcztcZCMIfVa284ACXfvEQPVymJDwO+LAjHoDWPc4AoXUOrdo6B0aV7bE1u4OErY0rf+oTA6n9
YPqsAVtZmjbgvRcuMdz0tnNork/jTea0Z66CO9vz9e9vldgLrz3hP5VpqFasG8lv0VyEyXSGpwb/
u0MhcgFLp2QrQqejgOBc/Q9l57Uct7JE2S9CBHwBr+0t2Wx6vSBEiYT3Hl8/C0VdUUf3zpyYFwTK
oEWRDaAqM/faZeMVm6wX4V0YWQDYsQ1bBG2jJthpWv5KUWN3IxcHPH2qu2i8TRTI29Svnb6ef4Lf
xob1Xrr8fPThst2gd10DTfP3fRgnD8x/gTHfvrUhHqLIHuKrZbr1QaiFsS4rckgIZRdyRt5q4aqp
qhhKdytucEHEQK9EZaE4OS/dWVhVzMIqQIH2UTa/DlUJRMNIgv1XFwKEfotOK5yetKputwS81wTf
ghvpIjzMfsKOEtlsqfANxu5IASHrRN0mAOi9lMMmactLOAQROw+fRGYZbZ0wcRdGZ7jbKKkmXIQy
SD9xA1JYq/jyYIi3rC1PPJfC+jFMVvZexAYV/5TxLSZ/3CllNbzFCrUUelt7q5Gg+MLp8uo+V4IF
qFn7Lqmd8h7xUbhW2zjeyEEjbMStB3ZWDsouUEjKoiEguZdNRU3QP/gWG/w+bhDN9MljEhnJeYKP
uyos6nE3Za3CkUxJhwQJyRXwRORQ5KnslId4Hv48A1YJDSIj+fI1RzZ53NpbxxyUAxa8GH8MZhUe
gjB6gVzn3gJ2cm+BgRKo1UMFV7FiXMuBHkQG9tuAS9m9CDyHQh4rzjC+6DqZs0E8F53uHf2hqJcZ
IZ4yxVLmacpQDLeWHl3lwVce8bHzLgpB52tjZcNRG6tvX+NGZaLjKQZ9Jft0tf6OaBh19EJQYIYg
IiRT4hffGyu1V66t56ewV8WNpo1Yr8z1lf9jRuGrGqpO88Vge3b1iX8abDIeZQsVyx+teYyVBinn
eWau4TjxuzWPjbYdv2P/S813jjlHS83c5/1WJgT9ByKhn8t1WXic1d0RC6UNN2l6Mzaa8mQ5gExQ
yD/ASumuqpbtkyRXnszMGk649mAONs+KCqwtojIo0OIxmkRBvQIITnUxGsWF/Gg9TxJ82ts/Ngc4
MeXbyot+/QSRbyCf9eMIJwZ0qsOkX9tUTFh4gxtadzapXg1B91UeyJfeDEUOTgA7ZEsWrlQ1GbIg
bAjez4u/z85ktHK43qRSAYryCgNVsg71OLsURpdRCqv0t1BFZM9X99fUQLPSixxIUm2Yp6qQmLcw
nixzB7JDXxMjrxdUlybvNcVlWu69i9QJyRA0zaOVwIPpsdQ+DYWmHQW8CrRXla6sPot5kvDg2lP3
qPqiOnS+80e/ORjROZ/yt9RPjSsvn6WaGO6DjLSgK1u6eOhcZSvyBO5OnvcZl9EJgi67tswPcrDz
GxdPgQkzjTmkExp2s41Coa/kpyG+HQ9CB+NsOV696bQ8IqTpkiv2KuukmmRWKmi0i95rgjfuvbtO
i/1HOGjOrtDBlKlhXp7HOcPFbnpbV0r4UyQGKBb8Ie9BRyrbNhjHHVVI3RUEPKTkeUoUE22hCuRb
0iv8RbqA4jU9/Tf3CfN/LCaFKoTmgAy0kb3+tRszqOv0Ma5LvoUhlLeubC84f9bXuNHjQ1ED2qBq
qbnKvkLUGg/9pN3KphyYDODW/7xqULTdmLuNcm/ZSLknPHtdAF9m+3VCbUV6Z6gIh4lGURIgjKY+
yoOXWiWodvX7pCj1MfPFUCx0oddHdT7IKbJpZg3XydOvi/+4Rn7OMFav/7J7lf4X+R/VT7rgPYT6
hzpok0q2v39fdaXWQZ8aPS7tWbpJfS1aGPN6AhcpWBvzocCzY1qEanOt8J3by75wXlT0pcUAeQBc
BhUoabKzjUPnnIKUPMXAaqkm99mM2trtX2ednuiffQBOf539/8/r4R81lj9tZZ7SoiAYfywCa3Jb
LJu+GcVHmZiUzdgcoj+acvRr8te1Td4B6vnn5K+mX1f8QwnIRXXQEJ/meX7rjPEunas75IF4vbFM
oXhvCcAG98nkZre2MJamrpZvVTyzpKiEukOnAVQmZhMZOGbMvsAwkMx19s8YXxr+2j/tGNpNmgzR
odB4JNtFXSycIclefKCPayUYtK1sZoN4gEyR3WU6yTiq824M10hfwiSvd+g8kRrIZoRq0cYp4NzD
YX0ysvconbKXHjHh0TCd+ZvNR6M0CFe5o9YHOTqayhJkfkXBqDqwneAnkB+mpqEPmoCf4LNpug/Q
dLK71s3Ka91ZN6mPKNSyonDfUlgHbUxA4U4K7xJGc41sXIZv3ByvaKuNewO77r0N8mZTW1H1zRFv
SiOCt78u9FrtX4r/dPufJF+UbAKimaAWxIIv+t9uNZPBU1Nx7fQJiX4K7Qzs2KYOInuEm7Jqu9Y7
KrbhHYOuvAt8qMiyJfvJrMFq+GqjpiHyThnYru/NdD/aCD2zAKjDUuitBs1lqvdGZw3XsrSLS263
S79KxqvsyvKhg+QFR1Q25YCpuziotRQMzhcJxDmnOpgeZUseBk8rEHcRVeko+V1HOrolMdVim7fe
tMZA1XhmkYnDmtokJ4tihOchpCoBMssjlXT+voxEtAzQ8DZzORTQAVM4K3kTf97y8lYOGzieZnWE
p4zPH6+lbeRiGWfO5nHyUMSmvjATK/ljIJinyCtwZku3ch7enW9AcXCpdAv0cZ3fkpxyY+B0v88w
Z2FEtkn0OmCfHfFjKFwKvueJyqDeNKp9+SsOIJtffTgzTlSxnWRPPpOMv0IGjQ4MryZOtwAtExxQ
gChPfuR9M3n2g2ejBZEyMXPnEcB3eqeK4Ja0k/Kk41FzVFXE42jDlSdESuEWqhlGO1SnXhHgZFee
1dFdzR8kiFXrXoHIcV8GfQ6xLSohpNFMC3ebN+m49aKiOyqe0h6VHAqoC0q2WHy15dnXHGeeLZts
+24Cgsx6pw27z01cQPDiEHjFoyyjkIUT8swEMb4YcpdK87Fgs+cTSv6aB9FIW9RKNLE80MxbLcQt
265YQRlzUx7gbVi3mVnczRW9h7GyQmhHXeydse9Y/DUtKkHFfarj1AmLr7iuArieHOD2xDfOeJEN
ooGEnYksP+WtPu2zqU/NhRwR0MpWmqkRtp2vcvkyHZ0mOvPEia64iS+SvE8uslXY2Iz5xCFlSx7S
hBTXhL6K5QXz5cEsAtbyhbNM4y44Z9X4s/Y64zG2C0e2itnsNVKmP1rk3D5bdYq3axx7f4x1iKJW
hF7TlV/YE8amER558xmS7unzTPahwwRj1ScU6LdJeRCWUxyMXPNIt4kWU8LPc81Ep5hGiPsBwut7
pxzH/ZC2yUl3PPR4yujdtH06rRVSndc8LcKVmQXNY2aVYuH15C2GLnyP2E/+sGbWezE0KADQrptd
yKajhkomwMz4yDvaU1oqzpsd1B+e3TgvmYtu2yy09DFHJbYCb2v+W8L0b+Uuln4OfuHzQxXrL4S9
fxkuAR8OMnT44hHvaXUhX7190ZZLiOPJQYavBwWlagHX7CBfvXI0Detfo6qW/Br9ulaO6tawb/W8
uPtf18uPkxcEOhXGFm6P4zErB+paGvxe/lIEwHSAOOt0HawCGcRyItxHTR3POfbL/WNRedXSd+3+
0WTT3lLsihXOLRz04nnC6vkwiHzOyNIkUqiuHd8YeUjStH3Rks5uyvPUYK9tWfmyHEtcwKwGpy/8
7Hdof8qthZ/vYztZV7kRBCoRLBwKnu+j3rJ2ta+WW7+JxKPSGdcQqdTOtwJzZwzlQa3z7NVSKM0P
WeaeTQiQx8DVrbWb291TWttPMsr9e2pa474kp4rOw0x2nuq4w3PeF5jYzSQ100GHvNIStFNR3h4b
N2BN1wJhPOukYKGt9Q4gxelqc1O+QQl6xxzWfjUKaJdu6k3PqNaCZWHb3eOAMytrHr29T6JsBHdE
kEJVmg7iWGDeQp/uIG5UwY1X4Q00tGZzsntTwKIcXJDCIj0YSj7sBXjSo1OW+W60EQO6YR5u26EQ
N0VkKWsbwsJFpyyYFGDfXrMoT1YRphUPdaWzl9ez/okHl7Fo00F7CQWw0rrolW9iml74n1Q/WACc
xVSKd6tPN2abBwe8g7td2fPf6XCLvh3zEQpoUb4NkaG9ar6pAiXWykNcI4TUEjDFc386NGJbUdu2
GXyhvga+tQtwrH3o29uBm3s/uWO0K5BKo5SqwXfUXfzDLOE8lXH7PpZgr3CZKB5DL/E3uqUYRzib
/tnxLRB5auk/x7391LtT+67MzsetZW7sPNJ3I3uaZY5H4DXNPWNjtGqHS+YI3Sb2i01bBcV9nUY8
LgMjfbPKaaMVVXOM8zBZirhwcJtSZsspDrIJsKVmDWIFK9kH/72vFvJUTSNO5aTPU3e+HK/h7BiH
f3yMnOyE+H4LNU/2YEXr1dCr1Y2nhvoBboS+AQmbPlDwiOeSYmbvRvDaT8H0I+PFvByqTL3Tyynb
KVje7Uz8Di9K4HDrlaJ8q31Y0fM1meN8tLqKj2hqgubhqwfvCGU2mF5BCW8AVdyrVF6LUXrgaXgf
ytXHfDDmVYrsr9rpnsrPX11f/WQl72Wr93REEbhOfn7G/7VPfoj8F4YueUkNygTs0AH8rBr+Q9uV
9U0DllJXouBBdtlWc6hJJt8ChA8eHBeap0UN8lYORpaTUk5GMkA2XX0kHmdvTaFG9bIeOogy6Y2R
TM2t3SjNfRPgMJLEhLG0LtmVOFSsuzmqhXQayq7u1rcwt9t7vfX/mNaOVFqm7rMRi3FXEKZL3Z4q
Xr10qtMw073kQTZT0GWrwbIyLCxt4+JpuX+JwgPSXOKVskvprW8GOJRffZPNjU4ZAHTV+QJWGcXx
/71BJc7wz+wQHFPHocqT1Co3p6b9bbVRGlk64dWmP5L/JBmz4VlbHHqc5Wzibnefru0umHSn+dWa
x75aE2NyZjO/1od/zJzHvmb+/kxpDP+79fu6MFaqbV9lExapHukUCUC0XSw3OmomHXu8kT3yMFIU
tVWiBBTBPwdqO2EXIAPF2I6rK7fKDkFsoWSYU27c4NRfwNCXLXmAb2NteVBUS80K8HLvGrjhneuM
2yDDfYO6JTSArXsrxhD7eSPC1Sxyb2WXPFNC0jWtPym8Bv4zQHQLh+jUH28it8Zma9IvOGhTOJKW
YONipaTsJLPuAy1Sj6wf4sWY6m8Vcd6HUHPep0YPHisN1MuYYfCmebF1Y5pGQMWwX++LvAe1NgA+
MBrrKoq0uI+LbBundv6Mc0l0slpig7I5UK/IU8tqNtWQFc/jhIP17CacQ6FUkixdEZPSqb/PbW7z
HpKkX60nraZktFaUPUuJZt2liGC34zR9t/R8Zrd1zZrItPPYFvrVINn6I+1IoQw5khBKg+xdYpBJ
/x8ziF/mq8bT9C1CHm0zFQ1JDT1NMbWainVaqOkT77KfCEW8d11/bZu2viQoi82dJyqfrROwG10k
1qVPcu0QESlZI7qwXtRC2Ug3HA2Hz88Z/PQq7PJcrIVN+qouzHoJMZ4l+FzyS0gdJ9+KvbJeUORC
zWkITun4WSLnBa1/CsHVDapf+oQI4DMpNXrQOsKZeOz1D18zbwgzx28VumC4Qa737BRltmRRGj+M
XaitPP4zlyR0m01G6fjZAtAKMIhSljHsgqM3WPkud3LnTLgR1F0FEoC/GFAGg4Ty6KdYt7EGn85G
ObOO9NzY+6oyvuClthTF4BIz96rzgP4AYCD9pldPKyMYmDY/uIZy+GOaCl8RZyKeYMoI+T5vrF/T
Ygidaex+8GqPn01+hUAUqlcf3ME6sZ3gBGerukkwf0T80upvGuQRX7V/hCo+QFMTu1RGYcE+W6nw
w+rlc5ynN6kd2z/SJHnPlL56EGVZ/NvSV3pv/BFL41Hlaoapa4TTVMtE7vbPSpBmiDWRtPn4SLWO
C7H2yTFaHrzgMg5W56IYSOLyNQ0jXJgVLIK6vjTuBl0DrUF/PMXQm/pVgA5jaRRDvJcbEdkMa+vP
phy1geeVYXHnTk5y8rQQ8hIU1WtSAdAdiHa8Gul0F8q6XNfZF5YoP2q7+G6MifOsIPFcpr2W7kn+
fDRw6eHw1SRv2mL8BgX6CnNUv6/m/oBifKCBxvitO5WRl99Cj/+188/jCYvtKcfyZ36zyrgACa7h
HOqFtbcTYTZbC3e/RWkZ0VYkHStLhOPkKvGa/xVMF722olq6O4ko81kgqUN/km3Pz/uTP1gtWYkB
8PU/B+QUu7C5RE5s3GpYp87w2Jj2RVYSytpDVO7Jae5SEA3cBbiMgZhw+hWiSvXsiKZcQ7NmM6Sq
BQiQcPjZhChXdd/6EE55jTxHeQEoYC3jqNIu2O4Jnv8asbjfl4ceNWPycn5zn5fblm9+VGF3nYzR
v21Nr9+JcMhua2QFeHva2UtVhc3GEXa6Vao6ewmE/dpiP3YJyym8B1l9lN2jmzk74AkgfuaLspHd
n6lX3skM1OY5zHem4aUvbl7YR7LEgETn5qCM9+hvIH3347es8rATsUqcCJvk2GuwuGW/n/m3FNWV
D0YzrjIXTruaFNh04dJtsJI/UTz+5+GrTxVNvzYxDl3IKV8DskmlaL9GsyRWWV+POJKlyZ1b4u3I
ckO9sd2w24ZRWp78csz3McvCQ0rlwhGoZ4lfVdvCCEk1UOqdQ/nylK5HzM6vuANAK3ay+jFucg8L
Rq19UQPsg9NoNL7r3pwDLvL3CkfQMfa8meO+dSxqURcGDhlt7If+Qs1Jwnii+dH64b3RTVn0gaE4
y9U5YzbU5AU8vPDUuZU74cHj+XYnx8jofI4Zsyj+95jMyf33dW5cBauuz/RP9YBrhjZFpW6wkxWY
aGMx3ygCxFmzRrrxhbIx+6Sg1JVvZHvvqv6eZbz/gVJxH3h5+EosRONBMcQ3yWzcoYK22aSRLu6d
iix2CJrlPYLX6oBQqLQSyqCeKVdHm/Jtw2LgMPjgkvyS9WapJ+NrXvrHEPr9uVZj/N5nhzkCn/4H
JadpZhofStG85iSXn0UbF6vSaadbQxTjbjL0Ym94rbmJlSQ4QkrB2zOotaNRaeFZbcpkTdFX/Gz0
yRMcgPadKpdNG5vB9zGG21HYY4CZzcCTpsyCnV91xp0I4oBtsW69if4bS2bkBklm9OdQyhTsoeiP
c36yn/UKcoCKoF9npjYO8A1yTFZGy75ghfFa4Tn60jnjuBEZ9H9zLsRqNHOltor7MCZ9eULXFC7V
xgxfMNSlXI2vx0423ak6t7XfXyuvae76PL7X51lubuD62YxAaeYmwTsin0rwI7P69oZ8Ar+KAjHS
V5HUFGLNAFOGWP68ipOHse1WCsipW9kSmQh3VRJsyRUY+PoMCC584W7NoubJoCbKqtba9iG2BxtL
ha7/1vjFXcS3w1/gKBXHuKBiPlkcR6Pz3+DhIuz3Q/NRhV8p4xe4lvOgfvIa03guGm3atWmGO/Dc
dDHQBfjKnfY5yn+rz3z7X5xJ7b9UdQ6yE4MAsU4FP14P/6Xw1voJibRdKg+9m2nUNmH+M5ZTd6v2
aXyoe9yQkEvmD17OssTUU/GzoC7Qb7iJv+aO6Br3Y3zDsoDpYZE9FCX+AkVu2F/TUxUilfzoBIHr
jGj+9dHWrCapvQbYpBR143JOSX2SHBsivu9Vox2GNo+/NXVnLsMmyi6g5mEasu/Y+bkWXXxUo0tb
yf1voMsheVufF3W9iImCUqcxUTehz0+CwkrDB4EFgD5n5wOAVw+Y1uKBwRNEjv1ujfH099h8HVUu
4l+wMpTM/b1RQnFiwDBQKadTQav8VUZH+MYzKScUDwap3VUMwrZ4Bge9oMQs3lIoVh8dtUebKU+r
lnRkMx8+RzJzdJeys09qMpHT6Cz9FMa0ak9nWeciy2Hk2V81MX81+x4Pp3JqbHOHWAo2UAsAeyCf
do/FG4tOBwsETSnFqYntbl2D1ngEVYLf5fwLT4sTMAbrp7woVUIuElG7UQ32/PKiOva5LQPHeBRJ
wVI/udX1IvjZwhV29Jq7pPTzpT1SDIO677to7OnF1fBqRstiXdUxRhYbh/a5ifCTQ3+o7mM1Ds4W
5QIbE9uvgxuYT4FHlCyhyOZEiM49Uh8K2Dqd+ocMTRzvyn589yhvbky+INTjUe/RRY997Frr0K1+
XUQgPPy8iG1r+fuiUVYKVKC6qkQPPy+K5n9p3jZ9/kuervQPqmeTIqEAaNuZbord4hSETzgEfNcs
Rzv1RhwdpgKfSBllxDwU9vAw+DtzjkGWBh6kVjm6nzFI8FKLeb/5WCQW7tfUbyqKZr8UuIPOde4N
VOhNRTxl51iRmLtLI8ovvhm/pCL1wKOh1a1r/RmMoXcju+RBNt002RB4j05/9Zu1ri/btK/W2XiN
W2M8BuZUQShyERPPZ18H2Rf7mJfE2YknlNOxb1Pvs3guOE4866TNElSBm/dCdzL7pHe2/ihHx1a1
TpV771dDvdfT2HiOJ3dDks6+VwcR3FVBf5/MIrDcrN2dlsY2Xra6sVZaeEB5UWW7nvj7St61GG5l
O3d02s+mHE1trAC0cYt514c1b80GCvU3hHFsumgqkXYuqf+8evlPYxTKCedtcZYL3EDbhEItz59r
Xt2xwXibOODgCNiwnImhu/VYzJApCaiuZqnGLhNnoToITkUUpPfWFP3ZP7HrGzIrvZ/nW23qvpr6
KRmp8E8bNLYxlp2m/InCtNiz9HdWvdGpO3uy+AOkwbRIm8Y5N3GQPyqNv5b7zDFri31KfHjZx3p7
Pw6YIReOEW1kotCLU2ORxqZ7ivmVPWfRpVC18Ynqs4fPIhhqvYzVZCjqhrWxOOBCo5ydrmF7GTXl
i9XEF3+OdXZRcbDTzHrt4yGaLUjC29ILvb2r1PU29F0TL9hEXzjUqvxs9I0Z1x8ZWofXLL8SDM4R
Ef7nRFH+7vlzCHsw3HH+nJOVjXhVEffJlAO1L3OOSBBunb9OWU3KSA81fyNHO2SS5WyFK7BGwbnW
48+5RErQ3CShiE+YY4ew12rx2uJ+UieN9iPNW3XhavF0l7BIohDQdjZJ2LuPadM9yBlVGrJhDZPH
pkjKbetk4V4DYH1t5+CbnCEAT+DDMZ4LnmmrZuaNVPOhVxHT4CGnrRwtGNnX2xGdwjaWSSuix3QI
bww9KS/y5ZPT4oLiIr/G89hXqzH8P1q/r/M8voj/7yidq4r/fv/P5TZkfjQSdf/NQoLIXiu+OowP
Ex7higY8OEypSXJds1t1eWQfpTBCnvmtxwbIROO0impPoZas8zYgkS2K3Xt0+MQmjiXOImTP1YdY
xO7a5lG1Hc0m2tge5oGymFgWGUcz46bBjzMrEayFQI2ONk/WJ2G6T5kT67eypfqzV1b0EIdEbTQ7
8w48t6uVnwnrFcX1T0Gh3F3h1spNPHXDIkVhdjO62Pmm8XAXNF2N+K/9aUGqfa2IrFG70I3PkdGG
yxCT+Hj0+5s8QoUeOk5+U7nC20VaX+8rdqcpe8j12Jbd/aCr0ykJ22/apHf3Y5npS3yw/Y3tklUo
eNf9dO16YfC728VahM2o17yNFRy41MTdqzR9Y9VrbvVd427P9EI8407obZEDZ1u7LNq7wC7OCaW8
r0lqrGReSW3gEo19HlxEVN71ShDthyG0j16GFkUeeH1SoZiX4NZmndCsq+o+ep33LRmasHRfgtwD
tGmo1dERY3NLSoxXaRuOa8Mayk0Ve+ZtxdNp2Xuls3F6KgoWqLahNrWxuDqeemtQBvddo2BmgQdW
tvBEUbDhGTe56jwHVta9OQ4ONGWPH1M0tdHWrlRtyROgf3ZtO1xUZtD98JHD42LXYwBlPHSZ6X5Y
nXLHpnjXkJ1fjQLFwhjry6bRsJRKA2cbm417zId62NmOcvCmPFtrIyr2pO4WKtXVz1PWDpuOurhN
7rXswLPmVi+o36spOnxr4/7ikGx9J+VEzEa4SzwHHejWTXNIKIuRaj8m/EcWmI1Th2whOQ1+EN3J
Q1mq2lGJKeGbu2IFV8Ewdax1YeXauRcj+oO+eBmc4lLaWfFAVe6DVrnJLRAl9TFXtCfsRMSNHhX1
ebSqC0IASvrTKGIL9x7hMXpSQ//qouve+yINTYTYuXlSCEC76ymw09feJmpctGq1kU1ltG+dgu2h
rXf9TYsn1cJXsuzVVKJwValtcNRdXKIbTGykvkbKaAIXnlgJsykuAn+bjr12+pLXxAQxCdfMU2Qn
tLFvisizFSaCj2RGstsyiR7JgdY34xBxJ029duj7untSHZ7UlIanW4IkP3nv9nep0xnnYRA7KzGD
cAlQi4CeSQn6PKiOXn/XDUIciil+I8fIjB5Cwt4N4ZJ9tkOIuPiH4z/pDVm3LogsP7GMadeU3vNa
m5u2YbtL1dXafQafeRO6xbjsm1oB/2Ib2fHzVJgt2yRWXM6yn3tjnxeUoyvLoL8p+sA9ZPV4KcfI
unXSZsvuc226xs+811jhRc1bb1rdZWrSYqnnTrWpwtepotA3YqcztlH90Zv3vSP6xzoO3FPpzTj/
MkFWgYPBoo14pIPw83ZqH6aLgtv5kiptccnmM2Fql5SH/lF2ycEur9Nt3xv4l80zKG5KbxSteotJ
Cee1sB6qWO32fW1XS9kUoT8ReYu/R0pmP8AW7q9pmy+TuVXkKDZxq8DvTB2U0zQfqCb7dZbERrft
Avv7V9fXtK+5LopiUhv867+vFHZ9pIr3o/QK5zCUdbR3Ws9FEjqku9DUfJxmw3obVEZ8Qypx3GDZ
UN5ODsZULk66x773Ly5v5l2e5ukRHnFzCLj9d5huOCcDUupGH9XpdigbgPbUfYDMjEFPm736UCR3
VWVRdeBM6R1c62jXmVWFJY/b3I5hGxL3SqpX3cOtt+ROjxNqC7Ss/hZVrbGkUi+9GKRddxRSqbuu
aONlmevI7Yii7jWbT+stZX5l9Fi+C0P7brOx0NUKl7YivddYQyxrooKX3lDWwEWKDxNRWcCz8NXv
+An7IM4vVha2u2rEhYpbaRvrTr8dLGplVOEQW7AD/Vm16jfdTqOPzD5TpQlggZv5YpN7fhWBUSzL
Tquv4F6wiEya/OQMFe5c5AQ9X6kvKIzaZVaTCSjzYYlvYPKuBmyz3Iw1ie2Y2QZ5YX6cJsM669SR
rAK3117MfjwTA3FIVLoaj+xNrdrl9zCwpnXvqOWBMKW4ZnX/jraCByVZe3bEtX2X1m10xHsWkl/a
jTepO29fLOst0gofWUYz7rSgabe2zxIJZNFdO2b+D5cyuYWWpeNsNdJTYV6pmyrr2mfCEyRImBHO
C2enzNM7va9z6gDqnSr8ZC8m195rU4QRUdjG21Ft7FvXLN1V2M+4qiFyd6MejqesoBx/CF3vwTLN
+oLTwyFGmdobPY7KpHv9ocFPCQDflgwyHg8WxV0+v8uV3YflXpZ+tYDNqRRxGqBWjNats2hhmj6o
apddVS8nZNpYR6vqkqVhdv2+bTV/PTla9ooQ452sy3ApXaQduRH8DOdnrhW7i6LDbCTEsOF2dFV7
34UdZstdnF19vXeJV7b1D9utgHm22rtCyqJUQ/FYqriCalr86oxVscozw72k8wGBfb/QI76onq3g
9EAgSFtNlSjWgVe5FznRdW1z60Smu/jqg+yGvsXiwTJ/ipyWWIN9waNj7vj8sMTWtj5VDV0/PY+K
H6ydvMjOik8AEH0g6+fOSE5u5H4TseGeQ4P9dVDfT4YRLvVJB1jronKvvINwHe1cIFBZTvC1KT0B
iu8mtb7PumS8LeZDuMvGNNuwOQ53BTuFlWm3+jO40+9GNQwf5OewiCFsiQP2Y6XgKFQ3br7uiX3z
uEz86aAkPKhNxbobeI7s1BEHdkwOtUfMq8XOi5UMSGPG/arhr4Ix8Wpy8NUy1GLEwIrqkdSwxAaP
2gEeUJxvHHUUp7xs2w6SUntv5SLdyb6vg1Y7/5lSOzpxNUH5F6sRiIR1/ezUfY3zlxk+dUDdV11q
GZfYDdiiUgtBPfc2MiYkAggSqO8BBNnjYbSYwubcVwZbQCJU9yl5pgWi7GEv+7TUwAtkahAVK84l
MkLxTi4KF4Rl4/nO1TdYJeMp811VFMzzsDbF3hmlycKDnRyOc2iiVHoWgvGLUofJa69ibtZRDjQX
LjsEwIMDVekdmDPDXsaDU61tauitAJ+PBKPAk1oM2T6cMu6HQlVWpZh0Unuudx1Ff/Vt/4w22g+A
AykEWOJ262lVfkc8DUkyPsno2Bpk4zarJiS11aOdj9F5IK5BKKSpHuMid27c2Hzg+2M/TCNqHuTg
/1GIi5kW8yUFK9nFrcqOBLAUiMuBqKy9m6b4IRt2EGDJKzCFF6KaLjForIWhNQPKBGO6fPZB+9jq
mMAuZFMOsFuAkaLAgOGioo+wTrUyFsAzI21wRXlqWxzp5VliFPEabKQF5quvG/KwzPk85UnE9ypR
uw3IfLiJFshJRUXanWqud5YHvgbuvkVp9X9oO6/muJElC/8iRMCb17Zk01OUqNELQiPNwHuPX78f
snkJTo/ZubGxLxWozKwC2GwDZJ48x4Bb5M6qbX4AsviprRZJ3YKvRe5gnSdtRtLZ55W5tmrLeRJb
6xYnHW3TqyJ2dQim6OzqUpsq/AgbnJrDqVJN91SdjEd1mqyt4YfBU8hVHydnSq8UHi0rPZjpRpuW
FMIDCNZdb6kmP9MgN71SpxcnNn/paeq7C/ufk1FQaO2m8uC5JG5LVGlPjd9wL7YcaQn0OWejzGVo
nXuqvNOh76J2T9qUEkVJJ+SgpL/4SZh8Q0xgYURR2i9832vbNvaDT2BRor0Z1/6DrfKmiJLvPFxR
gO9qwPudxU/LMpUBgVhQtZZHdoC+Nlz66Cxq1TtlSPVHo3lGzJrGRtWGesXnBYYSAeZk1avTa9/W
B/o3NCXaljP5ADOx0l2E+u+TDFVISyB3W91BC9Q3W912HQUbvboe09o8xw2adk9Bz75NCss7lPGC
E3c089RGZFo8OKxf0NFrnocGtXhIcF9Mp997iao8LTfqftdorwaI1VsSBP55aiHTuY2nIT5kehnX
cO2igFFC/3+EgimlFlv8cH2EmeN8GE581iKemM3xCc1qJD29dD5anu/eJLXyBTHY5HmgQ9Ls6uYl
mKb6pQCNVBqtdl8GSv3iGYO17eGo5huWKSos/lHrSc34rX9vFYCqaN3y7/PY/qnNc/waZHF9Hakh
FSEvSF5tumX25tBEV+KlIwLuztAsQa/gRWYClttE+aS6pvrM7wcwFsyj09O3GBb2xuZB88ZRZgCD
vWVcWUaT7mARsemYShoIm0CP0Qduf85IJaBf4ao7SgZ4J1U7lgU/70riWKRYQvg7gYnuZa3u9cGx
1MoOTaNlbQfojF978nxLMHd4zaGYQcaLN+nJ/ZnTXJ2nwLT4wZpG9SDB+ZBS3xxN6AyXrdQgyfd1
R2LsvHYc/Z1DQfsowUbf6rs6dP2zN7WbDn6LrLo6r40GCm+oVCMLyFbJHCpbKqzJETGeK8vx+oce
6vtDFs3lrZvcgD6JXhQ0oTR1eFE0p3/J6vELXVTeXWHm41XV07ypGOPw0LVQ0EW9R++Qgs612Frt
ezXDp3Y29ZAVoIMIGYJawnMb88QM0Dw8uYM7PEh8XkcpnCd5dHRzxM+dfOAWL3J2wKfTmyCg8Zuu
tx85yanvSHTrG1Ae1kPmW/FVNLqntp2zx85KPndqErzSj6yf0LWA8dobg9c6adsDufbpIF7AA82W
GqF3Em9h1ihxFf1jELnGl+57U2XBlR4W6q4crBrGELveNfStHpuYIieaFtAgeSXqIPvYcv5zmC6H
ppZV+vZDwIdDM9PKQzKRPgisZ58mzC82f94nzwTGO3rBF4N325OfFieZKdZgPsTB9CyzeM6hQM2H
HzKr+aNp344qyq1V+GWu4Q5yR2p0smvczsbBB5myi23FeJh89W0wlWtHGYKH1cwNf3lCtPKzBK32
1Oy0fThRKb5wFEGsbiqfboE1WELIR/CsA4/Z8H46v+eB0ao17TP98IdoaKdf3NlGK7cF1DxpuXqn
6qS7wE7vXLhe6H9H8DNaVFBkQFfp7Sg1LJePd85vuIP+iXi19yNUNb392NNQcuGQYPEOnRJ88NLs
g/yKPTRkJci9nndtGneTNjPAvY6mYhIs05yfoAt7G2JuFU7pMsjR6ljjVsdF3L8IWbefAcSjzrmc
eF0n0zVmPdO/CLnYal37t1f5t2dbr2ANudi+CRZg3oX74kzrNuvFXGyzhvx3r8ffbvPPZ5JlcpVa
P1WoS0bP658g9nX6t6f425DVcfFC/PdbrX/GxVbrC/Zfne3iCv6rtf/8uvztVv98pdA71NwdGsUW
ghBu7aLlYyjDP8w/uChFsSpP3bdV53lnJsV5l/P8vODDsr88gxhlq4+r/v6K1rOuMSp153m/ej7u
9H89Pw8zPHoPZszd+XrG867n86zn/Wj9v573fMaPf4mcvaUHwqqG/rCedb2qC9s6vbzQv10ijg+X
vm4hnnT5l1/YxPEvbP8i5L/fCkx9t5tQ+NmY8dTcd2Po7GsQ8VuZhv1CGWDmDcgdvGC0rK2KmPZO
cZtCP6YNon5N7XFHubglcJwQqd4AXrmlSb0+6QWaTTtxB/3eNFPvDswvHXRi6mcvvak87gJLvdSP
+mQ4aAb3fKzIelNmAHq5yLWdxdxE100k3ejZg9JTDq1xTpTtKvSmO28LV9MqBef7RgzLcZN+96NG
uTahfN7mWYa4abLko9SseAaVeWVWeXsP2VL+rJB9ubW89lF8ElXxyT14dj3uaAvPnyVMT5ASC0m2
nCRE91VukXJuTdlVAtKyAMNlxoAFl5OI41+eXXf7R8fSfZKof3Fmb4J5Sfd/DXKDDFzuDnczSKxp
g/boeCdzxCbD7ZguIqyLe3WY7yG2qRBSjIQUw9syCZZB4rz3XawqCQ+FSfOuVtLRYtQxVQA5lIEs
ISSl6/xDUOK6d6Avp+OHNSBP/xP+wQq5YuqiUawO0PTB4Y/0m33fa5FzL0cp2hU9ArB3F3ZuiKId
96e8hy4WjG142ycBbA3/2UMiZCh5vIUFyu6Pq02OwtTpr2iD/O3CLpuUjXtTl7N9EqeYnHQ4oCU8
XFfg7cFMUidEyMniJXK2uV17Z7s4xS5H6wC8zr6R6SwEeHLoUkzx6/htrSxrzMjfRUbdonmWjQcg
AP02imfd28Cv1zxuKo0kCaJGCu9aINSk7ezxEHtF+zgEavtYa6Vzcnr3RUyrHfqtFytrXZ41CJUh
A458sM2g307LSrGdzyE7rUY5j+sE0/k84lDL+WtW1M1R2nTlCB6op7d+3YvWXUj4vHJz9p2PpWdX
unehhQXt0O48eDlDargntTWMFF7zKmtOSqXYHPuKWv/huNWMWt1KuN/W/XjTarq9CZo+2zWx8dY7
nSid55LdoDt6HYyygayTbL6YPoRcdl6LP4hdmq4/hBqKP8hyacSGvmATwfOPcBo5a9OgUbpJXfsm
XEARKESq37ICdqBFSWONCG1NgzR4yLb69QXoJ8kAnx/E6CxqofS/WiRAdsU7NghOo5vcDqgcLRlA
PinPEVVUiCuhxZMBQvYMXbm2P5PmlcInvcS1VMPOcUAthj2sJw3UcWXztDAUHKK2jnfImaPOA1Iw
Bw6SxbvB9+qncpjqJ7Fpi62jqRvJIXK0B5mL+2KfUY0fms4Prnu7GW571epvvYEK8UbmMSz0N65+
X3TFmO/ODpJP4AFGp/s1RNyGwr3ew78clLt1hy6P3/a6sIXLfr5+f2G21Ug5Kvr41L2rhH74XXlT
Ea39eUsOQfvwC3P+2aEEeHOOkfmHlecfmcGP1G0A6GlLhx/8uAoV0yyNXgf6wo75IjYnQ/p+NImo
3DoXdz8k5xUXdpnyBN0fQf5/bYbOnTckPuma8mhizsxIuVsH5LLfpmbQbjpgIrfiFPt5bU83zjaY
63m/LiOr7u/6stK2Z7Zbk4ZD2qAGyABNI4oAAWvVXnGaX4ypy4JTmzvDbR7nPJhGDcI8c1pdJ0bq
qs+DRe5AHd18KzH1EphIR8LkgYzuqLqRh7wXkxvqxZab0QF6kEZTsy2q4/AVj858xc+c9kAzq/4g
Rxk6oPocdXerXUe67TbTLbiLCPVUQLUbbSyto8Nl0+KHcR1I6/GXgPreRQok1md3ZHpQVb6fTaKb
5ZRjoVCS4WzrBYR13tz2jXk+2wd7nlagY9DFG2b9ek6jCo4PdHe8LoOoUvHtnzpyHmGXDb+6bT5s
a5r6H/332Mhw5ovYwflac5q0gk850CgBdA3kaKnXkE7KgysDvqbh7K7siIwkSIc3W0FjVTFWKOws
K86LZZ8hXJJ6VehumsVTw2Om7WRHewyvJORyybI3rbURrO+sEG9hVbtUd5zRfgCznu/dBqJh/nX2
TzukT0RLqu+hHcPrYTXpQ1UnaP8iZniw6HN5kViha/ljrNrPFmUaoA+KXisbR+MnSXoGGlQPaIZJ
mC4wYtWAV0280m0gXscF6CBeWVt01CFVzzC9euuzz9akTr6pFz0p8vVk4CvwU+tUvNWiRCXerEBV
pjYBNDUaLL9etzH9lEYdiqkPcrQ6Vlu4eEFwaEc7pltB4mQYYGM+O+jd+DlT4ZuHgSLqukBOcbGT
nGKC7QRGaDaW4PXc6XJRoK+auwpYk+GY5d6egONF9hj/Qh8UcjDqLwEvAMXCCKrhodN+qSwNkFU5
fZqKgf48JUmphAfaL06uOhQ/Vf8uSGcVAUTesMty2TVv8/p6JN/773b1Rx1uDEVB34ebx2trcK2j
5vd0ZoPP2sAf1t9GehS8huV8HVRk+1s3nl+KqtiOCzEa/XPFvd4hGxUsUTQtcu9sozEjXi/RK/4U
thSvbElX3nAr3shUP2yZTzmFYvZw2+InJYWUCoNXgKB3umcVwvHrzg3tA2JX9hdlju7ld3iNSAF+
XpeRYx3CxoJ02YSdatjUs1Ud5T55jiPjxnTy7cW9Mk2V3IHPqmrcWPGb980mnqipP3imkZ+fjWzB
50i9MormU7LINxppCouO2ZxadVCG+/cpRdHgToY5d65pji7vbAU9OzYqrhrNjZ5l8AB4lAlYPJnB
baHfVWZ7Y/QmAjDZlI3HrBt6vmRZMPP5f3aytN0u+lvHAio6RGJa9VS2nXMnIZPuD/e2Ox/XBbo9
J1d8g9JVLwtoZba2LfTp55jzeefkoSyK8LyJAb3jQzhR+JSrcIDhI9vuWxuJlQHUdLoD2zQczGX7
WXHL7Ygqwicl3akx3K5F1wyfpqDWt9GA8K3YRhC3t6CifnoL36uYqsKEKihT75zFNIBOPyS1zV3k
Mi156Hs2rK/ik3Azpo/Uy2jZaVXfPE2Z/wvcIcONFwTDzeSPoNDlUAa+3hUFXYv3gMuo6t0jMTL1
izaoNjKH6iza69bcn/dcY7Iinvztulr2terp7TrOW8i8zJwXdaiD40WI3aj8ogbe59CqUVLpPPPk
9koEdnBWOZRhnYtfIsXtQJX1Filze408uySUgsS01QJ4RiRI9pCj9ZRoEyjG9i/PJpE8o4awDoJM
VPVmfHAgGNzFo5bsZdp7IbbeGB96d3Y2AxwUhwuHP6Q/Q+ot15f2YjyFZabd1Hmd2sipsMnoftKn
crgP9KAFnJQ5B48nyydI7euNX8/DtUxlSDr3WTX7+FZmVRxrT5017nIEhB6KZeaZQfBEY+a6pIKF
467rrCt/auZo63UtLANe9l2j/TvawvEy8xHRIfuT5cuJRzMcDk2UgVOq6i3wnuGpdtTwE40A4Cr9
TzIYsd2CILL8U7rY3Aag6jwriLssU6r13UMe6KfK9N4W6D0QBguhQTHRipbtnbmHNnaJB3ub3/aF
8/saT2sg8C4bdbsloOqraRv04XQl07ktO8BodrSVqeKmxnNefsmS9O1ssCJVpC9t59pI2wTUTWGQ
tHEX3TK4RGP+sjjYQbGOYtliiwoLEPE6N68NGuXg6ifAXwIkSqYyGJEdg6Mpgt2FY52i3WIeQssG
I/jF0Fx0ciYjQCrFpdg0wmNvAXzctUMzH6jCQ13vRuGTGrmbeCqzP3llrYkkj8Smhht8kvU091+u
l4gQctpzxHqG9/OLc90DUDBcvoDQPaj+D1YIh1dSI6G3sWneuXOVdk9nRgCRgDX8qNs4OMULxnoj
0Z0dOdspNMZHGVpYU+9Kv4HWvp0ec5smjyz2s6NcExTTSDJY9e155lJGaxRr3CTycrx75eqyv/Cm
pMQ+rO2WtcPy0uVqYl1Rqw7ocEppvUnK+gRcEG4pALDPY7hNo6Xgv1gKNfZO9pj/Lq5zUO13+7Ry
o/26JhiKdDP1wds+4oDM+P9xn/Xc4/9+PV0/q1vDgqGsSi3jtmj0Yx/r1nXrG9xvpX1v3E4V23Dr
lRq3qW3Ep5EWYGQhjVsxDeI9x0h4RVPOXms9ekmWJRIpe8tUGVGP2FUBhE9tUk17MYr7fEYJH2lC
2tN8VW8iN0revqXLCZzPpjSN6QpNjD3qd5G5JalhnqIqs4Bu853fBvzkITHB3JPvd/GTy5ncfVm1
7dXbfY0/Rtdk+ZR7PiDBg9ul7mEsWgOu4//Y1MWB/h2dObV+tucw7yCWvISgYP61163yWtaLSRZo
vH12vFOgRVnWi2PoM/fW1iflEGcj/RxDeQtWorqdNau8/aupOCRkgtXarmdaa//3WNkpjYLvjg0j
Wm1/KhVD2cqRCWjlfJQvtjJVEP979/5zHHqwCqhgkpluur/gxpKpDoxXySMAs8t9nJhkqMM++CDD
nQItSH0D2rYsuNOcgOYz6summYFxHk0DAHP8yVjMftYlp4ln6a1MrYrWeziSFADMc/GqayThyQJB
OLoEc0d/3mPmnuYxdsJPAc1KrwwJH1uT+xgULuwMvbdjUTrPjW+jJrlO4Z2/7gMITY5K4529AWRl
T7FtWrdQhI+PMzQp1mR0N5CgTY++ydBECizYVaTvnL7ky2uM7eR2dt8WyCoZXCM9L5WZrB+tJN47
QGl2pVul5Dq76VhokfFU0mi170ryZKZlIam32HzFbLdlYTfnEHFMbLCBmS0/lfr0WxdY2onUsPEE
qelJjUP1TutaN9oWrxO9Yk/t4pq6VrnT7PGqNRwvQkg7m06Jov9+jjRp1gKdbhZbOed6MWkA13cM
LKYEw34j9rT12m2FxMfxvNV6MeKWC4yd9Hwh63bFq+YlznUe6wGECTzYGcuTpRsp/RVQf/q2FB7p
N6tRm2Zwt/K8KOFgvomEtP4cs26xOlbbug1qP/Fm5nOK1v34hRTaKw2VyktbTNax6Mzyqs3q9EWZ
4SwD+PjjjwFjhOBFHZCWESqgSaVPxoDIS8gA1dA2dnaVfZyay1SCxSvB61S8F2sLG3h6C8Z6O3SW
cZcl4IFG3/0KvlXzT4EGXTpNPLB81aUykaaJzTtyu8adRDdju0tqY7gp2t/TwjJPIRRPN3SS8q+q
FHQq6QwtakjEsKJjPt6QEhLvtITIkQx1Q5PU2XM5t6PWONn9DyTNbPqilzjZTuYkkTpaoatTPAXQ
tQdJn9EGzWDMWqhcjRUJ+5nfkW1vVbn7e5qa2Q1o4JLUZ5RlNw2IqG3i+NpWFjVu6u2jrou4t8od
xbxDq5mu9WGiA3BRSF+msEZND17oo2KMKNbZa6l9/TQjDXBHA94rT53F1y6L541WRP5r1wFH0vpi
evWryNp4bZO/+g6yg0UReKgoNMpGsejZ7Qw6migbeCcNddpzn7YZx/55qgnVA2w1H6arV/rq/u3a
NA2irTPwSN4u3Z9GBzzGqCONewXPubMXthPKZ6DYJ2qGN0NQ7cU2Armcd2f3siTrC21fLzuYNHTt
PU2v926tlFfQp7j7hLbdX/Qk/tLQYvCk9pX+MGRVuhF7nvXmLlOBkXsLqJf2Z27NtK/+XLUnXoAG
pZIs+YXutmbTBJ5/DxZwfi6V9knsgZ5Vh9Q3LRJjnCRq2kNnAidq4dl8jb4ZYTz+HOYAuQK+1p76
sp2vUD+prlQzC555HARDb+f2z+ib3sJ/IpHQm01PdgwtzNudNXyTdD6h6biDwiKlB+pdfl6MtBqk
+2ly0jvQeM5DXinKVgksfs3ej4KcVKnYovej1Xs+isfirsshx4oC+ynk7vWa96JxLwNN7Oa9Ffuo
NqIcuLlwyHSK/aeyzNxriV0j4HknE2aBOe3T4Blyv/yTVqfx3leB/RcNjWOxUpZbq3fSH+0Yb2dz
Gr8FqIvt5zr5GNEsJZJ/jBCeqDSOtlkUTt/MQKHhI4dq8wi7TcanSFHDB3954GhCz9lZKpxgZxHl
UB5OnOUxRPx+QH+DElk3Hpyh3c5bHOL1UpcPTVrfTUpZ0xSyPNN8WLbsTQ14vGnqu3aR2tV7Er5G
5ZXPE8DE68FV9MM4l8oXMljnCIOmn002QTxkx7RE5dSHtYVvHSG575SetRuYddtneBSne7jPr4yc
y96qxVQcrEkfdhIrg6Gm36Gw025kVnXRTE9lfwWfe/PIw+W2n2vKkj5ibiKU2zbk4QqD7MjctNNn
R8930gINPSqPw8ip7KTL2dUdbePatnpHg+I2DbVe+RT507SHdb+w6ZSBFleG0FbVk2ItA1jzjG8R
DsHWmjotBd2vGd+NVAoWj4QvPe1/d5gHiEDWtMPS91pN41O0fF9D9mVRw0ktHutpXMh/m/02P6yS
njO4W9T9KrQCJ+dK7JeqnxKSx8Z4k06huZlh4dhJoDjWreQoSJpj/L7VRVjiPiieljXREcoVPd61
mbVrWzt/tMqUB00ziY+13qa7Ro940lRTGuc7FZ1Rs/51KDPvoPfqjBQB+tSiXS221uvn7aiMzZM4
/tamLmvp8KM1dY2RJWndDNtuGrWdFB5Xguhz2fJDHTNEvejgD8NnqVqe3Wfu6D8fn8ubpoEk3Zlz
uis6+9AX3Wc32kF+ubH0Mb0bpr4P94lCq6eT/2maLF3G+UCGLu3bo8zeQ1tuNx/qZXi3y44yE7tE
vMeL3VwEkt7j5ZQS6n2zKwiYyoW1Woai9O1909fzZrXJ0cKfeacXHjS2EmO58BLSr/+2rnUHmoIk
ckiq4G4cEmdfVMnHmHXHFuK1I9Wonygf2Keqsu7Pr4dMYb2iLZoXYP2LqLKdw8Tk5g5VgPel56l4
LmxkfL/7QV1tNH1Q903LN5uwC5SN8RNAff8QAC0Gw6pthIOgCars1jThCZUoWeQEPewLC5X5nxe1
TXL3VirRIg2lbzOn3a1MJjSkAqQik9Ie72QeII9z6CdKiWJTlpiPgXRd7/m2cs6rxU1OWKOySP4N
7LUB8VD8m0nl7VrJJ+NRhrntnZ0zNMF+tdW011FCVINNlqsmj8VItQ+LcJgMZKvhW63JeeejD4Pj
IhwW2omBGPU3Cfhg7nrtAJ1tthXbugc5OXBPjeOc9xCHnWvenR5wq7mcqns/Hyig9DDP5nDp4J7j
B6XX/nrdvPL4GJRmx5vP069gUIISZhFthdSwfjL0gj5rx3xocgReEYesn5YAMUmADLHz0SShy0LA
ytZ54R/3Wrf/415T0X71olg7uXq4cWyreZYh1goU7zW/e9O1aQtIkfTZM687NW2f+z7zHvssXHJU
aMkMAfqqvkr0eU7iilp8rr1FO7TjPBY8ylxGr+eTFeqyv9gmc/QeR/aXWVdqr1EWvo5J5DyNA7d7
VWKE1zKV1h1vdm7oQmvupIcni73gKdZuZCJBIcz09DKaL9HS9yN2ov1j0oOaqi2awbYd0nk7reGT
Iyskhg7kt1OtWy2nckjiIrvNxWhtET75NX1+yx4qnVe3A6fJvKWypfr5IVBDQBbg9B/DrL+v53S6
EZMMJaxOR0SxdcgcCSPzCJd8TJxqAR5IFKc6VaMZOygJI7t9JY8SifzEyaEMcDj6u1bTtI08pohN
HkvkaLWtKy5ssoFJ1W+jukW3D2kABTIEX9gH0jCaRZ3rWk1vznRitLu+EYYVU723LB2KzB5xwYNC
/+ShXgqkc1JmB9oMkkO1VFNX7xToP0YNBA0lvWhLn5Kzv4DJy1S8JSXHs3eFyQucnipteF574Thv
tXiTmXcy2oZkt+giQtPoy1zC1OVrMPq7vWZ98Tv9G4JM+YM4u1bfQJKnv1RZ7T1PengUc5ghxGcM
9OGOemR/GQu1uc7VMtmJ1woaZR94MXW05QQ+2sfnE5y3HJ2LE1BM/HCCyG3cA1SmoF5pc2lvrTDZ
MiXtItPMAtA3afo2TfoTBJ7ubedP0a6xoujXikaOWYf/FCE48zDohQ2pRZF8HpX6SQIAUDqQXQTG
w7oSecDw10rjIdjzza/pnFkHxF14W1mw1qdjBj/MglnpF7DLOogtR3gFetv8uNq9qB4OFUBJ8lyI
g10slakiYMplLX266EW9bzw9xxFvJqsL6nLTLfoUMthFR6JKDusYCFa7DKtbbNMchLt5IBEkjsst
zvuUNYVistA7Q6/t23UYur459SXQpXd7ABrp1hgh2tv955CWw35uPsQUbTQek9b7tQ/G4h6uZP2u
Vg4ygRoamWd70XUWe5UdxS4WOWqXNUPS6Hfc26zmAEFJOO0osv5h0w/7rfY/bBogiNXnTeQ6W53O
qeWZQh5ALN+1j+OYfDs/okjhZBkunj9oFP6K6Bd42sUJvkw/RPFItviPsc6yWxVG385PQOI9P8/0
1bAD0OTexEZWkdLJ609NSgOfqsw0o2SVA49w5bxMNp3pENb8joSd+1nj+5McnubfznFd3+gGQEj0
i4xPvObDJlRa9afSPojO17LGqvS3Nb6m+LdNECHNnRTTXhum7ZQVPBWT0f7W8v286SFxeaibHjoP
NeDpK8zmb40D9wN8kdM2beBydIap2FFRiR+AHo/XtjspR91piidX8yqefOjDMjzolhfysCkaHse+
0b9eLNLaWoFt1Sye2hreA3fSnWtz8KYM1QluIOkPqp1DYuXGl6Qe79PJTX8kRkInJXdvz/Br1vSY
EhEqqvGlHvp7yZ/9VcT7Hn8bQRObu83pAt65XfIZXorsUYAO3V6luvXFmpqaBrDwRQAVRajapxGO
rTPMISsNoJ6oYRyMEfaqDr7dY2nk/bYoTNS2FyREnEfnTWV9u5NNJ9CSsqlgKGjsdM6bdtrU7WNE
S8AOc5uiOsNjoFb5LdoGPIEgTnaeiki98MZqmMidwLCy3O6IfTHVsZrfyhbv+4gJQc+tEysaLzP0
/TagRxqvIPkIbmdbTx6aRUivC8P8RxeCmGo979s0q/4u5UHrHGG1ar8JAel4IO0OdhPTQPWeT4UO
oHkoylTDgYzcJPnT1WjBg43MpcKji6ymaFNtdDgflh/kwN4V40x6bcqyh6yES1R0zbsqHgFU/dlR
2wrPEosjIKN2XpH0Hu/ixRHEpXmrG/AQ342kqrKiUZtPb/mdwXCyw0iBWvTudn4/qd/b5BWl0OwH
mT51G3nTfK+Bb7qlgR2KsLeAvI/2daqA51Ni9zi13cFSW+fGnnzL2ZEuSQ45RIqgjNCYF3ek6M5N
xN8D/RB6lSmtd9epThO7/GXArPcG6P/XboTpY7XDjbM30yR8/Yt4e7HrkVeAbGzgIiug90iTmk/p
kpOUueoG9YaysYWgHbkLr9TGjWlnLZKxlfHaUHmpW5KQJAfuw7orN8KyCc8KlFYKfIcyNW3znxdV
mgk4L5/uSFIV0N8ugwJPJfBC9DPa+T+2xREjU4YizADsSbX3E+zGpeZWt3EzTU/hMuSjtW/KAnb3
ZSYDgH8zarjpXCxe1qkPqFtvZAalI3wcIPuQRA5uVlM81tnN0Ku/iEkGu/OKa1fV2/PKJqrD67y2
fkOip7uB+xMZo25MesRBi24LEbpFjWkoybcvRvFIpBydw2VuBtlveaqq4GWS8ZZHJm1fzf2wEayl
NtB9w305HplLjBzJAEsavAXJ7WqGvhcAZ9l1bwvqBontalYfEt1BykhpPYfvZEXnletqfz9VgbuL
E2N6afqQPKrlPekqWK5wLGEPtTXlRpzzoKo0VCK0Ll4X+qcrRKv9rXhdfmru7Mn5Tmfx9GLBBf0J
OYCirutuW9TKQzXALSaRhUV3djXl6rXso9d8dBprmPbi1ZtuOGn0u8KGyRWB44gfY708ybYSARIS
wj6lepZZlENEySNndSu7kbPqILGvJmi0bPRGTfTwLK3nMWwO9c8+zawUPCJoolAivRp4I18b0Oje
0ZXNV3MdlC8V5BgbdUCZreBF80n4BMgFNTs1iMerLsgBXCw5VR6ntW0UhRWseEwzvQiNDWiG5I4f
JfhaSpNmG8V0dnEba9vUz/4QGDqIAPhVdlDzChXgpQSnLCU4fynNpeSAvH5s78UkTruBwEb1zOEg
EeKwO4icZL3Y1k00qwOjm3X3YlcbZUCSBs0s+vW127qr8qsy9J/8WTGh/hJKqyDTIbLS4Eid/fhH
xm855CqLJ2w8DtGCSQ422sEbMcLdTLgcnkOhrsz3XUdZCnnqnee9hkU7PawpgEkxaQvwI+VKEgfi
iBpzRAi7qXd8wRqP4kj1hpp3ob1CkJGenKLI+eLz9KOZdd592aJrkFkRggr+PG/V2olf28EtNs6c
+d8rt7ofBhLym3H+VvLAx6tatHSQ9NVviZl9sYYk/9Yp/GvpX54+8zyQ7cI8bZ66viAhYFranRuO
89UUON2pUr0BVV79T2cuRvPjma3lzEpY3pdTQZ6lSL9RtP945r5LvsRlpm7j3Owf5ig/QGIGG/ds
KkezmJTvxsD73OsSHTLs2t1D8e/d0vPfn6ijIyo4xOpjAqHZ1mmq8qvVdK8LaJv1v0NtRKVzTr4r
mqK+Br2T7HQ+9I9B6itH+rfjU5TEzd3YxvPe8ubixQl9CKNDU/sVIY23y9C4DMUPgl87gyTgxWVM
s/eny4hMt/jDZdTc2NwZ3Cdvu5HPczUgX0ERInuBCrZ4Mlq+VpaZ6akMYPlyZ8rvxcTdVrPzGqM7
ylSWhzNYJZm2xnheTl+302yXpTQG0GMO0bEzm9GuN0ILgXgte+JRC2BCa31CT8D61AdLEgYRpBux
1UGwoH4XritIjj+BMMqebP9tOZJg1BMji2yC2am3XWu+Dc1ylAB/t5UedOkys6N+JreSGiROFw/k
PKj2aOq1CkvlTnQdTI3sAiWQ+RY2WDiU1B9iRl0UqZglSnRqJCqfp+m2rNQn7lv8bVSW8GFOg1nf
9guDigx62/fcH0MGHUH/eL06kEYgWn2PnsZ6X7T+FXKd3dYgf3Ytxbs0gfsKhgkXMlRw1uKF89q7
lsJfps/I8brQy9q+vz8DB+YhDDe+P7jHItJqYyd679piRFPBPYqwu4jFy5F4dVjcNu3irVqwM93Q
oroOSdjDHBovurDULrPJVl+EwlZ8y2z1LZHqe+Qf1yEwfI4sjdqgkQxYmD9Y0z5p4VCSW8Dz3aAY
x6hEJ2S5WZRSuQznaLM16PKlNL8O3qRM+6nk7ncI7avYVAxACtH0DWDXrky95HWK6pJWP+zCTZtE
HkwWVXq2u9PCMOb607fFvsZruvkbt28D32HkXsaFsV2GNtHpFvkf1q5syU5dyX4REYAYX/c81zy4
Xgjbx0bMgwAJvr6XknLtso9v3+iIfiFQKiVq2BtJmSvXkn2CcBts195Y+xV+NwHsQKfFMi/4Jbaw
cHWdRKXF6KvXMIzilWKFfaDsjl/dTtMoXv7wkn6qc4uHHCf4OwP/tJ55SFwEie+sgpIjwamFWSUT
6q4Z8S+ltMZg48xG6TXFDP8ud0z2AJadtYH1Bpopbn8ycpzXSKnGzi1s52yOIiKtYwPZlxLQdC6O
1Nvl7mEEbcV9HHOH5iDzAGnREy8wB03JEAcDHikrFgWvMihY9fyhHpsG9DsAKjUs4Q8ViPtB1hIs
JwX22WXDBmgaRpG/aRzvvTfDsZqGkulv47UHdfoosFu70KRB7UDrd7X+VcRMYO5XTnPCryJmznLT
5e2JeiedGadeZMfhzMFvfu2lbxM1uW9/Hvs3Z/qu4a2WneSxTHy1LL3QeDTi8V93o7LfbfLj7g8/
I4WWuxKt2ooyY0euApDu6A8tcBD3Y63GB3fo2LHuxxyqhvhwtqD7Zji9fLLThzn65S9TcIFOQyU9
c117PgJEIDE5ToLbx9HuvBUk4dmCbNeOvzURS7CbBY27drNy8lYdh0L2Hx2Wnj/HirvqAgaJL8Pi
N3QpqvwR9as+EI+/THQHXrdwCU75fF2RXiYZ61SANsULQIH2u3fCAXbPvW9XMxvj5PqEwq/en+C7
wG5p1rhwacc8X9OIq7NnFA+xLPaGAZZNVC+li6ZQ6aaDyie05AJ7301mczF1ptfgRXg0e0AMdKYX
K624F4g5QWahgW6r9qCOQjh7CzVk8yCUF/crAXGz0ZqiC+RIu4WRh/WXrkY60rULfiyioX6BHtls
b0eoFEGQyFk3Wdt8qbFXtayqumdlBLaiYgTSWNsHPRwVUPF1eAPJ1YfY658hclGtoL2XPUgT4Ra6
I5vUtlHb6O7/x8+oEF4oTXBNK8WtZcgm0O3rN5q7nYaxe3VsPh5HE5hlsmZ5YS2VxBul5gz6Fet+
Agl2CBEeAwR5m1ak1paELiafXVyrMu+zQmW3ibD/ITN5BUlgbkvHGV+1lxn6W1YAD1MZzgP2muXR
cvESQD7efSBbxflKocjxjrnMfUgh1LzygbrekgcNcEaEO7UA7APZ9IDBA3vrHAcI7DgBiC9bg7Wb
vwAu3e6jobXXXIe+fNjdzv1sr3AsetP+f7PLKYf6bBMtuOL9JStlsMnsoVpXJS+eQGPIdtClDJc8
6oonyVsULfuxvzBCNNMpQlCiBj0mOVsMfD5DIS/UmdXpdJ+BhCzG1klCZ2tVxJX9aPcyuZN+J3dD
5gUmwnBed6ixWOYLacXR3mFbyxVi+Ic6jAp0V8fCVt1hdodsH/RmIEIF9FQDFpapVhcnqfqXbuUp
R76YhuggOKXyBTXjutcMkwZkYHUvVElriCuglIWahYKCWezKB2Smw7ug985kxl8XDEUxQO511mLK
ACpoBYRgdtTrW+Nb5IzdJstxvrsut4iO5OMiQYQEWgCflmFaba+Lb6TWuqj3kwP1cVJgQecEmZd5
raaBNmLQCciQTg7Y3XGGtORm0Fm2olfdfTJFm67n8Q2ZejOA3jFv/6E+Ml0HXW2/D+rU1BytXv5D
/v/XQUkPtBjYHvCj9SJAnNRXN2EaA+pRC8mab2MbH40Uu82HMuqqxzKLflp619X4bbIIsJk8g06Q
zU3v9yb1Xp0RsRLna1NmqDiz8rhZhcY+cnRlsWLBdItWTHXGw19bzC/Lhcy95h6QEHvpFty+C2xr
3EBWuj2BCG44SAGxnNAPxA3iy2xlADDxNDUQ0hirpv0WNHwvLOBtFxXg3OAngFBowb5BeYe/erZv
LzOk2+YpB0PTPvrl+5RyAmCpl+77lCgpP8X47CadkK9GZQ+gZsTdiBq8BXQO5Gsp8Ey6k9r2V7+K
TaCJDUFYulRdwTek9h0hrHL2fFBcNCBOXlOz7VsIhUORk5TCSDOsLmz//GEnaTEPAQwsxlmKveA5
KCEbvMCNE2H9WUCqY7753PW/+JgA/ByGKWGbuGf9ik9+tE/CcHz1IWfdy6p+FlaVnnMwRC8UdD1e
yS1JMmMPjmDobDr+oraHcJdmdrTlKFZcoTDZWSeyxv+6zqd+xaocuh/UHjunB62I46wVRIWgC+pN
a2b6W2CZ/oncMd4Tbz1AV90N3X3YryayT641+xPFPZlcDRhRsGNVjfdkJxN1/lf7H/PjM/7p5/l9
fvo5Q0J0fMwtbXcToqptYxmegw/kr8sAItvR7m/6MgPveyMDpC7K9FvL/ChbA9uO+E/bg2RED5h9
2JRC6CX1oQqT4i3976mulo/p5uEpKH09VUAhXKshOJWrP0WiXoZWkG/IRtoJPZhPLzI3F2ywwYuN
pZQ5sbVHatSccWMyyJ2FK4L+7INl/ilp2PsCnNbvbjOMTLuFXdWfwRoC+r5fblOn/jXb7240vIpi
/Is9fPrZhIMxFJhuutqFJj1r/LtEJM4d0J4S9cP4oFfmKe/AbEGewmHdzvNYAK5EG4cS7d9OCagO
eQuuW/IZDddbtAJoOhs5ltlHPwHsy+6nJ5ir2T2X0XQCbcQtedO0KsR7i83JIVOog/KBWnEio9jl
0MF8NmukJCI/is/UBNXfti265MGAIt1DMbLVqGtcs5zZqHoS1YKa02SxHciYzbk3VxxAGFWWO+ql
KTkEN87U1FOOOTj5aMoS9Dp5H3dnN45Ai2KECFbwpU1xE30RbQGYOOTgThRL6eN6giZeEm+oaWVc
Hm0TmkVDw8vHGHmjByefQynk0DagfL4OF6Ixl6Hfr62OQaUwTsM71aBUzdZqobUcQDvhdwAa9wPY
H/7tIYPu2Cos9X94ADmFsLhOefxlDh/n95VKGPThsWcp7DWQOAipeMzBddK0+0NqbIhIf7bN/SDV
B8l+04IF1i0Na+s2DrISNlhNkQdrTj41kTKZm4SwIUwNl+5sumJqPgYRWoe8PkzUItePgTbKEU48
Ril1alc3fZ4dIT/oPwAa7D/4tv2MMq72DJJYH5LlTbBGfFutqbPzjfA8ImTV6U4ylWV+qfzcBist
RmeJm65RUt9uaHhgCgsn0fbbPFoPgpTGFvD+5JZMZjBgUwXi5y39BGoI+iOHHvCCemkOGzm40rSH
OzLJ2kAFkfSzHf0IUNduDq7tmQCA/PqJQPoD1S/jniydWUD1afoWpcmwpwCcAEHudmr6eg7gyYR1
Fyy0d9RJHzJkYyH6nvI7+oDxrEPZx+/DRVHXK+7ZoG8us2CfYB0AdjfYd2FTPLp2Wj4W2Ccxlamb
uGH4jLu2s3RtLnbUCYT0tGMgSljSgI/heF8VIHEd/XXgVemFsQcCTdhYhFaA9E5g3wHffdYgqdxK
lXwDDe5Xr4e+D4hGwn3Bocbo57n1hoHUTwPH2ghWbgrQTLkyzNTeuxqCbxnNuENa3NLQC3GHvLC7
iOo23wRgLZCQQXrts4SB7TRHBiPXSlJaykXbgay1P9l/90fO8GyHLe/3KF1WgLBmQCroyN8fMcDa
T+olS5DQuHZ8Cha2FAn0JVg1ywTv8GGowKUhozuoeEV3noUsC7bH4XaAjO0dOAIQ8/dQ+iWD8EQe
dpRat6r/Oo2umy7zkHuaPvxH5EsvXbqaHbjVU5IvzUFTuk0LzT79hGawEbztod4dDSh60yc7vJc8
yPjF3Z6arW2uOFhhnxKcPLBt+bcbLRWDCwXtsOj+6tbo2QjI/OGmzzHzbGSnhxq9I64Ppdn6AYzK
QyYBnIAw2babsuwIXbD8WFiGsx2BQrjhsgKMvbKChz5C6Lqx3eqLnfAvCZf1jyaF3l3mK75gChDo
llc/+rD5Mhq8/FI0ZQppnMx/GG18mWuD5zcQqHh/SmOpz0/xnCRdIw/Wgv74rWHmO2sMlKblEZgt
4oj5ZIY25Ewr8zcbDdIUHEFsQWIjDNY5Ym8PEImpDi5SNhDmcZ0HssXitZPOcC8tLAehC9nhdgIX
1tUf0leANAoTu9TWau/my8vQTRAtrZxbd1TegenNqgfsxsbKxhRp7EncINmugHb93TiLx5ORac90
7RyUCIJ/qsw8mWA5ud74njVbwl83v/lUaTg+J13zRntk2i3TRnkcIDYvInNPdhkGN5wFwD7k05c+
huzANbxLYWBtd2zImztevKHKg1E+1zGUKiAVYa0S5BkhOZdOFxYJc0kObvicdY2z5CWK1VsR50sx
mfFmSlznYgBxO1+s0OanUDjroYgQ3qIOcpGQW1qW+JJtyDag/m9lukkMYbpe3AwSdCGdm6lNVQr8
/ZrKQABSjAdsGsdXsOf6kKh0jUOvm7a9aULlv9Qgrzm6AdT7uNaOtorJX/YCFP6Tb5Rgwqp/1CMz
3vRNkNXvNxb4cTMBQRDXQnaxtHLruQm6bsV74dxIC9oCWZsUByQMwOgQTeG6tqGKkFpRucxrkO/E
Wp6u1Hd9ALQ3gDxomxaSfqkyrfV/9iFHuqQp2E649r5ORne8+FqWXYjjFjvRkXOo+HRrG9OJZMiy
1B5vdR+dMKmvtfFp0YfTj77/bRz4UMByr5y3FrIMCxAf8QfOomAzBsDYSNAYnu00TNZ9I6znyui/
FpWCmnkCHjzs6r6D7pktlB5k2L8GAXyrzijoScGsaZjPk1LzIMiqzoPaCgEtwE2MaMiOSeMay3yS
6RIxp+wYRwok7dTTRen4fktdU2YigOIW04EpJNBKXVZZGSgETywIr0MLLDmFERg0jEK094aT1suq
FvxtLOSN76LWazHIr4MIuh8omfrJAzd49nMGHuZAOTeZb2bQfRL8gL9sfc5GZq+FE/gPdipekije
Tjp/RBdZjSGwNRx149TOGdLFmasOFmWgPvl8dPOAjwdqdSYU57sxnLYECaoUdMqHFhG9GSGk4UOg
ZPm7TXhgoCBRanImP/UxllBHNB/5/cf53BZ79CDrTuDfQHmK6Rura4RlcMxHsKQDc6ODNKUDUGDl
eqAq0+hofaFBEbSd1lfblIYXy3hrcOw+JEFY45RsGgp/w3g1N5UsvJtRFikqd5MQ4QIQJyX6Qh1g
sosWzC359pM3dsurdsyH89XZ9TWxd1Y/fHKDkHuyVm7Rggv8BQQx4VlUtcsWHeIB+5BFL7VtR5dR
4NyyAvx+4zEwkM0uqLmaFmkSGXi7jMUKeCKIGlzfT8rOa5BZr+nF1JHdGXvnUuZdsZLamXqiHBm4
hSkAEEzF7PzHy49mL2xmgWwRZema7dDT9IixXaIuk25NIj68dpFRWqkDVB+wGXoIaeB98uODVfEV
ObqJhfIgVvtsbztyts0zsLHetZBpc/iiqAvITViWc5tkU7Nzky7fl8wdbyYIQUIjLm2+KMg9+kZs
/Ahks/Mq23/r/EItaVDhpc1O5haYR8J+vGGYch5UmN6Z3ghO2e0QI/LmQRFwbbdhOq5tKPQtCl2p
4OlKBbrUqlkiaBWemSMt4Gr00R5cGxz0Vyg9ACHjux9OTWAuEXUDvDlCPouPwWaVyC300SBvjHTO
DTDD6qbIZHO2PSjUC7vwIL4DChQzacdDFZp31PK0ie7AW5Lvek+XJ+ihNAl1lEacbcwa8Ds/asv3
WcI871Z2j0hqYgVRsi4dHDRVZoOQ8Poo5Jbw0wBBs6PZ1JjuojQVFwFShXUQyGRN36hKf63MpHyA
kpt9olYbhd25bHrw/qGPLmFjyrUHxMU6rcJ3GypX76LKCObvIqpqy3M9sRvyp68iyOPFOuayWV8n
kpG4ZZAtPtM8CA6DfmP0UwSZQKlSa/4rK0t+Cpn6t+4A8W4RgbWe7MJz/aXVWvaxjUv1ZKd8242B
9SWXFpSsy3bckluGFHpu4WDfToN9+E/TTrZRLzwJGi6atohkeWAEC2yNnu1QNRitC3fqNsRCRs0U
sfVPTa6bRFlmtk20vvZGEkEJs/wZY1l4GqApdBAZfktqOhzR8soLUIige1NXc0TyGrhE3TRTYA+F
pumnJlIGyTmru2xuxqM0z3Ft/JhnQsbjksblV2rFwnUvQ2c++9M0PXWl6G4M6IhRH7cYv23z8EJ9
CsjF23Zk4AzAE8Go0dxhg7WLQLDylBiTAUzRuKG+YrCtew+EgTSud/v2YeySJfXVU5w8esXPGp+8
rUyBde+jcniQRZmBlisfjp4mdwJsmO1S26mhpQO+qNkF1TQNc907aqVlbgMDmFgbag4WMNxlFl6o
RYNKbNAXCBAMR2rSlH7Q3/lZ+jhq2pN8aLN7Q0dty5o7W2wwBsjd8HqvULt/IRckZfgFGhT764Cu
EOYWhQBAUOhJ6NIXiZgniYtm2DNAlxdgmAiRyq69RdqEQDPXjmMsbMPlENkS4crpp+i2zqvoFtWS
+S6BvNHCJJ/GRpldWfcX6qULOY+HMoy929kpa/FyafEZmOfNQjAlmW4W766Drs8q9WOsFBS2YVa6
KxRcAUMSxqZ9dPHH+dgLFDIBWpvan1Z/lYz5uvcRBK87c5v2+bDzUC30EHP3H55OxffSDJE58Kun
AnRpf3PIWv8pHKt6dsDCO+zqEYcuPUOOw9K9Dx6ZReJB07604vrs5wZ7scVmiorkpW5Uc1FJDJy2
Nvel5NsMwPENklHs5TrovYndeopI1jRVx3llVHaI70jCK5T3QR7p06WPAHjjwwiVX3S0em2lO8i8
+xcceBKmwhVZQtvGPierqm2Ul1DDc50Qsq65WLvCTp9Ega1g0sXdPxViVYbtOD8F0li1P6Zf3A5B
jRz4bJy0exwPsf0+WHWLYjs9PILYzTx8Csz2CSmPYZ3m2O23GgvhaXyEaB0sl35/oZZvgk1h6jKx
tEYL+A7d2wfyvTeOUS7fuBUQU3rox/gwUOXGDMFgmoDCGrEAFMIPukYlZ6BVwRfkAXn7AFxROAsM
vm2+9fKR+iNwu61sFk5HGpjrgR0Vt0zqscmT8eDrsoqmC8qLq++oGXsRvqfRcLImaG2DhQP8jE0l
T+RGHpMRV9uuB1nsHuCjfhm4RYOM52jMtQFRnlaLxDLlrTUE9QXYFwNoVqROPVlX+HzWWpz01wgW
Z+EdCAHBYZ47330RiCMtTn2bhBfIoG07jpV+2drxsAGTXru6bvX0AE/m3ZFMEjR9GzNgAEkjPCpS
T71Feb0H8Y7xw3KtE4RLpy8CzAJLH/X+N+DNMnZubw47lJcCtakH+S7qFlOz2U+KVzdT5JSLbCz5
OddVqVkCeLSEJNDc+rC7wi3FqpDFoWTgUrySzAAWCl0fo/fBrmqWB+rI8fFaV7mDHL8dQcm1N8dz
A4a0l/5nLa3+JbZVDI5csKKFTcheBPi/Nqkl1YacwNr6Psb2GufF+u7E+U42ZXLXN4w/2AUDMD43
QV/VpslDLqr2hDfOF+qcOK/PoKg+l8rLT2zM8hWUcSGwqJthjxVwQbd0iYwUrzDdM6oMPT6EO7VQ
j7cm4+B+AyQuv3NGv7nkwI8uuiE0X3mrjFXV2OWemhkyFlDHlE+ZpY9gwNkuOJhhXqO0UcBWmMHe
50F6RNWpt8R2aNFnQjxPRczPpjGGINAFDABCst3KqIL4UOmmdhPazYwbfka8EppocYtkGFBYK1DZ
8AM1P9wsPRvAYuBGI1DB1H5DZQcYturqa+ghpq4j5qnZSiCt+uCiwrI6oSLOW314ICWBEoBUyqWn
PaIOlPLkAU2i6mvcvM9BHgYU58BFBI5kvJDM+w7JtPXUoAZEVY11j1J66z4X4aZFlPKGPIokZUAc
hGqB6BR4dv3UmxZ424x7cnYYarLF2AJzhaE0otVzIhzZrp1KTsWy9oyNGtwvNjS19hnomBadZoZx
p6g+UhMiNezJ7cV7M1ZjsklQqrxSjfB2dQnBMDqre/itd6KSyYoO8tRLTTqtX52dTkZHBHXSBWW1
OqcDVXBaDpukDQyAlIv+IBwWHE2gtubsWBaBkkshw0oDyE6ps3ZUyXYEBmie6TrgzzkRKYIq4Srj
2PbYOYBuvBiy2zDDiqYm/66JSpiAITgqO3i7mobUgySCU8hl3OV9uvR5IVap0WWbuV3Hk+YsT9h+
blsRFt+mKi80RVV42e2oepwP9WDg7eb5c5TYgqROHfLkWMQyO2G3836ZghRgnz/bvKqHY9EeyU4j
uihkoFE1iWqGXXwNNp+GCILBPmopWWTYC7K5ugP//mpZAhS1vtKA0B3C6EijAmnHk+Jhckf3UQnA
ZMbkpheG+0gWZkx70Ef0t0KbBmY2i7Tu/SN5lMhIrFoBJbTWaD3sqFAqKRpwSNFQDinZA4qxwgU1
URJrXf7Lk3zW9LcJIC4tsvBhn7uolJ6a4tjpS6IY2v3IC2CGpuJId9RdOb0COTFT4G38GBOTO/WT
Zz3V4PP585b6jXZo1pDSSrZOHmcr0g3fF7o6rMbnZGW3pjz3AOCf3TzPVrlps6Pyqh8iyvqTJfv3
S5w6/YlsXgB+PdfJj9Q5aY8ebA2Io324UI9CBR0oncGrVhh31zTVNPj8aI7NF/FRWe4gzUAmSlPR
xehAUam9qEWuNHDi3Txwzmj9mus6/e9zkf3jide57F9PpJntsmRH1GLj9YmXUZOh8pYQvMFHE8cd
+ynt8Fq59mI78blJvUiI89xuz45ryLOyRbTH0nbo7BSIHbLNtwEAKvvUsg5ko0vp1ahn1heUGYCk
9IV3OEGAt0v445MB+H2QGi9111TfSha8BPggfAMV9HwDPOl881uXGSn/GVIZB91d6pH/ZYr/dx9I
gKHKC/zda7d33VOjPGdBRA8Fz/mmhU7tzA7BfCi71LXpXjr8ys928JhMNnv526AosNuZHeLfg1Ra
s5eYOclJlii+7AtD3dKlS/wcWpnLq2VCIO7WS/SGPONa9NXUbJZlbW2tBGdUT1rjp6F5vzSiporm
KQcLXB2m0kEJ/QQd07ttIm5tswhEsGRzkKFctJ1fghq0rNcDaur3kS/y59GYtmVjA9Sq7SbLwqtd
xtW73Qdj274Bvu7ZrXCG/LBf/X+3Vw3q1yh7NSe+dPYKlJfQZB7nZFkD2tpTH7aP1/xZPtjNdnAD
tbzmzyRSmIjCJsHmmhTrnfhLHjvqSKbZzpdVhIoyyrlNRpSdOKsfr4/u8cLZNg0fl9dp2mj4PDV1
jFY+T00TmaByvu09ezlZqBAU3oTAYA5IyiWvPW9ptKJAHYCKLnMP3lDjHnUtT4W2kV9rR1BQBIJk
SzPMY2mCj1kk2H1Q0KQn/bhgezrPdDVd52ySbIv1xj9SJ3Bg96mb96cBZfwrVfjYceuNzLzzwMJX
jw5Ss9oUgGd6V+UjqLp0k7Yrbhkj1yaj7Eg2LwDBAUDhN9Q5u+l5PaTCN1dbaf+8TmuMwedpaVBo
IJiVSpHhHIVtEE07gNGaOunSfUwbCRwVxhq7KtUZ7r7usLOj/UwQAwdBTdrPUNMLBolCJKQmrk3q
RS0bvi/ZKYhx6hlQQbyN1PQ17HAkin1zOIFQHHs8avvaSHd0SaISErFZu6WhEVjWsWzoIdS+zhBV
IPhnQ3v/h32e+dNDxjxMFn5Qyg1CHMNe+fGD7Qzmmw8h1jByk+9Fnw7LVqXBBYK/3Qk0HignHKvw
q9WcycGFKvGy8sEp36i6PpfQEVlRh7dl0Jj6BmXnZuU1MjmHPC4ufAL2AKmt5LtnPw61NX1lKEpf
Qce21NvmaIsUMWIPAsKdWHPHt8J0xCLJWHxblp5zoQ4cAVBboTsMlNjNHbUB/uXIRh2Fag6+xUGt
6GoIlBLynmyyc4GyG4fxvkFkcMNiQ95EObdvrNa8E3pTmyKVRC3ZGXxjgDEfisAQeYx93z4gqrKn
opZroQs1oe7sHkB+PneSP9npMiK1dHATb/enXU8LdmjjUFnd7pO/ttMDssngRxTkzJ1/DEf1LvLH
ppx/vGu9DbkBElkepzrfXqe1gak/p4FcNoZQZ89DQkcBk38zRFiuUWiW3IssBOy3gmKDasNyaTlW
/eKLFmV8ss3fggAoACnL72EG8qTS63/2TrnKssKHfug9kkEpTim5WNYhi34idQYYd559U8k/qNFr
npy+H9ccr8ZTY5bV0UJ2dTMFDjaVIB9YxEXQfWd2vDSmvPgJDu7n3h2dl9BQCO4j8n7xDNPcVw5K
932cye7SMhiWsjOtt9EZ9tKz8p+mPx36MWzeANqEQBfYD/1eLLgcpgfTLtNt5DTZofFFduMEPF5Z
4SDfgKTfjnWW/zBH/trn6fg8SDXi9GmVp9DqnRO+2dXaH/zqxe8RDtSurJv2iR/wY9Mm7rKO0x4U
2K44JoE1PXTCegBPh/sGjWaoOUVOd4J+WH0PmrZvZMcvg6jM0MhzCdq6u1ZwAKmTYGWEKK4DAWZ8
MYoyOTcWx2GfseFb6669NCm/A1wDmSztYAtv3KKGkq9TOytvUfxS3lYRCrwQcKgRr3eLWwvaa8Gi
LvATT/kNmVDDZSAzLUPGF8qodrHRpRupQR/4Vxt3dpAnC4SN5YHpdW/uiFAtMEXVLbW4F1Xnwubn
66C8wqo/8gQknh8TlUgYr/BlSjcGQUSwoX6fmHx8bolFEbTfiext0nycddaPx65YlK6mfJuJ3+Yr
+dDlU7tW8XQUwLr2VnCAhM3C9cDiUeXsMmMWJkhjIDiQbgjjEJe2OKNA45k6yeRx62yz4d1fAOGO
NFnsHo02cJdER+FU7WuVONa9jaDZ6S/2oSk/21O7e3Vz8e7fAAC0JPYKfG5ewyi171WMaqo5klVG
g3jnd0US5OR74AYlTAKVqhXgX+jaDtwTkXOLP0z1NECSadehhHvTjcx6nfDijXuff8MSBvoUkRmn
sXenG6hUByDKQEGyHomcbvWk9EhRITAUe/U8khzcCEVgNJIBUXHTpxAd93+NpGeaPiCKNNLlgfkq
AD4iB+z0UHsRr4u4de6BEE83+GeEJ5kl4BuGePWOCVYjL8AZ1MJ7E3rUDPSqzM6+Q7poM9b+FKMm
ka/B0WV9Tx1UFgIxmz67kylXoS3tm0rGxnaYhu7gNd14Qp4d4uN+1dw3eM2jPG8ov2Ab8RhlAPcu
+P3Ut2AMq/1aq4o4X4Rhlsu//WxTz/71s8W1+elnSwwDIru69otKt7gSxVIw3h3m4izdBGq+O1DZ
l7CNe9SRiH0ts0wuEFkFhRyF64LWb9YsAWPAbPSQtl0HihsLpLFLnFo7f6MgZrbkKsJfnYyiSrBG
x+5p0ipeSl/K3vQ3IobYuV+rLVN+eTAACTlLr1dnuqNLn1ZgKIs8b3XtaJroWyLMaFG0vtqwNGb7
wK/5fTDqkrYRVL9AnpxQ4lm/kMfoMBv5TfaE6h+5hB57fFB4lbBrWv9TjH++JacJTpQC8NPE3UjF
cewHG92I4K7rB6hBifJ1o2HFgoluYXVABg6ABT16LiDSTja9kltkgubUrWtE4AacNZKk6y6ddhti
1PLp4X9zU/jmb0tAESFj5fdPbVFsUcqNvB6+eRvb5dO20E2Z18sUuiEvWdmYh8z2IDtuTOYX01U/
xjQMbpFoVjdg00bFuvZnVugtRe8jc6WnhT76lvzH1H+ftkLceDcVqGwHtTYYdjcBMGNLZBeTPR1t
qVmbabqfD766FxUbyacmYpnJPm1MZKIbVJcGBFyNE3dYWNbgrsMyNE8uoV2xSAzeBuUZt+9PhDrN
Me4Qp8knuzuhyAT0EgWIqk8Q6IzsTVyjqLzyldxQP10MP/maerW9VaXdo4YFl6SMh3Mlmgql/LkL
BpnAUwsyJpV492Fe3y9rIZD91d7U0fuxAv8llBayGslbaK33515GABNCX2rZVZBolBnQ/Ejd4xY7
r24DxrduESA0qRZkbHUP3QVAyuyrxr+52mvLBvXH3NuzlVUDaKiwM3CxjB8FfdHwFeLnLnPwnaNb
HjzULE+hcIa4OV2Qo8olQrq/2h34hUrw+pPl00hqT1liQbN8SXNdx0BICKF4fbELn60dlXv5BfRg
3cYEF/iltiJ2NvsnS8O96EJmupu4ZEsvHct1gp2KjzNIFJymuFiSS0a2MSxb6PdwZ32doU3MJ5xO
OGj6gr5cGFAlO4T6Qndx5nYlmBQ8GHGeC9dk7abWAXxXe7m+A6VzMe7Ih0yOW/0aTVNe2+RDzaoq
XGd57fEsv1pZHgQlW4mEkSyT90uKaGSLenm0cxU0IByKf8y2nHrI3W39ajMUxk+KQH4KUmZJApUf
DvL0Dmj2E86On6OZfwQ3aXDgxk9GYjwDBc3OtgF+QMn4CKX4MT03Y16Ce6k37lCEZi+bjtuI8eTx
AoyR5T8qztYAKZbAfiQQrnEj/qNPm29V7HWv7Yi8veFx8x4bngDck8LE/7HK9li0BrDgtKjm97O1
h8UV3we3xN8ileNpvjVYbxysFnuqMmtQSaR76OJJILNG0OIpnAa7xEbRHugwvgB4eQexzvYhmOrw
hGLBdkl2owf5YtXy5iaL2HQbugr7Fz2AgysAGaPKPTqoL34MKsjpSrN8iqupXSgw8p3oMkqjOJn6
crVRs5e9WLq5vakmAMJlKc7Ci6unECjYexFES9NuOXAtq9Yr8ydXddUTIq+AN9b9/1D2ZUuS4sq2
v7JtP1/sChBCHLvnPMQ8R0ZGDpX1gmVVVjHPiOnr78LJrsgadredtjYMSS5BUoGQ3H2tdU+GXhaf
kCUlz1Qqw/KtS4t+GgR6daBVjX28h+OY2bihxUTUbqkYD9awQC4QX1OxljnCg3Bwr6jYB26F3Vgp
F+Z4UXCFBltEN8w5tSISr+2KDPQW1CpFExzrGitUamWdUZ7hMrhQI5auwSy3erZJNM0cwLYclQBk
lLsaiwO4kpLIPeK35R7pTGvzT+DLbjeGnlnDzCjcBg74HkzweoKNYQJl5vGMDh5UAXZugMOt+Ce7
WzfqQSbU7Vb83w91u+QvQ/1yB7dr/GJHDXbVqm2jX10fIssaVEKyGZ3eDiD+sBaZmXczCCXE+1uD
HYCSvsiSv7pQ+dYsxxFvRTr79QJxjYikboPl8O+H8YsfN0ZXoTuZKm9XpUpRFjybCa5fBhVg7zbe
xK0LFScTOqUueR4+Q3mz2GpmkN3VkIa0EAo6pCNjJx3y3kIWiObm894w3+taOgujlQZRo2M/vgHI
jVbVqlQRsBI/+lKPLES2XGcbx1v9wIDdHmLMRHTVW0MPep1WtNEplT5W5spvxDLKA2c+XfHHwPBS
AbgNDu+Wrh2rFLvkQg8X01DU2Vcvsd3652moWOn50g+0YjJxNOdkgoRoDYYJtROKqd10ZsfN+9kf
6sikk9yO8WKjHx3SH2e3OjEOcxuVGm51BVhC5yHHGw96N+c+b2xwU/lgUqeia0XOvTIgod1Gxtkf
LQrIq2382mrm1Fhw6dxn8LckRcuOU6dWQSkQIB54vpAimqoqPUvTPIEmpXjLB+ukCZa/cWWffBsn
KWqkG1YHO4jBzeQwd2uX3SMlpFMaujfmosMTMNXfqsiC6pNiOANlPmM9NgSxFd6BQI9fwiC0T5iQ
llSigzaAzTk267em9yJE+mpk5OVOUc2lcMFiYCfevoz5uJ8vxEv94ywK9fc6OmtiLl58v49nLEvs
l6nVWzPduUZKRRfLsqILeK/FoaqHPVVBHCK61EjEP7uYy6Ca13lzMmuaiw8ypjuyokNdVpvIzNoj
lbogjC5lmj1ndgomjXFkquoqcFYIzfC2t7omM8u5DFm0JhNqiFUC0EUGEA/V0Zh+ATlRr+bR4nZV
z1bmOurAQH0bzzNjY2vrHfK1dIkbDrNB7rmoL9SN/iTkRRRQKs0/jK4XoOENp1u4/QkRdpQt2L9O
t6rULe86x/YPtztTthvMdNAkApOKB0a2lSjdmaYJ+8NfVRgu0kgN0FWRCR2cARwglV7p019Fg9qN
A9G9JFHz22VZncqNViBv/faXNmWj7ZhsP90eHByk4P1X8fZ2d11qOefMe6Gxpn9Dp8tHr2t/nopD
zndg2GhHME27tQ2IJGhZ0r2GVf1gxEn0EEKycWczhgzdsR56dqaW1acB63Akf8pqVYPKaCuTnD8q
EN2REROGPq8FK4+BaWkLzcqSmYIA37Xp9Ke27tNjO5ZE7gwr5IqAOblw9GspuvJOgvSqlpF+papG
B7WXl3jBnuq6xss3SZCx+dTBMrxrp69cpXQwcSJFD+vqJtzS4ODEjXbwiugzKlIHBz8WTejdhaqa
Aa7EuGvKNQ0OtElyCM30GzXS7WqBvkcI1ztPV6/NFtlmgVjSYNKO2hPj+Yns6eCE4WsW2fqBSh2W
h2vXNhrQieAPGrTOuyBTZUGNVJVBInPGS7fbUTEacnNjB3DWkQndQgtkHBuuVKHZ0HhxioFt6AZA
68F2nuqwlcSeqg2eWWA2l4Hb6i4f2je3dZxPkHbvl1AE7Ddeh6KvtAVIt5CjGTrOIS8TKPABQf0J
PIUclLhJvc+bAKlrxmWqbqDAp4oCfCHw0czfd9ygUNtMeXq33PwIoY99k+azD4l6ZlhBTFw37zXc
du65zxS/9lj6RVUqe8gRZNuoChI/8NI6D6MBhbaxBvzCq88anJxfQgsJkFHLv0dmfK7j3nhRYd1D
D9RIL8IMmrUsjG7nFiKCnyJiYA3k3UPUQxk3hUDn17E7NEr59wDd7QTOYPxE3ZVrxvhpxAyQhBFH
HkgNzBZ6BPBZ7HdP0KgAlzPqb2btiD6PHRthRDjUJjMB7D2ZAR3xPlo/mt1GC8KvLhEdQPK4B803
4B3aLOnfEttHdqljPEN2uEBSop5sqq6OnoqGH+xc978AzxPPc6RHn5RtsGOm9witmX3w5UfPNoYY
BfXMhIe0bdNkCy0MESDy0viJzlJPRNNZ+4e6P9l5TGeYN/P4Q5xNE2a/BzPY5kNUb4qxWf1Vswax
pfDa1GojSra0tAIwkx8xOjKmUeKi2lB9F8azdEBg95Q3eb4WoB94NpJ84rMSsdSXkSnLLbKQIM4b
ZxOfFdbSqA9rEGgbjvY02kv4yYBSQ5qC1WfgUTby1liOufNzXzjgwS786D+U23moZm6g3L0TQXYE
qTJRdkoGCwEXvV1QA+KE2SmAhqC5CIdugRwqd38zc3vLX/VebM87DjRni0SNvUqa5sFvjXQJlrJu
NRUHELFxUeKWDLt5UK0+gMA1PlAjHVobhGEAdV2oRKN1kf4+Gtfb99E8U/NWjUpreLykEc2IMwvy
Q4dW6uWJShWLq03oJOWcinSAkxfEnF514oWDhM3RogKB2JyPUiJU94cxJouxw89j/OkqZgHt17wB
96Tf8/yqRfqeuBlcqJNuImCtlt34UkCjLxh90e25gGj3lbfDnkH8dYnJ0d77lefPaznwQxVl5hMD
XfpEW6fSbAcWynzhIWvuE5m5ccEPOvPW0sgagOrFF3pjqgrCFQV8FpeasXpfe41cMC8KvqjkmBWm
87mJQLs61EOwY0mcXseO1F5GGTR0DKQLmUEktlGMcURliDcPDh/fr9sviJa284Y7/l0kdR1irgNY
Rs1sgIhy9G5rQZFFQY4xXegInjZg6AX3B2eLjs5MbFXbVEm4C3A2tY5npv9q1R1U3CVgQuMBpJjK
W1dI6F1bNUdQVmEmqrGMAL+/PawdzDOXwkZofeRLm/4x/LpfVAJOV/q3jP0mvEBZbtTgurMcZn2O
wbULMcX2szF0bK6isIWWntduatFoG4ZI57kFJHyOuNzwUnTdgTi0nRTsnUHWfmZFDDlI4C+0Nkwe
UkDvAd3GmVfmkA3FlPygheq97tZKZylj1bJNSzADcUyUgGgkO7plV8TxQRTl63TH458icpB9kUXi
qw0UC8JHJ8kPWaY5DyEIn3aYUca3sO0/j/Uxw9fC8H2+EzaoUn6uHxDImGV6VWww/XVHLPi742CJ
FvrQPFtHRh7MCtaF/YxabD8YZnVh+eus7aFrpkEHQTqjU2ss3ursKO43yG0rL814qECsj+gF6qhI
Dbe6rLKrVeEazZyy3CjfDXvgi82Fu6X8tlu9ZofDmiF3eBYTTetN2coxywtia9UyVZg9PE03zmlk
actgPPNE/35GdX9qRWIp6HOQK7kO8evZSYQOVtVg549lmb6Z8DK+BUW1giOu/awnbrRA/lR/UlLC
s6dn1SqNbTE30kGbuTLRD5IYEchRTGULHjmsc7wdVdHBHr3IdIYwBbRc8wFCtEheXYW2Alp5BNxR
EhfVgQAA+jemOMKRk52ccfpNlfFiDDXbhNzClJxrXbTlTMNXooiggd5UHoeYjh6+uXgrpCGs19zx
w4VuWcnJiZjc+0NWLTuVKmC9gReHmucbr5LvfdbUD9IP6rXrZsnWSywopY2DkcVgQnE9qKxXuPbD
hWsP6cJmst+AQpBy1OngpGmxdG3LWFKxBXjvXrwbcNNaiyRBunhfX4fUBbQ/CpItYhoAGELh4QJl
kPe6wj5qbrhNfbH8k2aFa+JTOzYOYyjeTn22QMpiq13hXcNTaAMvXxD2P0LoaoNYr4FPGFSeQKRY
Xnw4Y6Y6KlIDstvrjTnXbBAgNLwxHgEDb3bcyEduagn3YQlpiFtRgEARz9U8hqaHDGkpnHk0MoxD
qvVJVKV3ta06PjR95M6J0Vv8Va8yMz5k5ijPBA/8Ely+MUQJ8xleW/0L+DYUcv6N+M5WogfXC/4h
YitorkyWIBwap9ref7dtfDAam4by730d5NXKRSALe8PhM2dQ5ulU/wy5mPd6SsQAR+ZUT/ZDGrpL
TxuAMajraMPbwF8hyIG4nhwwLyJWDnYbgEKiON7oUVJ/Igu/Dvg6hDjfDIutZD5Rz9ca69Z/LBPx
POJlQMlY0tkYAtRwvqigfkaPVJUfi9QKj3+7pedfBO1vrb/0vRk341CF1NR68IZd2yPoCin0Yt/B
A7BKS928pkgJg8xxOrxl7jnvWvebORTfTUvKRxXr2Fl6nXtAFng59VFJri3THkglet9Yz8t1qPkZ
fE/jGkiNC552PMTOYM4Ze71hpm+46hxkEtukgLgPB/K6FUkFgeJevSOxb3bQZMDavEkeOasYfqdt
CW6axFzFFpKLg6jIjwDBp0ukPRVPpa1/JWijJr5i2orebn1YMPgLzbVelMA/JqHWkGFcrG5Fp+qK
FeSR/VVse97B6gG9srpnyn7PsgbSdL7bnySX7cFQ2MgEhau/VtFkYHZX1ukzRAsKZIjglciwwoRb
mOcHkqFJxqI1FqnVbIDtpFbsFY1Hav1T30j4iFwkKQhUtfSEZQLWlRCgNYpO7gvFsNQc69tSgDCg
r18KJTPzu4pseQ892gUYbr3k4nsjgEEFBzB1W/xrCgzxArQa/KzlUP3rNTt69OKsXEJJajgC8hXv
RB6J9ZBn5p0Z5ta8sYT/0hjpfRJn/DuA/chvdNSbX/zV3fYV0jeayACRP74V4Edw4IpxkoNVNy6y
B7onev2p3uCpWNt5OakPOb2R3AHbvU9TCCPdBImS3K/XlvJBhjtAkOjWoOccgh/aHRhswESVI2sf
zpVZYQXtnop1n70XCXqIr8PH1v7nIrWGDPCw/9g3G5CjU6TJAtS2B6uy060zLrCQjQhFNlkk/pHK
dBhN3GxIt2FkBwcdi0/iMwhV+821Mv9OtB2/Z0N0IjIEM23NNdJGwxVZ9cnwDSg97w5r28mKqo3e
hFUXw2pcuf4YC/wVk1Va5WKlZGUu4aFEgnBXsufABDcc3mv3kvoV+Lgx+R+BkUEMym18OF1a8zgg
VRziiJV5X2dVPc/0tPsUOuZr49jRN6Oo0X2MQ1lxga0Si96EA6HVzrMYBNk8vNNeBW6UtkeYpNGD
o6trr7Hm8mlB2UR6cshC/5WWabRBkEC5zqTZRDtarDkcv0GA4fMlsXkRr5fq3PiolfhUjMxfVF93
CtCOsZ63cn4zpXrIdMb4MDjFDIS9wxqgmeTZhrx4qkv/S+ICBm2Di+0Uxn57kgBQI9Wg9r+EkAaw
GLg3DDtw1z/3jPRguEsT8znFyuYICqb0iFVvesQOJNxYnfYkzSDYm2Gw8oykuMZx2NyJyEZCSwtl
0A4+l3npMrahVq2x6oPnyc9TK+vFWwXwxx6LI+xaBNcgeQkPGdnSAcR1K6tNtTOVgsIRi3//6//+
z//72v2X9y27Qxqpl6X/SlVylwVpXf33vwX797/yqXr79t//5o40pWVxcFhYDthHhJBo//p6jyA4
rPX/49fgG4MakXHlVVZda2MBAYLkLUxdD9g0r4Dr1uEb0xlZFYCkv6+jHjBcpew3hM4RPk+/Ntpi
2sd6rR/tgVhZR7TCai2r2SDVzIpPYvCTtSReOcil8pnfF8F6UhmMgvqnMnDEJx+JMLdlRhhZ4QLR
mAQCIWAmooMXuR/ryLhI4gXDb3wHeWJkz44HK026ozkeurAuVxkmPTAy/dUal+oTyPSTjdUwrNit
RJTIR5LNZEJ9yZgGgJoCm/39o+fG749eCC7wy7IsxKAF//nRgx4v09rKFte6DfoNgsAesqb0YZlw
rXgpIwRNxuVEOwAHXUhe3pGFAOYJUG2GNLE/W5Wpq+0SX34Yp2UjzYbZKYgVazvLqvyXOCiNRWhG
7dGGJOa+yMGT0SM29TSA9BmPV7yNpuCfRo73aMpcKI14cX+g10wv+7PyQ3PHuYE5F5AG+x9+l475
68PhDF5fPB2O1BBhCevnh9PKqJBInU+v0yJd5BZw+Rl/QoQiu0BRtrkAqv9I02FQpdqKpjwqjlZI
10ovfQ6tYsN3XuEDVkthJSlY0zAx+WkFsQbLqj8Zqjza4xoRH8X7NGTZs6XlkAzKW5j2Gd9X9p2v
ZeUdEu1XCNhb12xk0y/AbQu6g8jdUx0ow6J1nYP/kVqpQxl0K2vk5YfXDKq1ZcCB2zOTOZxT4Xaw
U7D2uykgj50Lzgyzjcp55QJF6NdXaNdb119suX5XCWMrodzxy9KeFOYMZTm7sZHk54bGAzqphdMD
y1920HnwrWyd5KEeD/AU5qUVggAMhSQQzawB9HCXOHn6YCi9XGn6kC2plXq3bTz1zkDee578jTw3
2NLgdfSBXL6p7XFW1usVNRQG8//hF8Gdn34RFmNSx/8WFLNtwJBtc3ydPsxUmFmMHlQy3tXCJwry
caw7tTrolQlnGBRPulMZr7QI41rTHTzL7U6a72CJppWQggyjI6nKTiqxJB47ycPSaenkeT6rR7W3
AEmA0N4pQojLRMWeOlEDFf9j3TSYxyJ3XVUSWTa9KeON3Q76nnGp7+mMd5FZzNKgR7YVAkVsw2W4
vTX/ZjNV8FKt/2Hu+XnaHx8mCKAEZ0I6BojoHPHzw4z8kulxwtx7u6t6hGITZ6YDv3BnBJqDpO9E
Xzaxk75kzFrSWpcsytIHSq/lLRhuQTyLMGIugT1u8k2FOMM4z5bj7PrhAJDRsVHQcoMBVUPjA04n
3Yc7zRvSeRnpoHc1WHLRnSiYkbOFGliivTcgOhPASwBad42rdB7mObhsXCe+COS5/P1TcezffmIm
t5ll6wYodxk3f3kqWFFxL61jcc8gl3s0R8EMUJtESGEbVW6JE9UTYbjo8ksghnjxgXo5g6AB0SVT
HfjzAIyVoJInamXX7pEH14l6UZWhBi7upJpTKmBmgZ4DUsje3hozBkNvbavcfr5ZVQLZaTaDdGM7
uoZyNwQpRqB5Gyqqsa6VQCj5vflbHdnlo6tpMh7tqK6vJJbaXHspR3rvme0N/IppGLoihheCqUsU
W2oJCmhsuSVkuKj1g7XDqwoCudw5+MoYfwL9Z/yc8lVoVMMmtZCoMtazrBOYI+BUBGsKdvwg7JdI
xrfkrKmc7mqMAJIcQGSEbrFTGktjW9tDQSmu4ZaDRJjvpaB3bnV3C3Hv/KTqADTzQ+3uZWJ/ilNV
31NVhk/XIkYMY0VFatBjQKiY/vr3vxHD+u3VcaC34egQF3Asjl342P5hHuodhs9dbxb3vq+PXuf0
OazK4EvaIunQ7QS7Q+QnQHoeEoDBr+d/ycGIgfi++5IjrLSCbipYMmwRPPzc0ykbhg1Mf3ASLQDG
FVwsog1L+KRAV0tFGQxLP1fDtfFtsIp46SoYFfHyTMuOoIlFqulYxA6j3kh7ZLkZi0kJ8tFCWt2G
igAavQ9JRUghLwOkmi2liV85IYIC16iWwSDqD9BroMWxMirLCTgER9WwjTmgbhP02kpAJAElMH2C
XkNtLju7pvUBep17XbVUbaKmS9B1egBzkPdtRPaLYdjqIgzHO0cN8K8dQDwvpjKgFM5YckCGgv2g
e8XW9XP9Bawi9QpzqrsmszAE/3mOWFdbS+Q7NdhBUL3g9ettWNMb4AEeu9Owuco8uOLzQ6X4gLxR
SDf2ReM/gHOdIz8H3rrSrrZ9hYgAYAX2HOwXwRuWT+ksGQr3MWoGY+FqXXxOkRu6UVljbGkkq0YE
8DZSyxLv3sk7gJOhk9W43dyAaByc08Amy/FA9VZZ98vKMtVcF8N7HTWQXYdeJmPmNIYM1hCxqs7S
gwcl5Sr5DAL4HSlD1mG9t7rBeUESo5iHdu8DPwH5VLsu9U0XwGGvG6aJO5DJZxlUu8pNHwFmiM4M
0+Glx8YImhcQuLay5gFxLg9ydl72kCVDBZmAvFlTURSx2lYNEsepCBFm866q2CpUZnaBh11fZCy2
740ii8+ssNd639n3VNUFbr1wDXdYmWOdwYsKyh2TudvG6cnI0y05ayEaBHbDWGzJYeRThGysqzsb
udENAyAciyUJ6rYXLdUvQWnBqZdVW9Mti++NEb2a4SCBea3cObbp/K7QzWrN40pDPtAAugagOFd5
oLL7P40TR9suyYs1HBbNsmggiZcG+X0+olGQBgmV5BGIkmoZRBurOMUrhTo6WBAOIFsxYJaSQYGY
fNd/klm2GPqsfwwjADRkIXTEWrBjx+qWA6CR4UM6khtacb4AsKjbtWVdIgLXNm10rMKsmFc6cy7g
J/XXpswDKM5k/SEy4J1HSqJ9FQYCBSLz5RdgqpZx4vHvnnL2TY2IDHVHOoBz4Z4frJHQNKz+fiY0
f/1aYtXAmcnwYRC6rmNO+XkihBuqqI1OayAYr8PF2roILxFkAHRTd46v9A2owuARoboG2lF+3TwM
tSggeAOWfGHn+iVsUqwH2iL5muFXieQy/nyzQA6/h0C1G2zskWKFeFYUSFax/2mcJZGqqFHAls4g
4Qhh3LlXVcm0jjCRfTxXvI9Oyq+NO2pgiIDc/f1j0H9dl46PwWJYN4z/CUE77A/fA7vrkOctmTq9
57TbzogkxSvPoHwMEi+4AUxjAF/m7aWPPXPBO7P4dTKgHnmMJH96+/0cfHaIlIXzv79lrv+yzrF1
qUuJfzmJyYP/tvME0lSH0GAQnqYF/eDaJZjQveAzfMLx6JQH2060LhyXrf+qpm98qSOV6vdqD7yN
UzUzVfAZUhs36yqs7YUVFCk4mpbk5kxsJ3g0LHC5ZPGy9ysQByPksUgj3b/XvOL9DEIIfNEqwDxS
T+eLfjy72aWQyPuH7TjtH26eEAvfdGyDOTYWpnA4Q/nnn3PbD11QDla06V1Avay5CVGWZoDUto2F
JhxI9n07tBDUHQEnrYrukPRWPt0sXI0PiA8Z3az1XKg2GoAyBF0HKScfBNMxvjlAgWb+1WJJsWvH
VirSwUMguBedd/A5g1bVj/5pa0XACev6F9bu//43YIzehZ//XLy80gZLCDdsG5isn/9cQC2SHpEs
bzNhuMx8Pnlk4Nt3joaXInAJDpVyPESDV4EHHPVNnwLTBoLqWSTA4uipBsR8zIbb2jPMdQ8uZx/7
BUB3P5Rv7YQJk+U//Jrxj2SO3oAPf4zFDPwljmMa8PBwKX/1YjGo+mZ24FfrWEV8pyAXPkemEDLY
Wsv7FCQOKPCQeC7tEkhJ3gUzqkcGkL0CFyMC0EHqf3JYFkPsyBInHTGHxwRxUTJLMyvdez7cLlTM
LNBSV2HLQOoYYLXc1fkOEbMvSLYKvyf5CYtGfJFSz0REypUvI9XwHJ5Bdc/duF4lrCgOddzYOwSR
23Vd8uEO2GxvganceB7HaWo3+D4M7+MYGpgeBYKJeX7SPR8fEDBINick2h+lF2U7A2+3PrqHFBio
PHUctMcSvBsnsqJqKvaqGDZAP79SPVVRIx36pnAXOpb98+kKVFmNQ1Z618xUmnprqvtwMWnXa9WH
1f5DXdKkyaFmxcJqC+hNUhe6lAXw19qIy+RjHdloVpmNGmgNHBa/3zWkqLEnlMxZY6VVbD0GFsQY
yDGoOOrAZ8o4XQDtZ1iHMDfgro90FzR5Smv2VM5k5s1rTw+wuu2XsVsJqKoNUT8HgTK+KKJOrrby
7ePA3bPgPkpjlYpdfVbVzIJWiJUgfuPxvcaT7zeL1mLfQYJtY2rnEdaL6IlAnL2tbcgs0xjOOBCI
00FaoKwjWfC4iDbwjcMBPTZSnRnxJVxX/t10pcTpV0nfD4tpjAAr3nAIz3a5DqoITHFjP6OS6VJ3
dHs5jZC5xcWEvuVtUFsfggWAnvmaRuVD7p6C2NtJi1nZHHBAKFLkbr+J2XSd2nP5AdItz2RO43QI
689qEGnuqOj6ko+oHeR1jrdAh8IDn0YsjAP18qSnbcoc/yZ0V1RnGoAjINZ9IvuAByDncHV/Qc+m
79zPZlYFBwluOMwxzcrwOb8H0SO/NwdQYUFPwlnWwvLTeadFMyi2JBcyQY6BCQgb1EgDw8iWRsjr
tdOATbiKX+M2jlfdwIMt14z8KR5cLEDs+BUZkNVC1Jmxh+pod681zRe9cKNX5EVhKZHW+kl6TnTG
6lTMqCEV3femsLVL4GbRYajqeEEXgGd8L8d0xqzpT6DqA419h38KukjsPmS5Y4J9tYvXcd4664pr
+SdIb897VrorI64ALXUQxtHqfRsWiD0oOAPnmF3CrR7ZDBhrPDJ4Htks7wJWzF1MYq7upRdq1UXQ
LAR2/msq+pqDfCYIr05DlfgNF/DRnKSj2BWCGMHKNeDIo2KRluwMSONmsq074LMhFZCt3Mr8SqPZ
ua2tIbJrzbEL16+G1vH7xNxT21STAgmRIONtulWp1ekOexZIrYx3bsbYX4FEBLChCh9N+GPf73n0
iYYI1q3pPlTG+MHk6fs9t0KekU6cTvc8/hxW4DbIlnTV2EIG+2DbiKSPFxgPdN/wN7fTff3dPVOn
rtJ+u2cvKkHYj7jbuU67VatF1lqVzjZHbA4YNJUjsUNrsLSg0z5WJdJWERPJA9vaONQitQxoxTSG
rNtkWQPUEVrSg2rbmBcyjtEio3rlBvI5Mn0ISVMdA72of6DTqTZvDDZDqp2batHCD/ABMKNrWBXA
c5RgecMSJL4CdxlfiwSKlK1zIQMkDZhLBijVkoo5i4x7dCZD6gIFMLlo/TZdUV0lESxWwRxSqP02
a+L5ezeMW/k18nJUAd5to4mvzLPqc6+L9c0iKXqFP1NlGxpLDbVzxBNJm3mR53uyo66l10GOjXXV
lurSjrWHnocvQzGorTSLeAHPbrjmdWftWJQmR68rsVLvFm6ab2WUQd6Kpcks9vP+mz+s4tSuvvfx
8BU7aONJZgguhKWbIiccxHdDxbGxNGrv0rngkUkbI/ls6BKxYnRCwix2OrXxGlomiPjrIbmnK3d9
Zu3CsBNbUAOucylAL2QM9r4O/W9maxQIk2ogtxTSOgb4aqx47ulA00Eyu48KZ85c5Dxo1bLgIOaI
kWXxKj12AoX2GP6E10Z2eMghEgX8wMjeNOV9LaDs+kl0LJrztnevFfgpF5BhYIB9DO/XBoo/3/1y
3UB58gI8BGBzvt8+IUsYAGcdGQU/XQ8S3cDzZVW+cvocDOZgP1+V4ABZuDEkdNJGx4K7b/RXAPNm
bmNUL04FqL0P1rgNgy/jyeFiVyTjqKWjz+UAoSOza/RzGkSI5VBP+CJdv+ivrqPnOxti0kvqkKTr
wQjlZ0BLYgjktNUWafryYXDEHbUPIoRPVy/ak5/DPQ90I/TOxysljgeiL24/4LWrtx3zo1VhlO5n
t1xNHU3ZLA01ZDudwcMFkb9P040ga3ampXhwETYERwPxm3k2DojEpV0WqPRpkH6/MQAFXyW1Ui9R
3s/IQDOBz4N2X7IH+VJx70iIT9GlKgvg7QqrhjsPORAHAQbMBTVoVrVyMGs+K2nytQRV6dqPOu05
4/iXH68JirtiMfgyRggXGT/QSC6mx5VBWH2GfBfvXmhQqHFHEWHqUYbI+IEj6aUehLfuhrzcQIWk
fxoy6KyMDzpKwKsAAszkKAbNQQpeaMwGfJIeEax6LHooeATIJ9hkXgTZsCnwjei3Be4E+LMEQpcj
EQw16J591TqIc45f01ILrft8PMgYa7vCDLUlfT4Dp0GD/OqLrpo+qHkSDOsMvD9z6kRWDbJ3eywn
j1QSnXKgutHiM5xlxhrLXH0HBNXMRlbMY8w17RJ5+V53G++5szM8HIA9J19kWepIc2JJt6RWkXjx
QkPobkvOR2SSfo9zyU5UGkc0kEXxmI4jgp4OxOrwX1oFrvsXWDz2oTcJUMgBuafyoKwGq9Om6IxN
a6uzMTYA6wYQ2Ydmrcs3mPTFdshDaNghL0seXMv467T3BVR2hu7N0z+33APZt2oSOMEcM5r7tl/P
Jb6R68JkPJpDjnFtNNI8VcCb3A8l849mws7vxqmGgF+nksVUNuAvBEKzqKF0Mw5WpdAhZeElDpz4
HqFxOPx955sSMdoMJZOlUVf4mdGFKp59VXmtL5GJzpbIdzbBxCXC59jTxDLRnAzCNigWLSjZXT/K
D1TsTGODHDSsojLXuqZDvsz6NHr2/BKRjFHUCwvp6BlqCXJdMve9NYy7aAHGpn5LrQ2zX3nml2fq
qnnLwWRALMRFfgfnyyNdJ0l5saObSsbxARn/801RawLvI92UBoZPLBaiYu32AztQlueU7zkWUwTA
Zy52MhNZAJlMNAIfMkM9zYWDfTSyiUzgNtBkRGMGo5GVJMOiqL0ltvRzpCWFV+SBDI8mst2jGuhg
KrE2wxINbOxUkrq5NQcWTaU47w+ml7V31ObWzhl8XfJMJcNj1wLUklMJWZXPqrP1E7WlXvJF961g
Yg1nUJhHbIS3x+kSrIxneDfcA3GDg2C1nKVOj4SQ/0/Zee3IjWRh+okI0JtbJtObMqqSqnRDtLol
Br23T78fIzWdjd7BYPeGYDimJSPinN+sby7sSzQLtMw9y9aCed7XcpM8jWzF/517KgNp20fqu+14
2SZXr53dpEdSY+XbYjvJPlVULZDFKFO7q9uEH45qx/yL8SmNZtTGZKPa8VKl0XqnolXKtykdyl2R
EKKXrWNo5Jd25ol2H9uhk+Jmb7JrXiBVTqCehfv6oqIfhy2ODxnZdy7kocBwAv2fNWN7ywysBbI0
1wLy6+3NqvH5BZTDaSLAWMw4NuzulbXwaKpb7TnJB/NI6GHGEm69hgoQJDfyj2YUx2kBo444YvFF
88b8VsfipiqaUgIWXdiwaQZ2QmurFbfdOZxBnIV5XX6RdRhdfbdyHSDWWhV7I6bx60ZolheYNVgL
etny9GX8pAGdCgXmjrIoR+jVTqSD+iprNMFab7aydCfbxJyOz4RB7t1lj3HC8LqviCTJokvYE+H+
4XVxpu9I5XQXWd0pwBr5gw4nWYza2oRpBF1AFuVhbPQ3o8uyq3wlb4FeETN7QVnijcqDagV4bwT8
UbLn0ZzUraH2w5YnTb0rutIJ5MCh1JTX8ef907a1twQzZHNgeVxlSQz9Kc2SvS7m4ovsbhUkZnV1
0X+/fTcy2QNZ37wUv6kNfFH4+NEGZyeUvR3DeE6dFZmtuKdHlTxLJ2cHkm+6ytK9CsMN0obTtIdQ
+3s4Ov8G0PF52KB0cBTV5GwzE57DDAr2eUjc/H4IW3c1XAhPXl8iM5O3yN1NU/G7n+H14653MPbz
RBUHYxppV/LZ3RUkYB6kUyb+DI8yzPxoV83hf7bL8UzNOZu/rNyR5XKCmhTRue/g5kt39EdRiug8
ilCHkJ9ZO0NTpDPL7/dHqxzbAssMGk+dji4ZrKfW0H7JlLDtCiTamsbey5Qwq7brjBHBa8cqVPYK
E+d9HtErjvLR2909lHTtfejj7sUzvfolM7KvEglTJZG7c6rK2/VMnaRk/dmGVgnJuNw/dLYypckv
gm1LmsaiAgX0ny5SYyudRB0ghTNt57FMZ9/ximd0D5OjBEjd6yRMyp66Nribu+H5DUCkmlBAt1WX
Lw0hZbGYQHYLiDPo/hnvshWLMQyO8XXI0jHaTRFxukoZUdPU9FK9itTbamTHno31MKN+8Rzl1Y9Z
b9KTLMl6t9d/D5V18qDayhTMbNqeLAOt4xhx6vPstMOblfbttqtFuxvXoqloztFOongjW0sz8Z7q
xjzJRllVDUPgGar2Ikv45SDPO+flGQ/2f15N1XZx1NgvOGV3r0p67fVifNFW+/MxJ4XuhZ3qyzZZ
Z0cKNlbxSEBo7S/rvPTaNb1+GZL89hhoz5Pqy+K/BhqFRVqcQfDBRsIUy+9XkgOSvAgPpe662a1g
nYDogkYIK3IOilLo5yIc7f/rjBX+TnNC0F8d0SMiaUQpVhYC8ICxHqyLLPWTYp0xxvhDluQByP+8
SXA63xv5iFD34EavA/HUdbC8TBh3ynp3x8HQpqhur1fshGVdxlERr7YAJJUVeEAuX3X5kRJkrQNT
2C4SqHx98pA0zTkzDOUqS/MIj3Yata+y1DjjcGlKd9lnZM4ucSRwlFwP6d9nVuz1+y6tP2WPTKt/
95DFOcs2llkl2BKaHRK0kIAWLGt9D7Xs21hn3pO6NuRrQ2kCZkUQFpp+OXpPkI1/j4Dt+mupdOg6
VnYcVoiCoS3mi4n65aK3r/kKU3B4tB/aijCK7CDrxlUMSAELex/Ulor54ni7wrna1rSxUz0GLF2Y
N3kYvQkbNjx0dwOGSmzoaRDuCnSe1xYT/uJkEFKT/WQr4MK3AVe2g1TWKjwbSxTbPUthLU9DY9+X
DbK8tiph9CeYT/j3Ai+hwhv1L4+zSJlFUK11SkSrmXr/bH30m0rrgtnNDzGO9SfBWdIh/Pw38q76
a002UtY3eNATNmurgzrF9adgm5RPlf116FnwIMHJlnutfwwvcKk5N0CznzsdxZoFH6dvbCQQQF/P
mrVOnsk62Sr7jUMj/t3qeuPvsWUTNhtvFPpeWQxIcp1AJAkl/hMAlK2setTLs9Luomvvmu3es9Ll
zczCq4JJx1/rCZDJUZ5gCn+vcRqcfO9W5CG/RJ/04qQ02nMWsoeI5S8nT1tvwazHnUcCJPym9nqQ
Dcaii5P3nxEun/R2pwI5GLeA8TCWQC+nbj+6tfbGT6nsxywqAlnMWpDGFmEbXxbbKWWbxkohamK9
3xiKvhvHJAE7xFAPhKNfc+edlc7Q3uSFm6QmsLoWhc2FvYJYe0iEF53g2X1GYGxbCX26eSs5KJ2w
CFWtKBhgPZHKDjvT+IZiGJKGaV5tNC8zvyl2QbRWKWp4brXxranaz9kysueI+OfbfxmkaLMaFKVu
XwtstRUlSVkrBVEE6pI7JojlybgEzFj2wTZsa5crerGfwXgTH2fylUWjNdlZrZOvLHb4qW6WXNQv
85yZJz3zlA0yUPOHimjSZuit/ELIZfgGJq0w8UyQvURlKtDNvOnDcxHtRfApvxiDInvJwf+tl6HA
BSk0WxANSYdvpnKVV6i6/vfLyuK/XpZebTaWu1oZtYD8YX57HBIDPbhKvT5qco153AeTtWkaq7rI
BtxFihvk9/6iIuz7UeTcy8wz77iE2Yd8rq1dSubzY2jaIFsxS4mDiUFUde4lQQn2aRqwPL+DmRgZ
Nkn6ntXd75FamN9Hyg7Z3yNrPTfuIyXaCYvJl7nsDjFeFX+0xX5CsOpXgxOlX1eD/W6h0rEthzG+
NrWSnhtl0neeZZdfiLSQ23IG889+6X05Ki3nz14s8beOYHwAqkzchElqVbOI30GCTV+TNhSbKM/q
H/HoovJA5iwNmVGVqv1YYq9Gs6UVT8hFDke3KT9Z9OdBPZnEojBeQu9pdr+z4ART28e/VqOTFNbb
Z5FrziYsrfhZ60L94LqpfSgNjSQR+Htsesfp07RLbGyYWzUl/OyZEHrN8m5hrZVvAxSCTYVHyEHz
yvJNJVUF3dNbNpUpqrdxHtWnDrdE7rvyTfawJvcQLXP2LKvsxms3ieuKo+y/RIO1r3MtC2QrQfzu
hjzai3wpWeWKKcBqp3+RpU4YHnwjfEzkteO4UXY2nspIw/Jm7MgoAcFW32XfqcybWx5bML5jxcBM
J87fCF3dhqwovxsxGGkTSZ9T47pgaxdIHa1Wfp/DGTXP3uRPgZfHR6X+kN0VDWzS5LKwl0V0GZyy
Gz9Lo68POOu1O1mNj2nQmUkOlyLXj6Uu6q286KBYp5Kb8c0uOih5hnkEQ5a+pqWJb48JuLt1Bvyp
yiFkKqyZq4kmv1YdKCMxD5C8ijHd2FHTH1DxUkiQruX/x8H3S62v9l8voEW4gCZdifrKqtjQwexH
z+I90RAj67XK8mV9oU1LUEWjce/WFNM/unVu9s9uNoulo8o6+TrH0hKcJOJfcdp5futo+CV0i/lN
xXm3QA/6q6p64sm2a+Ev60OU9cGw9+BmbGXRri3y8AQKLrIYGu9DZHdfhdGYtymPUtKYXGywLcjE
PRKHyeDb5Pz/hM0eqHpBcAJg0znRPO+7aeAmh3Wi+opYy7Cb0k45h17dnyF3uzsjrpSXZEbwTcDx
/m4N/U2X45cUGagxbv6qCiwqJqcbUWjFe7gKveLmVHN/RMZ6PiRh2z3ls4KqMFYkX0kQ/cyTQfyK
1IOlG7yPWtPf3cydcKPh3lNWklmS1NoeZkB/6sSCW+tQWNsY7c83dX1QsHuffih2i5Y1MTH8IodD
aqjhYVaaKOha3Xgv4s49VDVBCFmcgZQdUiVN7kVMTo2D7rXpvThG3KU51meBWibme6ZOZMuNomB+
pdhZyUTRLu+dHdLVhxojxXur3UTdwSEidB8rSod1XiawGlzHVjbZk3bWsH9c3xX0nhzbOGW4t+YW
RNLeVVGhXFs9r4oPkabM99bMC5V9NGjqvXXJknBPih0yxnrlxiERgiW4cW+1NJyeLR3BcXkpEavG
Xu3QUZVF5jZtv/QtsgXr2GIal71uhZimrK+rDfq0x74NqtbcHlu36g7hXLzjPTRNPizL9ioP/Ly/
zxLjyWmX6fLvHrKbgPLqk8jL9rLYVpgMF8LCNGm1j8xN3b16SwfOqAqfmHwNB3EUO97VEeKnslL2
k4eoTH44MchSWZKNtoL+ZJ+Pu2Qd/+iaZMSisoRc2KNOnnW6+qYXWJo+rt3izHp2hXVq45AZT3YL
Ezi3NVo5gbywlvPw8WPY4zks6/PjxcIS+5FaKZ9TNuT/eH0oHC0iR0WylX0fL+bo6dFy2+ryqO8j
JT+hXf1VvvLj2nGhuxsCY9r9Gs6X0NGgiq52K/KgxDitCA+X7Hlllf2nOsuE1fmyrGOV8fepRSoN
/RYkBwwlD1QAFpf7qezaVZniiw4/PtnyPy7XZfFeDyNSC+tLzut17KhnVyTL5qy4SIx4+lZLXNZm
6OB6o+Yd64h/uSzaVuqwbxLlVbW86GuDh5us1ybXONaNyjIW8NWH1kIFs1vgzqCczfecaICsT3Nv
Oi5ighwoL44tDzkScIXEQFjQaqQC5KHqEu/SrAdZ7Dqr3qkhRHFZN9Y1SWpy/JWv6qpJZCpxronT
Odc0a4PeM5Yzk7BJbGxtsENn2BL4Yl5JC9bZsqNs0WJsG9feYh37qJdnXqj9HiaL97FNZJ3MEs3V
H3XW7udZVy5AGjLXzK/yMJsxglXrQZ7JupiEUQAOutn8qwGpcQiI61jZOVGG/axW5elf9bKHHEqa
PNw1LJfvr/jfXkyO1RrvBwHENTJH6Dcbw3mnrvaI83oA1/X7UEkDxQxaydGO1G0ji48+oxGpG9VT
xr3eOolvaVaMoXQTHZ0qz/ajiLKvcZi+SErJ0oYJf4vunz08wOj/u0eo1F0wLx3ysB4Kol7fEbzq
ouKiq87WNPDafVQ5WYI4wqP8GNHoaX8wyvoKPSa/yPp7Z2dWnWDIcbSz+r57RmseZouJY8dE7MQj
3dc4B2ypSr+ere75XlkV7R5A3yrkSl25Htomi7fssdVAXubeoDn4x6SoaS/qauO0ejtNyqxusizs
N4+6xBWOcy+X0rvp0aRpyKn6cqSs/Ee7LLctWhj/utx/7Tit70C2yIO8oq25v+seRe46JnbZxy1q
HGF2KQS0wCPjMvlVNFfXCTdGMjtlrZ5ruCmqISjKlj5s9T6IugZuJb/yTlbajb2agsxGEqQN2qfG
2L7WscqzRI+do+ulhEvGJn3R3Q/ZJmtAnCYHh8jj5lFnW/h4xAVsOi21mlcBVuC1fJXd5SEzPJbt
quvcX0PWmUJNEA0R7UEv3fGg5SoYmDzPrgTjsmtL7OMgUIGow1Ib+e+6HGWL7AOWswOPPaDjvPaW
DXAntV05GEiG5Zl+Kq10aN/CHMNfq8YKz3OjL7kVT59aDma9sfKOPHSNKV0WAZAo2vk015DqWThG
zwhpYtCowMBM2Tr7Y27Of0G030BCGSM/60ewRoYHZslEUCCL+zclJIk3GA3SHQ7S22qWJkdlXXfB
XSq3xjRPb1ULmDy2UdbX3PR4vxJGpwRXQgQfe26/LC9u4ZIjotpVZ8PSyeM6c1aRHfpPWZ7JQxu3
5cFsDcSeouhq/30gtAb3feKxlseuvlfd9lM2Pur/1XeZarFi2/7rNR5DReoOJzz5tvLaj3p59qhb
Kje+xMhmr+/gX6/0qJNvJl2QXnZxIfy7q1uY8b62C4S2Iqu9IgyLUb0TGbvJzdttkyzg9/MXz4HI
qZSd+1YV+nOF/dKTSiL1re21xV+cLjsPY+69LWHfBsRdHL4DWs12tHcGy/+tvha91Ut3UYDgyCsl
Q6PhGyP+kI0WUkGvIbcLa+5Lk1oVNmwRtzre6xzDVc6WDBRYBlmWp8ikjycQrSvvY/Le8xCf72wa
b7IElfNLXqjj070kTAJb7vR8L9nOIV9K9UWWvJQIiY1uQGE438CfQxseu+VJHnSAsNsiNFQgCtQV
tfm7oQFRieWK62471eptGP5rC6IqfsQT6vC4Qo1OwFMSiX2RxZjR/31lyPHetjBAX3qYcEJ3ys0t
2mP2cwfo5tksneQwmw7MsqECWrIeDKIi1xzreT1kN8KqlLreiPZGs0wsTynJvkls6n5jx9DVsfd5
7jFNSpTposbzGOREtn6gwlNr9o8Gpb1ATXP9YiiVc5sH0mqyoYZtjm+n+jmMFhzOpfsJIcvdz21X
nnLMGhABfJwmwLNPpHXbZZNEennqNBvvrkkJj1g6EHOGUGlbTfUmBmDgzPDNkeBe9ZazwNk3WGEH
sjWHXHhtxvwrweis2/Tj4rt93L5Wa1IVlZnFtxxcHIfIwxQAhhS2In2hnlotXO6HtBj/WfyhLHaO
0K8SnYkKwUtZz8KlFP8oyoZ/1WVrv8otsKCVQ7Sl2/JssQ4NcKBJCDIecy62jlAbWLFx8qJZDUyY
uq1/tIP95k2q8Zb2k3lIHTPcZdUQflOgEUxAaX7UC5KjxTB3t0TNjetEtnNTN1PxNMVCbfdRBBOt
AOWFHsYYHrU2xSuy1cNnfT2wa6pv40pkSwj3b8HAskhvR1xjaJTdmKJ/Er5OTvIa8iDsGBB4tIOW
Ci5NmAve5kgZmsb83agqlDZJpOMK1Sf7eAARHg6WuCXoONzKWqD52oY2kQiKjwaxFnOzA/pkYML0
aFBsq74qADedukA5t2idDyMK0VoWjXO2IRZ/G/sf9lod4gF17NfgIFmC2gfBHB00uK4oYI0K7qi2
coE8bG7HKCfxszbIOtlqaWxzEWunD3DYeoMGoa/ki/PkdSDEXceMf6hz9trWtfJWAe06tIup77K6
UD4KS9nIDjMO20Ffp+ZFjgwLoDrSegWbkddcU8nv/raC6KyM2S41nhLb0p+ISI67KFdwEPm7Tp41
iag3azhjN3vzAIeQndEwTy5/TMbKg9Vk+s0r32TBKHlA+Dmgv+NUOn85zdynW9bd2daEwRc8RtXr
+MioBr+dQ2cvG+RbCcE+YOETITK/umI7UPGVvhVfZzzfn4ZKi3wS+gScm2XeO3XrbGU3NyRFYJse
8+7a+v89yhri+r3HfEkx9OEZcaLhGTYCUh8GPslkki6P+j4uSBQvi8t2kG6yIc1U9UKI9SgHyXo+
L6IP3biGuBzjiWw3EfbRtb+plvohRXUSb4/ugPNTiVrk+zW3+uq0ih0MHvg6IxLdscUx6gAyy3iy
qvb3aL7RD9DDv4yo/8nloutd508qADqrNI2wcHGKQww9H9KAsqEbpqciS9VAzzTAwK17nTVU1aQi
VTLo+0iN3assyfq1SvbyFhHu74lfvSgB/Jm2+FLNevii5K+AhKG8rIcFS6Ygqad4J4vARVcb5Xre
18mCsKXbX1qtm5+sJUfIkqz7BkrVcpSNsTPNO1yYi61sxe92OucFPjyytclR9JrBcclGWQXTAqit
OT/JkhUSYwjbS8j2ptCD1W86W+00BgClQQYgfSOLD7/qu9GNLE9rn7ZWuo30tFYdd4Ibrc1fXBfZ
Tl3ByJQl7/JFgdXDZmJ6n9eSrFJ1/SsysdlV9m/5y+6xiWfWWXu4wIheBmESwOdiHmQKRDZAiunY
6OjxDXssloATT58qe5lVm9WjGV/JS6kBb2h8QdZOZ2Hr89x8mZqhAlypp5s5n/HbUwZcAvqPqLO8
5/Rk87B5ceB2Z/NMtjXLnb1JdH3nOp69M8vso0oqBZC+rWwE6ckD6dgjQsDxixfycNfgKH53CXSb
HQrNmm4aaFyY002eKRZwo7pCwFG3+VkTZcyxb69W0WNvQ/yJWZpQLJEzpuRRDXE7bkMzcEudKG66
IskPzvQye+uKyEPaN+L1kcCYy5OhN8vmXY9heSOfceL+n3xgbH+WSOy9VqoRHSM3//SG6A+RRN4+
jDXvkIYKsS22w8ySMf+i5d2K52xvr2gGt52OSVPxWdHPcWNsik3Ln5GTeq5gIu4EsgdpCPq81t56
Q/vuabrrqyDCArMPiXYqjt8YJIjUGeDPGPWbYeTuIUpQ4DnVYduFZoj67Hkq8ufkCX19ERCASERs
AT07EE+rqQ3IdGzHsWdeVrPkPAFb9EXZXXvC8RER+79Sq0Bitja6bVRq9a7qlNwfTQCmejZs0JUE
6BR/ana//NHV/R7/wmO7WE9G1ahnrwXbyuQ0bL24KXwtnn+F/R9Ngfoye9+fSGHzXbSfqAzuE6/4
NuSASfSqh4pbvuqg1fyxwVxeV75FRbqxmppppe6wHxPmH1nxge7XzuCbKTxM8yan/amyTAgs8yts
gPoE5JjdCWYvvpkMhAwUZdzoS5EBsLK+67G+APhmTenFpdjQ4RMy6bYqmGDnHLOpukpvsQ2yeonI
21kpHgVT2e9Bi/6hjEXx1oe/aiR095DQ3hWio6wTlls1EUDK41VwasqYPBYnUDX9Bh6TT7LUqDIR
XgAiOf7Mkqi5abOBGVr21g+D9m44pwEE5UYJxZsGLyQoUTYIJp4BRDzNI/biN3OZTqVQceJK89vY
4fmkQZHZLik/BoneYR+DJz3F0dGru62jY54Ylg0WOeb40mtxw+Kzq/exjejgMPTPQD8Cs5lHUMjm
SStdxVfjOAdp139xlpKE5VwuQR8WzUkk47HpweYitURqFvi60quHcYRjVpoFwFdwXcjWk+2PHSxU
KtJEXY9b3IArQxzaN9cB5oxrjuhre9/1MdqZsbqxQUAKpBcOywKPwcQCyNfCQjuxLXc3Y6+wdA+b
IzFs36y7GRSHeko8AT+8rmN9W891e+pThNOf5GkN7y3z/9G26CoVRWkP+1btj2VFoAt0JKPkVTTZ
fL9AhEdQEup+Pi3jHrJHAdvZbHys3id0NJb2JLxY31m9+qTqVX0CSL5wh8Uudinsj4N2BmTS6/NP
5iobmszivbRiVZNnZeAz+0UnW0dcoYg2YeXgQZW5f73i5/SZuGzgZqeO/UL/odvOFxH2vk5O7xjB
Vd06yfBn1fLzCG95rkwbAd8K7WYy8GWximQP3lOTpTH6wRiv2uKtiJd6m/UAkZv+Z+6gWQJQ10E2
taq2ixK7T0MTHvPFVb6ECPyGc3zWjP69sLpyh3LJZ1dkytYJW348hB1R/xmuqi0GUvgkqrW2/NLG
w/eoMTuUDGN7n9okVKqx34VDU2x4v+k5z6e9F/OF5BWaLXpuDde65MvSMvGWj+T19ZqtSyj2aZLv
FgLKB1u0lzwvkfZJy/exUjdi9YbBpxKbKDzTyGimu64ML02FqkTKzahqw3MVah+x7hCqaZuzyn5j
0y/DsIW5aJ0UXRHE7FPzmAlELpqu/iW0svTxpDbU5hcqPYk/mQnW5G2GYWr00hWGdkCht4l6K0AB
uXTaL2omvtamGvueMbH1dfNb7NjRrjFG9IUjsKmNlx91jUVC6qYfXeMtfp+688ZpL1WX+a49277w
Cgzf88rdlaR7bj2QxSZqu1th9URzkSNBTA0eVidUNCnb/p2YfuKLwfowyghGFiGnJ6F6hzFD88Rt
T6Uy//Qc9K8s79Mac+w/jfFYkHnyY0G6mMl52swWcL5S99wNYejpwM4rI7uGmk2W1+dk7HgGu5O5
wzxD9/vV6dPItK8Quiewq83FnF0vSKoB74wUcqoYk7M8DMJKzmRHz1ne2FCH7RwY7/DFTSFYEFny
c1vx+675lRjWV2uc/2z0jhxYbF4AY58rWIjOTBzRtN06QAfhW4vZ6NYpsjdkxa3bxHTvd03WHKqo
zZ/zGRyeEvcvol98s8+zbc6iLtAhZiGKleDwpY1gaXN702s4K9e6MBAEctNDk7vRBVuaELUfIz4v
Xm4dQ1ZqJxGn2ikZDRiacbGcyyQdDwUiyBeg4cZeE2K+DnEesZiF1go8pt4NI8aI5Jq0bZWkznPe
RfE2aq51D63HFDbJVAwg0c5gSVzU+BzGiP9uVhTkpktV8uYmkHhLCOvNNjzsAhdRv7ftYVBs/AaK
xH3vSNpvGsfqUduP0RjugQEZM5ZMSOSr35aanZNWD+WHUpMT9dJuOlaWaQVQXlu/43H5MVkwfWJ4
LR/QijvAyWAfwKni+tcL44MJDGdFqFofk933ePgKFW9NC/8M4iIfEYIoPo/18YN4Ohu2tB4+NC8c
/ByU1IdnIYVkLW7zEZU8ItAxrD+gkE2IaiPxFinGCcNB/Yb+pEdAwgkDWUzEot8KBRbRFH8sXVpt
4CWZYLqjblebE5OsaZ5imz1xGJnDrUPE9dbyWc+T2+wAnLFXZgIKKi+Hapk51pW1NhEl71lZGuWt
S/nKRnMz2LxLJIZSpLynEY1kRGH6yFijoKj5AI0C9hvhoGdPpraxgYzvVFVpMU5p/3CHjBQz2iBw
/Msv5HTm3YCeSABSyN7ghmX4g2ZkT7U1Ov4sUmObEgL2DWvY62Xq4UmejLulug1pPR/6NglvC59F
SewLmMX3LA7FM4HU3keTiimrUdQnpNBR9CuWZ9ucmbDLZt4QSABdh3I3iSl2suqQ9BvIDN3OWE1Q
+yLZwIhPn+yxL4/egtMq0o54sFTL97Iv8Rkpl32NK992rryvgIODvhkTiC/c/+EC4neuXcFHscGG
YDjcLaC1HXsbpnHkhxmB1rZBB0dwuksSKEMiRONLG7NnW0lv+vrojjICV3beN0GPdqiCDhsTt4D4
QEAALdbQ2vRe7vhqXpKIZHroktB+HSuPoLqV79reqPyxJKhRepEbpBjA+S2Z5W0bV3Ywu81wQqjD
viZCS/jTLeAWWsJlmskDtWAJ/eSUyaUwakC6xmVGmm47WHNyhttR71n4W7yzJ3TT6oOGYoZQ2vDc
casiDlX9aTpLjxGbsA4DUjRxnBBCnh1t23VhuS8jkW3M5L21tfo5mifdJ6L2nac3GeZRzKfC8od5
qPy4jZQnu2r722RPil+Qrr+2YhQbNJv54Kp3irHeKErCPGnXPBPtBtzQA/wpGxQoCwsDbUfTUKZH
89JHlNZVtfQGvXHHX2K6dS3ZRmwUvVMUujim5u4VIff9ECmZP7jqk0lAZ2vY8+xrnXLqvPJdCNu5
FJ3ys5n4oSZLM65mVRfbdk7/ag3wOw2i4jjnPJd9k1yyYZx8JZkdf8JloGPeRxWCaUW18xNG3uF2
DnEPEgNM6T4MMV1DukM4yk9zMsezGQLfmqp4E/eTtWkF/5O+0vOTIgYooAaB0Xkqj+484AzilvUF
zbGb2rClMoCKGFgi6lhuAJZlRSZy+9xMHo4uE4snrRnaPSTbbTwpUNZqsRxyK2uBVlZvXVu+KCqA
NwS2273Ttp+ayPSN0Wgmd1jGzeeZT0s/wZJboqMb4Vq0xkT7IU63yEGzgo+0OVDZfVReLE5wlFSy
V8v3tjXAyrEsCLgp4FDgs75Zpgn3od77zMLC9DtnINaBTNOUoQ3d2k+kSqfbBMgQzaJ2l7nRVwex
mu3k6biZimy7TJHNZnjgCxoGsbOjUN0KJ/uKIdAU1ITMtkiuqtssBk1YKhFCK3p1KSb0sNqQKSq3
TcN3kITbKcngbLo86TYijPfE4LJTivSurer2mTX+BbPLDhnz5NnQNGVfcSP54fycAeAY80S8tOxn
I4tEs+GSNxHwSrq6ZceqNjorfXZ2lRFN+7yytSABYOMLFznZ5CkSk8Xyph02OQjJwHLSl9gTZ9ty
m22HRC5561zdDdDxDoujejB+ETnhGQ6VZkjzXY/w+9LbJXJeCV4M6Knvwlndto7b+NCVs13oWTxJ
QhFtUXn61NDd2dZ9O37RcsJCOeybWtex+vI8PEsNhL/qMJkCzB+/8FO5xFjcPwh/Zjuh4HQxG4GT
gZGJCMqB1ncaHE0aBO30MAfmM4mvMfEZeK4bBWwgoPau2QwsKXa1hYJ5jRIE6PCye60zKFwGiUCP
nH8zgaDPJnP2VVbSZo81GM+fH8gsjGeRZC9KWC+bQdXCq2iNT9skD78M1SnpU3EsZh7XpgKcqySb
UTlnh10m1NMz3ruBhgvdpq41FJHKEOpcCE4pbU+dXgDymjI0HaPaDxFY3asKe5ahtpr7wVpAQZhl
jjWSbb2EXrrs4GhihpFCSO0XhZ36lCcAAbz6iOVlf5pGMZzk2eMQ2WZ/yhOgU3BqmKkdwu3g2/dz
kbl7ftzqZGRqdbKJd+26pbzNiP2ekERaTknOps2Dl7SRV3M7kgF9Nu1rEozI0JyJXrg+of6b0Lzm
lNb/h6/zWm4c2dL1EyEC3twS9KQokZRUXX2DqCpVJ7z3Tz8fkr03O/rMnJsMZMKIgkmz1m/yz9rN
CKDk5lDv5yhjiezBanbTCVnibjoORoeWudPghWtrWbayLNRZ9Nw89MpiiFfuxmnOj4wiOYugMdhY
XfFpR6AC2l4UXJ9QS4PPbmYWvhIVEWspNzjKgukr89AouViE3beBotbHuavRyxqsXU13eKzVBOxi
xLR0VdXFe5y0v5o27x73Sm7J2xTNFtrnUzC7KL904S5Y3CjlOkNuuUt1sebjea/rMh/50RT2GAxH
W3xAairp6DYaUv+sLsjKek78aeQi1/xGrZJD284k3Oe1NiRXTfFi3Oz5x0i+WchQogTBDL5pgsCn
k1p+QPXaF80lUegukND1o2QKslWkBsFuTqv90FQIK+S4IsbRYWjhJSpM1oDBjsZR/gLEPMgLO/MH
absSvwrDnX252WhRyfI3MFZRC4gSqRDo3+9F7rG0GkziNRhSHQE66McQjrlfOvDYqp/unP4k7uJy
ZwM05HrdclkdU8cDCxvUKDzIZ1XqY3Gsl0JWZWEi5sFrvjzK/213gBH9P44eHK/ZTkNIcDHfaeXg
Y7b8ncVJ5zcmqnAbWzERGMmTfV9lHkkdDhAl/t+FGyOWPq1qrwafGToVkDuKHsTfdvoK8ZQgAzhq
SnsO0i46pEqGnPtrh03gtov6ax6U54R+4IhKNg5pZfYDOTlBoLyBptXhMTvrrw3a8ITDFXfjJLWy
AhhNOkHE8y2ospy+e8622iCuDlmxILvju/5Rq66x65cwgWpZ2XEUyETWtX6aNKxtdhARnHtX8w17
vQteMivePUmDxH4gFxAp++GgFHbCp+NOl3BCkM1ylIZZE3FGD/GGqk+PgRqiy90qTKsgY524NQe0
YBRrNZN1XikjIC3X0FeJJ8w7ikd5WSZHr5i/eNj40wBaPZhDjremHrfriBSZPrTeZQhnY0dQuYQ1
5scsIdZW3RSvagapsWcZ5YdpGa+6VBSvVkzGGSErRPvzHUT7eU0WxuMoBJ+NEWVbPG50d07+APVf
n4I8Nn0skfN1o8zVOUE4w9AK5bOkm906Y+0eUnyJrnhnkpO25vbXmIQ7Z27xnm/Nu+OExY5PIN8H
xNE/izxAMSFWfnSBWfrI0/YgRsP0oqisexqv35RpFP4QZfRBJMnHgdv83ovwiiCq8zsLiacxLui5
Yr+mAdOXXMTVqlaxbTMb+yeReZdYAH2Uo7bdnmDJjdQgHJeugmhFtGRdiCY56CjOr53MnPeomM67
mdTBGpSmsZ6VttkwfVwX5RDv1GqJd3hEpHIirW3Y2ReA/tgVhv0th09ixEX0PVBKGyY4yQT9npRq
sZBXoo1q2POtGdTvbaP9kQ9thTo5hEmy/eRh8GqJ3dhDB2jI12guJ9cwTjLIrclEJ7Vppyw9VVk5
nKwlejcB9R2Mutp7fa18YH29CT2DkCqMvXXQpZtRxOIDpODPEKOpF7PWlXdDtRTsM9Rh43YZyEar
iLZpPbrfa+LXteeCrW+C6UTgU6xTEzmlngzyHkX+tYuS+4/GGwzfSRztlRWAcajLqNk1cM/ukdnC
eicT/rtGPtjy4q8aQ2Lm05px9Yq0XLxHzL1n9OHVqAJCG0qY/0rL38gKRORIo3I117Z3B20cbEXk
QBiuZjy25mR+JcTwNentYZ7C9j40rXvtELaIcvDMGE3XO5TA6Y5k/jvlxx5lzjshl5aunvXHbnmk
bJR1WcjDn2c/2/7XS8jd9hzIfh6xMuUgiHzC/lhMjR+bxYDdsazLLTne9JHKQbL+j83n/ufhsk0W
/2qT15Ftk9bma0MtxxVruxTttzwvGVSXTdVhCkM49T+tRm8yIVj2pwqQ3Q1+bH/XH6c+ynAiDahY
ylYkYXWURbkMs4NZID4m62Yz/aeOejWzyD4+F5Mubpam8jm4meEDIhI32VZmNr17bA472SYLFW66
Gg3B+dGU2cmboBt7ntTi3HgwUfN/tMkdeTPX5HcWrePl4o+2WGlWmtarh2cbK04fMXvjtTBTbRO5
pdhZJVLjhVJZF7U01UuQeRFD39j+qF3tMwOIfNdVZTzOQZhtbAyIrsU0s3wS0wqJt+J7BOJiF2MA
uScxAmsZdiIme2tN9/p1X6fEUoL8xS765mzG6c5ljD3h5MkUaU7SA8yxXcKS/5Qj2bpD3OUjr1Pn
Av1Q3Sgsu+hWhP0ytGPMDF99Scb2iBhKdsK9N8RSByA3KKp5Y3iajelJhn5cMf8IHWQnudHenYD+
S97W6nf01vJ1ONj5Rp21N9LNHUvMDpnGIhn9BnXDnVkXZHpUBJk0HaIcU+910vfqR+UMAEbbZGFT
EElK8YfCgkoYf8Tll9F0DStlAI2dsD7nwSzXGdy5WxohUlCOxU9i+dNJNtVC7y5emh1kTRYQhcW2
gfq9lsfLtrbTPzyrr8+y1kfFTIZpfGnbyQOn1obrIkuGWx4GOTTYaNgoYhhusi0qmOwCjrrImocr
5ymqst/I0Px9wDwiVU1UEgzKcg1ZZPpf0WCFV3kZr5yjg4p14ep5QN9h92AqdXqQbRXf7blVgovX
kMOfijV6ieJNmzMVE89k2jquWMITdNuyTVjRNcvJoMomq+hB3abFL9mvy6ZomCdfLTV9J6vx1BS3
iaj44wo5Ftg6QCWJeZUgV+Cgb3EZO/u4oX9FsuU/oNvHIc3M/FwLvj3b/30cIf4cOKShb+X1ngf2
WnQfycaxsskGHwWn4gXJQPNgjIt+ThWNK9kmi75Qi5d2KUSsAOfUp3nRfIKa898dz4O1ZHb2pa6+
PZvk1pQGxcuzzY2z36pXM/upI2/l1k38UuikjEPMeh9bzzZbaQER1N5RHqGQYXoclosq3Ss6YJhW
R3U8Lk3MUNSs/RAEgjYBc4atrGphkeGG0MG7dqzmIwyCBeSzxAqXg6MhzPZxGAKqXqpD2JU4BoMz
QaqJtVdofxheCr6tMIkwL1WTpPpeb0Dut0Nnf4x5PexDhRmb3JuOTbJv63JaCxOufN/azjGomZTY
CdE5VdFCRNJS+93pc5ZgXvgpa1amJfclTyBrkRvY74ZpoZLUZlfZVHSC2URWzmdZBTFl+ng4fq/Q
eVjrY+W9W1GvIAkWKRvL89x3janRXs2Z1MlqgdQL+mtMcuTBBt3FGwyGk9wZgOh4/6bzWvf+MBl8
V2X5pi4XTVqmu63n5Wd5ILbEzOmmDmckjAtXsm1g5NmEDSpUHut7Lyp7SDQMeaMc2OTY5OpOQLhz
SeO0PXQR37D1ee+kzTZ0+hTsp4h2OWoh72K4lmWdbT0FY+h0WHQvB/tOkMAi+at1mwJU1oeS9ESn
UvVbJxJG9ynPPixtnJjn08thGpMyFzec0xxBd0ZHNP3olZFkixd8IgeNBceI+LPXmTtZq8qhfneM
A71jtLHxsnRABR0dXfegbyVIUedB+NGMRLLSipQUNBp9r+XC8UNyAkuUz/F7kC6bKDW7LWGsJTbm
Mp3P7lNn5L6pZ2Lv6WvER903e/GDkYWe7g1TeTXy+lunK1jxuNX0yo9GhqMYiVenrF0UA1pkTPLY
F3YJ1VBHQxDVrOJHm/dvQVCp7zgZSsTNqja94J4R10oq5uqqUnF/Jg100VLIrXCZY9iF+SJykT6a
tDGIjorR3+Im/VXarrFvsLG4hBb6cBNT3FNWZX8w925+uWZ46cdM+43NxjbxGovF0mszzSsm5Dk5
7LYFLmElKw9x5W9iwV+Heb0SeGN8mHFziADy/tIyhOGUtxQbk5tuFyeUefNtoRGnzZU437hDXJL0
jr4x6at2vQuRIWy9EH36pH0z+6ImEGBHv+rwhypme+c12oLOz931pBIjzOOwwDjbJWirgoy1Z/06
x0P+PnTxwi5Mw6OsphV6o4AmzjDv7begm8hDdUMFV8MY36LaXPhlcbMFFRzvmwqNEEvJ99g9YeKQ
2vWeoF+9MRdaOStz48bUnz8/k4MkQbEGBLWJFRL9JLXSVay3EcEbe2XqV1wHb2KmBzLoarci0Avc
vnNQX4pWfuhOi2Ztll8tVmsf/exq17bRt3If0qfeqcNDezXaXx2d84cZOt49K5HnxyLjo7eMCRdt
TJiXfSNCcMSacTVdaip6i7eqJ3K/1HqSxbccJ15ZQw+4vDVesg2D0vpoiwqz3TzbyX2dZ6lXJ6j3
j1ppVtd2mA+mmqjIWuj7pErnS7YUrTqc5rjVCddQK7um3/auYqNlpNuXUdcc1rxTtiKig2aAbDSW
PbHFGDNN2SnTa/uiDhp7g6mdN2YU9QjWLnW5SxYkMLF56i+y8rhUVjUWSdWCMGo2hPuhzwhLNiGG
aa5VhxCGUA6T1WL5AyQBbM5eYM9kLYATUR1bnaNnV50PXTi9P6pyj1aX/TGykkuW9n+YRVwcMiJe
l76v/i5QwHQ2+MpV/r92DKo3vuj8lOexreFoxqoZtWoFgBxpkeUqUUswaNRjBAPMQLwaiTtuwx4y
pZaq4pUvCZKA3c/TefEwkm3yOBdroFdZdSvzDcYdUYbl/Gf7XDXIF9W2gi6jqJnKBdo6nIIQxilF
Hrc5AGMolkNakkRe2iKT3hMhIAGcw27fMyv/KIMqvMia503BAq3EkXzZObSxslMGO2YhnXfvqp3r
Lza+HyBGWkAvHFEBS2VxfJeVsCbHhF79fJZVrQXKARkv3clqOeXxIRg8kMPLmch4Zq/zED3+sGyy
rcmP6lTcZM3KBkKsA5ooshrh/b6xzSUQvZwe2lZ5hIthr2Q11R3rrYaCK2vy97VC36d2Vr/J354t
OK/RihX8NJffvQCLJl0rN7JaYi7Pq5njdiN/m50hgxQjBLXU5NWioH9LS0K8JJZJrVlarvpK1dRH
m2QBgeSpoq82i2av2mSGBOafH85YTKtYCOcHAOJTzRaedHxPjTX/RdzicyIS+r3soIuQlA/v+Hwz
1DM1XOHRWV5AcKT7srCDY2vM4SkIlGhPHjLfF4h4vupZ/Jkiz/bVTs7NnPBrd9zyK88KG8vlZDxq
JabGbgz6hthP9HUgEd8QwWdhoAk3vqRjHoPEEeJEinQXj/O7PefGCjlO4Btlar+0c1fMq6zSeL35
Uvs0e5WFYtvpK9FQJLKDHw4Kj36fwEB3h4p8mqh6AFdAz+HQqWhsdrBYvHY8AZafD3VT/cQ2UzlY
Wja9W13Faze+afjBf+K79iufXZ8EPcrdZbAN7fB31WXJaxRH6NamjrKFpq9+llasMWltt5qr2x+h
vSMlln4z5nnYGkoUb1wlPQnF+8V0XT2adfTbjIqf3RiapHcqZ6+BGCXL5mKchdDYWMcpCkyQH7zQ
SP4cSBKlk+UCRapIVjp82Ek1ems9JL1UAQS4FcWOiHxMyg/T8zaPMX9BnZgsgfatmoW3tzwynwDf
000VIo9pOoCVBrDwTdMHZ+tPF9b3Zci1m6E2R4jo1YoslNiqBRExC7lLAi8j8V6VuXntGK/j+KeO
44lxLVrb3U9Zh/zhCEC59okzKntNIa8Gp6nawp3XkQcJjOMvoB7qJSUCtkZfyV7ndr74yM4Hhkck
Nm3xvcrc+j7rDNo06a8OiXvA3U5IxJRCMcfwPHrxrynHdHEc0M7FavGvGRpM2eoeboCi8a0+bK8k
b7WdVVnhUVg5UfmodNciV41PkJ8/Bysu/zJRwSQX9Dvqugryd0iwvigRhxjabqUiUnfAuW+4qYUW
vVWgVGRNFpXValuI8wTHliNkEZQ6SJfROwWQVW7IqGjA/uI92IhNjBfDa6+Z6n0itbrxdHLdsmoh
pHjJYrTgl5096ML7YEDGHu3+LJsM2Ac7J7KrdeMm2t3rjRaUJwCipSabNMNC8K1Nk6M8YRl9DgYj
M3OXaF9owaL2WXb3KQDSakblVdbwpBKb1A2w0Fl2jqxsyFe3R1nzdK27R0oKQsBBkl626XiEHHov
t2HRcIIsmJRs+TSwF11OEK4ybZIqUUEjcASz6vit08k+LDuVpRgHAn8KpIGDPIJQ93AMClSgnpcU
bnpEfDV5/OYsGgo/8qb7FBPumCxNvzcB1mh5HR7TLGSkK9r4L7u10ZVm7nRzQvuWDl8lnrjvxDT9
ybBGrEly470cy19hgtCE3EeIVvURp/T2IEbNd1vDz1DpvWEjj80NXRwrbGp8uXdQyfRgv27tAvON
8b4EDFNP2dELmUFARYtuskAcpdhUSVBskv+26VOUrUTlId5t69FtEiMor8BD+9vcpWFk3N2iM+7J
rNDpg2k5yGqseN1Bm4GHyEO0wTbuDGCTk0WP4/OGNPKISuveXk6vRL0F7h4giA63rVI65yaLJG7o
7ZphPDgidm4t2uiXMVagmesA0ApTwI7GkWYnDyYiGF7RkmNNE7S5D+q32XCDxg3A5r+vV3d/FZkS
bGD2A4zCNuUGl07H4q7pHlXZ1pr1utYYz2QNE9NiN1cA7B5VPeCsOdsFADdeZdNozKTzuljF1qMS
d9k2zcFRy/kwZK1ulX7fWnXBEfxRWfT29FoCDnl5NMGCxNFq8FaGk0dvjstn3qKdZU+6uSK3S6bY
GMRNFp4a7tTCmC+yNgZuc4lqd1foaZT4c7NEgevKWcm9RcQon1o6obMmibfPNsNLfnuqyqDXl81V
i2CV/XbwFh0b9SYL3iMUPHqy1c+2wBw+6kgdzyj6qLdeBPG51uw/ngckrFNQ3mia3bPNxa6sHR8X
bfoBwQpkhHxrtKezHsVv7ehlF8bA7EIK/dhDgjjKGkaZtrqSm14a3rTWbA//aJOnWU3xs24DsdbK
KgPkkztXWbg1UUIHQgAMddpKVQGkSy6mHtYJHNV7HQflPUhKwmteHO1kWxblxCpjIOZhXpT+VAXq
inc/OMiDTQOP1gKVYsME/lOq2GGldLMb0UX1vZ7LW0ug8AW91/peJIjcmqES+Cp0ULwehpPTmT03
gJ0h8Kk1iVSQUppd39Wpjl+b2D3InbIJnzGN4H3jHbRpKC+TOZ7sOux5noPx0ZhDefTGugMVNIns
pRblJi83ijqU66Zx6rVmiRngUdBsTcVwXvoEikbcB8liP7bBx+1bYwQFfPj+HJT9i9ULFNtDclLw
En4GXby1QgQPEouVTsEMwCu1aj9G9tfs5iDY6oPaC5gTSgimW+31dcscxG+YfeQe/kJ6tppBCftj
pEAkDRjNZbYPfAzsehMMuqoMRxATH1rtRDvBgECAWwWSDki57/WTOqM112qKQXIBdpKr7NJR/2Td
RWcDemFdGuol69IDZtTKuepK6LH94B6yHgKcYXzEzRCz/HNZJ4P2zPrQvc+ZpR0nMtrEO1qCiUax
yvKphTO1UkecdFEnJn074QbglX2yamfGSBbDL2p/1cLGe1tE+CZIDPZUmfAehXE2m1jdKhijrIro
c57ndzJC66jVym1ht+6pz3CDIRDA5rOYBhTgbaM6IVr2DYTFiAtd229LJ8THVdeDS59/cZnwiNyK
sUL3efAd0yBzWyjaOWOumlmjejVSrjxU2XyyEJwVISCRTMFyMdHh5E3JvtGG+lh3Qb3BPnJYN44j
zqlbz2u11b+JEf8AEFPdRsxQNNS5vFrAP66Vbn4ocVTtM9Qaz8gkgithTNmkjdOey6IgSqIP8Lfm
wBfV1J8BEuy7GkHGtk78vC53XjZ6h9yYqnXKvIGllRmuDNy0/Lrv9la1IAJFp23MwU62AIR/ItX0
YzET3ZtkyX3uVu8Dh+t81NmI4PHe2I0CXC9p25NGiU4CcC20JFixdwajvWHDtlF/Vok+wasz69MA
0OCgLAEPo7nKGbW2TKuZovAadeRB0hBhljxBMiIaWvVDz370tnJJU3i+iKP4aXwFvfzX7BrVkfyb
ykiY1GiuqcepqLSbCcPD5LUn3WvXQwL+xql8Iw+jc5dX4ihGZhiZxvc7hfjypF2J3N6wvL1lRsjK
6dGkcKIPjHqZYCbEUO2qrnehPf10TdU9j27S+oQC25BQ6APsgLcauSXbOYg+xBFCQKbRckzLinqJ
lHyDCJD7Qxx9NVmJS3Zk7hnL+wTECvJW9ZYb+ledYhEzEoYn+4ApR1tZbwRG9FUMumwdxM3dcxs4
Zm6D+5tqFIewph+MFdOfh77xy46YQJ2/oWmqnvso0s7tUjgmhpUOJMw0X4W6CDZmB1Iv1HRWKIrT
0fdazUYkiesDytpGhfhSyDygxBChKEQo41dvDeVni6w5g/a+y7Gxc1w4TbogB6KO0FM9pscvogHI
M19ZkbQ+ec+qNC/Ymmcr3AA+0lgN+fOOtUCo1xPk4tfRI8Be691EVljcEFZh+GwrEEqB2oHDN+Pz
CPJyhW0WswoWhV2iwuExW4LXcyq2treoz1b9l3CDDIEyA3ijq6eAGMwc4GGwC2esGnUI86tOg8rU
/h4gDUbAfjeNB5yvth2izs7KzFvVR2i62KhFB0K5UzBg0VQF+Uj0YoQISCyU7n2qptsY2s2ZUGPm
z92EKFrWvsJevhFpblYWevIHb9JBgeqBdXBs96gEvXdUksA9WgtOp4q7H43rncuIbtZsFLqxtKr2
MwpLWKj+OQBE3VVd9yfeBwacYFtslDKZXga8is4OweNiIRCLVL+njnsC/zAxyx4D7uDw58iqneiG
AL4Uxxvd6IJVU0CiyOKKQEUrTLJupbWv3KpYWYnd7oCuF4DiPAvQDYPBFjLz0clJSukFmltIx95L
q3OJ8hTaOonjXTm15q6vK++P1HuHy9SpbfBrtus1nHfGUm+ByCi/IqP3cysTR30U+CNWarNmpe7t
e4BnOwscKLgTUlJKwOKtg3DvWAVBD9VcM2d88UZreEsHNIocaojJJJvWFO95ptinZ1ENhfOo2sz8
D3YNRQybr4sVMHf0Bgsco5sB9Kw8bxuIwPNDD/U1ja7PZ8m80lXBpxiYxmmuY9KmzD6+0lzf5CKZ
juqMfBNCUVctFr+txSEKqs4Z3WL5MrI6YyBeikU8x8xH7ayadXsd+na6tPHSc1PzStFe64ipblWn
u1I4auinDo8RTNhBaVl/dH3KzMOKPpNUR+fQLN4sY7S3Yx6x/l6KwH2ZvQ4eWqvFm6a7pk6THEOW
B8c0cKK1UUAAgI0dnSzbvOrCgL3hjbxR2D0OIK6I78WbQamvMwaVBPZYnHWLwJmW7SUGzF4y0lCF
gSWa1uJ1BQLzv4XSkS/q0TYtPOwyjBBJraAEqTFmXkuYBb8GB9nzJRGgzPpGD7B1xXALjgRmoB4c
a9GDxprEMLHiDDiX0MgZQekDL2pxaszpTQ3nEWpHYK9HVGn8aakiUzD5vcnDMlMXoJkTpvBKOqQn
Zw10kWcWJxAZ+2GCkQJc6dKZ3VVp8X/KzThZ65hozr7EzIULgd8Cf7ZxhimHUzC7lzHVNKaCXfbq
kZo7xk31OQM3+sBrA7Rh8SMcovRDzXGJ8dovtwh4uWWUwFlCBfWss9JJeaEcz9VeZDExhAGw8pR1
II9GAxx7tVKWCmDPAKTAVOfmUV4G18r3qBb5IYtLuuyxc9YYdgMPIaUACK6Y/QLFtMgpbL4L2zfp
8l4GDUpvDVAA/7VhmzT8PSRHgpeYAOs+mcPPECk4xEe3E9Zya8cZIbgveCMA2utE4+mi/5sqftrX
f7GuaU/tkO3qsWaYBBWYOFhaqwkkoRYeZ10fnPB7kZfGNyTkUeQcb3oirH06KLeZIMBCb1V3lbkY
D8R/qp2xj70xJFu/9uLZO4SRdYlJpfmpjqxSq+YI/xkgxu2Ta+rTWUvj91FllRpWAhnFEMrwYtJU
BejaJA1/DyjQ50MBQmR1t7VJeIPlKu2HcEQ6/dUNjnYHtusija1MLARM+mltwdXnad+si9T23mAB
OK/q9D6D4HszACPYuWi2VZx8K5kYIF8ZAa0sSabK6pzqGXO+MgOgqSi7pHND5k9GCvzFWueiM/yq
LPo97IjivTPrZj/CFvFlVU+cBrxxbeEXqjQvTJf5f9rOXuul+JpsZdoVcTqfEP5462fA3qZrJ68C
KZdX0Wg1mWGkMJ3eSTdWbVe7Ehq4IWBnKAkScxk/b2FquANSwU5IkrEQK2cesw2r6FeDOAe9+DrL
XrsQsNiP3H7HtKw9ZAtmplxwdSEIi4PpvEYLbrQ2JvUAMCJckKSymPToU1GMYBP/t0m2y8Oz5bOr
j6XgvnotdLpVVqSUEujZ6CCntboS62A74Qi5t8L3uAEpENzHRqRbAZ3Xbg24RcN4R6gcdUM87x66
GhIjJHFDmcmCwY0dlLwXwQ25owtSSJLjz8ltxBFcljVvmKzyS+Sm/KKtCi7ZXm4mMxEkWFj8e0Nd
gPZ1Wx0FoVLZTQukkLlsdix64NaiweshWCWKtsQRaBVgsTZkVb47Sr5OVIFD7pfZD6CYlxvXLFeU
W098oq0l6ryRUEXZOM7ZlO3lkZHTcmeQRRR/n98uF5FHaaE6rWwnS9fyVyZoTZOARfhscfXbiUbd
SYURx/MhuQ8HMJy/uuX5jWbk7HPUqGUOWBaJvP9yM2aJTEoL4ztZzbJqF5aKjv/M8ptycJ8C74y9
/JPyZ+C8HEbVgDhJX228svyS56WjgGO+PMbHE5aNEi+VB2RdrIU0+mwbS73bIbWCJxOgjwf2V74N
0G7JUI9TOm5Uvf4h8cCyGIBRdzX8OuKpSI5k1WBjRlQ5KX2822xk0vuB8wpV8WcPc3HjNSFP1EZC
dNsmzV0+eztxXwfiPtu5NujWrSFCb4+pO+mt4pg6LP/aEM2250MDO6wDoW7EWj4u+TTkVonHZ7KS
m/ItsEI9IK/crbyiz4/4Onqgz+TmUkBE4N1QdhVe7/QtQzIDRADmjNUwRqD/2JRnOzhSgER2jfz4
2JzTHjSUHe3l3xubhhh1s47b5Ns86kd55x53CWrpqrDSaS3vtbwrSVuw/m81xFcWDIB8JvIMuSXb
Hq+DrMvCSHEMaboQiCaij0N3kw/+8WrKW/N8G+SemsjnqgLDvpa3Qv5Iva+5P60odJ8IOrNcq/rZ
LrYhyF0+7q+ZO/0M8MrYZswGeOvuWpW3MG3DbT5DdG716aYvXYcctrPYdnazmEECY8e3UqFzooTb
oCdkJXnx//zhf/wGuYntFWR3PdQfRz6eHmoyOJT2hr6WXYAc3zvkxvc2gKzxlsLlfdzcB5ziH1/N
P0AV/76DBmm8IoI1OTdbI8y1eRO74Z9Kl6mb5x2mEzzqjgul+9m5qP1bhonlVv6WPqheU3tWt2g0
9rPfZOG5HXQFmMfSDy2ftTxTbv2fbV5XzggHhMlavgl9nG6ZwrB0WV4EfUTayYRj/Xx9lgPsauYA
U/cHJNj28g0eO2vYT7nFsqTa5M6A8ZG7gCv/z79rF+khCMEKe7kBXGEBpDzfvTl+cfUFwGgUdr3I
29C9Ld2yfJNk9dlWEP1ZeiRLn51N4FQDmJX0zREKfaQ8XhbPr/Ufr+hjU+6fK2/Ye43pyzfhcQq2
Ajvls21IEMi+kAV7s0Oh+/D8wp/vsmyTVbG8hWrfbxtAervQibZynylfdnnE8/x/v4KyLp+a3Hqc
I+uPzX/tl9V/tT1e27Ky7b+7HmzlSPCn5kHAlVulwGOKFJBbb4NwXgYO3YNoKnQWqpO+xYeCPD3z
AvnEB1vHGNR5zef26jA3YH141olYzGqBx3ZyzQGlDHV3shas6jyW13xwu61pzkwlGl1dq6IgdtMj
MLMiwbuVvIMpX+wizXmo1yIqXx3Mi58PXv5VWX18Ts+6bHy+Jv86pRjSdt9jPyhfRlnUS3ctt/QE
+pIZw3mSd19epADPOIFZ4bXrA2j1vvxKYLXTKjf/0Tq4xh+5hYiSXLdMuAZvINV9tyWXIuSGdbGS
HoiDQw2JF3zDmOgfUQ/cHRmTjbzHspCPPV6mJwjlskae0p/5pB+92Mi26jyeErNEoMzr9rKT0ei1
Wzi7Jeq567AQjxHAaL8g5WcHeUH55OUWPX27sGHsaPiaB+8Nszj3gVkOEvse4Hm2zeUb8ewMVE11
Dpz3/H16O2rrfoJ4/7yLZebQkybLMJO5mbUOLOhCklQCL+APcMkGM3EP+VF5CLk1KCcGuiijZm0e
OmZysgVet9pNrnOYAOaQz91Bj0SjOLL9DMewx+zqsYqKNFGQc9O1RycMl/pSG4mxldeXvyuwo/HQ
6q+zkbdb1TSu8qk+H63cyrvuV2xM0WosCpT+oZD/vUB7dhyKHPtl/TGxY3la4kjD8gGM/0bL7Bx2
fpsPLwiym3ugadVRsnaGqKuOvAt/lWGWPZ6vfBLPPub5YBigf6fQM83Jq9cWBGlkMRwDh5OCj8Cl
B1+jELgpuWXyycjXWqjEHi3gwUGBb8h/O3N5wLNHfz7Jxwu99PfPm/DcK7fkIf//SzFXG2EvvTy7
evljZPUxF3/W5dajcY6w/WBCizCDnOgqnb1X8ViUh8g/+5hyyU0cNvnUHpvktf+G1T8GSvk7/zHL
eJxb5q4PLOBMQhB7DAZ6OX8lOULoWn4mc4EcjC8m80+0Vognh32yL/6HsfPacVXZ1vATIZHDrXNu
e3buGzQjOWee/nyU59r0bq0tnZsSFcA2JlSN8YfK9+W1GH7fdKc3aAAYpPHi+zxOXKliRjcXc9sw
JqQcFJQiFWBi0yRM/Jy5uKMkRf3TXPb+7fOxh4lz7jN03Vq2K+DpG5Ms1bhErzcjCfXDFl9ELw+q
rcp7MS0TkzqxJYr7oadpoaiSCELz2oMAMg8WQ+aq2JqL+W+c2+bP+LJvkD43CHXwDOOZKR6cDUCA
dCfq4s7jjEcs46f++5cfcyVbBFInf5pGir/wfuWN3z2I9ntxuQYo6QKanv4Dv2mQ3BBXyr9vir3v
jypAOdXOzuPVVyqIB1NkXsJ94YQIgofonTvmNaDoEMU8TlQ792enlOn+/u2nK/lO9pjvmft85n4x
i1ZHTRvyJ/+578TWfZTY/FoXO92P+mnU1w/4upekkNiozSdlRGpWPFfm2YPY99/a5iGi9z7PFptz
If6PuSq2xH7/86ifljNitBj45aP+re3LUb98kjc98DGaKxsfRt90i+PhTK6iGO9rVXHDi4JQCuRM
aEQs3qcw21zMbWOCJyj0O8YUtcbmfZB43IqDz0M/9YhNV/dACJGCv1/R4mYR98l8s8w31f9sm3cT
950Y929t/99DuWM6kfuzELRfv7JxaGNaO82FxYtrLu4r2bn+KVbxb8O/tN3XE9Nh758gjvNlzP0T
usg5KVL3R24cfykeDWINKrbmd7R4hsxVsTVPyObBX9q+VMU4t0UwoP2plEgiRJkJkY+bk9w701tx
Cd83Rauoj4SyWVYnRbJRnexxfrwDpoI2PtelcaKRi7p48jMX8ogoGYlh30NHrmfU41I8Hoj+I8la
oQz8l652f2iYMjEE8XTJ8hESJuJvq3973M6XgiUW/fOY+TKY275cLqIqenuviglZ2DC9OnnUV42l
xuNSrH8jAAaEi6L+yau7YHO/48VJmYv7Y3Wui9P1P6uiY751RdUjkPL38S3qX44g2sYkAjuhRNxG
88P+PrG+94v/Z96zwquExVuyNwiMaFOE5NPKcR4m9hWFmBjMVbH1ZZx4iM5tn3646PmyS+cU0nrU
zqACryVUClwDxAgi5ZoCkmN6ceU44tWP4tHlJlGS7MSZyaM2TXajbC2qxDJ24maf/9H7vf8pmPlp
qjAPFVvi7w2ylojefdA9yJVaiJ5oYYBMiopWdjc6OekY1FyU4SJu0XucUlwB/aiG1Zu4kf9GtUrZ
W2OdTeqkIjmYpsk+QiIYljikNVGUFdnKxVx3DU9C/8w3FvmkO2yNBgZkPJDnyIehKt5WV92j4Gwb
JAACGe0acVbF/1ImUJnUInvKQ3gmgk+uTn/wWCO6U9/jmV9Ovzipn/6i+9L1ftbFmkVs3m/zgOTk
6OjDWpxl8bFzIb7AXBUn9kvbfVUner6SOeeRonv+Sarvq0sTa70FNoZYxXmp+9JkYb/VEAJcqzBm
qUI9Q4A02+MzSa+hkjvTLGR6pl7HAeapRhHeTaX3GCjJVpmOIUdlcs69sl6IUWOT9DtpzPWV3CaA
9LouW1QBt7oonMTWl6YDwFMBU3SKI3sjB76RrpEMwnCZlf2aqCSo4cHaV6pXPcDJIteMaCzE88TC
vSiUT7HbP02I9m8eMrDf4N+UK1TjelQ5qIq2BMGjJCI9UfaoQIRmEX8LHQtlQb05DyFaCBawhY1K
bn/rGO54jYvqJ3zHXasr+Uuf6rhqxe5HmjMlL/GBP7ieDFI8qZ5aZzS+O0Tryey6HgkHpUYdp+sW
XlWWr+UIppclef6syrG5RFEHeFWAbJecTbYAOqHkMTUK9JtkeVUgEYwyVA6OGyPG4tJPPYSSMBPo
cBTwI2VbZWZ+GYeouIgtUSRZZqF7lqYICxOEN7LQW+UF8kPu0L3rJM+2tTxJ+SVyoWFHghLHagoA
L2yXlVuYhaheyxA+NRcjURkFw1WdZGCCnLpjPVxl9gGkBuk1h2B7jerX0A7BtZsKiC7B1ZWjD2Q1
pb1oyhNMutFdRJUrQ/hMM8jWWN61Qg37KpMJvcaSoiyHvvdYQdARmg7QqtjkXKZYiuIhuxi6rrko
UeM8jFNRJsD2TK4t2NWMmDt8NYmXSm7hitaRndEHzOb6XkUXxv09RMF4uddAc6D8a3HNzfsXgeE8
oDITLAu/XqB7qq0txdBXw1ClaLwBps80RT+YFlBnYK3KSjXVqF5gBY8MBg7guePnpwKq3amairnK
9bmNMmKoHdJGJty0XD2kox5rS0XXlIMossH7pzFrC2k5OLDcHT8m2IyowVPrAhi1zb59j7r0TSOV
Di4cuj/3lg6fGWQiaIWsQCWmHX+T7nz100h9H6oItAKCOE9enwC7RgfrYVTIJRtDZBwLO20PahvW
uzgOswt/gQLlv5a/Vb3ExZXE+lnW2qcS1aCzHUQPnVlUUF+l8lvYkjiyEHtci6roIBX6jPx6ui77
RYtxx2KYhodKjClfCJZr2o8MNk2WBO2WZ8bq085G+mHFo34UhyorXblYjr+DHIZTZ4Is2oYXTrGa
v0HtRX98f4zuxy21sX6omnqdysjaLF0sllsvecSocCRon1WslU39CNGi+gb3vL0QOt6LGka79TdM
6yBDJT1iTdMI0WZp+dedIvtJttHjwjUQoDa0HyIW06YEg+6Eflp7KjvCynmM2onosFCy2CODGYFm
41SoulRvEdtUlqIqTk8Sy9OrygITNp0fs+8BuhTTRC/cmv2f+8+Jo9TdmlkJ52w6f6hOg8hLBgd/
eq6ZvtNRThGboii8EYb7XBdXW18jIfmpUXSLngZyx6p7ADgDAs/rFuC6sFTICx5KavlWlp6/a83O
Q+PdLz7yfCP6w84vN7GKalMxShYBa8nGLZx44L7yAu/UTEUXoXtia+72U0fbxtjJvHiuGa6hMITH
vE/wMJwKsSXadFbZWDaYKKqFSlDhN/g/Bopd7qPnvZsec8D/zy6x3YGvkJXt18PUTYbI7a2/5DLR
wOWXbydGiw8ZslytTnE98ShIO+pGDQMWRcpzMBUpAhNnUR1cF8XCwO0gr8shwfWpO5dRLl/Mg8QW
DnpHXnwNeWR2Dm2iKn5eOHhiDJJ0sF4MoPgoS4neL7uKqvjgGtXRnYUQ+H1X8Wmf9khUfd3kADS+
dkzfashDyI63MTPfYuxJQS6NdnyshyI+2n0A4ERBebNJyDPKZCvWUeYrj3LudydbLX+kviI/dmYm
P6p+eWl4wF7ITcN0QXSQt1+rof9llbV6NIGWvNgJhyKZk59j1AxegkJ6hY/sPYhOPffObhaaV9EH
UngdQ6j7lk4j+/Il6hT9SXGD7FmJ9mII75zkUa4q6JcXv4yHU+sp8bmfCsT91G6hRyWbZjUueGaD
xpuqYgxEUxI5rv1bjjrcS21ilzCX4pfEKdHRVrR6KapaW3U7DdfUVa4bKOIvTKNpv2FjhXSR0avr
AELlS9ViiyDD19tO/MoXoGD5ykxcfddjmXnNzf4JCE3zbuTfR7uyXw3Jrg9JHiCdZKrNezUCpJAt
I70iooOWrt/+8Syzfgeypa7GEBdxs3KfFMBnaNjWHXhPtkK/Xo9Yw8IX/qcJWuTfzi9tqmGBik3G
U9455Rq/thyFOSt7SiTDPFRxM6C53WZPKozpb1i/L0SnBIztCQTGK0xe+SyaTLciv2B3+VZUe9Qk
9oozREtRLUNbv45k6URNHLHp5LOM1psKI/roDSO4hMzwtWOJVgy06NJFhc1MzwTdw2YFFg9ZT6Rl
14XbWQfR09aus9aVzuC6w+1kdHnyIBgTvLRy0S7h+AQHUbUC2QSmELRHUTUxIsIHUnVPojpKw3eb
d/5F1IY2ufK8Tq9aCL7H7b2dH3TSLU5q+Ry40Ih9F7uqLi2uAH3WyE60t9ypn6Owlo+AFbqbqtbc
KiGq8kVkn8QA0Y4u4iaXyuQimkSho3IUmBAYykbFcDXDPTYxvZsYHkJHu6b6raqyjd3YBYaF5RoZ
8/xoDlZ2DBrIcpNYcH6UZIqqKWxkZuVhFTotouNmUD34ioUV+GA8oRAWv8tG4azRzcx3ogpHB0i9
mr3keo8kpdaCJZiGKe3gLtD0A1WT9rgryzVA8SJ+B0WdbKHjWxuV3Me7aWjH1JaMR91PrHMeGQAs
pmH1IP8eQEvuebUpZ6Z1Cm5EbNlTMSqxuySCV4Hf/adtHiK2DKn+XbSqsv23/dUaAExjhg9lP1aX
XiqAS2c20negunTeRL9T2X3W+858qawefaBUzU6Jr5koGxcxiLhufG0L+yaG9lp8KgPNeSurVF7Z
ZWic49zBgKUsUUtBF/YZOtJPCfGrdZgtbWBDJznnprL78HujABAzNLt6cPTGO0imFW2D2JcfUVUp
F+Lw1vgm5071syFvBIxID9FhHLQdMdsc1d3cuDkmmuPc7hbClkq6iJIyQxkXjapTzjP1ZOb+qnXV
8FAiTv634z5GdOdzKzwSwM/I+K/k0ZPDlej3wT2exNFCy6bRLKATFpa+v1dFt+ooUb/h1g7uIz1F
vRl6ZGxls4O7PR/CsPSjCbz8YPmGtI6VTMWWqrN2BnjfPV431UnRdGtjRslwHfBxWbW1XD1zN8pA
f2zrg7nzDW0e6U/lPNldxJS0z4zN7dGsM/0nnETEInWe81x93LRJZEFS8cZ1WRTlJVTrcqdrRXcI
7NrA3dfNsSVoLPSxAKvy4IOZqebIYrmt+x56/XMU6NJvCaTl/YOSVEEqLjN+DXH33Zck600xqwS1
Y2V89E20wZmieA9QqO1tMomKy5IbH9s4NLaEA+IHGyoQGOfKIH7Gg8x0R/+dB/AH5EPpl+rhgww6
iRk2k/DIs/XfCcrIatM+eVhzVPW3tgGzjE5x9eTUrAmbtlAewG00wHNwWIJ3Za0IrrnuTlU1PKh6
a5I0kGPc4pQmOYotyypJASKBcG4iZF3wr/mmWJ3zlMbOmzKE0llvHYdzgHxv6cflQVQbDeW51Aqb
vRq2CFMpzMv2TQ7ULats59mDkL4oOl8+t0XuPgfl+K4annoRtXFCgFuq8SCGOop1DBTDvYqa33rb
Os7jb3qmus/uSC4xM6rHXLOsZ3fbu4n1HvKq3Na9XG+tuvM+MnVbdqX5kYPIwjKnKHed12Vv2Nwt
WyOwv7GOPGHykF1KV0I834O80bS+sri3TR1BRsYZZ92JydJvETsauIkQXtMC7bewOzQQU/Mtr3me
B1Raqa0KszE2HZaCl2YquDCGVYU38kpURQcJ2+xSjbhtYVl9BOzEJ3tNAboBw9EFsbvsok2FiRTv
0Za0c2oV4zeiAG9NHgwfQzABPWr4HOhAIbkXq2/h2A0ffRkYy35qD6b2/x5vI7k0j3dtl+MAT1tW
no3g2z/Hn9v/1/H/e7z4XLXoYG47+lpPjXDZsWC/5d1Q3lRLV7fm1IZcRnkTHSmL33ubGIJQZHXL
p7Yv+/LmRM5KcrahyjtRFMbEtnSKSt5wZSR/22Tso51U38zDRGcfOs6iLOEbePmDlNQGhEk4X71S
dt7a4l5ftejYrJJeyR5E0ev8X1n7oi6UqlirfiSfvAIiHg8pUUGhXT7VUyGqpiZBur/Xk2LVslxD
6/GfXtE+V8Ueog1tu2MaAGibm+5HmusxD72xtx9yTtf3FvsPFMmc9wg+ExdVnu4dFy6p2lvfBrN1
vmsI0BEtdLoHw7YxHI3QW8liOSD7CpsY4vG+yqWNpjrjK4oM3bbhqELw9AVa1l58hp8A52uL2jjj
hO1c3EYh0TUdG/OKB5Wz9gxuxMB1QNM2alX3B7X00eyeDHeEo87dXMfwM8i5LL5EhyhatLrXNiAr
mOittddjPUdcp3ZviRVJNwSim5W6c7ARi8YRTRcN7RhEyC19wRQEXkzYl1upSNotiz9k8bU/hV5/
IDHSvQYhTvBRU7cPQdUqOzmsk73bx/rF91Q8MaR8fIn9+A+gw+QPO/vYwR8kXUcdC+vfG34yW61v
vEuRVdUtmwpNZnroZ8glTgM0daIiVUA2jDq/KDG8eCST5XXnZM1FjBfDMHhaYxo5YICGOE00ebID
mcdLto1uHmId+KpV8RXRIQwiDIzRtEbuN/iglRfDa6JtAbXmHCWQKrReH0+WDbIYdrx5tJIu2GdI
GR8dPTD2hD2ygzOM3SEp+n4vyUF+TLQMYx+3DU5R5SLx1Fn2KcoHvF5LgiRBE7mbsK5lHBjkcmM7
WQ/RFdFlBKDaK/mJfB2HVnNzUXtCNxjsIE8c0EBF2z6ODVY/mDv3T4GBPHKjL9rGJyjlZfJzRQ56
6fey9tLbNlre6J6+4j3TLopg6M8uPlRIUKfxqhj8ACUs9ON4N0H4cOPxR1TZaxc/sjey1xW6NsHE
tR+DR7CkfwJTHn9IkfaDwC/0csMjUO7Z6iapeTm7nb5tpyPYIf4d4MByLB56FlTmgEgnEJMfGbhE
tdG/O2ANWAIm3RFt1P5aYqQ+qfGPiK6VZ8cYGqSQuQNYGeW7pFIQkkG8r7+EqLUwKe93qS4FT67k
WBdLgU0rjOB9vYVyZ7jdro274U03WTspivdkZ9wpypBmyAbI/VsAAHDt5V27E3upYbQvtU45pJbS
rYglZgcYQSFL1QkZbDgYcrj14t6kDwgiiiFi61OjOfWIxq898/A+EfqEfMB8HNFWFDY8NBJ4ywTH
wIuR11g51lLz0mBgeehdOUG+glOSoLdN3LKD6TFVUbRz1kOd4XM5VVV9gLSkG9leVN24VBawE8MF
Jg+Q5EyLRcFUqKmP31OuD/mxd6ICBwu2RDGPEVuiDadxRlcqEKUuBY31/9hvRDAqh6D+X8cW1U8f
beEjsGcmtPjUNu8iPr8P8vGQxG/V4PtPPHPdRRZaxl514Va0qfYoO5a71TpfWo4pf7PlZOHVLLKd
qImddM15rJvEORuGtEO6aLw4TQWlsE7r17a3ioXWWd732pOeIBQ5v3RF2aQ2jwN0wJeekqoBAxDl
bZLwD8GMB9RBwh9FUIa8dqr6bbK7X0ZGk5+Jcx9lRNzPEAWKc6oU/gY503ER6XJxnjtELxOsv+N0
LHmy2lrKzQsQGZybpyOIXcTAudqavbWwupKc5X8+5MuhpT6CL6S6LzEYVQQzpw+ZDyCqcSfvSH6F
h5XdSdap6T0MiLAOxfFFan0oJKp11VFyvMbm9PRVMhAGum/f22D6YqkU2zuLUMHZkjEuCWWk/u/V
qQ2n7u4cTIVoA4KprPFFIwsy9c4dYpxoK0o52egdrgCiWptaug6QhVk14UB4vyh/BBAXnEwu3xVv
gP7W5sOLlbNoL4fKfUzHtF0BFWtvahOihmn1yYOtIaoSIuJ2Hoy222WgalFwDMDsY1u1N2IHTZDp
Kd5ZcnBJY7nYJKx1rzJau0QMiF7HRikRWM+SZ76dvyTmbb9GJgooxqjrH3iKvrlVbP7MDfcgE8j0
UMKB1xSVEVPp5yyvTeT7CDKQ0Gj+9INzctM0+6lV4XdJJ0rN0xIAPaghw2hxw9KRWjCQ9EzGpHt2
y65C05wFhOjtLT8/+glUQNGbYuF5ctuxWojeMPYTPC/RlBO9Q23Gl1LSP6LpSGQ80oe4LB5FX6jb
xJwQWmJOHjzktSxdQpyE2PaMMXgQW6KQE+99VOViPzeJLdxQ/VWIj899r7lXthJrG5KIWog2q/KR
m7QreKeIgy7ncfPnyF1yrvTMPLijytgxxJUKJtJjHzk5KSKX5IkSK0fHbpSjDI8KznqgbOMRqRjR
IYreRjVoKU1jSkkais28j+JKP/MxR9nuP4f5NMSwQjhk4uDz0VpsOpatNeSr+3FFtxuHfMSnkaMp
SUvssPSVZjoQwabDS10JRRAG66cdRcf9I8UX9BPZ3Ti6/nJv08Q3mD98cCIuQddq5H3l16t//U3z
6L/HVX4lHroN9+8wnQWx9enLTl/u/p1Ez/1Dmzx5CBF2hSq+NWpbPmbTMDHA1UvCPGJT9IhiEKdf
bOp2g3RD98MhI3SWmm7DbAM7tb46V1FQLEsMLLwAqplXpd+NrBrQ0APT2Mp703fHreU0v4HlDqsY
YUU5+NmqEdaRuokfhYM+mNM1ez+uf5WJ62yYMx1tJEyDQg1WijlMUrbOT1PCIjtsFlLJgxyhWR05
fNshxljhbmWX0QvrzB0kvGe9ap1Fy22HrsfwVLoF4OLmWfF6DgbND0Xs6NLK1ckK4V8WoJ4I6Kxj
oluZrn73s+4kkfUcMiwRByQY8inhl0kkHSL4vjt4xCxTnegYSMqtrCPpKocseXP8jK6Fe9SZi2Av
NzV1fQtNKo7O9zYFE5fFmHXJft7LI5K3Skokl/BNla6iAw7a93qEcVXULVTO8bEqHqtY764dE6Ha
KtFCT1mSdyOQEcTLQr6I9yzlmKzgkIPtQdFYKDvU/aKHaqo74A2N+NIqPQ5gUzHE7q3s4PEn2dHy
OgPUP0VGtHgJx6zfqBlaY6ItRYFhO+KyRsD0n7ZmZCKBpKm6LXDRy2zDfUimAjkKJ7eKa20i1xTX
6OL0zGGu41QEsZbv7MEaFqLKE0S7hqhRQBiq7k1ze2Xqr4FRawfRZEuFii5ZP2IXWmVr0SYKTXVV
0kRoNoohnzpQzNOG6v7BotlQM/K7Q5buxQeLNtfvFqZTa6t6KMlYT19SdAaRnB4NEwHCqckgrH6x
LGnVeX54y/J1BiH4WitKcCNn/qcPCnffKdoZIfL41GNWdRWFPaL1j6yVsZnb4qFNMXFDmT+SpVCC
0uhqeF43h8iIjCvBfuO+bxOY6zFzcT/y6woXLZtFmxvjMTQaub2913FIKjZlFutLcL70+7mhHqfJ
c1jZD6PD7KAdC3JFRaNfHSeSHozg6E0VLQj/Fr1RvjdELQ+DHk/LQvg+uP8BzJjH9REqR/HIo1cc
yJIzE++K4IrhXXPJs2F1v6LGPPDAGtcLVJGrh6xMvJtOkOymhtlj7nr9UQwTBVMydYEtUL4TVTFW
QWV9ZRQgx8Veog1GRQwlITqzhuuXjuw51zjVnCu63ONB05oPzy1RCZnaVStpcZIKF25ow/wXw1DA
3JO5989iBDO/qxwo2jEYuf6yIah3kueYV8ii1hUHsWKt+DZeBv1oXUWHUiPuKeckZ0RVdCCYol+K
mAkjzhsSyrF+TSpZ05ZtwPM3ao3TPNYndoqZWWVtY7UIN/YAYgI5S/+Ww4ZYYc8SrTULZbSlVRfu
RnM0lMPRb7kh9Rzc9LqCG6pFxA964qG2FmMqNHmZiIK5y4hbFm6e6tgz28g97PAkzELcSanPRXj4
79ZURV/vNa3x8sNbwwF/N1mruJhDH8QWds0J+etDPbGEmgnCKLZE0Qmg5FSwqAU4KRqRrm22jkrG
uw8RfMmGJ/8OvJpw3jLT7vJNVkfCLDWr2In4MBfMkaE6iHoiWA+tnrzqE/GomZg05fQV8CaCeWQK
/pFRIOyGGiRBAXR3D6JQi7ofMTgqJ/2N/2yqsfMziFQ0MKoU2UfR3bYjDFGxGSI7g+R/FJLmQDif
pB0qe/czZg9YkETojIS2SQpRnMV7N2Ivxykqs0X7BLsDGGbQF/S1NGgSFLvm99Dov1zUIuKs2PbY
f60M5dHD1/GQNe2bxWk9BtiBbWpF//AH3Vn3E6o24jCZc+SJk6zF753PttgS/wA5LH+te5wrCZe0
o9yoqzLy9F2NUdvB1LJ8b7JIiIqwXEhys+108znmVxtGD0MfUofMP8wloJTMyW0E6UfJWIUlJOaJ
lJZOiGtr+rPEVoJow7pAFoT3bqscKpQtvMIk0aXlKPFFcX/6dGKgKHPeTKdCQtFSlpKUuMT7CbgV
vvFTT3xprRmnrCv7Q+Wb3b3Q9KA/uOp05pLhI1HU4gDltzg4aYHouNhMbadV1mJTWK+KLVFElluA
dnJQw5iw89lkx5JrBQQdJh3/emHljpXugwQhgIkjOv1MUYgfPFebRENZRsE30504TOOEURSnIxOc
U7FZjwS80sQaVvM/I67TuSq2HKXD3goCLw/vDJ1ACm2C/c2F0ej+ttGNYzRh78V1IIpgqnakODZj
UJ1EU+4amDt4NrMRYWvQCkcDU2r5f9ss+xYrVYn7qJbCAZtYY/dNq1G7fYTIFyR5zumkD1Ho2BiI
QlTDABViJZD+lEwpuyPGkPVirKwWVxQp7I+Wna00bLrqrB8WXoK1ro8/9Uq2C1Yxquxuif38cuL+
ScknYV3mI/jGZhjOQaUfSJ2v1aSFNxqdk6zwF2iUkSgdc/9kgoU5e26zJN9eLbohuSQKr4jUKYyV
g8rqUS7qJY+MnBQ6kcW8aPbIDUxL21G+wb5Xd2OHg5Bp40lrvdZlnW50kjCg2JsWL5bK2wQ1RpR6
upDahPwIMMEVL1weGuGDrirmclAGae1KNbYwrbpB+x95uvFZ0+N9mufE77AkCir9vegKPAuHeIP8
UrA2IPpldXPyvVJe8HKEmexn2aqCkOE3J4RfwZOEpHQlmdSrFxJUgUu1RJQt2HTF5BFda6BwCVGQ
nF6Oudrhb2xXqxyJisom1tj2fyqLE2O3DlYp7D+2zskbonAZYLDlpqGMrikWpYFCuLqVEb7VQtTx
Mc0s2j+hCyNbBkm17EfD3rpo3Uh5vatVn5OADl2gm5xp3YcrXnU6uJjuxbGn0CVGkMzHql8Wr+7p
2aIoaMdY5j6Ntpo0QASWwPs3nbRlRjEuyT9+MHn21/YAfz+XzAhtImA69sjcU4ebYyOPBnyTH+6l
zrCL7FuPBNKOjKd8AkyLe4aNA4Oc8kfnsHThzDcegsG2Z8t4bTU6mlOwnnzpT+3iLVP25+kKUkOz
Psf++Nugc5lWvCgLFtmS5V4ytflZJKgjqdyiS6VrMWsaOvKNvoVjjhzqKwKipyyqcMA14YnB4F7F
hBM0HVL4GMnx0qwnSRG0lhe9Wr+6vC9WqLwu8GXGHzQhhWPzWWbhBGhCjO0SVM6Aopdxbgppk3iV
extQXB8L+0ce46rnyd73oZU2tc1CsFPa1TQBbE3NP4KV2xiO/0tCh3WR9XgTK/345hQELAhAKtJv
C4tEdI20YK8pRPKcUL6huGAvtSFeuX77NCj2BiNc4CM+UCxJl8m2skKSop9RoTSbseib1eDH+Uay
X3wpTRdGmLjrMk6Jz7TpxjCl7DT6HLCriQwGivLg9WGNNOWwb+TvrPz9pTNY7bopH6sIq9YSvy7i
+WvTyd+VukWeBYEkW8P0uG5fQORqiB2F/hIXz2TBbFBZjuivLhwMUxf10CeL0PJ3hi7JixbJLjPU
XxASK3RAksh8xcyPCnmVhriv2CiGykqzUzTPoG949Zz2u+sVJaJO2a9wfBvVCPG12P8JODdZVeoz
ForPLXhJsi6opXZHB8nUKbdR9429ItbWD41FyAwQsOmqfwjfIGFivoedccl6kvaxc9JVhiVKd9Zk
Zv8808N1i+twnVcnd2wwkE2HLfa8Ju6yqb8bfuCcTbz6KUqbD6XBUF6uh6seMvNvxkmuNyMQiDU6
iT6dJ3SKyGQDZhhhQ49rYllmDYJg4feWk7Qoc0yBJU3a5z2TLF9XimW95dzLq9gi4I+lwFHLN2Vi
uDe8Des1qZ1w2RfWs9knKy1teBBIyNDG8Rse9/FKcUh4V2UdLKoqeQUvCsmxZg3dRwF+SaA3zRIj
4cknFmR0v66k+AUx/xvSafaiem1NFOiKIIJ33+3tQP2VSdGvJFB/VoWGWWCJMr/MGooI9zbtmmFj
JyQLAgUsux2DI/IH700hCtoniP11Q/Yoh8WlmAJV6TAlYn9rlYX1QscX9oHKVq2+QPeuXPeSOdGd
84fWDxdBZhItmYC6hdfvM4WXQgJGyES8D60XnpqmtwyVfZkEDxZAjEUeZ5ckyv4kmrUvCvN7FbDw
6vWrb8fJSpfjHUAV4kFujV9L58Krt7tDjZuZh1T1qgCBvm60EEWero1WpoQbvSrVw0Iy0n7latJP
G2Uj320BogfaWsdUSq0tczv05RM2b6ShE31LFGBrjEQy/fQ57eWNjqv3xvZN8MNgVgKDy0zK3hw5
Cw/t0vPtSUPsW6v5qI3HL8NYxyv0Z578cvyZ9earmg231lyqiVlsTK8/j0hzRibKcxX+k4ppnjNk
rO2sQmcwU8mo6dU+cl1g2ua2C6SVHeB1/z4E+YfjxU9m3px6E0yj3L34dbyrwOBEPddEWFcbJNmQ
pmlPPsKBANoQRitjYxXlrMClcqWV3J+oyhvxrqiyjiDugGYc+tCIBuBd4RkfQ91/4E2dLKxYeq5s
hGzqQH2vkuhnh5yeVvTv8Mt+A9sFF6ttxzbYN3ryNEAjX8Zy9i1vEC8P0GFqIxDVnI9HHROxbUYa
AMyfRuyoGrckIBFTq/Ze09zwNMJD0CY+3tXW70qvkKbgDYvHNlbvqY7kLwLKC0nvsLyUU2Sb4pNa
p7cIaZ6FMnbGWnecbW86+/ekQqAPtaF91hs1evsRYPkBeISPjyZu7EdMMbILvGEgfBay6Sp3ZO4S
2SEqXBs/5aQ+RXL31vClWPq9BoAwUPqMX5xSOvLkewRcli+axuLUexcFZ/rMULd12O36zN1Uu6pL
NxWnhYcEK39yh/2C3F7A/L9DCtjKLwFRql2Nn5pcYSzWO6coQ+uz0SLyKemmC7h7O9v9HcdYKEfg
09K+fDWb+qQ69bWx4yV+Dre89j6MhHUjFDKsG7r43YJTjz5p1i5JzeDyoGP9OXJtkBFANj5l2lAq
HTOafm1rMgDjZquzztg7rJaz5IL1aMk8IJCJVXG7NK9mTVB5jO1+gQ7PQxz21aKwUASUdQBHWuI9
ZWb8O6/7cpHUcbcqnAbHSEiHpS/vW9n5Zv0fXWe226qyreEnQgKKork1bmM7Tt/doGQmoW+KHp7+
fHjuvZa0pXMTxRjjxIZijH/8jaCInCKcs4uwP4qGKrvqgo+u5bqbO3NrY+btNP1ZgN7hnJKusbiz
tYxpqAqwEoU7heXuKx6EEJ1CIDQBdlj3gg/Z4WMk8mRmQTfydWc6HoJ/1131yZCv88cmxyOqTzV9
awo8G5o6fiAAvg3wtucGRyV5733rY9edDIzI6Mbk3g3aJ82asN30ug+rxWl80mJ4L91H3XjbsMdS
tInJKPZSb50BEdQMODKI8etC17h4KMKUlfgqBBHodD0HsU73+dy7B0ImX50Y8x7u4F1ffRsttfE0
cHmW+Osk8cnSShLmBjwUE04XFT8YLD9r1EmwmsjvmWN1CuPyl5DRaGUZHWMl8Rw0LkElxZeBc507
16gkDBLBgtgln7M4d6E62hSLYVvc9h5DQ/JFsLo6IyB6odZ+cRla+DJcsiLM8c8k6QBStx9vXY9b
jT2tU7dbEga5m9sESCUNPqrqNTUVV8fg2/WsX2SfjxTjWbqyXGowO4O3Eca/PXh2e5Tl4pAlR/ze
xuFZlsPGMOVIYUVoRuzg7WB3d9owVodYS+9ESEFOJm1hymInQKaUmgcK2qjfIdIWjZ2vAYSe7Sj8
wt8K79QUzl5kKK4AThrtF9DvMy7TQ2CLkWTglmnlbV5hY4bFvbXKYNvuZxnW6wZHTG9I/GSW57rz
4KZ2P1K7IWr5FBPMWgBCY/gI9y6tNkgZ75LesrZ6od4xWbjpihnH53KxaP5QFsHVo2cg1i+j58py
qITgQLmABCulh9SdZYzNJBT0wt1BWpJEQzqDn9iIe+wJVYj8TDosIPthIrPdNreWmJ5M3T6phCsw
4hNOLUIlmEr+SCfo11mL43C+iQx7F9vjxzzewJx5zmCkrsgFUZvc4HMiSvwWJQa0kZl+3Uar1E4L
BC9fNZz5Fm6bj3vIm9kcNWNrE3i08qT2aJXWtsfgdlmkyhU+qEihJgjUu8VdjvSPlIVNE0esA9/7
SHyZtjZtA7PHLBkJKY6GtKdZhr0dFaH0OPtLDe0AhQmxiRH6FWr8No7wSErFr7DbYmWPwP0S1yTW
TSBEib2gqd/Hrm7iKuesU1JOV5rHWeJI8xPA5YcM5erYp0ytTQb3E1FFqWk8YNiXr6HKIKAUxlpP
S7m8YBODEa9Nk8G+m+4siS+tMY57x+hd6oCk8rGaa3BPad8SQ2FH3R61mLOtrK1Vk1XPSVYgR7Jv
MMZczyX189B6pPoCUqzsLNoNJI7j2jnf2lDYK+t7Mrw/VT4na4hsFadpd+8Uw7vTDH9wEt3P0+Tb
pvFRjrHELXnAohfxRTDWEn+SofCZg+iV9dinzn3XuMgykvzcux0DFKUzyPbeE9mSaJ+Lp6B96Cwd
q248REkQI3FHd4L1GBXnTFony7C5dMOWPCfmGLXuXCq6jr4shnUU63cEjjybPamYXldsw2h6iALZ
wwV07hmoEOCSBHg2z2+u9+DaGiQRc/Hiy9vRb9uEApsCE/u6cJ2Y5XrCxZaY81Vfd8wbop1WFeci
e8Y2z2PYGew5J/26isRmTAw6sd5gVzMuNpppC9+9aUIMOwH94C6QDe51cE4KZzMo/U3LMkYtnbkL
Rjz3xoAwvAwbNOV0fti3fyIF9V6KA/VFU2QUGIOzklSVdF/DRU8PVNIS1+GMlKrY842yt3kb8hAy
T/MDuLmFEobvusn35ERvEXPKaepyX+vxBkw8czo402tpxdkmMHeZxUC6QIeKBjXc2OTAlFb3lhbh
glDT+QcJ35pn1z43BGYltQHSSl6dtksQkU52+jyO3L0lqd7baqDk6O2WMWHDeDgiJNpzPDyUv6uA
jIw0qm7bMNoKgkS23jQeq9T8yjQEu1GC8/viN6TaPzCSnhmIl1sNjspKccVvPM2hN/S4lIahuS2m
rYcL8DQBt8PnUusgDXFnK5EFKpQIGVOtpEH7lwVgIXH8XQbZSXc0TM2TimShQDJ6ipt9hMHGCtKS
s6pL83sQ2E5lz4btFLuwND4cQ9s78wh+4sHmEdV3WWJ1il/3N34zn1TUw1aZ0e2M5TDOvmnqkwaL
C8F8qSMiXO9G7qZciggOi08oMVC/+1/yLW8Dj4jlmDXKIOg8750XzxiPU40ZCT5zZMmL+tLX1mfB
l4Ulyn2ceuZOWyKXo2o6ZVLH9T0uum0c06fp1P5VNbxwjUIDgVS/LIf2pg6nHa9jCt6FGN9GB2KF
nlPD1NYkYO1eEJIGq0EFsIe+vfFVueIVbPvJyTuqTYipcoZxRnQ10oljlnq0qSxRgaDg5dqEZAvW
q2roNe+6bX4oAy5VDmcCwPah5MNbFYO417IUyNASbz1zSyMc+jXpP4ufiheeImk9hbO9NzIKdCsk
lI/ViQoApz16WNfEu1V1AqIxTsIAVndeFN5XPyy8AZOfAWXlGPX3mUWnZtfoaZKBWBRLf4tqghom
syQPanjCgDTbwuG6S5z+xFgBoZ+W3VpZ2K5pAk/D4tw6iUfjMyzcT6drXhqdEzOVL2RfPJp2sbZC
cgqJAMYFnCDZ6aapuVqQdcEQ3zdCf+ta+aU5PbgyTLdGkF2X6IAxCfd/Z44Fion+oLrbVOEDzgIA
DW4xbzbeg6V5dbXwNONUiKX2KTXtGeCu+VOpcasc7SUjknjlRGLwh5LCW5ewGQLOFqqYrig9pOKW
vpJWdlMG7VdhIaGIuhlTSuhPdffoZNZR5Hbjm1pHTVVAv9cxqB4TTVtbSz5v5xkbpOBE0SflnyiP
9hhX3NRxtNVT+R25NThVzRSQJFWiFOOdOVW3qU2gaK2yQ9UTmdrp1QZW+GdqNNBFTRK6ZbxJUgbP
SQv/LSgwDpYb/oRjF12cuIAkPJwKzcDfyTaiFaLHYBAPQYuEIgh+50J7MokSGu0yetLSDzwTCzmb
vhbqsLEG83bCe2wtWuOP07UH04sfy4HJOgrA7zZYPuwo+5iM/jUt0FWTtoD7Vcn/HA+3UzqcywR6
XhB+UkJ8EqwarZyy38pq+uiqRZencyPXcg9G4FziPW7CtqM2X5DKcccUL1qLCWhWj00C4E3QhOjD
kyRSpE1xyjPilEr5kLuDxQRde5/D4aQrLKS94myyhFuOu2vL0vXzAZO7ot3EQ/wWZ7Xl/ypZ/ZEi
+wqqCq6lWd7nuDW2Ts7iYtekLckWe7zjXAybgPx4WE5otY3qiM7o0dR6yOkof1FZ7KcBW8KIbNAk
0QH1uqLnbIRzPltirTNTxYMrRAtSDL7ut/OYkJQYp9s5dI4oKD9tS31k83zp8flirGafuUJe7RS3
Nq1be0UJB9MNd2ad+M7QQTjWSItK5lvESze41s47JcVGYm/A/ccgjzLzXZOrq5/1fk+mAy760MBH
t8NknX+qEt7D6ADeOOApK0FFx1lcnEX20lnpmgDVuzpq36KeEfhyCs4TEVMQS/RtaHOioJ+4nbNg
ByL+FjjtLcjtJcAony4BHVqmjA0pRMfMyh/byHzPR9ui0Ysoa9FTuR4uT1bLjbGIH69UgVAHlAE8
rvZ0Y4+Ear9VbfKH7vcJFWh7wDafTOU5WKN7eZPVqa6Cd8oD+BgRJUoAUH/SGOTUBmEr3STTjZub
e1hGwHrJJCgZVEg+pHYqnUq7pdd8HXOw3blztuRlF+tS2gM9/eht8xkrmtnK0n1Rn4tSY0DAATZu
qv2h711NaCGsOHD346yhm8yxrCQkKxzd8KaPB5pGnBOY7Wt+lUhiiye5m5rcuNEyJlgKJQKTCIdG
zY105BnGbpo8dUAeF6/qiQym0RD5gzY1mMY7abO7Pvy7DRv6hOuyyYK1g4QDI/7K5F7VEjbu5CVZ
Bkv60/jmWjFm3ARY2M44+cqbDqWDJB2R04cNjmxY8E8d0Wl7/p/tbFCodlYA0oeJPa3Ny5zVza6n
Qq8H7mF9DQAZt4/kC392bbYou7j7zNpwsIze2znBr0Nmpz9lxic8Mu41DXS3RLdCco6zd63DULUU
lPb2YPwEhctFQ4WdB8GXSKzOByJy19gGWJ7AxFkv+J9sliVX3cTDUrJF2jFy4PAFzp/IM//0DfTt
iUU46IIDTswYpINYtZ756qWYfsttNWlntbxdvExghA19asD53nNf8M/D9rAgWWIu/H5KTrNuP+TV
pUqsfpVkw2MRMn3OXPdQVxaQpnNJTdTkjvtdjxIT/1DdTTK7T5bRgaflwIZjfbT0cPCbWnBFeKTA
oyq7IR+jWKtQjczw2zXF9cBlLQ5FbxGoI+ne9iKMLMwmYHboNo4EhlPhiZoKB4fGsN4ksrrUSf82
5kvQ4pj0u0Dkv0M8N+cWp40QeFuXdMoi9LjBToL5gBAbL9Lf4sk5e+Gv2QhmsjV5aC4NZxW7Bctj
8pgPL4GIcRdy6dGiUIQrJNarscXLYSxH3/USemdHDitmqrsk1o3X1GO1xjuW7haIZczJhzLio9WB
vti9dUuP/WTr+WuTu9lGq60YokX4hscIEnbX3KFm0n2IHiyDC+nQIXYI5BCQqvMX2HPTm4jVTb5j
c5m2zhrBkDJNdwSZ8irzKJiFbXXX/pxR8ucDUGXQM1zBQgWJOxP3oR3p4TRyl9wic/3Utg0UTf2T
kWEIqAssX/qyglYFYCWr7zRReL8Uwz6bwJmNTHoH0zq0edutppDBVDMDPjlO+tkB8nG3KbVVAemh
ycroECb9UkCb7xKJywq0MsTuZKzv9DxnsGLKr3IZPQUfCoTFN1KN2rU9NWCW0GTrmxBpYEcxch/Y
nJVFCdjZ6ehO+tsefZ0PR6XaeIXEJX1i7GEviTWdAvGL525gXsYJgzNCuqsjXCoo71ZjnXb3isz0
dUO80WLIfwSXP4dS+VkHbjPiqGEMwJrUUtUh6RWOH9wRImUFvupi/dwO+janplxNDsrpeCax3NIv
XmWJnaV3aotD5GFWibOy02ITmQS2zCE3hzC0muMA3p66ENyTdHyxC0imevvM1Izvv5ih/oDIBnGT
3GQlsDp9Kz61iU30Sr/FiwEXCVXEp9ZhfqpqQPtKjBqiWPwgMy/fzK3gZjw0b1j0bAq51J8l0ri5
P8iUlTSLy5fCnsXeMUvYzFY53VjNMhOqodMQvwGHz0lr6tqMPHG0Gxsr4rTQBgsBdgMQyIVGm2XL
lzyrc98xisDHcqWAy4nqtUp8ItsKDKCWS/KSjbxFOnEJi6yWvmVZS56COkkreW1tPtvAaO19EqcQ
mLjskfm81Db/sZK8JXoikJjQZlljJGO7/av0JMTiND9h9Tkew/JeB0LhjCpWAd/KJkob7L6bmnaP
9zaqaUvQSM/UmSrLYdazsd2q9JOw31s07sQL50SsdlaxY1gs8IjZev25jAhvQSv7qdtW+5CbwaZP
plcxoLrsnf65CdB6QgOqdwVBNCzR7WWMZ3bSfi1SgoB1wq9K2N3acbubkBkqwKFnYowSTsDmdvWN
fzMf0ZTc9XqnET7tooDpXWI3CoQJqoJPa4LQmYSNdCRsFpzJMsBujQsJ1X91tqaW5WYszANGJeVM
WSE556zK+B5D+ambv/04f2M9Q7gFRuFS3c2NreOME4BDB5+Yb/Fqy7S3eoaCgpEh7jUNIhNwD23o
bwdmzDYpPknUb5pIe/dqy910Rk3gWpyWZyZ/ziabXdLxLGY6jL183aDSoc9B3EvFSl+7w9jH8vHE
SNfctg+JCKYbO9CZbdD6WAWUHCcsx62GFzw85MdWy/Rt7d7hcUFhqE8v/Wjs50YHFR7r57ZnImIP
rW+GReOPg2dQKGYzf314jpr2PbMZkYlfs4/vXLp9mmDuin0/QjWiHehGBtCRp1Gz72t045eQPBKt
JMyacKf10Gjfddm/i5Bcryw4px3cSqv7HlwA/SoBgodd+dQCCpD35uH7W9iAH+K5D2gPE9wbNgh0
PrVFvRY503F0iC7Ik+Resyrc8+XEKTdX5aqEirI2eno+Z/HEb6riRxfDV9vrVCz2sDdYe3aL6fZQ
Zl9wN0ivxP2UeS+dsenUD/xHCWdVlAC/yGwXYYEL2XCdask+1wl0rgNxpxovuSkbzm2h1iEf8mqq
POiBDMEN5clN1A7DbeVuBOzZtTtapG10n9NUXrjDJlTBYmVVyOfqsoAHUm2nZBHstvQdhLZBkJ+r
7wSRFa1C8mjqXuBHCug1KmXMbwAnWVh2l8JGmav9AWsfPrRwz/RVx9rJuu0bxmzzWPxxnMWbxaI1
qhuIdT3fiqHPu9Cbm0u8/JCgbzlM2pvrJjtTRBmBPFSpzX/bLBE0wbjPoT/CyTVZSwlWdzUPF/+6
n9aVYh0OKuMp6eKE80B/bbCXWBum6fih2Lu2LdfW7L2GcWShcgPTLpt82NQBjUw+oINIVvVYqoMa
m6feqeadmYh409fZ7QhljNkx0zlRZ2rHxUOwsdul+AiPzGqZxFHCscai0semAnR4I+qmu+0r9yEr
+ECLOVvllVHftl5bkeG9dbnpuxWeLC3jDVzHLnUwAfIDM7bR+DV0Bi7iDmP5pDNehA2zsGo+KoWT
C4ouSqF849XOJWcitq5mq/EpWjcB0sGeESueOUvQxvCT1NM6sPuW+MKbtO7GLcbfMBeDW28Oz6FN
r0Jbtk3NKvIHLQWPMYYbg/wBipzxhyUX8yjHvTNEfa+6FBjGDl+yifmnxX0pxEG61qbfkfzgJBDG
bSxFv26LPNxqGckIynB/HQlHM29fxrYPVhY2yL4z6b7TTKzPYv62RndfC2Kyk1/H5gSd8+yPGtHW
6k5L7acRYlRM4XEQ1XOdQqZoObnM5gkdx9GrYfiEQbQJ4hoXj85cOZ71Z1GcUIjjTtJ4pvAD0zmZ
MK8z5i+bPrQPHpSfG4SKz8YSMx5WGtP2kg/Asb6bDLElOqIS8HU7Bi6mNkn25NnMqU2HjCK8QG7s
crr0gumBtIL36A4GCquKHwzzpjOh7vf1eerSbAct4zD1wYW4EKQvYBGpMULVcThmOE2veSF/6nk8
W1Z3oUrFtjg6pgF7cHZqEIKabWp1nN1LdcYc5WInkUU52+QgJ2KvZHswRnLQ8/FRm2bj3MEFMuEB
b8t4n9eUuK0nfsxUdKvCbl61sp3BuVJuBnxuJspMBempdqNjyywNzO3TtNr2ZBAWm0TutNXa1ls3
c+l7VsTZEt9nODP4IWt9We+wVTrAmeRWnuom+v7qI7OJEwtGQeK09hPK7jO10q+2jmbOfnM3KL4X
Kya8kLz1rT03H6EAhEySRU6fMEETZDyZpRv6FhZlIAxMbCUfc1/3W4hPrLA3SZs88/0/OF91VXvr
ELwAmBbQv/H0lTbQVsnwZ2zGh8Z0fqqsfXWn5pEpROCbiYZPvkNwloejlApoByxjYe8wR9VIDbYt
KNlEHrirLp8VLb/O1NkJxBGjtC8jGFxfFfDElmlW0SLPp1PL1sTuHPrRxvzhZhLTzuEKKsJyl7Nw
B7b2Jrr4F3OzAuRZjbtSh9aG/D2qfwqneSVnCjS6KC/K2hoBd07WdNyVvX1u9bgfF19m6sJNHzed
G0Op062KXAZ0p9USP6NNEOwC49sxfxhoupto9s4jlLR1YWCNAPU6VjqcXi+6GeVsrJI4OlelRmql
yE82arW0UPmunaS+gTYnqS4GvyvsnTGMIW5jlSKCRT2YHBiHNS7/1LqpaUpDFJ2kO0YIrz3VssLv
pir5iUq1mE61B1Fo/N+kclo2KA7lLU3YkoE2DS/GHHlHkA1/bMged2VsbEaneIqq+k50BEFgU82f
Ea+HHK6rC1qO3lue7ZRWSDEu9+NJJ7hKpCc89e6hf2P6N1ZMrEaGGCPhTjCndqrVqs1QXdpZN45F
3m+HQgvXKqUoq5p9WRjUrWDCcRHz7Y3Fxo3mc5yzAAWRKjZ61d6ELsHtoU7sAowjw9OajZdpyJX7
t2ysN3XfUAK04Z1mUPQPRfkdMtBTCWGUXqjFa20yP+1WXSy93edeNm1ag3o3a1MbPEggFspwZAmG
uzYUX5V1DAWrJjmBDuOwXw+OQ2lJZO6990NGyifgl6XcFyYou5EYODQtR0FTGoWUEWNoXhCsXKJB
v8RDB9vDOFRhlm8N4AE7t+9G01uoPJSjlSJIcYLrWtXmazPGTzAsKUfxoZJtj1CjsG+LWTwGInmw
WFO2rtPt0nreeZVxE3AnRyzqdyUDMqIpN0kCGkliZxLXK1ONYg2NkkduSLFTwYtpclBztNxxGe2m
3tg6bUtVAtjokVmwqrTsZI31d5D032nDrCKZV4Z6yFTXcdEg+QvKNzOyv+NR/nR9iV+/uRZ6Vu0w
v2deNmGsoOja7egLSJaBfVXUgGfaRZTzUySdl8QZ97opDiqiVNVa84T9DnIPC45Oxw1RNm63Ov0a
lrZResUNA2uI3rO2UnGH1YevusA2MP2yhEUOW3oA1L23HZC4rC1f58Bb19Ns7aLWePbIYVXKe4+6
hREfRydtgEgB0Y4UiHw8yZzc09IE4M7dZx0Xty4oLxge9TCv+kfVg8W0IWLY0rHPCMcItAuqhxwh
w8qbp1PReet4lqQosQsTk5PAJ4Uxq7uVbv0gZP5ZN2SVabqD1z6ENL1/8izgZeEhK5Du49AaFGxy
zZLLBBqPBGi41nNKQCdyE+zFpKg/C71ba7BUFamhY2xebMMhMxTfwATMvauC/XLLYy7wOhepXFlR
gTYdqU+g5L0Sza2sR9dn1kjbTWjdSlPiLuvsZlPA6RlcmI9jezQ7psEh45Ra+4OTA1GPYKurocZB
El6q6fDVDszLs8ygL3UOQPCsjbFRcV+bd53RveQ6EBiuSIsifach7G48m6KEQnFArbKMAfGTirGd
0MMJcIDqN2g+lGtsu9o6dY6DH0pFMmTKmo2hhVMCaHbteais9myUcXcGgJgZ6w3aHvrIsGq0ajzk
jVU9JJaWPtBWL79fN5QN+kd8irht2gFekEEUGn4t9Wb3n6fZURv7DbGG6nLdBB2AOYS03v89SDKE
Ceu4O27k3FQP4DDqAbrYY6Vj3nHdJIh3vVWevv+7w7JXRoDplr82Wv97IIB0VPqDqR2u+0G2Hu9H
RXz9ctTrD7Ql+whBJWNr/rLrtsZuWh+GncTG5b/bstj1DUx9Ltc98O6aYLskANoyHS7W2P/nB73d
vWsVw83/bLeoDbDSGRho/Xd/Q9m4WFgn5qTm7b+bM6LVbkMYRteDXrdn5UT0VCTv6EW2lamCu4RM
zycVQJwqq6G9uT60vTJdMuDmTTwm3ZNXh9nRVGCJRTh03Dla954MBD9DftP6hTOeB53F9/rSqfYa
P4Ssd7g+TDIv2SFssNZ/DxwGw4msQkCz5W3rDNe51Pi76/WtXK96Zepina/vNMRENs6BGwJIsPvQ
qXxPO63514cxytPz4JnPudL4O3T9IpTRPF6PY/BKoIxana4HkgWkPlV4wfb6bJtIf4LTi6omK++v
P2Sm6m1ac2lhlRVFfmeXeF0MeeNfn4bRXN7zhvG+JoOZVXzZJ4/nCNYVQ61/j5M200g/UOwAKcxt
24r4AsQebcthzO4YwS/Mgaq6x6LOWZdh3D+kWGquG1wVHqda2X6A+uaJ2qv2w8HOXlrQN647ObxG
M352Tiadt2KUxSrTuvLDqqsfQmWRS9bFq9sn+Z+xKpANJuK7mCGyZ275245UFDkzFSYcpd/rFQvH
rN8FIxXNqj6BVkHJzXGhsewE+gHRxJQ7PXvP5S5iFvLDIOIo2ll9Z7Vz78Dw/4qH5N0tovpTpyeg
emu8d5PZ7SpNsmkbVyHRKJ6h7gmTx1czc1iClsDl67YwrZBUzhrFT6/U/fUJIzQcFomg2lwfXp+o
Y8ChJMw0yh0O9Xe/Khw3NhSz9fVhuxygdEx3048ujnr/vAdZzyX0aeZoclBl5M+1o281YeBCvOxz
Pb7HTHA3Ktn//VOvTxRN0O2KhpnWdZfr8UdNh+ffR8z7SwWfDUX6fu5T4iIZgV5IC8r3nZIJkaBV
dOYy0zatNiaPmBjEfm3I9iPPtFtTVkPIjPh+doPoV+XyE4K39zrYpksEcotsdnAyUBVPHbWiFEfH
HNwtzWvP9Z+bzMVF/zYE/ZsssXKJ5Ab1AF/QnM73hVPZ76Ntln4YDvODZ8Tl1rNz7Hbypr+B3e/u
SG0OLsSaNmuhUv0FRmGCYVJ0p/T0oZhN81ZUOUYLwh4YTTAL7NJI3XLiMCgKy/Q2pXXaCbwWzmlq
ZbtO4ZKSFQy48nSYzqkU7U4UsAoKi+F/Zxn52egmc4ezTXg2PNPecaE4pzRFCFCy4HKV3RSQTnYV
0v69kEl0TzVCSWc49p8wu8FXwv5u6cNXTRtOD9ddYzlroDL/3XXsm//ZVSBzftDJ+N71rWT17dJH
2FPJieyz3RDgbYrbMnDGdRuA565X1RBtBuJC11WtM/ULhvvcbEhWToJ5Y8bzcH/9Qbys4wvsJLbX
h8ayn9GjxA1FJXcVSxvB3QlYNq4+4cGM1fj3dVECqOyaQX3DEPx7Js0PoyqQfrj+d23lYXuDTolu
0N2XpKjAsRwQA6NLuBe4Cq8h7Yyb67ahdIN7qns4+jhuMhNiv+s2ZxDrYcKe6fpoiIL8Fouy/fXR
9UDo07x9QnoedGaOcf0hLRkQ3Mw19O82+Jw1o1zbPHT/7Mf8Y21ibXe5bqo8t8DSrd6XNRHqY5a1
a90cYFcAoLRbLbH47oiDjDaoEdFjanMKlmU2F4fbAkSAZSPYZOr/fdyoGgM+cNy/e14fYpwP1LT8
+PcQ1ydKGbYXm5E6ntMuNjBDczGCSd9fgftCy/gjODH/n42htPW9ZgDxX1943fH64/oEOlTGwcuL
57mCPp569iFcGlAV1eK2B/+5hLmC1oJr4AeoYcOQR5Z3ZoVRhZzR45QdA0fhFD+FWXr3cYjwxlPg
6dftueM9YvehP3pLuasUshgt6ti/KI9lhSuUnEibDqZCba7bu4iOaOiqV6Y4DuZEI/GqCaPLXBI5
a0SDdmwczqbV9dd2Irm0GHuszKV2vG6qk5Rnr4///nrd+u/zvYdwLcu13//Zfn34P9uk6RqHXKWb
wQVDJfdqOkbm9J8fut7cxx3/62zBF88jR74ZCeIDvUqrD4Z239Kq7E/NKV5aw2gPli2snWsk0cbL
Ba4feMC/WKXB+AyFR2G6rKehgS9TncWvJF4SasyCCStD2zRiOrq4bAVTItawwln/ivF2Uir/mSpM
PbvGfAtlo8MgLV069kG7GV73ptFjK6ozul/pgwj3QV7QWrdIu1wz/6w84518cu0Bw+zyWJjYDMbO
DCFh7LYqr7LXXmeINmmZsdWQcH3Ygc8B8k332tdhdWOoOtvqCMQOZRfmL+40HQAji09jECWqpyA4
5lGfPARW+Ht9u9l0+QbVWF6cMu9vg5Apw7i8YPk7YFAy00rgBhZ2aO2wk/xKsCQ9X3+IYuzOyuqg
10oXiwONLl1BkDwLM7bG1XUftJzLr9C00cBZx/88/OcQ193zqnrN86zc/3voTEALtrS+3XQKacA4
zgd8W7zb66MiRYDm9NjeXx8mNSwW6KmHwW1uHQaC7aEBAYEdpsd+qbT6deqZqyaFpd6dmbl1PGbN
Z5nlr9A8hj9ENJ876tGfpreRZBUhCfblvCpdZAIrjUZ+gaO9EH1LPsKQcUNrkdvn6MRbdMqLuVzp
KBzmTKNaxURL764P/30izbScHGR4lj1w9yV+0XpixAWG1CfXjpS3bSoovsNoN4dIdDfXR9cf113k
st/1oVrURdYQgpe1zn086tqhcNF15ajU6dJ7TBRMxFfreHn6uk+tBbqfZWCitZTsw231Dy29dvP3
JaaR+bUZysvfnfmebg2SJWQtnXsEQxzkn/f4+/ohyGvOLN6jgVJwHKt22PotPOyHMM2Lh2BpOWK9
hqvzzza36dp1CgQGdQdLOJQr5l2tu+5JmUl9QsvySk8sn3RkVfiN2XdV42Apm8AndzgRT9cnJa72
a3gg1V6v4Am2vah2hQPfNWtF+BwHpbOpeswRzGRER4W8k/CcHqnbmNtPcwbLxitD7WfLfC34KXpK
UlG38innWBsIsulplCJaV0mGgAimwCNo5mbkWHdCCvk41wHAqWPSYSKyozfH1F1YbbK6PusIJp1T
6wSn/2PvvJbrxrYs+ys39NzIgjcVlffheMNDT1HSC4KSmMCG98DG1/fApjKZ0r1V3f3eEZkIePE4
YGOtOcekPQ9gVIjsumrd5tpDsUYLvRFfay8/NUXifGysysNTEYEDmXPxXGkUEJYdvJ+PpJfaUlT3
46/oRd6OdLlirSvZmrf0lqi4e3X2OGY4lAB4irskDOFGGV1JiyTz9qN0zXPCPQI5TN7T0U7KK65v
3V7mundt8/5svTS17sqM+Duha97jtCCL4PGu6tr2920fznKVLxkMvSeNC63OjMIl1K1lVYGC/1It
k7f9usYuybbQfhyhtnRSkpA82iERhJjb6XFvUST2967Vxw+VC7NCAHrbqkU1YQfbc/t7RvaLCwjw
0PsOah07GDblQCog4zEMeptk2iE6u0XWXMZ4zLdpnnUfTZF8Ux+1Yf0hnDH+nvBdpZguCbpYjvFB
FZ3t5ZjMo6bQJHb7cbaW9sEYvtrF2zFFkBkr089/HFO76FLSrDhjqQrORieDMy1P+lujSUOiTopo
l3JvaEjDZlOhNv06yyDY2mi92GVTnfeEFNj4+EjVXbW8eijP5KjLCAjDytF9psWy4n3SZYIAYFSv
jzNG2m0/kbjeism6Kgsz3Qon0Z4xyd+MfAu/O2K4tdvResa3UNAWb/9l1zDvb9TQ1Y6n2yoQP3b9
5az2rJOxXtYpZcQXsymsJz1sqsdo+NuCGF6MwTXfthjB37b8ekwVVOO+bUJEKHM9kCze6hP3WBz/
NER1e6tmUwMggFgmVZBAmPRvdLhd5yZdntfUbAGDViNT9ee1ahkyfHOaLUrWgdROhROdsYzY+4xW
8YmuvHZS6zG+UzxVK4188uEiL3vT9AuKldqrd43eOagdWrVWzapJ7Tv0yrw+WVWQM37sr7ZII/rS
B018llznbyN+GodsojBn5HVxGxZGcavmGIV+7Gimnt7XT2FkHHyLxr069Od9UZv+2LeD3buCcdCD
Hfaji5o4gD75HuX21qtz2CVdj/dbzb7v00raHb/uoza7ugOsZSBYRiAzjB414O/nouh06tPLrKmh
+FJzatJG3LuQJ8Wr93WD6cv68r6cunO6S3I4ZupgLI6Qmn45D+VKmjRt63K58umR/e0cDJy8dSEn
HX1NhVcLXN8QiFtABsVtpMfFbZ1JD494aG0CaeZ/33DoBgB+72sry/I2dFqtjTpQTUArF7ftoVn2
VCvaEX2Yy5Bjj08jJ2nmeabdeCEMoV6pRaxM5b61IC2pRdPGMqrh1bxSi8IVG26Q5mMVmOZtmtuP
avUoYLd2NhlyiSzkc2vQ6uURwjuqrZqj35CkOd8RlG0/tMX8duogs/vzmPQVPCUOouMht3CFeB5d
/iwjgyZYOpp1PZKr9GyGJJP8619rL38tw7B4Rydpen7/a9UpU/7avAXQXOPS3ysSes7tYteVEbro
BZb+RkdfeOrvi3Ub40QLkNCorWrDPGVc2dVyphefMyMrDmpJ5vWZSyUWn8zYBgljXWyBQtzCdps2
LfXs7dR6EilTnK9DQAXXJUMhopNCh/ZDAz5L7f12oGfFaKdrf8n1ELeO1opb9GYRjxbjXUr+xRUA
+XOvTf6zbvLPy2DCdRQEt/WQPrXL6iLAZ9OktNO7PvWfp85K1hTixZXa2rkJmRgy/RgZqKc7m4id
adT85wbT2K5okmmnjjLNkXJknyTXgZYFH+fkSv2TvjboV5Be6QAu/1SYJDRym0Lbq0WZys8zubMw
rNrqsY3Crfong47emDGTfN0PmfnRxjWWCv/SZRYdD13HXEyQ1YWkbO8y1g69l8RwQ3Sh9oOUmQ1u
6K/Nk4aG4f2QeZ4lF1EQ+w63VsvBdRIPD1HcDw8ELVE6zBCHhhGLIG8IkBnly/seRh8+jYmVXdT+
pJ60e2vAaKkWm+WESxd3OZc6ZmxyZw1TJNgHlrPvetncTAV+ewYASO0bjV+rDiSzt9zoe3zXx0P5
nQynHJ1gtGQN2Lht587H6D8mT47bfg0srfiehibyF7f+ZJlOve0gE15RjXQv1WzUZCAF3pdEqzdq
19qnz2eOun8/Z2TDSV1wJ3Ga8X6ugmGl/j0Xk2I2uPVLWCFV1OqJwZiWOucWU+W2FK7/jHDgonbt
EvPz4Ot4EE3X4I+ioqNeQxmO9drjOerP15DyDPX2GsqcMZV6DQ2uoSdR1F+R7w67sE7tXaan8wFx
QL4xAXs8qcWhSYuNGevmk921P7bOQWT9bVFPzfpA0yjf4XamT2JpyUednPSNLvXmGjH8eKyNtD2A
TYYjqols48HN+yTl8IwE2v7Db89tps2vXc1lAgh5gqGco+cgbK5b6pllD3BhtIqXMa/jPbysHPxd
NlZXVOaIjFrmflnsgTwTM2x3a54D2LuuR4k7ghjosMvd68ywtuGkiSvaRv46o+66Vetr30QLhNG5
uLKcclt2I5ERUc8RViAIfgkm/+0E49HybFK1jCVez/P0K9tGC7os1UmEiqds5NvGoYmNbdMMEAmW
DWoXtTUYzPJMAwGKfkKDChLYLmsi52JT37y4y0QtxtnonmfCJdWSWq/2MHL6RzR9PMjURYL1fTl2
LMk4ip18F5N6s1YAdpyuTxWg/wcRIZhsDXQWCoTuze2TG/jpA+30+G19lXnr3jDbL9A2cJsP36GN
cw9D/nIXVXZ4iEAH7f04Kx7SkSZHp+nDd2vU1wCg+xcdatMGjKNxDTqVBLQ+E7up1tqPjW48RU06
gtQhKEsWwbOTkKGSGF561Vf1SAaIJaH2y+iWZwzM2EV0h618vLLMzr1zloltolt0yjuZCHchivUX
JJhn/H9oLRs7bY7mzLDiff++bcVO73hkU+vUYUOMCl+KPt+rRbVBF80r2Hrn9L6bh5LKa8v8BvOm
e5fVYXvjD9r6fQfIMgzNEvnt/TSt5dX7bsbUpw5SG/peTJs0i0MsF5xIrTO6YiLsWuRHtTiUobsr
RIUaQicbJ4icZ59HuvMYIAJQi62U8RZSjX5Qi15aPnW0u24xU4UPONR3bdc7z5WMMLAF98aU2Bda
FyD4I/0PZFj6PmkqHmnUOjURomiv8FxhW2ZffS6tXTg31bEbis9ogbGeB6G5MXQ/uR9l4dza5tee
2gLGGeIqjmDMsLwuG8umTO91W+gbne7QVq172xBWny1pGme1BErRuQ2Kr2p3tUY4hn5k0Pr38yRZ
qaOK6LRt4w0DRtKu/RzhoXo7Bw8XyLXr+TPmF3/dBHSmE1r/xnIBEvBeH96XwvBtSV2rJigX79uG
n5b+Ok5d5P7aUx1Hz2l8MEd61csF8K893/69ZdsC3Pk3xwVThPoxGo/RKNMLzsb04qThfZ/L4QCO
Jb28r1dzb+vqiYbZiLKB3d9XFw1X+pVabufhWxYhzCef4RLmTnlRc2rS1hKmipn1BIj9uSE0dDH9
bdn2xKHUo/yUjORQvp3m/QxDq8mtkSzsvuX8aqLOxaBgWH34x3/887++Tf8ZvZa3ZSajsvgHbsXb
Ep5W+/sH1/jwj+pt9fH77x881I2BG9i+aek6JlLHcNn+7eVeFBF7G/+r0Ls4TKYq+KYnpuN+mcIJ
v8Ly6DVsmrrTnxx03U8SAxrz6mGNulgw3ZhuilMc6cXncBkyx8swOl8G1NjMHgNKf6dUjbULcxi4
wSCvVbuoiZ/X/rpo0PvWK02MAQMVQgKyXZSk9nUzO9bbJJ+Na5tL64neMO81tCT7GlV+tdeMqF+9
76c20HMjQLMUIJMrQVHUKQ514Y8Xp8ini5qz/ppb9oCcUjCMQ3ca82hyCU3j2Im+vKsEUtrQln9b
Cgr96MSB3P3P77wT/PrOe7blurYfOJbvmZbv//zOC0ei44uE970hxvXimnl5PfZ6dk26xTKPe7ul
v7GsqbeOJJkM2cYEOmSZ/FidNAHYwLoNLxrNzU1u6w7Am6m9C4TXgFBg3RS6DnJSfYhx9f25XPXN
tzpretJn4o81cv0bQTf8o25+zNKuf7IwTd2naLnVWr/vkosRYjFUi5lBU2WyNOD5yzEO3oNtlLUN
5v3e+YjWIlvPXpGd1daiTP92/qn62/k1Sz+OfYPRMjRIPQ3DDlhHO1yoPv/Pb3Rg/csb7Ro633PP
9g0sX7b98xvd+4XPgDUqXqmIjPBieP/UOxzlAW+qA8oCYx+0PPUev28eS7CobVGc3vaL2x6nMBzR
U2zPzRVlHfywKV+43JU9oZnLysFf9MNqNgztZdYzf+xVOe7rUDPuqqMqOMKssraD380vXbeSLfXw
mYCYnZ6b/bHPbf/RCY1btT3nKYeKuVnh5Azd6wa88bod/PklbNPHiRrzI9eAX06YIT+41wMLoeF6
yuCWzs50O3hefNWP1UUtAQmUtz/WD7fkPEPgG6oiXA0W5EdkLtYmtN934dDOLt4ONTW72cyMTw5l
gsojBh0Cwl5M93pYP8rJMAh4G6gl+d3yWiLtk+dtZe/on3Xo/wfEQu7boivFdYGH9cHyCQkSpZMT
mMrR/+6sy+GNBQtBfTX+46fLX6suh9/KSjYiirtfFv/5WOb891/LMX/t8/MR/7yIb03ZIhL4H/fa
v5bXL/lr++tOP52Zf/3HX7d56V5+WtgWnejkXf/ayPvXts+6Py/jy57/txv/8arO8iir198/vMDP
osxKOKv41n34sWm57HMlN/mV/HWjWP6FH5uXl/D7h9vXomh5gHspxMu/OfD1pe1+/6B59m8uzWs7
8G3D0n1YGx/+Mb6qTb7+m2MExtLbNlFKW4b54R8FFLT49w+2+RurXF9HC2cElrVcGFsMO2yygt88
g4ciz/ANiwaob3/48034cS97+/T+/b3NMHXvp5++YyNItynJGLppe4bhcr6f7m5ZbrUzVBZ5mLLq
YUwQRod58mDjMUBGtaaYDmJHM27AtkH+0/GG+qbd7nJfByeQOYeg9rL7yoRPCwpq7kZ7H8xds3UF
flPy7vqVNyETc7NhwnDa3qHCabd0iOC2xyiifST98VU+uP6qCZFa5j3/W1G0jazpfhonRArGcxHi
aw/FDMCarAzOlaJjtFBLZHF3sjEkLBFWX1HviSPUxwGmEIz6kR+fiCMXSz+iNCo+yaatU3zjae/v
pWdD+kij58Ci2pxpTn/qgwznKYDuc992T0l8LxiD7okpQE+YDIfI9D6TnNzsDca4so3+GFuX+pSB
cwnBbIZp44qGJQVQE7bOAs7I5ljiLB7FntBLfV27VrtD24mgrQgXPn4BdzvBKE8UkNzMcUq8JmEQ
WIOar5YUfwAGrDelpT253lBvqWnwiC0FZJDMBwwS2xvhmhcPtQVgAgSxwm6Jbb6MU0ep0o5Ilh3E
mlrBCDRonjY9Zu8jUvJ47QV9fZxNHf9EkIprGRMIyA3pVLrDRUQQggz3KxKQ9Moa7Iuqe7helq+n
hPDtpqrw4GWMqnW3NjfD5KU7qzVREofD2pM40WWVgRxcRKsDESYr4qa0JdodT48TwEgG6FSSWbMS
FSKTkjEwt8H2EZkT2uxxPgQVqrgBb52DeVHrvoVG+YLtFKDd7N70gZejXDMr3lRKkSB1B1pf3WWm
v3bMyujGIfv64InYvMZGQAid/ZkmQ3cTRtUVYzeSFId8EwSecdB0Bubj7O8toDiPIUrpVTtBH0rH
4CxnXK4jD2ZZhM8Ef+3TFIz52i25QLekIW5lZq12RVcgZF+8q7ARyGihebBJXXs4YPmcDj3sKQLN
Rof4oe9NRs9XwCPL0dnsDS/fOYX2SsWiXafTDJwAq0MeRdY9pRn6994xmRlVmkl/VbQR2ChYTMAU
M+OKQwjmQqdM/Y43ztO6ntpmdNtjBt2OEzdF9AnYIwfvSxfH6UGfKrnKKqTdbd1F67nTP1Hnr9aD
iZbInuqL7tXfx4LmGkKfh8AtKRe04ZdcG69yvXiYY4NvXCEuNv3W1bjQZ9LURRFIOLkxWJ/gAT20
M2GPJvjUTd82YHsQljdZ1e5LCSXvRcwglYYJj4Q0H6TQc5Kdx7uAaoFu4JBzSZEiCzzaZyJ8jEbt
1ReU9SEjku7iyKORmHuvTh8kHdot8Zw8WBrFH1BdFyBuBw8htPi+0F7SvR3EyubK8UGvQH6xAJJy
3ZJFe+aPteihzuSRjKeyoJpGD52Gj+nRFCz3Jfr4G4uAvYb4x7bhdu56DmmKVC/PXfoUpA0YDn1v
V7O3QmeU36VfjAlZNI88q3niGV26PrlXOC9HIii3XL/pcfcIpqkKJp/C2nDWkYMKdx1D2d31Bai2
ATN1TgMz9InxhOZjYAVOx42s7a8Qu6CFk0CDYqPejx71eMZ72c4xyQN0F4SeJ5xdkRrejufXcTuV
qz6t+S3Vhr7pRQToIxt2euncET84XFdTnB9Ae/HAadOTnMWhhfmL8mpamUHxlJkttbS83tNUS/ua
TKsJvTLXByfY8yQEL8CcNyLE9JH79SfHH9vNmFlEDEKQqXXrucwqxtqSnlo/yPgwWjPuYAPJWz+l
HwcxhHj0UPC7RTJuh/Yo68IjNM+h32dzoRu7R+RXEiwegk1j5nIx57CRagNfvJXfSNO+8wABjyUc
riqqPLhL8qnKLCj5gMfvP82Z5a/SsIdI4+PaQQaQe4Ty6enGo2++lpZOo1s/WUmmXxUEutrWaRzT
5HqWXQjgKiovlOTdDSzBerlcB8gmApmnlN28b1rgHMwiD/eaiZ12aDDNtJ0d4pKAL+GOJ80NN7Pn
fLdzAyUZaIA+TJYCgAGmlr5tXYqvmHjh1IjiudtCZFxpCF82OrDjjWXgzQ1d/xgevF7/qg+CmqsF
sQkz2KaqjENEHuIqCPujFqPTcah3IdbZWBG5bLDh0DcDkGmCxc4mwLt2yc7wMbcx8gMSEGSXcE7v
oUPyVejgcYWN9YAQ5ILxaUFh1v1BA5S9YiCyH3DIrni+3VTY5EE/yJ0j17q0COyocboho6I2Buoh
6a5py9zVTbhDXwhQH2HOqnL3OCM/1yRS0lWQMfgq2nIaPBkk+kSlm0a3dVzG9Jn/ABGyW+eeOe8c
5I7Ah4bj7BM7Rit+QbjAPgg3PvNrUfAeR265r1MGHi4JIY0xHwsTxHpc3WEcPZYJXzlJeQ6Ot/gy
6I5ziVCHJn3KS4Etsm4yL1vVkG6jwLrOg+Kgtem8xliGy28J+Qg6ROTBOH7zh5rym49PMHyJpPcU
wJtYWXWDvZmEQYpLVCflN9JNow0CB8HHM+6NwN6QP/9tDIg+x76xrp1nIf1vTpwbm7752Prafky7
W8Men6NhBmFPT1hLrrgokIrrBWfaHjdAoVddkWhru79otg0Y3rUukJnco8i4yXqobQquBSQ5xkg4
sNN1IcYHRhv4bcOjwATe1Oh4tJEgFdl+nVZ+jutIS92YvED/yqhgS8V2tOvNBMRHZ92Uw/AxlTk4
p8m/RB1frs6yLiXy+H0yobqnoHGMyvK56T0kvlzd1l7pQbRun4KAhGZLpt/NqfZ3k2bdVMXwNCcN
uIUlzj5wus04eeY56iT6fgOjDoEmmKD53HvGK3W2qbLsvhDxU1HX3zWkPUhUpk0QuvhGqXVk/qMd
OAh7CCMKdYmil1wIK+bbR10U8TWyQTh3FnSG3EFk07tEu+FKOZFe9QSdegTeHVXRFoAsRoBlMnYO
FMcsL7cplPJqNWIC60OgQGE0khtZFX+fqHXuFI5vG/gCMOR0QRwkfVafsr8mvuNXp0bnJ6tFO4lD
9gSNiKQ5z4kJaViW+XFmxwFmUl7n7Slc8h3mwc22fRUv3PpSHpPqIU9BaQ+CHibJs92CXPsxSVv3
x5zagPzXBerAC8EbQ8JCqND4CySf2L78JDtSUWyj3av1/rJRzamJ2gP3+zcnYYj9vkrNBcs53s6p
ZtXOBlDV9lzJFERC/XVOXOtU0qkSenB0PTPd07sh7bFwyLcLhX1SO3iz1PeY4I6eY2Ot0Zbz+nPB
7Ns/sSyHfbIwTYB5p0u0RLOEAjQ5rPKVmlUr3ye/rFNn/GUdOAUaqFZDA5lT/btDeTyGsprMKHdK
LuRIDuZVZQPXb5YJXrT6VLmjh9dlWbY952NWAUQcl0/w/WNNFtQ/bFw+W/UxYyhrqL0vO7kQ2vOU
LCRgr6zTccJD8w0wyv/5nVBzv5ywSWOeV7xYbK2CEMH3iU4l4WQuE7VOtE6+abxMkkvGn6BOlarv
mDrh2yxCtGczLbGyq8SPJYdDzaXIklO0WPlyM+m/w0IlTgG/BESzkV8raZ9yLR2yE9wyO0ZGC8rU
wyGNbn/52KKo5ui3efXeJy5X89Lpwo2OI4wL1vKeV0umg5ojp5R3Y5mM3SWtcp0ehk3ugU7ZkaCT
ZTaqyUrLYDM5OCd4WRg8l5+RmnhewqeA4M4/kvwp4SXzUGNUgbOeA346VCBbvHDkYqhFNUdzuTnZ
Q0KohVoOhiTlSRQ5SOG5B6sqP2ukaJ1LgdSdXuZBpi2GRRz1GIaaR7ypRcOlxOzkl7YO96mcp3uj
vbJlk9770FycJvyExiw7edpIaZShNIoiLB6VFybk2p3Gwq4eEds7u9TP78B9RPBZi2Qfl5LbJVTg
5XrJw5wr5Lacl5GHiV/EBgm+ikmJWdV+lhza2f1mGkZyGJB3W2lKI2P2rJOT6Nd1nxECLSwfhE6Q
4BNmFBGl2hHlHmUst03PY0/51xjQbptmyR3SnRm7EIoMO8RNTyFBOZODxFt3po3r6OYZJv7nwSzE
zsZcuyEfod0mmYk0NJLpyR0RWunBI7ks1RE0WrDCuRUfwLZku7zvYZUDqKROftu1ZHmHrhsRES/t
SwCeIeCuQDFrENemxYjQaBoBWAj/yyE1u5pcOB41q+Xrl6sL8vKdk0PDrWVcZt9X/rKP2hosER/v
+5Wt+7lp/GrdWMFFbctq3KorNTsD5NyVk3kblnzTZp/YGWOZqMW3CY8l64AsmXXTE8CR8DhDI3Ku
3SO0Kbea+N4HuPiQTFQnbQhuoSIOO3WiduR7rOaaVK9w4M/TkbCm921EA5JFrGF7U+swVCHike5Z
HdgvR7+f4n2xaGFgmVIg3RQmt7I0jLODhAmZLikkFW5g1i2z7xMyH9v96I7HhJBzvlAFFtzlp8CX
nd9IhkWXR1Djbd37BjWnJm4TjNkKy2S17wuPawXHqkmUyhezTXQuJH+uqtrKBjjBPb9a3i/1viSV
J/ZJaJ8rofMZ2q59RSiqv/OWT0p9Dq4Pm2ulPtcoL4G+qllzuS/plvNsWNa0hkxjcgdlIvvSOplw
kNZDM/v4OqGl9jkvrXEi8zQmlXnwGTg5y7WFcXl5UnNBxUf8yzpCQ0DMjGaAudsON5HBy8Ar3Z6C
Ub3ktDnXsLITWEh3ZS7EUYPLUwkGkThRzOVKbA68SjU35LlEqDYeiPnmzuBWcu8MJuaxKSL7B840
DzmwLdVfMKsLosq3UX9gM9rmqizAOat/faJruCsr69oiNOiUAHQ4+sMXmYz9CVr/vqp0UKrLDdJ0
RbODHHVnLa9VheYgx4+6s1qmHA2OqgVotE2mCCULRjOIJBFSE5sMgKOfvqpIGzVB2G3jLFruCHqu
Ne05SmS5D/TspHKh1KTtiLlsPN5ufF4/oqPUhh7xIncOdf9I1LRPoU/EOd8tdfa3vZaTv/+L6t9S
G/7bdX4bc095P4OaU8e9r3tffD/N+5/3vi6p+bGGETWz1ks+hu9nVjuDcOIe9va3vx8D9Cg+EGKK
xYqbpJq87aKZqA5ch4ZCX1nDaQZhd8LC5u4qgpfMjN97KWG59tx6ecTnp6wt3z6KV3F5sKmenNTK
cp6eRlxjOztJXLJvCAebiREuo1JsbErwK119ZdQ3V31P3ieT519j0jd3zZxUpF3fJVaC+cfLhpPw
uf2PMzbYucihJwHcw7G83IerxONmAkDiR7qW3gwPIwzQne/LbSQswoU1rz15ReVt8ELkPBYY4sRL
oNjcnay8FsfYbhIPEFSYHEln6U5CGrdG1gVizS171Rlpd1Ln4C4O82ScnW7fGBnXJVjfosv/oGpd
v7VV/39j4f/UWDCcpdL/3zcWLii9yr4RPzUV3g760VTwg9907syEH7h0KZy/OgqB85vnBSaNA4+V
f/YS9N9cxDmubnq+RcVr+cf/7CW4v+m6TUuAHXTfokfx/9JLME1T/7mXQHKzZxp0UB3ftzwLufTP
vYTGgEDV1xGPo10PWSy6o2jX7VWgVhab3UmmGQOuNATSyJKauIvKSNeTA5JAOB0GGmquiWril7IF
9rss68tQQCcIOuUOGtrxvBJdBn3ML790OuW+ICqaK2N2NkCWXl2QcBTYm4sO80IMwbiTebDciRoY
PnlyhaN1E00UsN3euAn5efCwEtVXeCDAeI/Vugj6hNyxZVjczw+DNHgUmudz33M7dVM3OPKU5zCu
y4EUlRt0mlybXAM/P6GKK4A56U2abnnaONWoPp7RWhc1oQI0GADQc3ARfm0r192QzHM1k41gCRiV
LTRkd64ZUYrUWiPuLTa+QWPU6qeRC1CINCKsBjrXiKw7ChwH/MQMa8ENC7DE9bgzNQbSS+FLtCGZ
QEFKyEI07Q0zvJmi+MUAArbqG3I3poogGPMxaA25Q55KeUsj5BBRMHphBw4xPeqURksdbbMkP1BU
foLtGa87pKJb35S7vjxXFo2AJEr+cBPvPq1N89ihoRKDnfIEQhB1HN2SHHvsjGTa6G7F81ddQspo
z4bZD3t/3rb+DNIrE1ux1b3S3OSyPIPFqzauHMMLbeMloQb1JgKPW28BvxRdl6+CtL1pyLgiLKlK
iJDgL/aU6DxMH+ci6VeCwKmTiJJTXt4nRj+/tCZSrvGVwjc49RBwIFB2/JBNtmkzdABZmT04Y7Cp
fJ4tKG0SSNNB8QkiSAdwHyewB2TIkzYb7vKuoYpCNMIx1jJuA3dEzRK+zQAbabj9GOQNXKZOO9qD
f8kRLx15a87Ykoxz5FivA70OihGdsRkNPl7C5G7FwJ/pkNUhjf0EkGPVZNlw8JrW3QWgEnkEGJJD
aFM6jCqq33NU4K8iEHObNsbdPBtQsBIzfvTBuhUUu9cmwE9I5HpHXbnTbnSTNzNNo6OjD5+n3pFg
OihXL3khheEW2xFQ3dgOG9+mVgmtkpwLKE6noi2+i+yO3CrqTKkub+aRGl2sOU8DNb8NoMcT+dk5
EHA9ogHUEaRsrKkpNfcuXnI+tHodd/zOfPzxxMQ78h4X47r37e8ZdYgvcYszzDmTQ3OyJagPY0gB
5VPV9HyI28Vno+gNOn3CPsQinHdteR9VUuxKuz0EFj2XGtvTkW7rygTkk8SCbkqcWvscabo/8unF
1Bg7dBwbbtjQhfHVG3F/Bp5FuANk8zLnx1M3FNfg2+1HTO7Nvp+jW2tyd/SDdy5YT0CRWEG7Jc8G
eLq+7/LkUHlgnepS7uJKr7cF0Jz12EQ7Ru3robdnsrADQsrj9GIa4gbmTbm1sSJZ43Uunzqcrnuc
D5Dt/YOZa9GDxe4XmnbXuu5/9gZ01uAKNoZGLlpu3wLK6WkWBcO5gqqpByDR57Lau7Db11eiolYu
mIfOQ5UmEk9ibHsaAQ1V2Ly9C41+s6DJoigecQaXsA6g5sPE1LJ9SFYLtbRbOSxM5bb9RHr8c2JD
Wm/hSG4h1pb0cPxdyTmwEX1tEnj9tJ52hMxsTUaf26gA76gF+gvKbZAimB6FjjxmpMXEECFmDNMH
1fcwleG16UN3Hgc4ImTlol3iuXxdyTnemLrmr0JJF6BuOuIdytXQFzV0SS3ZdJXfrDNvvHSaALGR
eDsg3+eZ5p9FB21fulW1Tfv2q51r5Q7w/quo7U89AZtHHnYX+251Y0iCsuJpJofE1Ku9NVKvtGn9
EmFibaTg8S/ptZ2U8kXa0lpDizuEg9ce9LwctuSZXSjnnUfykrgT0bAWvQlRCgarn+aUWIdDmwn8
c+a2scIDNNdyjymf9qGMdhA0kNBitJw/ehPq3bDVKYrO/vcRLnCJjKs1QsIKR2Ixvag+JFD660F8
Swo/OSsGTKkVA/LXZ69L/W0jAY85oEiapWVhO/NLI9AiGQ1FQaSwAbU5OsKVCfulEdl4wPn6h5zK
cmukSClblFiiI8IsmUDHFQgdqVrVR24tdzoWurJ0vnvjR1dknzqsaA+jCJxV4HDXxN0YEQ41vnZB
PtwVyXAfOhgQ/ICsIDJ9z+1sUrw29C+C3pifXpIiPOnltAGgy2cMmbEPQdSQENZVGQi3MAo2HrII
RHq8S90wfMud54h25wNauEPZtlxV8mtJv3avz9JYT4H+0Wrvemh9CAjoWogAMOwUyXkVfDV8UEQk
4gE2G4e9FBbNhTy95oGSC3OdHrpq8naeQeTmFMGioi+G07z+QmgiYLPMdKleYJLGrpSus7C0trE7
EV0zfxI27DxXiI0xOlQ3kv5LiRRwW+rd5871/fXsQvXvDHJiwH/uWqPcEZ1U8OOHqOoYc7Q2YjBv
UrREShjik+WZydlxte80JNNtSmtm2yTWvEGHMdBdq+trIRnYjxGCnjGAEjYOR59a/S0cv/wYFXys
Xm0uoC/SNRIPA0uFiDgF0uDYc7L1BmQWKUqpfc5gI6sBX0Yt0Z/ca2+cOj75FbjKpYR50s3siCF4
3ExRUF1VXkOv0EHJ3kTFOu0zl6AI/WOvD58scg8AM0DXsujeTykxe8TCfIvlQFqdc61RGkDzkQLo
wq9qulzPq8I7er12D9f1duRrBLcJ1jLmA1u02jcC8ix71B4DPbmJrCG6QFq91iGRdXNH3YAyWUwB
mR/N/Cmt+PHaWI0OEc+tq6poP3HXoc0pG5JUfG5mnqNDTfjf7J3ZcuNYlmW/CGUYL4DHxsBRFCW5
5heYXO6OeQYuhq+vBUZ0RnZZWVn3e5ulIUlJ4aJI4OLcc/ZeW0X7MTBiHA2cfiyb8RUiitcT7RXZ
PY1tVAJE/tDpI+pqpypVv5OC7tbcf0Jmgq/Bpu7UWdrvdKDOiNbqgKsh21sI9FuDiLuld9AvxuUa
WiVyrdYhlcA2NbZIKrsh8thfZq0E+m4z+LAJWr3vpmoNB4YGBF2t+V3ONjqgwc1c+l3RjHde5Qa7
W1mrNSV+7a1uCW0Gq7Ft7HGggL2sK7+x1QTfJEgQLq/CS9WpxNmzHtUCKq/F3RrWywaWcYw7k/67
5+QEgnAhIY9PQUQTPZA/4sY54WbyXBWVTg6dA0FoTB0qxB6g/9hr1qGXhgYTQ7vP3FQ/q3OE9sEy
f3WOWwO7GoLVomLBAcz5qTNNwWq9CAapZl3SGCu3dADAZdy8OTOMIWhB6IcOpAdKs4NB6unZNdZN
ttNSwCj67zg3kPdogpguE3BVt+WU53go4hkmO+SgbDKhCeX1jnsO9EAltkIjK/sw5f1c6t4bkaAg
cABzqKj91WjMz1nnXEnN7ry6IOTK3PqsnGIgzrGXz0gW1UAfuT3enhL1qJEyxtU4tCp3EDxJ2Uhx
SvP7OHBxBMwlmBIU9Q+1Myv4z+l6N6nb+l0AnGdcIDc4IGDDqX5qjQ24lxe7HMTLK8Gip1k0Vmi1
hBNSjsAWV6tLNlCwA3hFEdQGMGYUdWqCorKTnZWvBpFXwElEm+GTtR809hh+pHSMAvjIS0BPoEXT
iJOwfpVtKS5rlF6Ncn1rFORVtaaYZ43ASj1onb4+OJM+hbawFN/O8j34GarhOgLfruc/52wLEEww
9DGkKIPC1c8maOY7CpGrm8g+JF1JIGsgNXAkETYd24tI9fXaE142izZEQ7s3XZP9hy137DlgihVk
MWDpPS9uSlGg1j/q2YiIXjcAGE3VedBqDPP5Ooc94D6TFEQXyQ6Ekid0KB996h71xP5YapA6ap4Y
wOksvCk6wZETy+isuX7sZsZONtjKjTThlV6Il8nvVQQAhbOWNNiJ2nT6PlzjT1JlSHgd/CxiB8PG
4b1zTEhROrdVfZB7lsbvtCvNRzBl5w7qLdBwQqmGmTiTphIn02oO6FEh0O7pXH9btuPc6GKI2zIv
W8zohwLrrnD7dofUCMWu8iQR8b8mlij3afILA5m6G9tuvkPVcS5IJ9SX04qAxsvHDxdp75WtjLq6
6cVuJ7+WykSMIejyrpPQKNd3yaf2BZyCyXRe/dkyGOSFz5wQKlUjor1dr81gc00nTuvpiHMwKa+g
rNzdOIWcStbRVpniFHACjp1ID41D1AUfuPBUAJ+6AIlKYqJJo56VEXDdS9z02cFqaIpykSYV/E19
4TxaSfxLEBWBG/KyduU+gCKsNrUFuUf/pKigsd3ZNb/KzApRl4ZphjtM37A1EtR317RkMxSVz4fD
lcweOIyn/H5e5rs4Tq/doBfPg0hZoC3+/kZTmOTMsvAVPToWioG6uiJClzq8IlOlsINVJcJuLTTw
yUAO1aW/Mp37MaYJt0iwUHtVlXcReN4DuCtUZfVwnaf1A/4QjXp9vJMm6pBUp40Hy42ov2orrCB4
RmbF5aghtt68BEm/POqSmJpKLV5LuzN3gs39DAV411kLo3ZbHmfZiB34wXmPDHcKhdDfAHHlYRJN
01EpCO9wte/ecQqu0/JPlre7BNjFRZPyil2AQaOeA15n4HqUEZS/XAP0bg5rkAB5ZsG0g5i64K7C
NhcUJcF4MIIoLev4Arv7dyMUEdYJaonC/pHCrfczQynC3EHRszR0ANyqaS8tEW7z1L12dkzKFOvA
bgYnsNNUiVu087oB4L5sSSkYKgUps22GLrLCtE/fOrHJRBSoXUh7fiQD45Ne2iewZBMSFptaZ2Mv
2qQTgrAp+Njk7z7VXvoZQwhRWEYXn9XITCnm2MKoIcG2CinXksWkcUdry/F+MhfzrBPNuJvSnsBd
haBvEUFUBp5bn9WcpuQyotHKVTbnNdm6Sg7Yuhl0T1jVi16nv1eCVoPSwDUyGlz8c/GTyvdL162M
jsNwF0+c27CdWk8F7wWOmAhBmHAay9EBGSCYV4o3rGRcDjZ/QhVHtde06hseU3xTgF3kQpxi211h
paVTboVZ5IzkjeOIRIB2am9zCYSDRNxuz9dtRHF7dDvQSo0g0JwcqJDeojy2XQ1zW0m00+3QWq12
qrfD7SmLN6kUOvGqVVnop2Y7YIIzuR11yb0QItsTJMBsv3AfRJRHx9tv67eXcDs0RtufkH398yLU
QSVtEK0WHNZo5Xscbo/+u6dMnZhFMHOwtxeolhbsePurVivteHty+/Ksz3OYy+632mlVQAnC1hsg
8en2im+PDJleC8r8HcIV/Fa3rykpg/MsjY/F9iaV8aj/9SYZIF18TddyBC2ZcxLDKKlFDBt/bfIw
DAhc7EE3g0UBtopJNyQ/sj/V2+H2yKU/99cjMOCE3fATAwWAHuq0yAOxDVeoZpnAbu1pAxe8J9Ua
QhKSR9Ktt7GKsf1389yzAeVjAheobhIBiL8tzf0p+fswDzmhJv98UXJH4SzRILxzIihdPp0iBvKU
kTxyt8M/X6uo1g+Ih4HXIxYZBLDt26FQJBRAJ32exdZus7WneJt60/2rTzKZNOZoMg30rWf/z4GU
Mwb+26F1hylwVBSeUy3So+aS+jhA8z5g9Ptbf2JTo3NCN66P973lE6oqn8Jr/OupkqtMjbf5srl1
CHH+T6ecK/GoiY8RxNtJ1eIKAWp6Nxv1dJLb4fZ1p87jkj6oRE3twB+th2qrgLdJiLuNIdrCHTmf
8yHM1/JDyy6T2Y2nfLaK/oDzZzwpMLGJqJgYUf1LxnJ7VGyDhVwsM6PZ6vH2JX5/dnJdP1NX7Jax
ZvRknDC9bLaZGd06w1sWrSHMzj4ZFizzrElGH6v8cPrnUG2/tDcHAxb79p0HY/sXtDZmirH9g5hF
yJtZCiSSt+fwzUcwvnaHAK5+ri3Oqsx0UdQQwxjbLJPk09IoZZtUVSTvOnhd4OO/uhOezNQlji/R
TFK+WpjXSD1D2g/fekt3Fs3EccqVS4Se0emgghGBO8PWQ3ZqKQjNQIv2vrSiD8euH+OkQ2RH9PKY
aT9aw31byi0tq9wpaYYPuM0e0kXObKXb4ZIMpuqXQvzKiP109TacMTr7RAK9LlZ8Z2RmsRup1j03
mUDtLRga5mLvcB0jLHe9TC/uC8W0CHn11MNUEaNdsWk4ZCaGSOGckDFmYW0Ur7GDFNcc6KICIR5G
d2R/QTqFiZC3bhxoDeXwh5IOQ4pFVarkr5jJCCzKWC/VPenTQPgRYvlia5czGfDWOiJT1rHHa1bz
zzqKU9OlrC/kmVQQyydwFF0lvGKS8IaFN4/GrwEFJ0Mn9hNim9rpyoepbjbcRdhcVcR3RXMUSBL0
PMwRX2Sj96W9BlYnEO8VbLh0h3xSuI4wMu1jTyLfycmAx+dFJy521R3zTL66lbzIDmR8e2OU85d5
Rd+OD/2YIAgxXtpy8fH5bmNr5Y1AiWfwmOveGbZdZoVCW4nA6UovWq0qrD8kYmDPsO1dcSqr7i21
ihEhkaC3oRDjgRMHu33u2YJQsrqaEdNNr9kwdc90sjyhT/vcXUd0COTTtFHxOMcW6cFVtrMQGhNJ
pRG3o43v0nIo94BG8j59MbApfgo5foDFUxH9Jj+H1SYmZlVccjr4MLDzo9Wdqp+84W96kYUOBFp3
IIPANmqSkfRfsiQDG46kgsg4jqOHFYlIMI/0PV0NcgBxcqQ0kmUk5nTfEcICPwNJOOMNKpkaUVQk
rjjMInUWgSVRQBu1ne8JLEVMEXfJvpjj30ZOcrVBQc5sYeuuyce1VdaDpuf+2o7s7FRUuxoJ4KTt
toHRuy/sEMgZntliDtQIaf9Jr+Bzws0bxNZc+xMdRkYh3EqStH5YcPDQ5ejVg+EwDVmSF9lVJOfZ
HY0q+qtYTxJQZg/d06rzh8NgxxPsfqyGA9O8AXlUjsQawMcXEN8uhpETqKKTudRduLQ4uyzzPltI
r8IE+WGWaXmoxqe6hCU5G/OrqpUmnN3hM1JGKAaWWrC35zTrwdOxnlH41MouSaqPmA+GfbgFnjUh
ZHlQaduwY+zxY3QVmLNqIaZJg+rnpWX0vC680shy6p1mZ4T3WMmFi8vbRhkF0YEhtF5yS0r7aBjY
2IsUR7ldjiC/H5oS7oBhx2gweLvpxRgntXW+YqdW7zY9Adtz69roJJZYGU6MkVbfIpT43Gafi+ko
5EUQJ0oocheniZ8mhfaoReo7KQmfNLbJ34mJn5iaY4OOHoQckOh62FPEhUlHKp0ys7VLRKMFoEQQ
T0tkXUNKLq7ePScMVtia/FIU/j9KjE3vr1iIMOHUqobYOYXybW0AQFuqf7qp96d11l7rdAKKrbt5
QG30LKaJAI5c0imI8jG08eLuymhG6yXpP7ssw9TTuFxodHsiIaoMwXZRkQiRiBcEt/qDirId8T1n
XtS01rGue2K4FfFV9fVLRcxHbg8Q0FrCV2KnPbQWzh+Q2TJIl+pAyAKe6ALucxWTsRJvevqJFRxE
xc4ZljvdsO5ZsHQvS9nc6OAmwGGHgs3lfVK8WjK1yNxuX/U1i04KAU+tG8N30NL1dZIOPOtIp7O2
WsdOF/foqWnR6js0rcuh0NI7M3Vf8ybtfHS5+l4Dl08/BJf/kl5kHmtsukoP6FpoJ8vPWAHcnUVI
IeBrPFN4vqmJodDGmve2y/2/TrpQDoMkVTu+pCmKL9V9G4Ei+taAw4kfeU3A5tIIOyGdZTMCW3Bv
L/aPySSVCUmnqROBkjGPYcNnNWyVawB98q1lcgBNEgWXLcnynjCsdNpTPwN1G3QFzWvU+WVNsqRU
x2tfFr9pBpqE0SWbZkSam7wkoo/b11F6zLav3b5xOxAZjlBsE6RA732lr5ntSLkEYr0dCBJvKIBO
pVMmtMWWKj6kwryflt5T3e4JM820jwHxt9OpkN24FzWVwe0QqZQrt0dLNIDfS7SUCLNIC5o5dFBP
p43OaGVU5HmBwLh3GEw4KM0JBYvDlJ4kYzokRYw/CYVm5BeTlHeyzX4+ENV7KQtuPK7bXJOZ27ib
4dHzq2ljZhXmMVfVhQofrBaeIQIAaNwGRU39yk2yp0LZNBYIwPWsrzEs8fV2LfR9OXVs6p3HlvZ9
uOIqmdL8aYoGcp6M0j0ZoC5OQm7miRQV5kinsMQV4DLKOpJT1Z9E38bcVK0pJNih8nSV9NNFLcqz
sTrFedXG8mzGEx0RtlcxEDXUHQIYZBvX0GoEsxmBFCw0Y8pOzDEooP51IEuFLdXteYVn4lTvJECZ
c5XSGJpzQ2M+rP2+ycUW/CF+QTw7O6t0DOmW/YpVdC2DIsCe1z0BcNtTtnqNJxTYQAvGjttnZEfp
35+WLVHZmzAJ29luA0cnJHpFFBU4BCvSsCfn0WXzB6CTX2XOFb1zEPvwkFDMTo9qmWI0M8WWDEm0
60JZ+M/BqCgVe8C8BbGZPLx9ZxEteensF/I8Kc/JEK8MSjDbJs3HTYG3EMS++nnaXRRQq7t/+9og
+ovU1owLlZ2fWId4N+uSgSpn902TdHvEPHo4jtXrtKmqWTmNUyljrgQk05ue4SYmuh1usp513XSz
STSA2inpzWy7iP8iH7IyGL3aVDdBj7XmTHY4OAn61GnWGZ5BP++k9Psq6uNT6nb08ozZ9vUG8Slt
Pcp6c4himP4d59hW6t8Odjq6Oz2278ttWzdA8K4XuqTc1o+IoFJUp5ThlHBVyrlTb2W4HfdIjFQ8
FummU2ZghzRu3iTQY2PbviYW4f2lr7uJ7LaD66jFQUPoOFcJKibeV9IEUiLXNgWekiHMvh3cfz0y
iL3yDZtzlDBnrAcpIcVG9L/VImMbFrloDsGSrLbqT8heDoNAXL/tEcttt7g5bX0yJGP/9kHg4kaM
fBO39Z1Nhhbjazofw8QQn5K82bBqTldZZ9LIzwRE4Lafy1nZg4wpT3FGRDfX+yHBd4RmtKnlflzM
w3gTuTbRU0RO3+72e6Zyk3BON0Vd30fmLjKmx8EhgNK2R2r1iHApyxx4sdI8OPpIeNO2EVIsO5R5
/X4TAd7kf2pq0YJ2UUlnm3r+JhhsNw327alZdXC03eE4bJs8yU8QfK3CGFpNFkpj2wu6SZty58Cr
KvHD74eEwRMx1WfTGH8KfXnK1qzf3cRu9ibLLvK4ZlXadqVzLOl5dinvhazHs12gHGtoK9wkOPNN
/Hh7eFNAdpsgn+kBeDFeXNK+L6IgdGN7QozV5rzRh4tNnNJO5pvi9SalwxbCcBZHMb+kxnB0TMTh
9k/+m8ry9lwFG3D73Yyq2tPtoEPWRyT7r+dSGr1fmeujMuafZHnCRU/AZ8qF00zfzi7OEFS/CUzw
aN4Wl+1rnSlaEn5M5A/bX2zaI1K72/uQKf37amoOfsjZU7dvJncVYpyTTXLGaeixFky58de1eXuJ
cmlHTyx4P9GCUFuWzs9oqV+KrT3St0u8F1srZXsWLekvOZcyvOkECSqvfDOJtvwv+e9S1NvT22Hd
vjGNyRhIl5777ZXPi9LuDAP8Wm/dx2aBuoRPF9p0gjp1walt7PKUTaCcxiOiVpTeBpd8iYicDvo7
dzBQJBD39k0O9qLYFW3zwxgd4+Dm0KAq2Lk2gUkVe5pgptdCxlF3kan6QAVBM5KVSy9genXw05i2
xotHquy4b7WEa1A56TXvqt7I74a+ple75ZPT6O/ZID5E4dy3jeYG7CixhjcVYdSWdQfDc903Wcbt
XB1OVlOfe7v5sEaDeYelPimWSVylvSn+MVh6ffkZu/oKvU0vQ6IH/SqJmLjSWZSGQ9pSar6My9lo
o0uN1brWrQnwxnifTcVn3RcstuZlnEqQtnn9TTu+f5L0KiUZod2cLE9EZBwG6jFsvAMZRtXRbiF3
2I4aYWcVF9r0Dw5haZ79qBFjFzYwH7i5p9e5oDJOmwEk92KGhs7GmCKVQmWYjjD1vrkiVy9SKMp0
UpK5M/czewi9850e+QPTAqCmrYVfyqiOS9WOP2v1gUxM8xvvH0aQZRvx1NSosowDZ1JfY1O5ujQu
IFDl+ZFoxT/EvnlYRiXpIr3h97UCy3i7/mg6j4csyxi+dSoScoIJNtmxi6949W8Pc+KJju1yRIbA
urYM2lUrVmXnJpV7mktbPf5/iMT/DURCI9T0f5J6/q8uZx/y1f+71POv/+YfpacwLRNZJQM4Xbvp
Ov/GR7iQJVB6MJLArmQ5N7LE35JPQ/wH2ksNlou7sSMILP5H8mn8B7me/LTDl4nN0Z3/J8knzdz/
U/KJcJT/GThdIdYRDCD+Cz6iTVvdpC41j8S+Or5R4olCiQTjDIsVDKfjqKdxOAnz21h3do+/VxNH
4XYf9tyq4YhZ6RCL5Ycjyo8e01IgVjondU0LiMn5i6vhViynlEQD7qG6kYpTwl4YCuuo0kvI9FIG
WeSaiIjst3jJ5r2rZFggcdPGJAEQ4uUtlr1egsSBK0lmLFFfGiJ9XTdA90aG3+TaT2f2o0zt0X+m
0k9KghoHG49UqRkSO6/9J5eG+NGTiMcsgmlzllwBThyKHmU2blSC19yFDMpZtfalTv6jZs6+UIUa
2kvyYFaufizUsMvLzyP5Wy9Ns4qz0zpLMLbsaOVq3pdOvRKuk2lBjqM+6B8Tru07xcFJrtoloa+o
Rg81DOg0B/RQZ+nDyhwYKFTDUkfCmFVfXY22woD5PHTVUiO6D9QXooHZj8f6d2XZvyNA2XvGF+8b
p5XWV1WdpxXaAQ3gBAODDzQv8u412U9A6yEAg4VMuv7SSzqAxGnu7Wx5nUr9R4ljNajK5M0lHTmk
sW6ird2M0Qb083X6ExXzdeiih4KggYDgEDaWMlEQ4TaCGyQ+oTE1z2Ii3axV3Svxjygbe7yaI70R
aWpvUZ2nYChVmrd5tIvidNeJrVK35I7snnpnulLd15N1sTCiOC02VrZHsjbaXZOgh5kLQliNbo73
GmYtUBstBR+MC4z47nNjVWj6uq7bp1MdxKLJ0O5Xn7WaP7FFOdp989k5Y+q1pbveRwoDsn5QV0ax
XXpc3P5ej9uTC3/LFyIpGGFWny3JVG0Tv/TZ3q5Ieomr74x7yJjMT8wmK2fJSAIu6XRa82dCtwaT
mOZPpYlZVNWu04i1isYKJaHzrnbWCEZRoqB1tV9Km764mDjd5rkjYYUSpOTv0uwvkkg+aBQxlh35
dFur/rK3bEeGsdSBDsPgVFHsQxnrl7Je2MuvsEnVLMibKA91wLW+DVzVm1vzgwksw7cOXibGOQ+l
BTmOaLTI/y2KJshWblsZQiVebvwlgdQf8+hBycgEccvlPTN0tIxiv+BOh5ia4laOGTCXEOOU39aa
qLQIrG+ZFib5uGQyVf2vKCHTNS8WRv6u/thPzg+8BUb4WmfE1la8am+Exk/hRf09iocOmSwCTa0n
41uxW3J/8+wsTfKEjawmwDD5zjWUj2BNWT8IM25149PMrCyU0WT6NU0kjZxWW8thUlioZ1oUalP1
VAu0YzA7xF6O6Wsy0rsUzEdnLuhEL14blUAwYJJ0vs5xGqNbo7uPTYMmIn8T9d9FS52njCtuAKFv
pfp91NkZumlElhXqL2+WI+l7U7cnzDNQHOUoC/vRVFw22BMikTE7zCZV49zDOF9xzyVq+a1LnM9L
WSIMHBwAI+lzrBBkHevTBZkEnIiKJLaydedNLsu+oZr+KMZKD7hoqZhAx69aaCgdOiLF/OyLJLk3
u+4YfbTIQRJvTtBA4Mc1YLcdUrKdPW2w/kSAeano5ugcU6oRaZlHLdMH/WTr9i+iV50dechmyFaf
S2dA7xubSajGRCq6WPjLqMA81Q3h7MbvNzsu9wBOcyxNXi0JNyE15WOqlqd5RvzHRUlBxG49myID
4atS8degDMJd7htyvsT6ACm3uXlRasgISU3/dq0wzkotYy1jlM/I43NaEFmpVsdOwv5pppfO6n7B
6I7JZIHHYTdVQK1X7jr4A3s+tdldN0NjdjXyttgtObI5EfddUIJrAO3LDLlHQZtV3SnhUoH5gqCs
28Cqw0pvgtXnkBekIBS/ajA3RGwxLIydBz0VJIcXQFDcHI5KW7C3YtIXKrRpzuMUP+lDrQR9DpY2
i3RftQLZKBdw/ECEsZH56Zz6caOJk102UM1EX+xnizOjnu/KqL8kTqyHq0p2p1N0YEiNTNlD80fB
Y5I/2hB1qyXo2YopiXdoj14j0IPczGZ/SHqERdFk+LMUAlJ2puMk4DckZJHopa58zZCsD0zlucWq
jhq6Q3WVc/ORprZz507D/dzWTJ76+Z2mt3qcx3dlQHFcOGrNOFXxE8KQfSztjm9pZGWm+bWLY/PM
YsCiXBmGT3jO3oq6DssqK57r1d2MR2Dp3FB2M+I/w3p16vi1xWYUtrJTgsyirtVwNXpZRJ4vMAXB
5u6eETNZTGxKg0nQe9Tj/KtJp5es7tbX1dk8104wGikxW3mIuONQxdl40B3enwHuPOfMwVkYkCDQ
uVZyRV/pnmKjbwOzsi+iVrgjivQUse/pKg70Xw8TeX3BrLmvUiQvKSmOKPa9FI2tahqG5zTybpt9
B9oY88muVk0feBOKsuySPFsQZgvnROoW705BG6h9bR1uLyJyMW6t/CCTG9uXiPO8iLF5vvyAGnhl
VM4FzELC7CJVDlgnsJQO3UXQ7y7yaHlcSvGJM3vlnJyOa6q5ZytGylkzN+vIXWGHgElDLfZaMyaX
KBN36VIOdz0xZYNaH6DUEdOatl9YlMtMP1eRrcVeY/5xsS8zCtiB2+9fEiK2mrhmzZ1xTk9uDUfG
BSajJFd9lcVFO/dVzMVnzQZoEeNAb08cHaomp+YNpXl0UNfotzu8IRoyiVskhFad8kMykOI8F+WR
aMgoVOzlwbqOgAOJVG4/0RbiW524QU8AXm0WswDO1uoN5cynn6d7nRNuArTF2mL+JC0nDwqVEZlS
I7IjZ1QwFQ/Wd1sdPpfaLO/UyHmoqd7ORbn0u2k247OVu5+gQZtdq9tUQFP+nDGgABvFXXvESHh0
wHyeMt5ANlvsycEeBXTd3ldwi/vEbC42kFl+8hlx7cYb/M34l1inhWRGRr/RVHyZeVkHqE9zoEgx
JCibxapP0V3Z6np0TPdR1/EbWQWVYGoub2iVW9i8A9aLlY4qqgc4ECoDXK4wvN6Dfsw6hdNjRP4W
JU4Os1qLfbedj+tkpUBYElBadXR07JU8nRXIAeZ490gViCICrpfBp54TFBVoBnRyWUKzkel410C0
hnFDhn2X5DoxzO5hxMHtl0YjPQ3IOxy1yc9rEp9W5577EtPIGqJxbIuBM5ITFCXqG/obsY7PcpYQ
ZfpJJbsjRDpn72SV1YEZ6+9AcBpMEZbnOOxwbzVXTtIuw0re6oxIqzk69QqxtAyoNAaoULLEXYNK
5DghUKIj2KLmSKgsuoT4WM0cqZeMNFDH3CSoOFSi5OoiyecOxry9aNWnlSSaIeqektTAi7+Ces76
ldBGFvCepqtmvBF6syGkyElHoV4gbCZaVSNHkYhnG16oKw90zPeWazEi58P0yxlFGwm8xVGYKsKH
94LaZc9IYtgkHPJir/YnuRE/xyhuAxzVP9N1pIMQ9Z6WOdUeZR93twL25UhQzMKWwy91+UfrY9uL
mUOFNpRTprc2NLo22co2BFY9pWZkzh+ynggX+DMZzdeSiB1JI5dSR7+U4v/2ktF4R458GPPBDMxs
YNCQ9ixuzo4S0WHG7fqIqfoua3b91NhHXaNdJ8dRDaZkfbLbeUZ31mU7w8ZT18/PuWzgnTYEi1jA
KonoYfCf962LOW7TJdv5U1+zvFtK9oMelBVkA3pXl0nqrtSzr1RVmQxv5SaD5dx2CT53bXoh9Gno
mvxy7Di01BENrlJxnXQBc1n1CPrvXJe/yJZWPEsyFkZUf2bnqj4v05FGmocYGuBL3X9TK31S6VUz
Usi6NscQo2Ng5arN3Iqx5DAjSNcZjKEkJRxa1HiNFPonOhpWKWS947SOStl4KtuWwE6Xu3hRj/jA
xIV4X4FmJfpexVTvFu45o10ZYYVsxu97IiAdJQDfWnv00BK5EcUMSJtJQvFVDFcTHYQFc4AlbhtL
18o55wI8doZ+TUYSTeIMwkVC+zWX2SeTKaQiSnMxVhBO5ZZfY1kVXdJxOqM6cB/HJbsoiTseZxtY
H2aGD3WcgPV166FrjD+FUfyQLUupQN6XFGwRXeZp21y+yNVr3O9UGFh7M+rvKtGwjekMJ8QMfJRL
dxdhc0MYlO6d1niNbYJN2nGq96JA1889dGUXxij2LPSrjKklYlUHuDELP+7UNFyQLcaW8o2IQKUd
5lW9NNH3lk1YcyLvzIh2GCOGPFV+ZhOkQ3oBMXHQ3OEsg5qEzY4WjnaSgOaITyYBmEkwLBgSihqb
T9tKj6KW+7kGTzahEPPzmOFOj268rXKD3SqqIm6nfxzHvketS6BS4u5rQkDxDbkfqam/aWo0EIWg
PKlVzba/ORQ09vwsfgGly300jaYddgOm7uxN2iezYTfvrnJl4Y8wW0LD09XmS9sgiChVXSyXVFnZ
WgWZCZynqPNn15Z3LtOTQz2azwptdORnyw41ozmqzxkS3n6j2bVjh2BIS864vFGRlJvAw2lfCfBm
urEMDY5s66fSWy+0N/nY9XfXQrieZPgvtjLK0AIrgeY7TRmWkwZTGfnrgSzECbceSVc9c9jEMndG
rk2+rD+GXtmGL6rc6dPnlCYEA7IUpJXjYIDTf6ADwrADocQsERzpjG2EMCgRHtTesQNJYkpACMps
4UVx4z7BNPhNwNpb5rTWHRDsy6osjsf9ctb+uEr3GY/RCRLwjkCTdo/BNfX0fgr10tB9vGV3rgW1
jZEFk/jJ5B6SAx/TCYxdERLRgoiOcf9Q5Z/TsBR3+tQ3/jpl9wiYf43VH31y3aCeGF6qI9gvK0fr
O00bjJnAeYFyd40mGayDvavErDFEzCRz43sQmtFjtKmq7blD4mYgc9ZAbI7OBZFvyO5NgSeKvwpP
Mq3cLtqGM345sKvE1bm5PcfpsEBdqYsBQC8R0clIj6pPqh0t3md9au2jY6xvpb2rlZx4l4zFpY60
S14OjJaoeEQGuk2SUx50MV6Ezmnuo60uiSP2TUZRXTRLMfeDs2BkntXXRrovncGVJoZXQWjGzhD6
91RjIhIZ57LZ4pyicoAyigCErpalx5eyKZ9hsvk4sehayJFrEwbrnLSTVyW0ZTAtxD9IUjuxF1su
Q0traGjwFCeqqpPNmr7ndJeftASCalZNX6u1n/qsOdqG8c4g0L8M7vCDCOJnBDIGnygLGK4n/8bz
6Uc+678e3p5n5S8IqfURKW92QNNDKD1DtdtBo5EM6dYkMYYvFdsEsN383Y4ZPcDj8ZetcRxtLWR9
ayZHo3plgrARQsZjX5ra8YaishYHOentIYS4/UDvbc+QnpUsHw+3zaTTme6uiGf8pAhvH/HMga+b
/lRGnx8TTcBp05OH3tZfwU6CsHNkdUCJyu5YLt7Aivw9KQ8iscafU9Ec0TMKT/ZWRVCHC3twFCgW
imlmZkpTvoSV4yltwfsZd9/ChvWirDQsLMYmjmaFvNNVuCVWeEibrtvl6iVuvoTKD9VOTIYX04MR
2ReIbNSQSz4Gadwc1WGkCcREAcvxweiH5Qk0JsOGPpRqMTDcaL9ZirDdGgK8ZnkilOITGcz9f7J3
Ht2NA212/itzvDa+gxx8bC8IMIuUqNAKGx6pW41A5Az8ej9V6mn29Hxjj/ezgQCSYmah6n3vfS4p
eUNQKKpPIsVRd/Y1fY1BNDhm0eoo6HngGPGz0s2WkWiHqPjwkJQKsZPKN8RtFhMWDLwsOnig8pXT
A0kEyAxEmyUTDReXzstZtGBs0YypRVvGoT9zoU/j0a8p6dtAcGuoBvXfuxFNKrq1uMhU3xTNnkS0
fRrRADJEK2gWTSE7INWVLhEBXAdtAsDkFJAQXX5CpGYCEqwIhJxUY4N34AEbIlOyU08naI38AUeX
079kBkxa0aiif3qB0thtU9HEqoxVnYPtld0tVzS6wvSyp5xwNOmATaIVZol23iDaY6NolCHgpZf2
e/OF2hI3kZdZot2miMYbxlTQVaIZp7vKdynStufwtuGrtJZH5yp7aujlYdDu/KpJm2BO8w73Io0V
yb0yVVdnkGl8VzQGhV9/1+4AZ5Q7eLtUZQY3MEYSdUQLccC1xElPXNnThA7o/DBSiaeliJYkTOMN
tRK6lOB2SwBbonfpiDZmTD8z7C9vBf3NWnDNJD1LbjLZsL0eC/GwmtgRYRg8RbmZruSuRN+YlNPx
eoT71ki8VYVBTOgLEo8UbgRbtrMCf3UIG9EcikXLmdVmtW3dZ/ljNCCmGHpfb0yhW5D3rmEv/sUF
E49tiFbtFLpZt694kBTK5Fq+Yks2V+X7II/zyKtXjj7dW3SiSZHZd6I1PYgmtUW3+vyrb00Le5Td
bNZjNLZFi1sql0263ohjWoIgaWbJZypHEXlY1Mbsu2LdhAD8FyOuNtKXSjTYR9Fq9+i5d6L5Tr+l
3eT049GujsuoQ6B61rtTK5r2o+zfw/anlz8KRYciGvzkwd/TqUDRRO8/EiIAwSFlXJPSADQCEDFA
XQnZgGE3KAjiRN2rMegkrYYn0I+4saWuXA1b4QZAhpBJRUIkxAnycWYhWLBSHASdUDIAPWh2pI75
hdLo4F1MW/UpLqJ2FzMMOf5eBELDy5tji3yWj7Ck5C+kExJ2dxZyCrknN/Ibp6K6mIX8YpJKDB1N
xlmIM65UOrmnCxEH83TnC3zXSY2HxNJ5QvjhCgmIFIIXQhYCMMAGmohUxI2XJsqRUkhIxtL6lDaB
LLWOOM68lSpUJ3JjCBEKWBvGCiFMMaRGxRFylUQIVwohYXFSRpt23sUNU3UWV4XfpaDbxiTej5zY
Aq0VFhLxhZSbUnyf5V4UK/WmDdtAqXMUNZYHs0cK8+VmFl+N753dcZbVhNUjFMKczn5ShVpHfg66
EKR9fSJUc1xd+a70FktBmyDRwZtuWOrNN6jR8f6GSb0O1flp1FH1WjHcWsU1DvjbjUMVR6tOAZbR
NNE31WJJN7rTr+u0WllbCfw7ZyxohJ/1fjHDMXURWggPqXlju1S60theyxvkw9jsdRurk7hOy4ab
xj7/HBBF+kalrM16gL95IUdBH8LexMlT92uDHxrywTw79qaxQSXeAKBLVxq6aAaoM8rTyqIGYY0d
al9CGG9GZEVUrx6oLVDBrZkk6eJJq7WgDykgrjMmGodoZFmq9Bwq5vzhkSZSJUZ30zrmvm/yDX6B
A5ATyhe5lh/O08+i06Ib5GXUkCi4LQCiX7ZxnWzc0FaRy7J6HobJnBZ8xTVk45WOcLsjO9CloYAe
6ia6VPOmgyHo06xftSyx4EQor1WIiLqDTqAU2d49564Am5wRDI7WSfXIDNbG7K0EYREg3X3pqnlY
WiVfBm1whVPwLrsUVB2aPll3FXNs9SZ2yxk7eHyjWXq57zyUmPpUWoENK5HlSRTS1yQ4AW+Pke2v
G2fU4bO4sxbk5xu9d+xV5HonCrdwRtCGpAiUhdR8bpmDhMhyY051blsEhJroO7fB9iP3zERfKtgu
NxD4fqn2pHTPcSlyehaTs875HHEwB3iHlrGHS7aYAKZppoH7SOyhNdG/9q5XRE2p7wgh1X0QlCkS
e26iRiazvxLU5PV28l7kjU0t/tZQX19VqmKj3dRtZB0JqAm5Czhd2Uwm/i+FXMway5m4wXVTD3g4
5GFeo4gnqeLia73BFG10sGW3KohJcSYRcsbwrLo7jHyX1ZCpGyLUg5QZ4dTw5RwqHE993X5QXMFa
hKoLA/Ia434Ep5RfjFcaOA93fC4Mj6GhwJnrzW3JqAqVGwGYYqYU5QfkFeFl2GsT+sVkIAExYzKp
nQe85oxrGG2KlcUoAGlcg+CLvcFungEKfVJd8VGSvhC9ys8LMXlXNI/xhTXuxfWehwsMxNQoSS8x
NpRbu2N+jn6kJIzBnUwj3xhKWm/1Um/wtIka5s64pG/acEhwYFq4cxa9XbuBoqffR7Wqlujqd2nd
fPccet5uu/RG4zHxXkyo6EFs4TlqzemJUzYeLfT9/jRQ6SrqBwcy5MK1EyonLevsDPNaYQqrz2Ok
plAOW9fyWR5BCCdgu0kQoulUHo2OkywjnhVZi6Yhnbu1KLflyR2wtt2ZIDk6bNFjn73FWe8yrt0a
kwLGXs1uC11RgzI7P51b8WMvljgUloyD5VbL4UKANNi2c+ST7w5tEAjZkcQzSBW2QBb1Oxfd0F6U
ZcWs3zDKn45S0vxyNhij74zJtAK4VTRw0vaDM8OwcvXbVBlxICV3RJ6uhyR6qSZ6bB4OUxqnfLFo
Z9kkNeSPeBcikXkE3b7gG8BIufa8EctJCPbCOCe3M3cGVZyKUs171MbrpiyoGKcASZZqY+4dBsXQ
WliE1S7mcjpmF53G/mPTxnXQG/rdzADIL5goaxa4vl61FG9n9VCdz6+tRpkSfHdRZdvRBXuZxe8l
nQAni1Y4zY5pQTeH8HIdKiV9EttLT9U5aGF9LtpzfrQ1qKexs0VB/6N38mN1Tmgp9PE7wo3l2EEP
Bk9nx6ez617ILjeWXpGHIPCNvUJgjTIh7IowTXQB1Yigc/GtUPIrEmVheuWSlIQbCoEgOVwVmBKS
xYHpp6EiNMxuKJ+b+nhMfwLs3sCKeoLr9H0s54Obo5Ufwn2jh99qW3vQ7JsznPPaOF4EpJH638M4
UFyjgUxOt5fsJ8UeA8s2CNuAMbDn1w6s5femM0J9P7mMpVmUvJEnCenIYXJ5MedohQjhGaiVoNOm
OZX+KKKzHuHvYgig51DxG+/Utdskp67aSN6lRFWqgg77hbWUx02DPSgumHUPOnrRy9iNPtTKRTeY
EFYsRt4hvBivEXMPJNITIyVzNUOsM6lV8GG2VEt3tdjoEZY9dHIJv86mXsaIYjuINDGqLmxzRb3T
PNaxsZ27FBSYFsqN4zinJptBxYIJx30mJnOTaxDX14wf9qwmfpqxiJGiv74vNy4+nHVUIoWfsHOl
5HMz2RfLkfEWaAFUKbF60cTmSyubqT3wdErN2KnwyegSccxvJY/Irq5MjdNhzm9YJjcrNrpvSzCn
UTkI5guq+ezi+X1kDTp1sBhS66jmdHQxCoZik7Hk2alvUjLazsqDm/NK8I9yypM3qjMaBhGurEhH
u91ETrVjsdakC7k7JhDJxxreDEzkxg2f9aHl5WSoR5l2yRf1JQumGWR2qDKU1DG6/RgiSNY7gE1S
9Ws0U8VZo0DXeT3ONWurDmG7xiNJt/f68Il4IjT26HQztuAD2GUXnEt2hRveE+BteZnckxtFL24K
fvrMj7xxx1TF2YxOtDynWMlNoJi00vFwaDG4FrBTPRBQTKIOTbrCQAnZdS9qE1MSRmS7qal12J2K
x1Rs4HjM6A8tmkDCECo34cwPNsSPkVMb3smNFTlL96wkG7IPeYXNXOTQdQeMOMgA/TZUKGNpSbyK
SwJLFYbFJejPAc9XUQdlDWKu6UhwzITwmqkuy41YpHk0jKjscmEq7JBD6z38l1jvPyPWc2yDZL//
mMvoF2lRv/8o/hTrff3PL7EeEUr/oCfsekjMbc3QXbRyv8R6mgqy0VZVx3A5mxjwWK58Rg1FHv0f
/lP1KB2opE41v7Ke7H94nqZ7LsEjlkFEk/f/I9bjafxbrZ7qArdwaPE5WMQsCnV/4RnB+JXqWZmV
fVqTAw1ButoNDfJq6/fe12WlEFonX2YRuS9v9e+uG8+0DGpsEIs/rhf3Jw/lptAYQKkQU5ofvLv2
Ai1t2QzpiSZLu8ol71gSXZumGf0sdJH2igtjMcbKDVZtOIwXeaM6T5CVy4vlrdJ/e9M/7u56m+s9
yb1RyTgtdsNr34H/uF7516MOVJUZ7n8/C7n3122+nlmjOBTgPLzF19vkWvMM5sNbKmm7BbzUA2xB
Z5LPnGhU074gmb6I04+8VG4cSDx/Hl9oq+zkNWipUEJaJDqJ/5YXpRA5dtqj3L/eUB7KzfWWXzcX
//jHA/yzq/+6LMwLgqIvNqKnEMOtWm6v9yT3DM85OGrFikeswUckNujsxa7cJL/35KE+koLKSYC1
tzzuYBuRyNE4Xx/l9VP860OVh7n8/JHFzAFlDgRqdgnfrjYxLpAJCGXZpOWNRIc2OZ41zqfiq1xk
ZeTXWkklVdxQXib3vv5PfqV1qisrjdRf+T2d5GXy6kzT8D9EJF2J/2Ut4bJ0w8D8x//KXX0w7+zO
GQjg/tfHkHclD7/uVDxB0O2jphyli96MdRuPiDDUy008aP22S0mYYzTHsiIGdjGmy1QIGQghD03H
pbiuGJh9hOHdKdKo3sjddmqRJVXhltJ/HrQuMb2yaCc3LL065quUFSDPxRsHWLC8XFbO5J4KiRUd
l7qWBcGzYB1/VQWvx0YNKi2181dZwZMbnOlUVUVJU5b2JNRAHlLgfJ6n0l1+1SZD2h1ebm6+amow
U/lJuSBe1l7tbGTFTNbUQllK+2PXiE+jxcqtmcYquEiBuoyryOSuK+jiQzUShpLd2aFnrTAMHOTL
4aTLQ8hd1+qYkZFTDpLHOyd+rjt6dqs4ALsEszkxJ09dXp++w+Il0CsQAtd60rXgKy+T5U+5x3T4
wKLJXcnqEpV24TeRBi5ZBM4ys13NU3OS74LME5F78tHUTiFoz6TWpeEaBK/EvITc6EVE7styHBxp
3KEAGsbCw2PRtgvKC7LV9KI75GxUjl/GpbKYkob6z9fz0mZmXBiaoLbpHjQdUfKSn4mp1CTJUD6U
F8lP6PpZnVeQXfNdep5xBEIE+FYy7159Hcr4kylBLFWfRfMWSEgWn0OyI/j2sSb45o1VuBrMmdgQ
aqGS6CCvk3sm3G3dTNONzEJRxDRN7uHbpv+rVMw64XRCpSKrAts9MzwcSvxOLrRhFrXYlcf5nDxo
7qX8qvMrBN8zrxRFclnalHtuk8V8mcIb2YrShNvsQv4rb4yYf8pCPySnYmHjZKQUGL6oStSAv2Ej
966H7syyiYXJT3kRCVGvLoXxZVR0fCVkLdZFgbsywvlwLc9GKHfW6AE348V9Ls2U8f73i3Vzs+PF
/j4mA5HgrVEp0eL86yv8eplySm2LeXDZajqolptrAVe+ymsBt5TZJX2/Gt36vI5RsvuqSc6ffOXy
5TpKL6qecisvKCqEBM6gb2QBtxvB+nR6ghb4+n2V347i0ngUZ9BEGdJl9fULFj90r1PWWURm1PUi
08yOVcQvTxdgErTAf25CSpe+Y7HYl59K4cImrtT+LhGrI5lmYorTtjxMZNSKPLY0E6X73KNgl+f6
TriD5UZ1od8rCAjwxNPZtXsDYK9OgKQjvvMSy5Jh7PGTrB8E8mvcycvO+fTmFERk6VDu93JDcCR9
vgJwyhBlZmDMFhx4sfobxQpP7jluyJc0v9TjtnYetIHmuJO7ti+hNWWWjXwdBLVGomtERgDoPSrq
oapx/r6I9Yn8gn8dm1VLgdyL+HmHxIOVNT81+fHLEBq5mSeXC8FDo8aVxXvZDJItK1mMJ6qe/lFB
+YPg5q9cGPnllgkxciMPWxbsECtJXnJRbjgTRB+5CUPtGZd6T4GEHztgg18bGeFwvUweFjIORu7K
G8qrr4fyMiMJo7VO2IU8MjlDU7kRd/21Ky/9436+dl2KrHbLuGdPvbKqwc6RrwZPT4RP6OjEt2pz
KnS7D7rOQeQEIBktJBzSwvJo/6CfD/SS71kqppLUTpgFaTmjhiku/NqV1zOoAPOeE+SMNZ5V0a4Z
RFumDhWepdyVF8pNKa6WewqzZk4a4ut2/R952J+MDtP19T/lpfJwskX754JKclE2dsnURBzH4k6u
90RoOKa42MpZVoofnry6kPMZuRvJ6aX4n6sz/pLJPANxzX98tTTNf91S3iiVv5jrfcq7ux5+Xf3X
3SXX/7EQma/bDr/j7yf0x7P8uuHXfTgiICQ8uzodapqbxShcy3CnsFWK47NuIls/0xuRl8nNNQFF
Hl6DVa6BKvJ/5WE3QzBNLRDknMOgZXJilbuqZc8UVcQDKWTa/HrMr0uv93N9KM6I0IZSSrLyWvkA
14f/63n9cY/X+7o+J3nrv/7lersxZqRwYxIDOfnI0o3cXCs5fx0akOh9TLoWq3zRrxYnNOn2vm5M
K6uXZ2v6IS/6p1ESf1nD5Q3/w8ugMEJM7y7Qs0WbzJDzhevDyf/7epR/en2Hvpn02gq5j3zGv1+o
fO7yskYOUnL3eht5dW0kDF9fF4qXer2NpWEp6SnulYOBArvyr7Zx+eYNSstH7sDEXZFv91CChl30
adcTGysmeVnfH6IQzY70O1piweHIKZ88vm6+LqxzSPnUqXVOTGJeeL1eOq6/7lLeiTyWV39d+OXI
ntJxqeUzvWhHWUSuMvjloCosZGtv16YTCmrFapdVTbXIrZNwaVp0o5eV6KGaBkCUXpTCzNGchwdt
bAKicptNb+LL6bQaOp4QCkgWQCfnkjJjBKwxr9+thUBWU4vlufPMnTerJulq7EVVZn3tmXHvAOch
Ofd3me6rbpagD/Q9A7/plJLp5ivQ9xn/MznjGwVmLMoF4EHWOGX4jbzQVhqFkNjGXKDkuNdFyz5V
Q3gsceSicmindd+51m4Um84sym0MoLoWDK5ELF3kXoZOGr2ctq7VXN21YjMIdl1TQ40APPEhq2i9
WAddN/IymxlCYGgGhgy3ifExVMOyaOjz6A0thlSxLYA6yctcu+4yk6djV5yO5QZtfg/+5VllCOYz
FvMsS8yr5Bsj9+RGXpGWFPSJtsx9Wev82pAnTZ/UXf0RMpPINr2s9n7ttmK8xil4BGzkrSbBmPMo
5rPWiHm9IWiXv298DbWR18g7ALtRGnwYMqDlupH8guuh3JOXAbMuIK+PVkD4VL87exPFxgSSjWcg
4ZaXXa+Qe6N4qyB6UhUXhnn5+V6t83IPjXi1k5/59RDhp1gPiH+RV3/tzd0pghixunytFn478OU/
y9uJgjkYBm0lsQkSj8DcMN9dDxV5iozkYq8RZ98Kt6uQwbErbxoRAUpVd/L8P26UGvE6jttl1LNU
9UCONZtRKAlkYo5H54jJkQaXiDxXAEJlH/mDQ4JOb5RQQsUGl6XwvLlI88dGIOiYdMhNh1CXSYTp
BqBryq8BvJL6m+sYlmkqfm+cYiQhu9OOANxgMKDTyJq5JlgL18NOSlaux3JP3kbeWh6SV5xu/qtY
+58p1uoUS0my/4+rtcfP4V8271nZRHH9+WfJ9td//qrZOjIdx9XQ9ds69dJf9VpH/weeatvAAUBV
2NFcSqX/mqdj/YMClQY92jE004Qm8rtea+r/gHTsYK2mWGvJUu7//p/fx/8RfhZ3RTqFRIj8dfwv
eZfdFTF5ev/rv1kUfpHcipttf3BouoT5GIbtmhhSXJd4Dq7//n5PLi+31v67SX8trDB9bFDuoru2
D0YWLZHZKE/VTboBXDTrq8ph2kUXMuge23fze/jYfjMLyIbB5MHwWrEYdpTnFlXDea3B08rX8CQt
TirqxoOmrQQ5cK+nS4sIewvOJF3jB13l74TMGAZqvUV2DqIn7Ue1Rym4BeKQfIVA/ZvX/Odr1P5K
DPp6jRS4PVHg5g/hRH++xvqsT5yW3BkrkfOt07T7qJvXlWvcQQr/3tXdT0URROFL/GrF2v0fX4hf
b/ifD4417J+8wyaflGOZqqNaxl+PXmCRrpLQmDfukzfs1Z/FfX1rAq1+a1cEWtAEIi76p/Ng3hcg
ofZQGS8Pyso9eA+Ew8+32F7Mk4bw8YYa93t2nLeXExLQ5hjXi+HUlT5c8+P0TuruhEj+wUnWcxJQ
LvhefItujDt1XbqfIUnJS8Wbv10+L/CH78xXkraLBXOKmf850NYmfXyhsGx/q56yp16oGKl8oQaC
KM8SdqGVPuTnucKFsGhushv49z8IGjc2mAvcKsjptFF2C+qH6oiYAkvX2t0ZQfZWPIF0j74nj7yc
1fic/5zXyv1MM+oAWbdjbbPoIcxthhv4jkvVXSWf0yYLuoAcEIK9SRf6qe8BXrbQeBNlS524+UDa
3TkLJcg+GlwhZqBs67feDTLiMp5wY6fEtlAaIoX8sYBm+XRu1mlymu5mIh0OIf5w97E4XT6Jm0dm
phyKR2s937toFJ6z4ZEUANi7vB3hzfSSv9urAd5bvLB+JpWPsQ//g7a7hDg6yD7Z9O5qGHhDiD5Y
GM6CgGh7eunB4xiHWeNUrS1z9WSqq6lbOKf6bdjbH8Xd+bYtjvoDTFK0Sn2xQX0TEelwT/7zkWTK
Y7jr5014Z+/7wp8CO/VBbpTv6a5yF2j8olMRGD+TJUEg3SojpABFykebwNpdRThjISn65xdAvmVx
Fz+i/Hb3IGgczt14O5awqPfz2lwRdt34xP7FIEVftR/nQ4nK7TC/gGPxguwW8clbdNDJKOGtxb2A
737GKmsBq1zgQL8hTp5c0mnvPkNBz+HuFkH6WZ/gnIxHHUnVrfoKqMq6D7cOYgMHBTQAAX8gzPmx
550A+d76jnODBZF60Xu3RSh9q98j43Wfwg/72DV7RLvx8/nJPc3xgq926fdt0AGC3NrH7HZA+LzM
jBua4iatj2W5yT+GVQ7VdVNt0hcvYDyho9z5ycG7877N1aLo1kR/44PzM34di/SzP5q8m3s9eYRH
Xt0WW/u2IYCGcAcycShsoBB+0cWHBuGBnr6+GM5Bumzf7U0cpNVCW3os+ZZMYIuVd7J2EIOjAy4E
m1LqsNWW6Efs78yHxQu0V/nS2faYmWbeyIU2rJPDtDmXG9NZ1H59zDK/20YHEkQ1kzGQ7IMJ0VO/
BCmHmaAnLprGzI/0KVqioHy9EGi9Jpx9M96xJMYYH/nWNnnCpBhspk30BOEVdz0SjvDWaQMggdbj
+b35qTS7jtitQ99vp2fa/kvTEw4h9ES4Q9dTvVWxlK/H0G8AS9wa3ZN36g/ta7RDAQNg/159VoMs
EEL0e+22Hv4fg/Nf7ULc2prOWQhpl6ZxmrPoWf45NiPid63B1qtNg6Ay9+a1njnPLhOt//sw/O8G
YfEwFpM1Dx+eq9viFPHHaa4WwF71rFUbSxsexUN404ieePycG2rg6Kx8da44xf+eC/yToV+n6fr3
2A+JQ1ddy7Tpn5ieKsAmfzwssEfTHr2m2WhK9mxM8XlpjTlZT2NYAwM3lDfNakB1p6tz+S0JiX/X
3PfCGOAskE7WO4q9NcvpsUDjtEFnxE8tLeZVh5KojQ315tKN5K5Rga/culmxoMEUr8bm0h11d1Xr
GmkicA4Jmke/OzJkpHMaeIW5J4Mluc1no7oxKT4GRuKAVF6dq6b5ppcduEknrhbMWD0/JSByifzw
vs0oTfMtd5Rw2ug4oCa3eGoRXz+EVqMfvDSHBFr2ZGeweq1NDApe29yMmFbXqLYd/6yWr15fbEML
WhVL6tT63kErqICbrGpbgWRI6lORrYoKmXt20dYGLlek3fPKviBCg0i2VuwzYALM36WnxBjtMCVo
eX8X57wEPvaW4cBd5F6zqmpN2RVqVqHV9p71Eh84GXkIeuv4Z1e3xPkMNbjUQn242GfzEPfUHfIZ
/mGhQwgpLIX072ljVfXJTkECqlMGIK7CoSV85Erh/tQfI+3MmJpHZM3rDuWqVEguaU8sdGU212aV
wZRT85WiX6KFkajOoW2cQ2JiBMOoxInPMW+nmngxRNcfgzfCm4fNmkJNOXdOuul7sJdqazXbS4Ne
Y0DDVhB5Qzdxl1vzo6W/hzxf0NrZj5ps2o1V2pzPZv026SE9K1bmt4VN5Ty2v3WxNS9NLDuDIOan
NpOEvmGOVpvzYrbtB2smJwmIRXLRjiqBpspkkSLyoxqt+7lUyOwIp2cgk9/KMX2PbgFBZMtmbO7H
KH9IzuGjHjc/Ehdy/swXeDa7Cyk9z2LfHJbaELuCwgeJGLcwLRNMaSphAOeLuek5JZCAuLRmG/Su
qSMXy2A6sp73qW0co9J6gjZ4UBQVFLnHJ+0iPqVZtFZSU9nUBXyqHkajcQExTKf9W15mvoolnuDB
ENvq+AkVN1CV9HEs9R8ootBS5TUDH5nY6mWtXLoJUENXc6Kw71Tq8TS7EG8dez6BCdF4yruTzphN
8BOXISkZD7RFiCgQXFyaZRB7zSla52oXiM8MucNqTD+9NFw5BNkZkRUMOX5SwLwtNFg6uPhwMstb
9PD2chyl5QX4ZNZBOSBYY3QW5BMR1YkINcay9Gahx3Eo2VyYeOXWZxK9z+PDjE+WtIsntxluWI9j
08Y/h1HHodvQEObdMEXrx9jeQxG29wbYhHWcoRaPLOAe4ZnYHRbCnDTqzrgBOeyCJXaOsxEkhTDI
tuaZaAYwe1OuVWTf5dMmybpNczmb5cLSxm6fV/W9UoTntVmEYTBekprSOREAYUMboGTko9bgNgEI
wHAz9f1O6yjuXEBt+1TVaBioNBaKGDgTimS5sYVAOY1r5my610brqnXvzq1AnChWEyRaUy8ITyuX
g8CBjuZwQV7wDvCHSau8KHaf815UNwQpVF5iYZr62uv17/wikj14bQsFigb5vMKEj42VJmabMnyO
XnreRZ3+WYWkEOh6Hy/vQF5MC/V2vm8Gn+kiUwDUdEFzKE4o+eM1oQlMGc+v+tO80V+TctkE9SE9
jAcNj/ui2TeQcLzAu5uVBWP35XV64Ldf3YwEa/ys19qyZ4ZwYxzd10VxwmuvvhIjaN5G780NjhBQ
U4vzsfhAm32HH8Wi2fvCZ2S/uPvmIdrgxQRp5zDO3zrl2sGDZfmZFtBfSkiDwH9oBnXjO0f1zsNE
xvT0EtT2juksZilcNK6z1U5ogoG3m4v6VYNy4KDyRyRAmTBwfBT31od75/5wt9Vn3L9Gc3BJAkKS
zI5/7H9WxtL6NtzgbckR0nugjZn1+BeAG0dv7XwrHpnIh3fuYvzmrJ21ehuvAeMTKklCjXfCbfwG
yBRT1Mf8hqfQWVfNsiDSGh4N5yZOeQTN79uNVrFUWfV7fSTkGOAuA6jnuzg7BVxnbWv74YInj2rY
BmM6hiyyioxmr8EES3g5S2A63tlXD3VPG2tpYWUTjmDMYUuaoqUr5ufKcrDvLBLgeHmnirFpny2H
ZeyugEc5AwMC5xO/JrwUsjTvISbb57RdlwFga/dIMJwDA3ULSbt+0Un901Y5ff/JpyeTooVGE3mL
4j7esjmAEUdBDynJEgApDGzDC+/xhd/XtEalXhuUgnwABWOH4dYXotR+OeFVaxd4a08F7xazy09q
4ka9rz8K3Fwf3E0zLlW4Sgzjtx5O3gru+sbO74d+O3qvypEhzDta1s5+Vcplv+FrkSlb3mK6Qln4
4BzNHxg41MuSJVlLM6UngBImAnNG99E55jXYQFw0e/uHtVRO87fzLeun5rUW1un79nGsAx6boCR/
fslvyND9wZoMdov5aazio33I3rvCV41F+zw8xRApSMI78rOBNCVypXwUnsVTuaofhBwcjv8rvwDj
I2OxhusVO5JIpmC56VdPRMKagXW8PFlMVcFdaXubdm25xBj+3GNlHzYlz3/H81W7gw5ViWk3bzWY
MJqmi8f64sPXdqp19YR0dQq3vEzuuu/vCu2lKPzchSBxE1oB+TsJqmduy0LyeKl960arls7+vHNZ
gbqsa/ikSPZcVJeADygP1PO37vItnNfY+e3LOu32ygd0g/g+1EB8I4lYV0zEjt7tlC3VeZGNh3Hb
3wD1KMIV31zKjsqiWtf77rIa8fKRaxjiL4f9QzEyeVG9m/TmDIMB2zP9XCbb+ZZ4TPjQrOYWRBYV
WJle+F5Nsz/G0Bd8QieVjc6Y0X2AVt7Qumhuog3iHMcNLi/purV9JgMswIbl+A0CwuUW4DoBoQCy
MJkLp7wPSU5xfdrCSFZCezncVCzI8UgfEDvzZWdonpfpW62wcPFHIG4nVuQ0Hy+P/ZpZnvfo0mZ6
LpjhjGvcK1tYoy/aSl/bT2Dg9t5rRn4Dp49teohXxlNOXWHp3OwLWOAPQ7Yc7yq6RXfkwG7G13YF
dS72zcOFYQy7bYDHzPkRxYtwkx3xaLz0L+bafeM1nFjpwqqIdv26n4Hl8qrTLJiXHlX5YLwltGWq
fRV/d7FSj+f7lpB5pFULloADyfSL9r65xd2ztx6QTrQv7skrFm/RttmfKaQwTTgB3/QIO2XU7h+S
aeWuETmft97K+9CX2TdOoe0dEc7aDQEkx/BYfyeCbXJYXV1i37vFS4f20HwqP7rAOjDCmo/GMX66
7MMN2KvQ2JnT8gwjYAJIskkvN2W7LdU7+2QenIfiGzB+JphxHuRhgPU7sTb1D5YGuB729VZ7waw3
37KkO3KGoRTCGjH+QJCOSc0LUZEssMw5HYRsP8uC8rzjfc8C86WCpQ2UZ1m/aMYS1NDl1j1aLcK1
laOse4hkymakok5qQLTitRSXk0omqbnVE59Fak9FoVvlB8oq8IaS4oZVpfajqT6YVXhVULQ35il6
VHAoLbSVe9LX3oMWBXRGSDgMVfBJC6Kd4mXdLeptpAcGVLKbeBMzI/CO1ZGwCNU8VraP58T92deB
gZt8ET7P37OjHObMZbjL3qiuDBiu3rJww7QIhspdtsZ9eQpjGo0fMCYS9xQOh/iNlIQBHDlM8IiM
1L1LdCNsVQb/bsKnuD8Pjx3ezVD5uegroOxkkN0x/ngE9aTe42XXP5Aa+V17VryAFcFwSF+pQBgv
2i0FkB5W5G26nVfVSSO0hfncKXzjvMRgYBjvXr/qDv1tcQ83xfrersLGz56JzHI9QFi+xxswLBJO
ZYyPIUvBcIGSgrzH8il0mYX7F2vtcW4pVpxUNEa71+StdfzLrc689DS+nImPE0kVfrs1+MZC3bLw
Y8BxX5zfwnABmSzXluVH9VS8kfZtfivj+4Rs7L1nbaxN8iomnsoqfh9JqcWLGwcizWSHccUgeHvZ
P2ubcmWuCawCWU1BZEMc8ZblaXeIiamp15W+6j5dKwB3xrAJsZ70xu7VfVDhFz7kG0A9r91niw2b
WcAjYSD0Yg2oLOkiPKrL7Al+9vmuOJl+eF/eZNDO33FuVT+NVfdWUt/4Oe2yd904ZbGP7gZm43Do
9wPseSbhD5zz4hOsmzt4jFa8JYtnOb2Z+FGeGNWBpxAMFVIbO1729QONbs4ixsaFhwDYYOHdUlB6
N1bqJwcarIJwS+5LRIl1XJ8J5QPxrfnnR53q5d66LymWRKsoPWWfxKi6/TL7tBwkOqfZ21+0lbJ0
c/A2R/BW/V1vb8+cFif1zaTckpof/ayyOCGlOHyZbQAOdMHxTBUELPLTi1nYDiYjHQ6JCz4aoMSL
ijwG8lCdEiMKroWEAPWFeaD3lb4QfnM+1MbPpv5eR0F9x2tC+oyDGezFJ3OY/JZMofhEnvaZEF1m
CTunXdb10rv45WvSMcddmJ9nPkYwDv+HsvPqbV1N2/NfCXLOCXsBkhyITdWyJPcTwsvLZu+dvz4X
tWf2nhl8CSbAgpclWY18+bxPuUtK+bHpMbDYsI6hXR2H38bX+AGRYWUz/aq/qRqt1inRwfzBERzL
E6hxtrmnl6y9wqdkzxILGwuH/XKanfyY+znZpTOiJvyA8vN7gyKT6uNTIg1OdUDLEdtZhOWYJXvq
b3FHioj1S26HB/WEJ0a3IbxAunnI3otd4keT3f7CeBePo+ipPqC8leHbc4rPpl8/IN4j+tP38G0+
sCqF0M6fllN0Kr6sp/DcnXDYVn9Zu/ilOQ6sgmBTv0xoqBQ/0vI4a5sisym95mRXlJu48aYvw/Qr
xhSIvUto4bDQBeZ4ca7YA5hfhP5n8bDIGMyhWamF+LPhD6MZ4mEMcYae7g8gcXAa8k7wxXZukJ1h
t2XGLx3uP+5/d//t/jRjDAnkadqu0D7pAGxbqv/469JYALDMj1nYbcc8iS4tMDGcaRRHMRHPiYgz
XY1BvCk2smvIHK9KCSc/r3TJSSZUWlHGw9TnHEYTF3beQpmtELXQjPQSW9EBzCyfzero3Kq56A1I
v23Rr7c2QVGrTpeinijDzqJ/hP5fr5e4GyZkVAIo+WAW3XZlCKaNSDPK0uhzBlHodkn3jhRf5NZ9
C64gxwA7LzKvlumwixYJd8dgy4FYhgSU3NzaVjGdMjA/5QhDqQgkYjgryD+goBE2meyAHW3cMWto
msv4VCnxFL3EsafVqmoLiSF5cdg19qAEEEQ1EKd1wVZY1mV3rcmOTAXPdSsxN2ivUqxNsHrFdjyo
Pft6lS40UszxECXZRVix4ANGn6eoVd51FQQVskT7pE+jXTHTyVSF5FoxYzUr42CwOaEKcIC75kgw
BMkfyZDHMrhkcfChKvgLdhjYDCWwPD0h/gEB8DJopSueTzbKXRoeqK8fuwoPH1ldaInLeerOUBw3
1kxSkXcqlk3Wc5QbkZ3EvRcNJq55ISoZ0xs27/IO3RfmZJ3+GCSfWd+AZbWkbzBIlGUD9tzDnCS+
iNje2gBJejVDnXWVRUpRS1vMCoeUpWuQMJuuS3jBwU17y/u3VkAKdhK796LHIlhCrDwJnmrtRxKq
ZgOT7GWIMvbVOp3oqVk/dWEcpHZqNoKAea8IAC7I0ZqpJxXhJxPPR0xjhc4ctt2kIHQqRj8LHlZS
QzVkhpkTYcO+Dejl1f3yXBsgRXqk7u0ageFNqI9MGMLxdV7fTJapTgGVyhbKHhPy5ptmsVw96jxV
wo4jTmSk2CN5K1a0p2PF8pdULe20gOPXIOawvI618DogWKOzhyJcT7dxKF+7jmLs/lxkAn9Ec5dK
FcEalYyWflpsTJT8mXnOdLHeNLP41InqWzGlW5wedNyuEAYSa3adebFeiMoRMrEhn8D4koL2tYSL
HOUUxFVBiqqU3XNRC/gvqgq59mj9aiYH+5dfqk5qjKLdwShJmCuMnwzgLZb6bmXSW9PTcUxBn0L7
RA5vnI/l0HthRckgR4xQkjo23DhDarHJw9010hgqgY+jZoxqv5RiiplWBL1pXDAnfxGSkbLJQOvF
EN/TavyVTOw0ZhH4s0U/KO+QPAMlI2NEbCUYIqvJM76BsG0UQkomUi1DsSudKMbuDFtMt0Zid2vG
NQy3AvXrQWIDMMKnflIjHzfpgbo06ZB/kQTxAjICwQGrs4X4CYm+T02FdNlKRuqaXbeTMyX1lbZi
X5RRAcTnkbI7RHu+renoxUwQCZGuMtfWpgnQU1GYt4V9dTat4hKPzbNUz2ubDETsjHptJHVXa2xb
1tv4DOIdMo2sU8kYqwNIy9gCM+xkLBkni0a4rWZasLrgVVJ5UTi0rE652DYqKa3WqCC70v4VKXry
EdRDNsTw/GjVL0jfILBXJO9Gh7+UmgTzg1rkdhKaT0jmHhcc0oEcpp5ZoAldUktPQyS7miDMTpLO
8rliDiiI5eDpVgwr2FDs1FpCpAWmW4J29EbKrM86o3Ito/x56tmRsIDZKJbSYFQGvl5N64eKNkPX
Bd+RDmB46F+rMknsFvDPRs+SxK1mBmuiOu3xZzdb+SOaSGSr7l3UD6FUPTDX2FYGVmBm135bE4P7
vHVErIYNoThhCEVvBr8m+1qa2i6v65toIcRYYdwx6kzaOnHc5U3zu8r21ix+hiEi0HTlBVgUwFwF
pGmob7J3/PDalOlvg65DVg4y7VGALSElzvz+qc/4Pms1iX0b1XaB5fJGEeRj19MVaYS1VjXHa2wi
4pEm8UW8i5Bo+VapGftOZQ9w2LqFTZJ7WT+zseJQ2bbLDhMTcPiNeCgbSOKJmF2noXsfKgCvdb6Q
nuAqg6mXinbxcCkF1GeH3p0j5RwOxQHoxHmcLFy6rL7dLAmlpNTiH2hMHjBT3VY1buq53GwD9MMj
g5q4CBErwbjQcPCWeC6nkbsq2mrNOByyKHwWDTj+JSqYrSb59ZhljFZHur+D7LdEMyQHU9odg/Ig
LfJLNsy6H6tpD+l8jzbfgl5WfJDCRdglonTJTXLQrKuexymjiNa726TQwQ1G49Kv+suzSoCXLeyG
WgTs+oy6iVkrPlGophgaVK/KS2vFCeJqqyiCH1c0+pTMkiDvFDus3Q6DGd8Evv8LKFXUBNO31Egj
dmKMgBs2MqlQsHC0UE5UB1RkLGEVnM1pIScKcapRYw8FmmhjtIildIHOto+DIXA76o4FhrAYwigN
CgyKU9CeQ4IKnI4yCKfEcqJllDyFuY490wCCjURpqM/ImVrofE9oPZdVultEaZuX5g61SeDkAlpr
UZ+mNMfxEF8mdA3kGfz8bKeL3NoY15aoJSNyFlGXSYBY0NIXHme1y3dapSZOgzXKps9LdC2Nwk9G
+WesB9q4GWZwT4Mgaq6p63Y9J5QObX9q5Shmshu5i1psZ7O7ocREX7NDzxoMV2bE9CAa7TLmbLnV
0u/iyXpIOUR2HBjHSg8EhP/ZbBhaZVl8q+eWK6bVXrFC12wxzd/TQHwem2j2NfRKu9h6NcSQRt8w
eZoyBvh/tvluCPU3FfaE3SaCoyFyx5CmMDaSii5kn40enMY3yEHaRtfpCZhrz1qTs+siCIeoWm5N
ygSCwK6prlRxGefq+GQWuG2FpvS7z/vmpCatTx9/1ZGoam8IumvY7pAdx50nRv8f0/Iwn38SXAU9
Ux9MvL0hIKiq20/01ySBjC1WI9mGNGLXaMTZRv1l1DU7G9R4XK+D3OmmFmUuT8pTgLVDgQKCLD0H
Yh8eh55CQQUdUQb9YGdJfEvzpPcY0PQbrJrQs2eUnUJ53ixenAUWZjARnUr6GmFnnGSFzIDABvkP
5YfeugRBi6MqPgJ+XAznQfEEEz0bGdlSf2kKdd/mo7q///ZvN6esnHdYD2zCOv2F5bfpSkqt7Ucz
+ucf9/vMZrZc7Nk+wiRYLZn4UQ9cAQQsZAIrsrZAkhHRLBWY2MWXVoqtZ6WWDLBPAF1bY/mlRQMd
viikKJUoZFcnJWcaBBdQFT3NjMptBbAOYVjuVLpO2irshWz433/0c3URcsXwgB7r+zaZG3zWNMQ7
5EhBJGX9URTgT7p3HD2NvfDnDyTENuqi1btkhcbe6dq5jEmuVvedZ2jiNR9NumKKVjyKwSiDrNXS
Y1ajzXafdv+Pf4FZ/QEt+yorpGjCqPu3m//7qcz59z/X5/z5N3cw2l+3TvFXU7blT/f//Cv/u3z4
zL/bf/+jf3ll3v3vn8757D7/5YZ7h/dd+u9mvn63fdb9AxK3/uV/+uB/+/5PQIISEAYgXX8CA9Z3
+Psz16/wv/77rvgdfxaf/wwP/Ptz/uG/ov4NEwpFw3+F1a8iTfsnRNA0/wZf21BVUUI374+H/gER
lP5maJYB3dvQJPAFJqYo/6B0G38zeMCywBaajIWN/y//FcVSV3+VfwEJSooE4xwAnSKDnsDP5V9g
DL0MAHKJJsYJAUGz9zOdnpyQIEfFVDnd6BauE1FvPLTJFLt6QhmhksJps5RfMqSHmFwyFM+Q4Y7E
OCTSEn36ERxgj1pl23x2bS5gciz/0g2SOLWQLg2GNPshjT/rVex1HCNQRKrZHcqyDxEb7qdNgiMk
zmyReGwFug4lOKW6aNtdN7116woXU7yfegUHxhG3OlOmJYWRJDMGtgolL48gFmj4zDRFyJk9sRwB
16Bkolm6jDxHsY4Rkl/kxdjJqxN70LQC9Vpmt11/FWCoNNiKbIx40J0gZ6bUk7d2imLaqLwh30if
CYHmj1KY0CFhUhdWTXaoBRV0mElCH46+EJIB9INUnqSWBk65r4Ba/2bHeE8yaPM5ShvpUv0Mr4BK
PJyqskOPiwVBObWQ7tZcK8kNH+8MTMOFuqEbpHKIJz3CpE7bjg39RWtUoHjQkSurfCcOn1FvfSM2
DkPDOOZZ6hOyz2KIO2QN2XlREZXXauzaK6qiDPBYIE3dA6YOx6Yng4vj6DFv0OSRS/UXPg3dOVLZ
3YxUr7dlKN6EW44unhe34MVJJFANWi3tI8md5YJJEF6rl7r/SbqzJcvh6zhhXJqP+GArhvzVY020
H6nDlJrGLXavy4Oa936+GFfkAdAkylX9XGeXNOENB3RS9TQb3XYxwsc264wdfZmroLAB1WX6W68Z
ng5L3yBrZdV2ssrAx0Z+LQcmKJEkLdsoTrADqIPWkQzl0ppxiWVKIjpDlX0FpZXtE2aserHCS8ZR
poAU2m1sCs9xEbhW0SiXKCIfwzFrxk8gLA4o+pOd1UDCXsqp1KmB5munDJIDihspd0NqHaqWIx6M
0A6RAxXIezHnQJNIm8fDLI7hA7YelouTau92on4b07J6pVCY19wPbzenQt7YC1Zq8xCqQAi6rHOW
COFb3EsdU52pM9Gf7YQYq9fy1i7YVARTOO5kZKeRRGltGRrTVseWx5bSovZimjdY5jJtEHpKW1o1
SbQ86NqHMarTE+67GwtbcwR35XmXCMyPe8SZZlnw23Cs3bysz4CdsAst1tZ6vtawIPqkMvW0llEo
ZMLRGdGBOMZi+xkv+mvfAmsTsHY2rP5DToZzMiN+YsY4FKdddRXMEI26+mKMCTqhSYToUcJIXRsg
rwzGN6YZqLhjwhQspNpkSJiedOEvIYu8tAWGYS35l5CmD5EizD4qTFuZ8+3KPZRIqjTkt/BzFk07
BoWcptWAeZIk2IqU6O40qwuJ61weNHAgM37x21ItodKUOKMCxhg7g/583b0lc31IeuAxWYsOnLl8
QUpkJo/od4hEjVNMiMAjJnPptf47FZFnF2RMbrKY4bom4Pxk9CgyMk7JdEO91ieFw6V2ZcCwDWTe
olBXdUdZbh+AKjD8mR86HA5BTWuemC/b1AhMJyqXlIYxAUjV1jwGMPPQofGtoDSt6BUAwaHfSyLz
fcpfwRZy0bD78SixOnZTMUHNrWC60IpxkqK+RAV+pwN0403PBLXXlJOaEdrjtZ3SJREjWeVK++Nd
C4AJhnl+wMY8k/sYr5P0VVARGdPg2CMWNoMOTdWLYFHpdsqMUQt0WUjYWO51BTFCL9ELs96icdLc
QhoqZ5ER/pqa+jOs5YchRrMSY8oXc66MbYtoqxOllOxj/C2V5XhBFjNioGY+5YMQeCr9pxu+zpsw
Rq5NKcPHYOmv9HEZA+qwl6QGv02LOC71BZz+KVE3/YIVvfkT0p/Zl3L/jIabetHib7ObOl/PwXyP
Wu0m2E/7idq/LeCk2kV/s6rkhO/FVZjEayfWv1XzXrfn5FOjeUTaa5Xt6Lv9PJ0l8kDQLQhAgumz
ZaFCz9HEajzq/XARsaeXFacS0X+Iq3MvGc9FJKGCJbUzo9EIJc/6vRDV+JBIwlGhxvDScvkELl75
ixQxisCyJTFoa4f6LrN2hTADHNKV3YyMT5FI/QXHLXr9yxkhsuWqBsRQOQ3I4XtsXPtk3jbwbSlO
4hI7Ku2cWNQMmoHDgZjRbYfg1LotyNoQ1NI0GbdwnHfosIlnHbqVMqHhl2Y9EOCeOUcEPvLYmstn
oBbJnl7yiw6U7cGqtF2ILtlGq6bqmk8xXrdm5qt0XTydESX6gtqpqYvLKFN15y2YlN5i0FA0gHdb
sfpGvUE8NinYEvxlUfTV+0+90Zv9DKzDRA8MITSgE9BBV2k5ZrYZ+NZV1tHTNWVGbs8qD4o4/low
0RaTWnhRkG7uVevXYGD20NWmhq2YDME/p5tSlMUjYv57KWS/ja3ldzowPJ971W8plzZ1V8wHghJe
0ZiLyHl0KEztNifW5AjgFx21Z6voF3qpc1c/iSkpjpDrgJ3h4dGH14Bm4CosF8tTXaWC23fZI2xu
eOUz0xW5xOoxlJ6iykIqayacddWUnJrVAksH54mEFOO2hJq3SlvVXpIuxy/mZ1VU8M1KPxmduA17
RF1nUIbRwsAtzdmgITcu0rxNFcCURaWTfSmiQZOYjTSMUthsnXkuBGx1pPkN9WGqNsZvOM2kJ62N
nJz86TAb4iNtelTYl0F96IYMDcRB/gQOypzS6I1TOIiAH1tB8pk0WMgBdL8hVk7HGsCao2UMBTS+
SfJU1rjFSWXzezL6kgq2fNbV+qNDZW6btmwjoarozCcAgnXZLe4aJgPqFeK26VSgY6O4Vj1jQPwN
CxZ65GAgJnEiZleT4AKr/EVzCYONpHhoSg14iQZ6RYrVFxlFA0/G4nyTeYPVvFSUOYIPNhIDIRyL
HKmSVHzWwfgnQ+bizYLjXbl8RWMig9aks5/hQpvIeAFVRk6Er6B0A9BjYgTgJV+kd6HvWpK4hsCW
hiO1OOLUs4xsZoyHUxfUYPaIaxLd01LALa8fxHM21V5WMhRni8AoVaPnq4PdmHoQ+6FADlIuyYup
1OI5yQFsWjcUh4WdEneYT0gz/h2wxpb2kCfmsu/mGMX6BWjtBKPPml8WAv2E+uFklSgZZmCmJKba
hZDIXoM6n2eWZIHGhGBiU8u7jiEIUjUPqSp+3JVxZrL8jQYF3E5UPZ4PQaTV/iSI+9QobrLBFHoq
VsdlBVWLvTEjcmEhJC664Phad8qj37kgoVOWNYAt++CJLsFTHEwAgodmcLIwZdxqqqjvdtj/bMy7
9fb6QyupTumUQsfU/7yTHFvapc1VGVcF67uoTb2SvHkuLAd0uYHbxmgua+qUueZIU/z+cEHX0tNQ
fq97+L7sIvX+/tt/dfO/um8aZMO20hh8w/rcrMkAFeMbbv9fX+X+d0EtIYiuT7S2yIiGf/prLWUq
hmkDn+b+A5U6EPMmiu//9Mg//frXhwp1UJ7AtzNEFv/xbEEA/kubAGsvpDH//rr/6beUQqBVWjXS
zTHzj7lmSvLXu/3xDe4vla7OQrmyYh3+PIhlQ4s2MFLTblFZxuSamqorla12XwrNqj94f6BcV8D9
N8SHctj4bGd/PdA0hBtjXWWoD+Y2Msqdrf8hIHNXA29Whvj9R5AUh5Jk3v9LMuauIPOXjIylTJET
FuAL8yJZEBDItnfx5LtoR5oB+uqiuCNHh0dg4woUeVmePcvrCY1yVmi3Mj+tfMr3dy2g+2//dh/s
zC1CWr0/G+QtB7nWCl+1UJvAJM8etWr+w7fgroMja6sIldhQ/UYFbly4utlDHPcbuYTqe3/1v37M
qzBEOaKj9dd9pY7pgLFo/l+i4mj6YWMwpigEo1z51/3DMMH9LeXjXZeoN5CcFHLe865EbkX6FYMP
GCgaoGYWS42A2f2RP6XU7x+4+lO0+t9uyjNznAXtcHk53sVZ1k+A3ShEpBrxnL9URsxV8/B+M6po
+5sRjiI0Bev9XyIj95t/3Me6c4J+46e7x9lb9rASN49Jw0LrEFXwXplF+xk98za6Mgf20iN2yafX
aU+HbodHidM6mj/MTKK3IwwezXtc9q+j53cuo1ek0l1ow3NytAJXWnbBzR/SPVqjpu0Ht8bVLtmm
9440yG0crekXbnzI4A6aWu77+mZHgjMSo49p47wmpn2c7HT3CnPt1RQ8/Tx/cUfv8IbZJrhptDnK
31LuCumNC9vPj6/BrctoHwDo6G3G8MiG78iCL3w2yScFuPi8NiHsp3Vwb3Gk/QLeDNzh6KBUvkot
Wrd8AVfAsZgxnYTI8BbXJ7U4c1iW3G+Xx1L74vDMqeguy87S3jLy6I9pPtOlB0XfQb3fA5ztAhc3
F5FpTG9jMG3N53p51I1dELrTshNlREnKB947OGVd6GZk6uPjiEsG43x3VOw6OWbpdoAE8FMAhLA2
RuZIcBGxUxhf+RzpsTd9Pgb+WA2oKHTEPJ1NYZeMfC3IgtDRUDQ2UYhUbG5aqlctO7wMQTkj/tnl
LojmwhfHAwMhRPBWXyeYUdYJLHP/pWhsuKBmKYe30scQuNyrYW07OgF2AeltBKxXg6Br93HmoVdL
8r++2fQgZQ5nocQ53UNkifEI7162rqA78U4PHRh2CjPr88K+dupD14p3LIsN+JNidvV6VQvZMNox
b+YZszCmwMEjO5bLf+pr6co+8U6+AFjSaofZ99L5KUY7dvyinJWNyFDGBvOrXouTLNnDKdoLfNM9
FLLxiQpTqsFP/hK/xH6rcaxNP/olPmbMS0dn+MaGq/jg6OTzS3AlKm4s+SGLPoFuecBxgKDa869t
+yR6aHKCYywRLj91Auan35guycIut5Vrame/ivyUjLqXpy9S4zUgc9L6JF7ppTs4mG2sn+CLZFHj
fC32Q3WK5EP3UDxn1VHY/cBKBHr0DkQ4u2A1g/8MMxMiRhXY4NlZ0QMcljpYOXUKmHG60nvlZ/pB
RbzYlEfgCFxUmuCJxk6VFidx+9vwkP+GeNC8SMnO7HxQNNXscp6SF726WEi3ptWTlPthfWmLd57e
NYyF1uOhnltrg/sQZ12ixgYBOn0ImVPNZ9Yjp6y3X5e9+OXzYP9Gr+RDSraDzfhazJi5gQG2s2Vb
/FiZM+Hne2Vclhdn3juZWZBO9sPpZ0LPRchf0kJUqxOLK4ycyFjfUuPMmrcCGNELX46X5IKIOLFG
e+2YgONCxeRWQQHPY+Evy6lQhw0UVV4U47AVZSKgEXKb5R8BjmfXf7KS2wYrNMcSjlF4YlEyOFQq
G1cl7uzh2VTFwWz32f0ogZhPzee6erKqr175zTzFt3K3bnYl9DuQAjS2Go+XjJOj0PxqA3YfmLnm
TWm8XD4OJPcDg9hC8lGL2kr9pxI8Dgop4MJE95LONSoMuJq9ixjkZOWjXJ3MG7yMupPWCe5mxLqK
61sCvZ8ku4FaPIJgFTxG5e9XIPrlS9sCHCMRc7j26AWCyeCaZOa94bz3wKRs9cuUNrOXQlRZHq0P
88wZZnbKcR3sT1xszt3mIY6umj9/cQXrEqqya0AgLIzNdkV2b3PrPKrup3JR/GozZ/aqAHFccqIn
v3E6DH/YD5AkeocYi63MhffwpX3/RVydKIpmlyct++JH44bLRzkWL/SZZk8mG9uofNPQ+kSRUb4J
3w2Nug8uFcQ95i/Rw8ti0+ItkpKTP8yeetPPxim6h6a49xnEE+iVPYuQT4Je3lu3iR44BvTd6GL4
i/qGcC8jnOA8eyBZwiciZ3zkxAEK4mgZ/TMfQeWPNSw4XdS+3szJmz3IJPMX0YdQOnGt9RjVsS0G
W2kv+evOoYbO4MY2apO5W7wQLBlOrguVLl8SsWsFruGb8VE/myk7KateeFY7v/gRPsoGsw5v2HOy
aOPg8yk5aujmO4T5eH6efLyrN+H0PQWu+MWh6x0+xYz2MAkZcnG8fPJKJ4WwC6ZyCbjybR4lVN/f
Xsl9rETLI4DpT+PD5egLz8al24xvq4WXcWH74zwaPgco+hy/+MUfAXetu0gKSBULhU3BPszGDvX8
vhOqDtFB2guANjlTrA2leKxkVuQZPUQ2s+WC6avL0uKzFhtoUEcKe5YDcvWcDoXDRSqZ4pnkDbb4
9cnKY7uAUQgLoD6yf5lnzpJ14apf2IlbD4wp9OCc12M/8F+ND8qwY8UL4w3NnxMUFDgqwkl4lvac
JP69Ji+T/cVB0G+TzXnhMGlQGjmqDt+fr8XiZwsdkP/hUj1UboR820a6sL1okK7Ll+xFvnEayyPb
c3CD7eeyohVilG8lhCyOlXFi99MuXGX5kZdNPqPiIHP+bDl0US3jHRefrczcYCEHWNVizbBYqEl5
JqGSPqtHFG3f3nkyOUrOkrbyA6FyFW3dxkdOPMEneyEMSnuuPOYlR74ZMeCNzV07vfMtlA++DQ7E
7KEcWUbTbit4vJXx8d60x5gN9YMfdDwhtQDYAyzt5HBkXTAJAgu6ArfDCVKgkH8W2qFln9zBWnSI
kixWZj58APg/mZM3jnIh/vOsaV2k+uSxzLIfPhabP29BKY7nRrOtgsf2i8s6MHzOSrGskNE5JW1w
eWvrhONxvCOLEo48c9bh/dzWVaqC3PVhZ7FORB+nVZrGE8kC3uKP2Q+9eECQeCQj+7L4M8w5+gcr
8bF/Zt/siKk1hAYINdr4yCEoj/FjMqP65TOoZioPMhaafNDv1p4+q76zYCZyJjdVYsOs28z9Sbga
9Oa3gNPg7+0rC5ZrchrolUQtSKWq6T110AGMxNsFflK+w2uOoVYt2lX7CHm1058qxgeZbLqJZGun
T/NGkQ75bkNomNYgJ0sbC6TEQ2g8P871G0ZHIG0At3Pi0TnCZl4Axb+iETQoWN0OzaPjevAleAOk
aF483l6znM6iR9pUuWyrJqSqmywd9fxMiEI9ejN+TXswePgQ0gSoUNVN3tlOR15mjMH9JwOwnWM0
1W7gldapKl+0k27tK04iAxHJDwKvKB4smOTDugzM8lRhJM07PYegthbzIWq8GZiraYujL5cnSKMV
GbF6UEF8uSXBn8yV83MNT1rp4ncS5d8mtf4LW6vxnFBRsoBD2Aq+GDqMfshp1gV2BDXGm9++WLNs
5+TZrN18O1nO+NioXvs+4FlM5g8uUfQzNFvf5n6HWZzHie579Fi9SfXYA4viEJkPHTcvk/kgieDx
MMB0dMX1fZ8g10F1fG6AoALifiNesQKQptLoaU9eb51y0iHQEdVJjR3LxWYMuiBRgLAy2wsNMPCc
ukOFQbYy2eJvM/ZxRRDEJ2BEfGAqDtaWHyHrTr3D9krutoF2bD6tshKUBiTAPdvnVnrIVo7TBun7
iER4ZIOyldME+zoEi91+Te1PXjD8uzDdQ7wVira2l5+kj9rhojQwuiIYU28cOsRqSY0JyOpegdca
0GXPRNg3dKS7QN0av6xGouCP3mtZd5NPYDyIu2SxdcsSrABfUp8nhpSoXpxfl+bAoTB3eN+UeIvu
cdZIGuytoFXaOU6thyU9xxfBJbd0NRbXlsS2cVmAHWKKeXwUSUiUU/vecbnnPhspWWt31beMLDLd
xpIQHumDuWm/uOTKxOUiBqHMdDm3kSNJuB4ZM5DIWUhU7eh8TRvrlX7TTD8e6166Q1/dD9uUcbAK
QNroexBMOLmR6nfpaYUaCltQ//lpBGKPl6/TXsTYXvIPhrv1nkkL0xPMmGkgkrrkgg2OTxxcFY1W
SEWuzkhspF2r76Dq9SNGmxMsx/wBHRnxHWQMS2jiUs4hZ/02rWjziHNSpHr5itn9bUaPHQa2/cvI
pFvbJ8JbyrJp7Ek5CTVE1f1M5f0CWV97mAvcVByVyA9JfXqbNNmWOxtIX++21reuE4XeeyTKKj8p
94g2Y0bUJXZfeNDvVCzGcDIWPxmo81X02K+KbUj2rDt4quCIlNrm09WyWy96uCcmIAspjj6sBy4c
42pBaPkOn+dHNjxrYUJ3UMVDQmcX68sUyRMaAey6OWyUvjgmCmmIL9jz75Am/bVXnfRQsA1uileh
98B+BU/BlqIbkmMfKTi869leTAwcSruRYc9Fu7Y0hqGw1n7ecSV1AH/rD4P4U38MS8q5pnKKHNJ7
od1gSKJdgwsiG8rvTLFxpYd9QcjIwR9vkluIs8hGu1o9oN9fZsVgbVfV/sgw8iYtGwVFP+skfQRH
C0KYZJerkGYDRzJJRnbFFa457DC0lY8BHLnbhDLyhqWAtg2pqrDJlG1tHLXuoWHQ3hzm4RJrj+H4
tGRvsIpLgF5R9K7wAejoblBOyFWIKDqgg6MEevCcwRFz+kvxPn7UGaW8ww5MlDxM8ELj4+zMyAbu
2yO7MqRQKJrNL/6PztlZfu4eGcS0KAKttHUM4M/WgIGjHaBgCiOPeJG4AkbOTowwIJ02gAefRAzM
gWGj6OOmpkXbAstyW9iN1Q7FEOTF7BEqRvCxeNNRO0ZEN7c7hhKRcHDgS4Sfpn8Kt8tT6qYjtWVU
uCFHZNjBLgv1D9ALDqZCsbHfJtWqLd2SlMNhFkxo9FxT1U61yw/LgwbIebcprF5C0zFP+jNNFixe
N0AsVI0KYw91s3vtBmBVXsGkncYdc1TLg1xUUV9tIw9OGIQdHXw3rBA4th4sOhJ6SHaHw5zvGGPo
l/BQ++Gz3G/rxEl9INqQdvCVRy/iPT1NB1jAyhYsvrJFjOhqiQjSHEE0QzkG2XrQzphq3SCAhQgS
byG9QSSBMbSJRZaP3bwVu4LhjxO8175Y0wHwS7fV95WvHmFF05V9vAUPmhMdjbNAS2FjnEu3PIjz
ZrrF215wI7JQ+Zj/TJR353pypqfYzTwdyaDlTX8PP/rnTnTEaJ9AZ1I54ls+cWsny1EEjwALYdqw
rb5KVw0k+GlOH0r5UJpu09440Tg1Ej02wJSh08Yeo61xVUUAiUGy5ZenEdYQMfH/sHcm25EiWxb9
InJhgNFMve/VN6EJS1KE6Huj/fraeOTLiJdVlVU1r4lCCuE4jsAwu/ecfYolFEfzgrnJ2Dvr5jV+
YRTVv83hpluUu8rcRzHj97FAduwsqm7dVm9l9GiT6I5n6r6ybtEPCmcxWXtXfDHrcusdcwS93sdk
KDDrzrB4Ug3VF99YOvH4Y4agdfMiJisQfdTDHCL0Ov9bSMUZJ605PrlriH3rIFs2sH/QMQ7GMRwW
KXUVjiXYZzZyR8J+ca8u21P/6iBBYE7rvmSnaJvJmZM/brECc1ZmVR02j0WwLlFF4oZHIkkDcWPg
aSUJHSXxHeS98Wx4mLmXBWJUG0MTTuF93u6MgRypbQ/aCHU8001W6CMJtzN6iqk+viSc/OKOUr++
z+c1O0qSdcSbYHDTNlQztPO4eecqwELLtDfb0rYZ4zek8EAf1uEl3PXfaf2xaiI7x6Fvsgie8LRb
D85aveDeRmKxiJ5bZxPkO+tcwBWYR+/gSdEaIiB8eE2+opf2I6EKQ/l9RYIY1ZOVt0vGhe8t/RGe
8SkZ35qvFK09tsqYcdw7a3ycasl98WUjdgZ8SIlukWNsXtEWpwFlNCfKAQZlFBw9i3RPmwl9EOUD
FEDMEBjlUXSU2ip+LR/CZNls0THKHTJdVkYTIORldh9xZRD3Vb4Xd9g3nRIxzhH9E8Uh7xLeWD3S
4l364vKs6pdkhHnOwv8e409M9pnbnhpTmkA+VzkB8YfoW7vSqBSZ8+olfO7EtsXaOC3je7zJxOyO
XvWtfKak+qniO2ZaMMKt2xayEbiU4iDAmAwlbaZpx9CRHDwSNrV42e37i3hxv7XaYlttWd6fuCXN
TfegXuxvsCSwm+SbIpBLnkpy2AXxbdKiXgMDxsr9B2eAVeBXdjGw35MQqKyTeT8wn3hyMPl25+Td
YN0bzN5Lmtj4lbgH/XpNkwCcQf5SfpQfxad3loealT11jRvkAqgFzOoh5YYmOapbDGumKj9icu1J
S4puvYt55OqISK9dult5M5R3WNQiHOK6+PJP6iN6Kl9AETAru/Efc3MXqBtMSD5+1CFZ2f4PDGPc
LfNgwCMpjTa58eRGavFDAZ5ZAhM7Uhpw1oaz1tYk87FEn/8sLBm33QeWvAWi7TV7DWm6HYed2g1o
EfBiLbsdI0lwx/T2jFW3WjyWGJ4T53WijLbRrdWUdwvEGw/33iV4o18VOvRVv+kP1Nie32kA2fNo
+xy+MIUi7woSwBKQQ/Xk3qYekJ8ZNsew3704FwKOqIvfmIzkJNdT/FyAU2cdv83O8mX4blD4fTPv
iyd/38LAeIkOwyNX4g+C3bq8oqD9bBHlef9o4WVYfFZLrDIL5+KjboBih01Ru2ChzLgU/Nt0RZRM
te0WoAqCtwzJ4uImCWHRrA39dTpi6z8wOaO6kRh3qvd3Sb9X3iN2npPSgttg5v8G2cDa//ptb869
oJoMBiSa3iboCxMUR0fg0zWntdUIe5AdrY+eDtD1/7wqOpboeLbJDKe/grCRSFCQMWpKkvHUo3f/
6zc/+dt//WgFHbqH2biEOUXN3bnr669frpuqa5rMmMgQtWXFODC/9NfuEqMWuNAOkR5jj9ZsKOfz
l2D+8fp/ftkzRQ9d+e6hGVpDQ8qcNvxt07+98vpyWdAr+rW3gigHrHHNA9hLxH91uKZRu/MrukXX
L0E1v8f1W0nDXqyv3wKmgXLk6Hm+bYbw+Gvz7q/D/PV/XjBzd3/9fN0mS+sIclEAwupfb3X9/18/
/vwuzELwavNef/0msUJsqQ2Ppl+/cE3Fm1x/LuZYB1GW3ur6kt/e/vqxUYQGrJVHbqsmYALJPZ2V
HjCPnidnNddwwVNtutKjoEeIX9wBIJNOuKGzr28NszoHeHVkFFO7msxHkYChNPuHRni7tmT5l5jW
XuuUXLXIJ2pgu0rxaLdD9z4KtA83UefGMt48R23HHB2l0imjaR66WvMlNIkINmlZeBre8tCi/jNq
VrJEy4t/w4tR3sfutsuEoGLcWZuuEzu9RlaQ+I63Qy3OkJy8pH084AGQewUnrs/0x/Kq9Um6gV0O
T6YnGAWL+KHvgan4TM/0ap13WKPEzoi99WAxt6yS2zh7DQLmKVQ5CKteSdfba83AVDHOqMql9car
gRSE0U3YZPgAHcYuM7id3nXXOjgt1iYZawcrq5/KSHvX7ekul8nGDz76zqQXlLNuZsDxjBv0/wVI
JM+lS4rJ1W7V2WkFBdCJoo7vvA3IRZeDm98iNYP9X5eSxRHqSFYAdF95ikjvWxAg1istCjpF32nn
ML30vvNjVIOxSoBJoSQ564HzGiRIWA04okPyKeAg9eln3mML7/OJSUDYoF9tv8Lc/aCNnB9b3ey2
hT6F2xC/a6ntpgppopQsp5WBTFflL86ITVOJQ12NB8Qke8jT38vJPw2Rcd/U3e04Ggsscqij8sOY
0BHCIBDqMETJmKt7m7kYw71fo2q0jKfW23buI87XGMK2sW7lBJnVPQbUPJV84zR9NIj+QErfCCP+
sJhtpYM3LCYREKuy7DEcI33Jj2YsfpRx+9EEOrjAyWK2xzMe9FPLGSMqiaROgWUUU9gxnPCQKJyD
I9JZ2BCmTVbuXRWU1ucEG6P25X2mxtesrKmDei3VVDNFZ5T/EEEOeKDVjn0DwMMqyPitnO2QUQaT
LWsqa+5TM7GMYw0zRxV/L7KlZTj6Ksj6p9Ll6ToqCZeka+CtJPFpQA+0aiReLa0uF5melpeo0b9N
JeSuCisr3GbWk5nxPLSi2BOt+JbYE0OKIdDKNPUKGYC2Qhv4jbU+3adgKVKUl1EdbzzT+sGVtBZC
Pfu9+04m9o1PV3pykGoQev00DN2xS6E92EBj3I6EVaGfRwf4TggTXZgQcD3KH2Zv3A/PdUZBJyWh
fB/TyywNhTE2sp7M1h0WFYi36lM38eUmWbdPCk7XUHU8ZMejATVs01fsHHAFD6/OPyoZwXOpBgKG
5UGE2mXS/Q0KX/+C+PXoxeqH6LGq+Cwe0tJ+Qk1eI8REfTtWwXnq5LudI18YCubRdMSmzKvWWq3T
tRiL7zE4m9E325tEL1z8WBfEzzeiwi8nsMxsrMD/8k2Mkn37KgXDXKUPB5naNlYbutvhKMC71l6+
TLMvolRBufY8xV33rvZhLHU5E/Luy2qmB9TO0F4CloW+D0AoLuKjPQfmEuTFH6uHGYSil441zY7U
rZJ1+ZyKTG6VnC6lpj2H3JucXfka2V65ERoVmUjfu8FIr9KOlm0bv429eOlC5F9GrYKtrrFijkKJ
OWE0KQ8B0/Sbfm829lm6QIcio2FFo1+yMGWm2ge3xY+uLr/7ij6PpAGZHcxw0gGFRA4scSKfDB8f
n9OsiZGm1iaNeUpIx8UfowPhom/FRPdTapQ9NcaeXZ3iXUUueRum1Zssm6cq7y+c88tUG7uKCe3Q
xnRNNf0lcCl6Jd6j31e3GR4orSxvI4vELy3nwVA7ABf8LPqyhgeTrIxFYNqYI4rw1sC6jjQ4pSKv
J8SeCzyzKEyXmoQmDyBzIS1QrHqXfoI0DBFXqy/LniEOabUPrOQjYfDG3h9+uPUEnAclztHxWfIz
fqcVbKgysRAjIoVzMNC10ZeKjPFWKK7+KUCtbsEQQlrNHTgRhJy5RAhFaRuv46Z6TYayXzYqvzFv
TSohGmCCAOBGhjf8u23RLqjCb6n6sMOJW103eqzQM4gig0Zkxwcjw+BfX4IBrCXq6llVSkFdFCMr
Gx8/Z0/8ra+yZy1sP6RhkuFjzK2uuVZnEbmbpemyL3KsWmP/FNlTw+zUu0H2aeCBC1nCJtTrEbAT
mJ0SBTI4EM0KizZwokEFoGJeAvUD0QDGCc6umdP7QoqbLyy/f9EHb1xElruvCx834wCLN/Lki15j
O/f1nKu2VRRC6uRRn4zPAgti0bQHeLJDQLG2lMye0pnxIBIUBKMtT2ZMJV2x+gypiK2LDGJt56fd
PrcKsewBIJoHrT05pk+7SafNEPgeWpMh3YlE+ueAkqOXIfp0zPHTgywPL4GSUZZRou0o6CfuJWuh
ToddC9RtoE+S58PITEdQaC/z+7apmk1nQbOyG0oArnHQ/YkBMRqGVeTDuathzUWIw9ZNW37Cidj9
v6Xsf2Mpc10TUOx/7yhb/Ujf+/d/J87/fM2/gPOSjFDPNIVtS54SUOf/cpQ58g/HdUCB2J74E0f/
p6HM9P5wTRu3GM8x6eim4EX/MpS5f1gWfF6d/Rmuaejm/yUjFPvO3/xkHn4TgfcAVxsGNd3+G403
ibswFpNX7RD/2zwpy8MkugojqstKKfQPUSZRJFhMqymKeOT0cLmuCXDJd6IjaT2rmCEGDUU5KTKW
RTzPx5hbtBBtsRoTB7wXkXgLVCvYnctGBUeAEfDFC5KUks6AfW6oY5Px+E3CU9tAsNGCN9cum5WS
YNMa226PkUs6lKlRoxMVVVXPdreNY196Se1xNiVFtiWPib3KQzwXckISFY3Fj6TIYGw3Mt64fMQl
hI51lzev1iAvRcnHEia40pTSNRHtPka6YahgPo/EP3qh8zyaerBOQp+WQq2tibxK1jVog7Vfz2Yf
n+JFjnIwk/KhiNOjHkCV0lpgXp0fsnwdA2KBrW0JvPdcCyRso4t6KiM6qNUnoilUtcFNfmsEwZvt
p+LBjXA1JBQo4oyQ42mEJDk+MhwMCw2fOMLKmjI2cYD0A0FPDhWsjylgIgVyFasx6BFDMu83Siac
SfLgB863CMJfejZru9z3qgnXtSV+TLkD4dApEXHNixFgdxAkcERlIxzEJnprC4KwNQMYH9K4IhPD
coyUWtv9OvNUuWEWTClbbbiGvpIegJ9ZSip3sXoog9JETcDffqMb6jkzAhpDQ+NSQQqOIW5m4D7f
pQaEM/eRqIvQuKs7404mLfhzDzN834YdNIZisbkJE+NSJ32/0oPkC+7CKoV51Ol0lESRndsopkpo
P/o+5DengS/V1OORFey08eLquygkU1ry41eJjYZYxtltyBvZ5gDTx1FnVVQmgXjGXU7RYzSdk9+1
Z4wLTN+H/KGLFE9GX3eXNTrZoWcClibUVkbs2okb3BludirG7CT1j7rMbssqOQyEnsB09SEYxvxR
kpH+je1jCrGZCgFTSPapaaIKSt4qiTnYKYqHNsnWDuHrz0nnL5nnZ2pYlmbIYz/R61XmaLtWHztK
UjkPwJugrW4GEymDAwI88fnkHUUUWzJFbZi5lywaN1mHhEOrAMe1uNuJ/9mZAdzJbCC3qy0gCaiA
Uin3OMisYVf0vbWxK4dlbe2xJO2Zq+sJU/gCut1g5lszTymjVqxpSn2kLB082oKJcK5UxSon+4rd
eyixx6Z3q3XhiRvf0g4q4BnU1o59Ht0HACv9jV1DqdLtLZylB1sb1T0wm43XVSinanRfZQpMOfpi
feBnGQ3EXu58l3WLK1V109jeLh4fxtFs1ukgaKIm7mMbnp2Uenma+EtSvqOtSoF26ThYlk0Wn2yf
2m4AhRg7KjMUDPK0kanHNQlDTVJ30b78qFPp38qLCXrhgL/q4jDobMp5bNMiHO+FT4SAL17Gfig2
gd7dZ5GjrQyX+oNDSno7wk9QhyY3l8Kpa7jgBUYUrW9gmVZ3FaFRJ3MCCGnAfcLAglojNCEd51Fp
bXHIolJhmTl16b1bedYui3QIBWOz8RMTxGOrpo0V6nSVJg/oEzQgKmN+FD4UIXbGFMZzo8JqgRXl
K419sVVTkG/GUHw60UHDGnHoH5jF77oRnSR2DSgOgSdunQrhgTf2l268M8z4qHJmR6aJ/ack6cP1
9c84gkKHlvl5MvKHKADP2BkWqaKtbx9tCxJRPHRin9vjunOzAEwOPZQUUMixNKZs03MAZqXqY9Qa
9dHoSZpU2vS9SwbwbuPGHIfnWMhZaRRjmJTu1gyU2o1tdOcMzbClZEE70Hd5bsyoZMMg97jEVexk
z/U88Bsz7lgXlJaLGfOVoanbTQWdULIwl4lP4ZarJTlJppEiGEPa0Kzsk15uWwwKDDqMo0SuUg4v
8ho2GaSCzGy+DKehquATi412WjtGaSO3QWfcarmUx7yLymWiAX1lNYAaIqUincS8nWY76If66aKY
Ye60ujibM6zMZeWz4lSs+oA5W1h5tJpy88WD9AQxxPFoUVaAQTybnrcuoRWO8Tqsma5HihbI9Sjq
+VCu31XTV+hAgL/+kKl+2HGh/TzKPEyGY9IiCqcakrGCPnRjRQvp57dVZCMAfZZeMR2wMTwWuol1
ug13o7CxoljG3TDHT2E068LEPLA2QmQ3fwcnAhImrij61lInbK37yiRhr8VIndmIX7uU//VZuaTQ
pJa1QStcH63bILfAankTyuZxhmkiARBpwNLOGba9Np2rgRbK/09A/zcTUJISvH+agC7f0+gLN0j0
b1SDn6/6cwoqhPWHMF3h4JiHbSAt5oB/5h4Jw/rD0iXZSqzWrSue4K/cI4OcehcOAjH3zs+J5l9z
UNKScMeTo0BOkUn+kfi/zEENPs/vSAOdwxIGNS/bMXUTx+qcS/FbMoOazKKs2na45L3prUWBTFQN
1qnTS9oeZdg9FdaQ03KI3FUVSeDZtUQoqqJyG/mIoH1IGNSWPnmCnTBqhEg28ktkh7PcP5ZGfpMB
1Tn41vgWaW65DWsWbQMjcOPB/MEhepPHuEc95dqb3/4Q/0XohPwbq2H+YJZO6oDjWLpF0sXfIics
mC+JF7bdJTDQcvZQd/Aif05WLXehCvJT4TjhSmQtkOlao2bRNu6p7gdxKUPrhwonuKEDKFO7HBC8
p/nObDW1Abhin+ukXOt93d46UWjRWu4TFGs0pmrXT8++6zME99FOH/L7gqrro5NBlhRGQ5wJyRBM
qHM8t3r+hbmrP9a2S+nAUmstr/o9xKb4aLZ9fEwUyuHBaWAbjGjx7EH4RzPsb31Ng+Xmd+ZTO3iz
xMei5LiWTKkg+rnagz2V5i63mMMEAVq0fz6n9t/WK9dzajs2LA2PlRGZW/9+sVDjCVlPjeoSTKPa
dG0YMauwoG0qMGldgDisnMYD0Q8cbKRF27yE4Fr0312LUK3IqwxkciUKh0S/6brW3KkC7FFu46ep
4m091PIhJjf4Hl8qTUbbeIITAqfOl68ESyCLTtFydCVUKyISWRa5VJh7MKJ5pPePSVEjPbTjh4Hn
NQAy3PLbNCxpghlZcbEGEW4r6aO6Nzy0V4Wb3pC1iZYI9/iqEvDMRqMXj6bDufSmWze0s+cRzmvn
ZCgvZUk4jShuRszlTolfIRqn2Yki75MIB3ocUmYxMKHKtjqZJqbOzKbF9NeXbo4eh2IXLf/57yH+
883rWPhYucpt7mHTmO+B325eZ9SCXivT5pLLjySYiqOb1GRvdDEqiBDLeuwb0bGzpH0eOivaJnSi
bD9fV0Z4VKxjDkYuL62y9FOk8rWJD9tDgFRV+vM/H+ecXfMbNkV3hEOqm2N6BmMMX+bL6rfDlPoQ
WGUT5BfdIIQnTuQ5tzO5liG+2RYf5v/wdlcMy9/fz9NZEcJ/FJ7j/u3WL7n+p6oOiwu1bxHeaOJH
RWETCoIhcccL6zKqBGK5OXkPFTcUTDn8UV5bHElPwS5j6ffOvTkCDVOmDjKkh7dZOR9xxexLRajT
wpQee+2X24Ji1roBRXgupqzelAbN30b37fP/cP7mA/73D8S9ZkhKlZZtz0+Tfz+BjmNGIe2B6CIt
841FaXh0Qi7+wRU1w1UA6NfGLwUgh35xV2KhZyQ61lNrbGK7uo8ipJJ4l9dK8CJzZDRsSnF7/ZJY
3g+RAw8xI27BUUwJyAoWjsOUo6hDv2q0NSO74NM5+dRveprPsV/1JHHV1I0zSEyTZoqDPruWm9pJ
L7rjU+SbYufFm1c1YXgYQaheRNw6YF1TF2ODWgbe1DAElA2T2p6GiUyGs9Yzk1SeDiDBQJbrlOZS
a9ov1ejhhTK8wl9soKGPInFyXV+gEE9o69spzPKC2OfSUvnln8+7/FtaEhcuJSIejyZNM6o31nz/
/Xbh6nYrmZf6aFzcpfIHYAKa7O9cWb/2ocbA28XktwD1g0Qzfk+EG/8wgdwYcdG/V4kjkPVY9k2o
xfo+6bVuq8jIuY9HAi+ieVvy5QZYHd/bNrlYibkfDDt+iwsYbHDYQlryaIerNEOqIVNGoty23i3h
owMt7y0M/au0boCAd3NGRzXexmXWn6Zkgrhuedo+yMVDbyTWZjQqa0dXilzySmfyLPVqk1uDBX3c
Xmta3u+GKapQd+bpJUCe1Pn1N9YQ5U1qlvWzRWab0QwvbiPVWRfrfz7BcG3/06VtWiYjgu0x17F4
qszJUb+dYrt2I70OlUn6nh8tWTJBCnbBBevNQLE4iMQ2nWx3d/3F9cvg+j7V+3mbGq5Jtfn1GuFr
n+VUolj+aze/bSKdWJCvML/w1946lq8ETBFw83O/11/7rPK05W9bTramLfMI1glXCm3yefcaXc69
ZqSb3154/cXPt7weYJjRgAIz9fzz/8zrEfx6c4hL/DGgouj7JlSr//Iz/dr6z/2K71lAPurPY/jr
w/x2sPPB/Tym6zY/37Qts5tYEP3UwY9QLjDJebPrBr5VA7a9fnv9zfXLeD39128tblngnCHP+K3o
xLT2m+Ckmf4xEoa3I0GC2v25Ewx9nTeYUERKf6O6Fn8M89jnTk5f0IQTyvdPo9Z/dYUl9m1inkiB
+tIHRbzbSEhfEr7jYp7gngwfZaYjp247OImOm0DkOLaeXj4RCXWJGwMJZGMHM/HuxSC7alNITGqt
vkZHEWzbPDvywKcYI1CZxTmhXQYSodAHGFkqqipBxTQh8Y2LYZCSNA53vcbjHOjmIgJnoKAvAV0E
bzspairEU8HJBgtEPwWfjj489LBx1m3HPiLXIeiDoEaeu/B9J3OdRQfW7HgoDPulcY2LHX2v4u7S
JU58jkxcjHSwNold34rOuGkDb1wnce9grSK1L7MVjJwWZRe3AfpPxPKGWdyHZssDye423L5vVvrm
4uVeyRGpW9ShGTcba1tZ1ERjixV+4SGlc2eDBmXUUquRTSTlqUgqe91EIVl3lnidBkotrnlIZoh7
0IRHCruERRbj2qUZvasp8TR5bZxYhqKLm3GZPsGVDWoekQ7fY1k+GFbdImE27uOgPnukFaFCRw8f
zAvqptxWXhNu0+6g5aiePZhAwYAFR+/Xedt9OvRL6jRPtkqkaj1QD7wxrTfQR0u/KGk+jpTtQmjC
boMgXLPzrRuQd1PojIxixfMy2tflTqvsY01d88ATm0W5BoozRO4Vu/VKJoLz4PDXi4fPqErvoZxp
Z8NllCwsEzjssAloie5Hp6LbNXCB5S7qEF+daP+0tM7lfgiJ0oAtFdWwyUUsebyH1amS49YeO6RX
FaCxOsk502rCVjTQLTOaEEtKGzO7IbnFSBzovRgNJ4Oqk0IHkyKP14ymXTtTgZTapKFMAXZfOxpu
/l4bKSAPXw7BTunwbMn4u120G2psmKmt+D6Hrn1ypUOOW0Inta/cTdW369joPkwnPKUacjktulc8
5wH7ilNeJQ9IQd2YIn5kgXrCKAlUP935mjgS+fQ8xGF105fWsgxRRZZNd1tXdr1SrPQmvXgITWr6
bUHfOqjLiyaNlnQIuupRI/qzE3gbQuKCg+fDnI7zR7MrtzpoG3iw0LRb3SpWKiIbchxwYiiLoTWe
0u+TBVfTKFWP5BRniB4sy9yRzLq7S4tqA0KmfkK5gmdIS7f6aF+kodcb26H55oakelD+PfRi3OSx
89FpATXPOgUAjDu51RJWduW4yw3zMPpjvpaJfsgC8ACWk3KT2sGdRSWfW4vKj/+e2ZpamUw2NsEc
niQl6sKxpN8Ca6p7dOL0xuxpkDAgksmU+4iREI82btuvIbuQyWkZy6y16kUsm8eqYz0oJnHSHOwK
g8OtDAhsNzG/BARIKKCYNnHsPfV2EG/ytDgJHd6pMqpvXEN0FHLX3Zmw+GCQgOiu+okQokp+01zO
34BgDtBIYmysggDYrAXCNiQn1ybwzUkzAefMejCYoSLlzfNdpxsRzKUKwarn/ugb9O4cYb7SIufI
cugDNg2yX850JG1iWVztWYtMRj87IErI2rIUowo+KQ/GFPkS8XmokFV3gaMzQKbQ1qH46eNoHWXO
OJmyKppiK75LSUfujLG5bVA2xrVFdlsc8Qcw6y31f+LhfMgavvK8zdQ1i0HRs21V8pZ0Xb/gRNJd
wtOtXsIm2Q9J6yJDxpVTD7hvvVZdyN8rKs0grKJpFnFpU+idBrEK7Ts14RkzRxaNKvOO9VhiAMfy
Oer4/IZUN7eWQGoOo/XY3fSdaxwzKuqekg+Rnm4DxsOZPhAsYXLMEojsIffJS/QV7CfWRTs/9XOs
12+t1xH0BU0iyU2SBt2TA5R4MSki5zpa06PvJasmmh5gkWPMVQPs10IMm8585wbriEWKnhIGTgwz
jbFIjGobMqtGAURjobcEyXHBNgNsP3g68dF1Cykw5sfaKZ9Bu9yjqp2+5WhAZQI6IvdmLappv9bV
gO6EXh7dtRbC4sZxSmC/pCi3SMJJTph5/Env45PTtkNMqdXXhhH6hJuv9cjb94Rsr1rTfBBQ4yjg
FIwAhhYS8qQeWw3oWSW0apVplbPxlHdUfim3FCZunRiKN4m8RRGe9c7/0ebJD5Lt6CbR05AT8gQh
hld9LnCLkEyeCIriIipDaq5De64U2gCrp8sWUMdUMn+xa5zz06wK7Qjbs2tWTdB39iF+Lq9GS3OI
StP67CNvN46+eCXwsVt7utUfu8DTLnlTkPkzb3H9cv0xmfLgRrfD4ehT5l9fXza/XnBiPt2A9+6m
SbtXQzvsyi51ENkG8SOyzK/rPpp+PIMNaV8qnqcbK9ONQ+852s2opZDd5n3k7h2SCcQYcRKtCinC
y6CK5pS2yOVMr9a+dVm9vu7LmbJx4fAMvzO0odizFMu2bdYXxzhE6js56btD9sB3I5vVNY161SDH
r11Dg8VpeP1Z0yEReHqbvWk2QYrzppx68ANJQHkk7EZWb32yD6epvgNE6S5+7q07x2OTfhqO1i9T
HXaZnrsK8anWEUvSmk9+6b3KeWd6m5w73wlfCYIFZKQHIZolJc9BwiOjtLwRH1C67oVdwa/CKDu2
VfvAlOc4sGpGAtV55HIKcae3PqCHeTPdejGt0voYG02HXpbXNwTKioNs6LT2eh09O4b7fN1STtYl
zkLjpQ3Ic4icwTqSQULO5SqZsweE12lveYZFqpL1dzeI8FjYZvzg1bW2hdQCt0Fh9LOqWRM3fxYr
5JbR8+ZjIGBgWU8u0ZxO4R3sEfVKp9eKFTypbvOmIq1ueVxVL6lsCIASXExVUtUXCW1xVehG/V4U
KL3mTUsbko1VFMThJH66swur2+VtVN2nJr7b6yYes103dP13TaKEcYWGFN/EAaBpqbau3EI++174
cN00aIP7Pp7LBpWObwVxyzHjurvUJs66zG6td5XScrqeSBfdK7rJ7l74U7Nzg7DciV7p937RdT/f
uCfopWxpaLeIWi6yyexVSzznqdErmGUj1nG6hMVnb71oU2q80xFHm9XV+qlIC3UxqA7+3CDXjrVp
pR9xpDAfAHI9dZoWXkaOEVeFScIMIbt1Lz5Ao9Fos3q8N1ZvnruCXKvrW2Qkg3HB6bSXUKKp6ezT
2Tj3Lck/VTw6Hy5+w+uh1C3VVeUAP1F1dBYlXe+scHkmNyZhJt3uuhVTPlS9vNelGDTzdN0Ada77
Pmr31+Ox/Qbf4BjplyRFTeuh21z109S8d1hgfh5QOBEPV3g+WdkiPukVme1Iw9w3hz/WdQvqEPXS
dbPqhsFTHsPRIA68GNVbg+Po+i7S6/EPRELcpCynj8pzMLkz4n2DcPTzYwOPi5acoPA2cGV2zOah
aV7cf7Ojgk0595PizwMIv7lNAtM9TKlurEcrDb/loIau7+KbLgiYgiDtWItYG1QT8K7cW3Mxja8x
jODrfpQmxaJy7OROjjUSdZ65G9vW6AsF+f66H0jE6I/jerhrDC04jIgUNjLm9mJ6QL4Of8UkUC3N
98K7m6qSMLMM625c4DAlsOW5AJcmh2l4j1xgulIfo2MlC+NeVvpnryXDOzcP3gTf9m/ckNm+HlLS
cOYX6EaK6dyRTymQ8p1us7DxQ6N/E83x+kJDxkAHqWsceJ6na1MP4RS6+dP1lyUyOwqodOl76Soi
GMjpve41Tqb7vtfbx7hu7L2sUnzHSTS+4xUzGAvfFWzADdG7xZ4k3OrJoMB3PXzdVki8x8w854EP
ijIFQXjdIeioNwWr76FtEIhFhYuTdj78PCSXo1H9t3IsmJ3kMTFE2EufJ8faXQ+xAOFJU3EUp5iA
6VsZhKQq/gd757HcOpNt6VfpqDkq4BMY3InoSVGURPkJQsdUwrsEEubp+wPPX1XdFdER9857gqCR
KJIC0uy91reW3/SzAEusyIOnJPXtk54Yq/88Ab3dzvsY5kVn7UqjncEH+dkHMdTr20vqMZ7WwZxQ
ODDb6KmbQLSEPps0I1DhY11atK1VYz3WKnHu524g0mr57GMdHyjzzG9V6bE/g3a+Tcdw/qwRwVj9
ND/S5iAf1UUEQZaFfUxSt7j2gfH5513ZnGhRUg0XM/Hcc2DQF7g9oeDcZlKUr3pGpNKR9rC1xz77
xnt6e7f9PHibRiXeIc7hBVd2RI3Yrp7/fDuKQBUg7oqxPMK4Eqv4z6u2FilbFEavwhry4+hAJ759
iNw42Uz0X4Fs+q3jlJwyAIJfgxZ8yPIhyT2wyKjmFCMLO7rcTrspYGtok/djxz9HzdQtrWw8hq7d
bhyWBF0UCIDOCB5hodWHNvW/DCut94XjNecqlixNSqTmvluJc50RAh2ICdOL1syqPRZIjxQHgRB5
MNmsWq61G0yXkI4QoxsrP5Ac3fw8dS2WtFChmKrDXckOlinmhz9lxqOdkG/oDDgRtCI9Nhx9/KuB
8SWCmvaMlSAbH4LqtULgn6TDeFdEjXMcdbBHmC8WNYw4C4ddtXR7KJgJjTeAsFdCnb8oY+zzNPDe
ejuWpARpvScWw94SzREi567HTaxhB85d1mAREfWfg4QQeieoJy3/tPIoggTL+O3m6EFf67V9ascm
BqSyAP2XH7k9/p8/d3vwdnAsWtZ/7vak35Czfbr92u0Fbo/PuuVv3G7++0GG8XBVCQ/k7M2Hc6Ph
ZRpgnltDhTGQJc2Bms68Fp5cH/apzsq3UuDcJBXHWsVGN+8quulJTHjTSDqOKHJ4TCjj1L+4gBjV
WOvWBBFPZTYcySYajkOX8OWaZEgEs3cX8BVtc/9bdIhojNDqjlULjGp2K4L++hwURDCm2PEvwu39
Pz+gp4ww0qrD1r0cbreyk0lxau+M9hXSNuSDWB078zcZK3ygG0TyD0kScc/s4XSnG2NvwwHfY19M
m6TRH4mS1UngirEJllZCDRvXay6FcO6FbBW4VQxMXGWopTOiHasMoLpvsGFIG/16+3BUR+tjgdTA
rJeSIxKDzv2RoSk6IekBPyGSV3DCvLbqXsx0CZO7cSOHFgIjGGRMhJ11n4BC3nbLY7dnS8US3UcQ
HPcT6SfAiWKBxq0EycBCgXAGzCQ3Z5WThutq4SNWecEnnlPMIqO/Yzn2ojIedpTxGBcR3m9bg0hH
y9KztURXubHKQh2DoFfHGh0RQcZMvFVpEt/n99ExyuJsTfXKu7v9nT+vfoMr3u4XiQUyYfRw3rjd
wYrSvaJluJ/hGW8kQxUtFrAyM13rte9RckiT3EDcI4yVr1OF4qp96t2y35mwTcFV5+POVuIeHRS2
lASK9B1daBoiNZjhuR3eElJeRNUEuIbD8Mhm0cVHcIwXR5iFV/rY6pEipCbK1wtGC4UTvb26rpaA
aXvaWLGDXW6Mfg6KCHgRFbCH2oz2mvPg6rLetZV/yedGru1xeNPLlXcjMCq0a39utfQgKPEbQ7nt
YhdwEjaMfdk6b3OCcCXK7/2gF49G1cSE8yEiKdM6OPS8yFkNmlQRBXyuJYhrnaakoKQCK3NiwXOK
RLtXPXE0WDr8FYF35LBY6DAdbfUPSK7SA8TFt87r51OXOvmpVG79PJNNtobmjvjfr5xt6hDwNfUx
/AARim1URUhXelQr0QhQekKOlIwRW2OmBiSNBjkkTlVegt7blg0FYuK3K7PGtoSgUrpD9JhVYbpx
8rzaeGY+PxslVUb+DinMPTXbDKYiOBY6HKnXEDw/WERyFrl9jN3wPHW12PozGNYMHirboabKd8rJ
Tilb5OPtUIzOY6jA/Cy0SLRBeAuX/JJ/HzKDYOuhgqFgCuOnzJJXMqC6FQuw6GhU/ZsfGxuVjTQb
KIgIs1FH0+CSF/rLC0i/nEb7MXbshuB2jy14kO5jYgnhirLy57rW+FgXWY+2rXY3ONU9Ph/7+O9D
5aMRwNaArrSofkRxgSW5Ahweo/a9vf9BQZoddY5Kstbxuk7S/ng7UHLqj4l4Cys9HhQX6LHr0ktS
wnbJbSJObg+V/7qlwxQdhkBWZnAB5uOII0BaXIbJcrAnx9iQ4YRzi5441ZrHwsLqr1xZr/MeESxL
oxgi+u08FyvwtzArw0kfPcNZdcC8D0OQIfssxvssrcI70wYrKATTaJOH/Z/D7S6mNYEDannGpHzu
V0N1GJZPcjuAXPUIRi+XYhdK53k51BIycUFkEuCa2AGEVD1U2nwJW0Z5JG36zyEwxV+3on/d4sVI
qWro5Wcp9PPOt4bj7ZY7Rv/n3dsTZi3WRerXe0ka3PF2cBZxddYUr9K1021she3xdijIEDtGC/rz
348FGYHm6ZJvc0OERo5mMiCFEtOogA/u+K+9xIcczQ5AvuVXM5uhJAZivvKKBhaAK8bDjK9b4Kc8
WWGQ11BWcCfQdaM0GjC224QhLMSB2t7OQ/Xm6plCjWs+4Y9zWEvU1WmwFmnyxHghlx6s0SFOy9ul
Ucp3dTv4rNbvKjMBXr58JX0BspoQNqqUy1lx+zhZyzUUsV03jX3pBP12TLJvs/fSkwd3v5msAYAD
49Rt2OoX4mlFzZBGSPRIeQ1E2+zkGxkPOJ1cdzwidInoBgx49efQPKYpEX6ZgrlhaAbtQnCp2aUJ
wuZ2PwS5L4lKPKBcJHaQqtrKBcFWAM8+9m25yZ2IuTi2Odl72wF4LhBdxlH/kku7Ok7LtXIbDm63
/uMx6XMihl1Dx5Xzou+qcFOjNjinc5Gi52xhtFUZ8e1zHRJ6FyDgjQN4X6YcdySOdHR32YyR8PGS
lVmzNcc0uIxo+Xq2ud/0YIp1ESKzD7MOu3kUDYehMe4betLnfkx6SsCSxx1C6cWc3TuoePDZqi0h
n81XWNjnhBbrS+G14ynA/LfOrrEXjs+lmsOHEo1B5Rj6mIY0BJ2Y3pJLS/zOl5baTYmcLkODyd7v
DKItAh+QCDKoZqPsgTZNrmNqsTYB7l61K0grfSRapAhYvcOViQtJSZl8UjEK7wHFy/BEbpy5GYOG
yI98GJ6E57GNskjRi31wgrNRknRSUiX2nccoaEqiKmndtIRmEOZQf1ihC9CwWUbrFLGzl+ns3kIn
htIWdrZvE+stajnTnQlIhypk+JLr9FdrRjUgN+5Ri2cJWDGo5CmpvSr03HfC3SBPCuurdw1/47gW
6gu7SN5Ht9ncHhe1potgx9bBd7L2rS1awghTgDdD9dlO0l6HWIVPRdP5e3tCAGPP3ktteu27S5//
UCcocntZkmVpzd56lBj+b88GmbkiL2W8c8Dwb1UhiRLJMRAezIq5WeipfRc+0QlkA/1oXGJRoVVv
sqLKdqhiY0o5MKGG8bl7yPxUXW4Hwh8TxBNjeEjxLlKurKzvzmgRDxTei+xBq7FVS7bKy6fHnnY7
e4+3pjOCNwcDIFrX7Ewjpd8YVWw/yuXWlECJjJOxIsqx5NLxuozlnDs9xXlrrGzPn1bTTIQm2q+O
r1o1YE3T6U6nJjI3DLRHMTMCkSwIaRO7316V+e+i7U0QRnX9FuqM3kaiKLa5M7prB9FZELh6y7qh
I2Y9S35oeQ0zvcduYL6NQXJUI1z91JfNi7DH/FCOGo6Jd6WebD4oZXi8CcE0YvkjGjlyDDHWdtiI
83ED6jq6y9OMqTDs1BOO8P40WlX028mgByqFlGhjqf4wtE391tLg6GWVXzDxIvoanQc/LJ/pTNkv
Sex0UFoYGlKAiVOXHtqxV5eST+GLqdh3Tlfe3670xA+cU1JuxUSra+J3+K8x1ZXPeZn3Z8duz7d7
FgGpz4bZ0LkRsBkcSahINMeXvTHm7rsY8107V8WPIaTOFulUPuh8/GzGerqnLUrt23PEQQQe7orl
MGuY0il19MJEQ7/s+lZ2w0kWpnn3iPZp1SOtwD4KZDSJ/OnJ8eb6oGO6bRGphFGFWKScaGjbEWvP
SJfOh02xEreEuRK1hSFRsZSI2jv62v0nuit/PSrlEZorq5cwpGzhN8GXXEoJlCrrexpEPd6/0N/W
mUeIajtNP4Pc3wRzPH+GoUYRlccw5wIH4qdJbLfhTt21KxbXRjMnPwkbXge18H8baTNmW0OTKMTy
LDhWdbdhIIs/EUBKLI4xnIfeDJ96cltnb3y3Qum8Np6Z0EBkIrBj0371ouavu7dn6XDSJCU6865S
UXP1RwZnUmk+XEfNuyaSSFaWu007fuiW3IDUHv6hPKLXNexhqfFvkw2K/C0NWeC6VIA9v8igsOCR
9ltJrzSZqJtQ3jX9n2FB+x6JR/ziRjQC6JJMe2kG4nkmv4Q2DFQO15mHl3LnedL9ByyLHxXN5Pey
nPQa8U5xySWrpCTEO1kQD7crpiz9GEjYRpuYvrrJ+GlmYFC4PgiAVsFTE9jN74Gc6SGLwNHN1Z7i
D2g1lQm4zx7DcpVTIvWyaPGwqOMkfKwm8yAxA40SDOlsr6UwrI0z6uGC/P4zT+R8cGfVnd1ZrC0/
rd9qRvYidV+17w/Xgmu+dNzukhiyBD4UWAdOIvgoXlBtWrIZ173qyW1xfSieurtWTf5iNU63IRn3
K7crUBCBzb4GDvqzMpS1bntt7OVc63d+54NgTBiSDRcGFhcCJQX5jVNHfWsKa7ZokOTfSWyBRqtW
mXL8D4cOPz6TsTEt+CZql8vY3DZu1FMwjfcOpaQ9ZSY4kv7g7ktdmsv8Wm2MLoPQa1OXwdepLnSF
2TBqGzRpBqi5Km1xbSc3vFNV6R9zoj/IBCIosMt6eaB6NO+c3DunmRl/xhILxJwbP2LLoEeXjuxd
5WSsJ0bkn2r85Y4DPdjBqc+OQcpy2WqLDLf+bTSIYgmqwrtPe/XVtlZ7zWVNdvlS3/SD1vsOPseq
ljvVedbLYNn5KewK67lk8gTzpwC9taXzOs/iO62ttRFX3Z3v+8SOR7Y8WLZfQq0j1FrNFOaCqukO
2gNLmbYhu7MuyHe0RZjETDndI5WhrpBUYkf3qzq7PVw6zzXOBBrFG/rF9XPdQkkOOjz4f/0HOztf
O9J+8Qs1roMwU98qSbeokY2dN8T5IaiWb8V0rk2WOAczIy61jujjWiR1Odobn+N5NB6sTu9u9zxf
Az/IU3VWZYcEZMYFRnML1lji/MrgxLceCSMF//0NgDJQVkp8D0hiZ1zbxMeJMm4euo5GRtPMr2pE
eGEFifsZasKA0uneH4IJQaUyzo7pFqdpUouUyMSfOP/z0FY7YfS/6WQ8DmmEsNDAaaGTeTwZ1XSf
x1b6mhiTOBnI5wgmSMPLlPUh0cSgTYlHqdQdmq3fo0f2cRq78542VXrNi0PbquDYTr44StO4KnKA
9kToUSH17fmhKrNziY+S+Q4Q+xx1xG31+by1Y5hXt820KvruFOX2YRgUtEjLQACTJI99gexh9EPi
rO6kqIKHfGBbVS+fEP2TASuQBVYzbFIync2pP1O8CB5UJwr2Fdp7a+N4V4TTDP3Nqg80jQlXaRQu
QdLKzp3XhEde7jUzh/eETdWbPUrnLhrAekVN/bl0Hr+TGLSjmw7+ZlJEni3RP1s+TX5260HfddQX
jsYwdTBny59UeC9dnthPQyaDbUZ5bF2r1MTMA3fNG4ge6nx1LN1GvfkmtXRZxKtiuUy0gpZnJ82I
0c77YRIfsmzhhyck9sXJZWm/imIrWctK7TpNgTdzolcJmYdJO49/RsuK0hj3mNzsTZVAQgmeHKcR
hJlrDcAQA2QfxnhBCcfoJit5nPXSvyd61rTn/tWIcHGrKmGqi6gozTABHca/bVwCwPCUc3UFXRY/
MeaLbST5ekCEvZfhGG1zeh+08NV3MdAE6tviH9Ro6KpZorgfyKM92n7y3AR1sia4EfRYoMkVchiw
Z9/LT25RkcjqSHEwzLzaq8DCaj/0yMVmY5hJ5x6dvRvDwhZV/u6VJiWWxbTaAQChmBv+MJkszFgW
11qkl1Yoc+3iQ78kttPhW40Ja6wSeSos6e8s7FMXu6eX5evPogJUoaMiP43C2pE+zhyWyA9PioE3
HKH6NtaVVasz0X6b3PSIbWscXT7aqdeveAtLeitbIT42b8p5lR2wr6yUT3WaWRveer6hgGU9F01q
PnMBtxD2OzqjrsvGz23vb1LxooxbgMRk8vkz4X4QPqNdXJt6x/yBLGrxot1caXXCLF+100EiwN+x
4ojurNDON2ZJKEnGM6c2GNsTe+UHw0eTFXXD64httsl658DaBIyvC1CcyGoHmMgyu6nPuAN3NfZe
czIz45zHdvYQZEACjcnFoJgwK2e5Gd9nBMi7RadO5J0dLLMwHiM5W3cjRuJzTjXsHdxekwIh7Uhq
zJPioQuc/AETJ+gTL368PVRkFnLaAuZonU8PQFNeZGKKF212FvLS8F0nrf+UNO963I2UTp7ThJRc
kEoEy44LxwSPVlBRJxHWvotJ2ZL1DHGlLXfSYKkDscOmXfHl+HR808r78vy+eU5rRntVFP4PsyGp
tpLymk0C7nKHjUYmX2mvw23j+eW+k9343qFLSssxXBWFmx8Mw1XXzOOEpf2xD0IJF67yJKW/wsG7
HJVXvg2KUi32UZQwd3L60fXLdtf5GqUlUWpE0R4qEZSPJLufNOucqg0EPsmKZFJkxRhVSyR2wj71
8YjlV/NNEBo2vmM8IeYXPQUNJjG+s2ZBSBm1kFCdtV3L7Ik9RLkeyjbc+JXf7j0KGEvtQJ5vhwTf
69ojFW8dym7Vup14uR0ySruTvaCYi/F9KBBDNalMdwmMMCn9EAsOYU1R3OdnFTEduyUKGLI6sz2p
naQ4kfG7LgpVf1Gpeuyc6APeyJ69uGZpxVCQ9mxfgz7IH8ove2K4S/uFduoH1VbRzkGQkpPRket8
NxUhmEzaPi/dTKMmZCegwdwyS1kPUW0UVOxd9upJ8QLVBPIl1dpUIt0m2PB3mBnTMekXBmDd1ifb
AGSYSBMN+eA6hw7RXtlZ1nlSbDMJpW5YmxjpDpGtxznJvm0c8qfed7tzqsN76ZOiavcVIrOChjNJ
5NTd0GZ3dUOuD4XvUHGhZRpTYZawug7oUVHEDJ8D1a3CXH4pR4RvfSVq0hhqC41oFb3No1du39jk
l7hbCGdGYLLRkEIAhFpmJS8ybrJXj6BwbZnDuSHgB3e6si6tdMWhCcoPHMXWBR3LCcNdc3B6v3wV
pXUsxyalIdMsPICxpliRJj/G6diluyGwo5dmmIYXG7qt3Wa/6GN1Z8OT6okdMBkEUQj3JTIoLxRV
hdknbc5ioPFqqsFBm9XTgjABWJVKJPusgi7G4JHvuy5sWWBw8BVu9w5QC84gHONZm+5ZA6GKHkfK
ZxU2dTGY3kvcgRAs3eI7hPWA+AtBSiuvtTND0+yz6rOsJQ0c4f12aLP7ZVizEAVNMnjhrimD9Fh4
lXWmTGWeC1otZ+R43XEAGN6VwL8oS30KjbCWLNfkVMnovaMmvKeDR7mP7Ts158ekxcbUOMVL1Nn9
k2MQWFWUdOlZhxZma373RoDezqBn3FsLUJWu6cELIMtTqXTezMBJtgkws22befab7SMXGCeRX4fC
olQfqF/JnL+KGpmO7pOZ7ata0jknd0tdr7Xs6F5ZOrgWAqw4tniKVt5xrCiSTe20TzxGujuKHqze
TOmQ5TE5l1Gbkj2BevdV5V5uD8WxAmRa6Xrv1RU1Q2bNPDEJU8B7sOrqgaomMsv7yfZ+upS0VlVv
vBfNPB6jvhng98jx0fJquQ2xANK56RER0U1OQQ/t8tHM39jxkQLaNus26bM9/Rhx1yG83NN9J4A2
l/59ajcXgQSiC2x5HrBrPXfUM3A0ktdA8vesSCLBmpZuHcMRZ79PTgic62ff42IqjSVfBhCvHeY0
RSaKkyVF1X1gxYDDogofb1692nPOxTcXjw3OlI3rhoyxgfXqJ0mzlzJjwWBVCxCj3tMVQ4zYJoQT
AYg552741yEJWzAzJcGajFP1d1EY/ul2MHCWr+DeaUouS7YFXENYC80Vsb/1JPoq25sJoQi1zEE+
t+xDEUBAAZ7HwH0ClBb7bfeULoemuCNXGQWSaPx1R1d1bVmneDCzT6tE2jhNlt74E171jtUKpW4n
RcUJ37LzYUU7RQoe2+1JSw4ab9WOtX1JWgcSpx92e21QNpwGY9ipaRQbKGfAe8MyOJZDHGytpLkC
fApOlLSDUyjjdK3SGXKWD2l2zhTRAuQuXlX64i7jLhmkwU4XQ/uCNISNvAKmYHTqV+EjM3GneF7X
w1iDzkKs4Qeq2KNSP4b1ooIpv1VUyPOkb2LQqb8MCRdmZL46uu/OUYb0KmuICzIs+TzNhnjAKu+/
TB3Xe4JR7M++WoOKhEfCKDajgevar7DR8+foswf1Ige42XIXgci9X81oxCkR3JlVGR/t0XIvtTM1
yEtnd1V69YejOudxGH4Ng9U/zkpiZahQA/WUYM/sJbeZJSrsVBPR9nkIKgl1iefG0XvqjnoLVdo8
2En/yIVGJ982yfXt0Yv6LSkQ1nKqxlV9R09nPg6awKtILw3sJHJP4+0wPlD1gV5Ja7W6i5HzkCJB
pGBmg+oaiIJrB8JU7KFZITR2Pv1m3hez4z81PsaBqjpUleP/cqVEV9yn4/MgmntWB+F+SMCapFWW
vtIODB+SRU4OheXotaytAzck/wlAQg3KmEprfCwoR7Up0OcoRQvp1P2unEZ6/DZZ8I1ky5Oohzwd
3DvOC32wKKgcRa/JzrDDZ3TTkP6y2N3f7iL20mtANfAOA+t+rIlDrXRLGFHAteIY5hk1c7WhUgrR
ZMpNgmm1eSaHgRE9ZUq0HKmuY/9ZGHbyDGVAXSuWyIa0P0vfNAFc8VVIo/zr1u0xQwekDhfOTnQG
8klMV1cnD8+UUfTnPFHiqieNsMkCXzC2IN1kxZBhoUHCjNrTQpTTF4XRqzO04zVp1EAZPcMA4CNY
7oeivXgKqnyaz0SEKe29umRU3k3EP37wkWiMJWn13XfBayvlU8KlvouhE7az2T32M/YT2ixs27to
QRLHY/BjccnaqUChHcv8kJtonswS8Q7VuOjFVWin7dg/CjBtD46J2SxO1OIcqPIDJtv2aJtWdCT5
x3EHEOu6XAddH313Xoo2vvY/dOqRidX5vwZB5dfqc5QvNgKsJjeNZ0rI9cqcy+wT4eK7pDl5Kmde
YmA3fvA75AlVaMgnxk/k9hk2vhy5ETVKWgXgfuOF+RtfjanCfjOH4mgPRbOeRTivByA997dD0tPg
aGLn+1bBjdFZWoYk9qWHRcwQeWjkY8fotc+MkQQL6q/003WwiXzazI4BJIhOG/JqCxdk0qSo2YnH
QYlFkFpU0NTVJIo2CHfY4BERFHSi25mpQf3JNTwyzp1g71H2XWUtbbwmDtkC0ZncBz/woIVPHQWu
lcqDYkc7QG0Y0ohd8ygoW87JW8rDjTvY/5+48Pu/Q1yA1bUgCP7fzK+X3+O3+tv/+vNih1//9be/
fuMv3ELo/N2DixCYvgXTznUEL/ZP3ILp/913bJCYAcY0KG24Pf+J/PL/7oILCAMLHYNlWh4OZlX1
Xfxff7M9aGCe5wLpoga8QLr+J7gFz/X+w/BoWbbnYjkSNn0ifxnZ/m/Do9kZhoYbaB7ctAUurfS1
WVJzOokCohI+ATNkwttR/VxIavvhPN2XPQF3s7fREz9ik2dHT4JechhsvaB9drziu8VcfWeYYo9t
YIte9QWvFyXOMH6qCU8bkACRFbxu49mjjxDjdJrd14wJepWZoNA9p/0uTWTA5DUADl6PyZKlJe6c
hIyupRze19G+Dcgi7NU7o4B358b0VWoWp1HjPTUO/MF2ZFopB8rYIRQeo3Ee855pmqYm6/1s643d
ye470pRmSCbGT+r0cstkJajIiTu6vHe2AEcEV/Auh2cJSvRAo9G8E4lVb4IMt4PVvxVmApmVHBMn
LHeGkbyoEFDhQNVl6FPq6g10zCEZ7R310lXdF9sgUl9NYG37lqwCsfg07PjgC76PlTMgIrDaY6UF
G7SFNlMNBm8AKtiq1tI+F4C5ToL4mts9d2zs8+2W1ZI7jsD+zHRuPcwT33MJDRH0jXT4FK66Nz1r
PCnsGutpnHED+6FxKb0lpt2ZwWeShlJWw3w/T066QZWG2B/B7SOr73kT4EP7cxf+WPNIFzLDtrF1
7AmEtJe4L0Ir+1gJDWqt0DFq7OhdRqVxMUNZb9nAIu80guhyO7TBZFwIGLtq50cRjmIfzaIjuTT3
54dCQhEqC3tXUyexyS5gvRbxX0annrorp6j929INr1TlyG1qW/EJz5YDkdGyV50BLW0ohbhvJyjw
xlijFxjFPU3Ydp3zOutkaUWPrUgeEmaDYuqZ+boYS2hr2uMuH8rH0DeNs59N/VVNSbybZKLWvfC6
a9l67pNlPujwELtW+2oaFQfzC4NYdL3dsT0sIkOlHwW5yNaQ+q+aJjdez+TDpKhIDLpmheer9AOv
Wb2eTI84H+V8UJaZXiKne2Nhr3+kTEILytd90n5kHaumRFkZmcSJ9GZ/mjinhSGN3w3RLkMw1g+6
wdelc/onpinJ0i1778X2nYfQT7sH34RkwLbiOlKI/hU0BYhxWEp3S5SGZfjxZzVwiefhDkN4gYBi
9J/jIUu/rAhWFLuHgIAND7g9oL6tGnxwdaWeD3nayX3D//lpjkqgZFngfQWzPNQ6i35osnAw91xo
qg6vSkD/j5GDbwPlqA+K8aR6+vbFi5BogSpxdqMB7QIYlXwjl5600qJyN8EI4qDInGAD3tfc3p4N
B3tHFx9QqiuCPeHI07tQULkyo3pULiC4scWvFUTwgD2l9K8C8W4dPWczsZFICU55ocMHNZJdKC0/
ZA9H+ktsYU9zS1W/xD7u45Q/nSsLn0Q665cgatWRtc0rDnwK07kksofsGMoLRMGy62VvyrbRLkC6
gpTKTk3tiOMYIIjJ83C8ViDUrqVt73svhGeqSly/y+MDoNBNl0zW5vYTAl3qvtUKk2Rc4Pcupqes
FeOT53bDuUyS478f4n+Z7aSZnBIfOCxF//rdrCHIzEHFQmK5ixFlhNId8a4KeWoHTY3Xyi5Rlakn
b+6z14nqsJ8NX/RfZzJI4vKFZvtDUiqJfIN7oyTEzGb3ume/uBpZMb8wAhHMV0zyfkoy851y35r2
kvcyjUP/2Hrhm4euTZh+/lzRZXrqqnJXDspduf7kbUxits9uO+ZnI8MC4fRgF6VNMkw9Ogl7ixfX
doYjLjCWeCLyrrW7hCflUfObbS6WVn2vG2GvfaMOVzPUvXPZqPbC/w+QmdYkxUxRuTfJx5Suoa5G
aRWnnulyjWO/3oq6Tva171yAtiW/gsC6BKwZfxIRZvkHRDvTO9Ye79iHdF1ud9fwXl06ioSyt8oV
HzlnFb2b7N2FEXAS2MJWU1EEHwOMiJXJ6QXuu3Y2wpfVR79hym8/zHmITnnSNKQ/df/QwG+fAQBd
KDfoN99wCCZLkI60OvIoLJAL5UojeiqRxdyFCuNj1AmyUDW5Lu0EBV6bXMJUdIieDItyrfs22vvY
qt9ExT+lEF3Cnqt8wKMcXgbMYKtYCnm8tZuERzUnzqcPG+DslrVlQu+16p+AXmOCM+NrM7iM1RFi
M6+q8ns77e6zJtCPblYbXOZp/94SK0vxuDz6Bp7BUdEXc0WpDugmk1e7BfGcmHyi27N4BgQVxfuy
ICNQ4sC680U70/3onyw596c/jy13S52CsS7Mtwhj5zlYDrdbQ8n7GbQHDGTMNG0Em0yy5RYh4hKs
NV3KIiYUGOkDW8OS4cnEjLEOEtbyiW3X6zRb1Mhh0TzmlJGILPgHtS/yHXVP7KJLFquGd2i7ZFwl
JWoAKyC4feZL4PzB7yqLcMWJ7wBG/3QQ6R2yRNL7NftDUSXbyUiZ2AePVQ6M7PuavTdskvTBPtZZ
+1gYHcRjRlm8T6gxDf+3NbMgcpkUdoU5T4isVXPSWZ2v/MS8YuNnewmubz87EbFfQUvgRlYfaC99
ypCgGrBzmxFU094b2h8MwjMYcCO8UCBTiBWxAoqMQEN3/HYbnLF9jXjCY37oM1+s6umaaHj9UMfd
O6fr+LM0S4TrdkdH/ARh/zKnDSMqKRgG2VKK+pQFj/N/E3Yey40D25b9IkTAmylBT1HeTxAqGXiT
SCTc1/cCK17rdvXt6ImCoijQAWnO2XttboifKDVCpVp8WS4lNtkZt1oX1SvL7L+scTrQdYG25xnp
FgOQWNV2xkYk8+wQXPkrXntyREg9a/XC3HruiMMubVA0U3VpyNSNJQILrtZnDSD4iqsmcKwKhiY5
g2nwbAnz0yjpHnr6taZHY6jsN79JdoPh3yk0AGxWh29PeQktWlIM09R9ipV8RnC7k27k7oRCJ9VM
33lDb8EptFDRhaCa/9nX5GQEGFxZanjWYKz1SV9j10EQm9zBJVIrZ6sPZMhFffTOXpEI3y+VupzM
nQqDtpE7FFGkmrawFU2QJQMUcpgnlLTT+NOkfrvSS+euCVbkUXymWfs6E7g3Fz3VhlYtDYKryCiO
YiAya3aMl7rTHyIvv68V5uPS5XrSf0hCGgbypycLxjzm5Bjmpakd4767AQFI99dbczZtZtZ/c38L
PzUEcEPbONHue0v7yAfyTWI4HblaZ5q7nyi45IzE6CTGR7QSpChojSSTm01usjhj2bbXMf2zvriv
PErdqLewPmCeszKycPMGGZDvfrpDmgAV45Jss4MwyVa0Mj0ch5Ir23KvwMuT8iOeaji/XcBcT+e1
ETciJpS5TZbkI5XvGNU81LGr0RivzWoAS24Pct32tEnJgQr0CO9x4N1AXFtZ1FMqr4pOpuDWsuxO
dQaYkhaiiqprKPxvXilO9Vx9Vp3e7KQ2Pepcj+uuHcij80gRM2c27CIC9MqFGOhGyEaMUnww3RoT
IkQry6uw88mdafh62kQ9kNGAAArIfuXrLc65poKdZGw51ZOV8iHFzbH+rNfWda57II0CK90IJ3ub
BVFckpoX9coYi0y2mQNzZCHXP8vSepPLcQzDeYvb4tpS0RBO/hLtkXwLm2vE0sRn36TDSirw+u4T
sie8OcafzP9iBriN2paX2uATEwjqpf/jl9Mf2zWvzI5WCdEyLVmg6jaXzsA8CS9Smz56y3+eDPu7
d4fvKRVXdvMtpU0kY02SbZUcHLlUauhpJ05KbE5OQ8dpPozaJUM4mZi+YMDrzEV92rwj2AkIL/d3
PtFLdZKg9etfjaF/iRVpgK57jeHorjBxbtcWsY4liiJfnWsE6Ta2dpZG5qpuk6/EAGW+nIClTXhe
gWSrVxklrca9aXP3pMjwih3aU3QZaBrQEbil385F2VacJDP+CovQZ+q6t1in4AfZ72i0bmPmX1dD
21GPc73tpbqKpb0XvZWAEUlBnuD1L2/7Pmp2CvQQKFQiWcryBs0tQ1aybVuaL+AvaQYMiNj9dzsP
yAeb52/AoHLV4luStHwR4iLMj0IWDShvZzffW0N6Iwuz27lGf+sTZl8X7XsUqEOtednW7omYL6RE
CJaelejxF9I527nAJwxb6HuAnMT41h9ogdQBhbVBrpLmQKNashmalvUGwhiboi5TEp9BMI/J2aZy
SXRfcuu10WNatz8gYRG79bAorAJ0v+1/xvfZg6+sBzSHKYw56yWKmNpjSTiYhrK8x4G7ZZUlCZPn
lKoC7OUUP29s0b0YiV1cDS3g0yidcgq+m7FdC7Zye7i/Z6jd+r1WPKagpVem09jrwoImqEAORsJe
xxOjSdxT5xIBXJkpIUvQ9aNQUKjbaSMOSmW7z0mH6dTxqxsvn7JtH2Ct1SPvlPOtnTTe6VI5m6w+
3jR6caNpdESF498Mgy9RvJVbNwsyFi1tgN4P9o7P0B/S63p3W08d2CcenITA2RnH7L51KP5ltXls
S3bxOIi+jA7zYlOAIxwCKv2NZUNYLMn7NjrxClR827X+ZmLj/5CXSBrnyP0wLYvOQc3Y9+5o5Kv4
iwiH3rvJYDekSBUg7Nepd5dM0ZZtrR+K1r93KWevYvwwuukyXbZgerSWYmzn30inupsiBniiHc5S
UXuvsogeBBkqTK8+4Oyj34LGqZpJe5LRFGqQ+NZtkL5CrS22rTOcAfr8JBOdDuiu1b7JS4qfwmZj
DepELo6zdvGeZQW6VcaS//n9cidc2ZfcnAkUXO4fyqo5unL6vx93+XOmp0d2Y2J3+dcW32KdUoz4
55CXP+ok027tUb+6HPJy1yD69UgVkkxhJtrIiquT7sGNzUpK6DZ9GctBLFtfZxOFpGr4TkoWs92k
v1LwOKcHfPlyZWrdoZbdjd21B5+yDwSbflUp95XQlD95M3972fQtLIKp1BStZWAdrGH4nnMUi2Af
HpnETmh+UNWPIZpQksFNYnBm2/yeiOvKaVa3jXGuJ3x9/RdKY48IB2aB3jGuROOu7bSqaP5ZSFc7
ch6kT//512j3a76bi8hf9YOgjq48tVcD4vTFmXf5QcO2xBDhPIl81GCPpB+kkrhHneZvP9iC7aoH
HxnvzggGmi5GAKLajiHXL240gRib6XrxpF1+vxjTGrXPu+IOnoO+k1lJ31bWwyqimjQFkOtyt4CL
6LA6m83ypbDnZDt7VnVEKULgZJK9QxyAmIbIDqegBbRs+WH+71so522WUjEX8VjmqP3N/DANZPSY
i+wMtoK0rjXP+TJdanD6Q2fGz8UQnyT6zC41zoHTfiYyevLScZ+kfODjNXb/YWk4kqRsatUR0smu
z+azZQwYbGzzilSwje1oK1PpcLn6XToK9jPrImHTw7nBJiUMeLEA8+JQNuYGtR6BdOld31j9cVKb
ziWXMdDexYLgHDxQrmPw1Uz+IZXRalkiOA7L2TZaewHCBMM5eRXBZ+JujNW5qQS+Mlq5EGsMXXvv
ItJD/Jwlvtg4cMCFSt6NWT+jDuJamknaaVRENaXtKDbot35Fjyy5r7BK7i01EKttUtOEpTMXNHHt
Uw+mB4lNrjVXtp7tSszgK4VMZvLNGzPKbnKCUMiCVSSMVcOuZ0MNWBzOi/Q4gysErrWicFkXR4dd
lF88ArRhY2hGLwbNEhIT2V/gLzZvbK8dtjqkj8gnko7mFoSzpkBCdbDQ/iANbn5yLBhBoR39yZcn
s1OojakIEAZAOlFQLwDZYjWyakFtezARLq+Kpm8O0ilxWzTIWtWVKKOnunEJPrXzmwyETFg3N5Nd
+bvWfpuiCCtwUoVMTcc6u1VOAklKYqBNHJAqVLGPs+p2ZTWzvpTZFpXzS6T8zWhYTlikCRXWJH1s
bKgjCPB7wS6ABQenvoRZ3z7MLPdXfkDftXXRDEp7ekpATYU2WLO1Jt4Syg4+lDd2TOib5ScWakyn
udhkafaZ1aVP1CUr1pxwGHM423nxPkY0mKyFRUEKzMYemj0kB/SBi5ypjpIvWPLqmqwe3NlYnXKm
scIPXuCAtqtIYfdPe7YyoGHsangVRYpntUAvLV8Me9oBBfjsAgLDYT3VW8ckgsHEcVPOD4XZ4vfQ
lRbayPEdXXvCSElOPWqrZFLmqlXOSccVVaRwwPSbmF4xzf27Pm60g9G92rbca92LguFuJc1mUOKg
F/Y9kHC4bp5xTVM3DQuRkjHbOz8teVWaQV9fZDe1mFas0JGSSVJ7ltgkJa5l0X+jkn8jSNMyoIzU
6DWrpiyXJp21HVxGNHBT235IroI+it9UU38abn6wpHY12uomip99LkSrZxXiI9hq/OjOCMh0j1mK
uIZ8EFJ/AQ92csbqAUndWhYDc3R+mkURAt58KLP2YHf1R06fa6WnADJrC3cTaui3BOnFrpntP1GG
isDz6YCjXXlMkvwBhPlPwkBhzuKn0USoR91doTPmePRgJeaeuvozp+OfiEHBMMofPzDOnWropXvv
EwI2hSSKcWotbRLnmpraf2/UsOkNhpUceQ9BgOYbcvFsH8zzI9IDmoGI0ewNV9cTXDgoUv47WUNp
KFOkwYOCzutRNfPHcR9MT/DB/G081cdqWapGDdRkjdadqQw04dZTyxSgYuPGDuZ6paOHMggNp7G/
nVK2ghkSDKY+Iinju8LAK+F8mkxh9MlDzuA3y4DoxSJoqq7rmYjLMb4DtHPv2izKZirFirKHI9bu
kN/a9TDwVrSbsSuPkEcyYHrn1NDHVWp5DyJzgcJNB8ca1lR8farTxtugB/cJnInYT82Nx9pQj815
NQgEbSQfwMTDFIy2Doy+ObGCLjZuzIIH2fzd8hFjh30MiqAJiVthKY/sq0vIp5phRTU1yxzeQvKW
oWksAjhfKGOnlYQ1Zo7GeXD5pQLT2M4to2c5Owf4X7d++tlLZzrbaUL+lqO9FmnxZqUErqRZAJgi
f25jIh6Hp6GqDf4tvblcSF3Bqd/8sPh4IpCh3sQLEKzT2aP5t8LFGjJAoofZT2SVpxvsP1ptNenj
iwdOlC4Wa3ZtZrPowjHs8/lsGuyL3PyK9hjH6leFxRnDjA49i27XLlE6xthmjSrgNh2MP4XnM8gH
4jY20HuZ2OenGnJUYS5JehkV7GW7XU89Eo3YuHIbWrhGHlzz7R/6qkpDf/GbaKOerPB1QlDiDca+
s5+YO0LXA3sXOU+OcN9HZ7HGGE9k1BKMOfywxn1WxYOj+hqFFRE1uDfWnFvE41nDBLcjYV5JfW2t
4AWyjpyO6OYZFPL8xxlcfSMGNNTjdB83PH+herVt8PCuBtP8U/qI/gAWZBPBVI5ST0MxhiX4nutZ
BIjYJOoeqZ/MYsYB7bLRDga8k2pyKLmyLpUUn3R/lfQGTbc5hNxab5OCpG9mdBgKpvE2G2ias+eJ
FsyqzEmxCZYRUsg3gIcfrgXQzodx5+IavfIL1qH0tc0Vp0q7GkmnZhzt0N4xt/YjBGDTJCt3np2J
+cfD6AGmwyPARBkpUFpMV32BZoiSNmFYmV+umy4xdqCKbz0tcRH+dUvpNfePHTqhocCPmqXJU6ss
MAVtu2274GXWp501dJ9K+PZqtGcYKU584xUBSBuqpJ310InxpbGC6z6ml1EI7ZWKraMTyzkmdbUv
YYcQBJoyzzKhpen0J01Qr82CeN+8/ZlxKaAlZ89Knw+aHYKMzmMiAAe/ob4eHKL0D2V7j0sIUQ9B
b5VlvsmlmsK08TX6+sYuPb64JM83M2EuseHdr1xJXnti1s8J6PO64wX0Cbo0eBjUkAK1MQgcudJg
5auAU9zAwbcy+5jAeKQmwu6dbWcEnyxvnqCok1KP3Q4uWs+aZPoZk+6zbO1tl3pLvEpKFpvhsoEk
xrCyarwY6tkI2D/hchvLDV/vyYupJ00QXnAKWmsFG4h9SoB2O3/CfUoxas1iSdnXnivGE6BAqrRx
bVwlSGNXWRwlz3pjLvjBGOPUHJUUyD+IwUQrs6DOo/5cjXa6BrXOB5eMlNfkluF5WjsD+3R6UHAY
EX1r46OeNwsf8j4JajZosIsPXtB82CbtpCQ+dOVIEav/9ht9R1/lJYedsCIQ+Gkc8mmbAiYOyYna
OuhZqlyfN7UxXU+1/K404Ww1aW1t6vxG82x09KXd1KOYl6Z/mtMoy/7o9/pOI1vAyW5wfUHbm/xv
aP7U/+nrVZSrNZhqJOvZtKAHvARTucXX3a76viTWByZb1iD9rczgxR35xPGLfVSKXBpMRgHqVsL/
yCGhY48z0btjQ/uYRMOHmQOgmTpIhHDWdp1uvbWlN+2iTsVhP7bvsqC+BYchWyfkQqGowek3GTcO
jUIn0psw8Rn5LC0/a/hEgQPZFNWzTU43ZWNGTOks2dETeuQkNq3LErTw982MN0yR6FkCUtm6aHVs
/dgoT4cEZMl1pBvuOnMNY93L7EvQMguHKnv0CrbNi4YmbCuNkZ0iIM9s0hFYI4tM16Mm350oAWtk
sTDWI3MTgIUJjXZ+jjWc7qUy9XDwsSu6lT+tlT5+Ko+7nNK89TGFh/54jC9CT3fgXlywWH42XoLM
IKlPaJL3TYtXKQISBSWQXNESziDUwT6k5H4/SbS+YMeR+oiq25g++DA0aIuogMWk8xJ51p09xgVx
PFQJfcNfB171VsPgCtSzylS1Tupg2hd9ZJwATxoVGmrbBKrTPuKe99Y9AwyhXqi8YeiktPXd66jg
SqbzZO0zT3OAttg6qRW9tVUjk0zjthPzj/GdsvkLk5GJNnC2bV0zZK+0oSwO+TRdJYMc9mUxF5vC
dg9DwBSXVe2BtfQdmsNmnw3JWbPoNqTFeEjzgB5doR/iAuvi7LMMcW2bpMw5HAMZ7TSFdyVDzFtJ
lgh2OxKaRgCRTLsWfy0b8llqr3XrHVOxhDI2awCfpJ41Y4gyF8t26xsbe8pMAhL6bhXlM2MR2CKI
y9MfE/HEuUBcSPesWOvk1sfjwiv2ztA5R5q0XBixvsFEnV9VUfoQqYGFh88rm4BsCBtNPa3afZrk
24zuJF5Tdc8+FhWqjhY+o1PbV15x7Kt6N2MJNqtbp6Kx0LDPhmxV3A8QG18w8lPDqRtH+6I6t5k7
F4eUGRoLkMUO5E1kIv3Tsj7d8XwfCTbKFcxCRuqSdrzd1Fs8LH+g26xrmYHaTTzGWA234kRFxI6z
a6eCsyH1+8ZzD71XlWunUwmzCemc5EkIoDO2C+NGUWzzPtH/VHsHHAKjeuZvDOYot5a4j8yIpsNS
yaEfGXvGHzI15Ek12o3I21PieU/+tEDooyK/QTfrtMW24S3tYxSYB7YlJ81GLzej/KfE7h1QooZI
jgDw6OXtpOYry0P9ulhq9E5irM9pdYA6NkyvZ3YQaej1HSE+eED5pufNnCcPlk/alYgh2RRpo99h
rqWVqFlPIqjv+wTzhhJoP/veekojQTjwLOF+2vqhN4jlaoNhQ9Rqs9Ul7v+omm8L7drWumrHeXe2
csJxowrlx9hCBeypS7CHQ7yTiqMzax8iyZ78Vwr6p0J7HuzpYNVLFmjsYCcJmHr0b2sg+7qTxTOI
hEstiI6D+gDOdnSxF6+QN9z1PQpWLOOKTdLIytUv3Y2N639FN/qlN3F8jZW1neZGIG5BCjw1dz0e
/lWCuHidlx12/Nr1qSP510mAFV0ixF2ZVXIu28K71nLvFCMU3zpWTmlNvaWoh3ZTA1lQLyMKFWfg
LW9UB9mJdG0cumaYm8pfsaOoQpskDDof9nWBknNQIdOFu/dK7D4lzWVo6G5PCKJJJZvp9tTTpAtB
Jf9xaxvSkI2tzoLtpNhUG5XxZUhfEKKVwXq2QDyWgTqXOz/q10MLT1YjPGskPIreUL8LilqwOtyQ
wsWWiqK8sCosjHlTrdnTkQiX29GGANFu5UBBaXsK344L5ldE0XRtVQWwhbg8jY2BgFgJPURqsrc9
+RMbGWWu/MfGsrNu+Eb83rU2rkiPCkkM88DWSwB0psNN4GhHrEebaMJy4qf9U0dseWZTtoSWdMR1
/DTxbsy+e59S5KFdsynQoWDUNWHvetXWrqpiQw4tp3o/LF9Tdt9ZJbHb6H8MdNBRAHWRb43tfvmQ
23CCmjkpdn1NNnBX519mQpdHd2tSBEHHGvmbov2OFZqBKBDyA7vXnpW07s3evohB6pDa90Oj6nkG
gq6zuyO/hwJdrJ49YzzLyY9AKlKuG/oSPCR2b5UWH+5kmYyc5ikw9a/Ixa06svZnfes/9u4u6S13
W2cDSeLiGt+Bu0KBtEdYozYRRVwAQabc+bkk0GHI2XyyAi50T9wpYZ9SYp42kJS3wtOiY2GYDx36
eLoqNAr1jEk7eqEx1W4pVvDddAkFJxMmjWywfDF52lQ0wnQs313fw8G8TEt+MjLuB8eMeTxURbZr
yl5utMXdO7KfbFyslxhuvmnF1ew+EF7F0B966nTVFBTHGBiTO9LZHmh2oVqyQ7fnhOPQjAwZfPj2
5HqCSocdPGgJMRJ1L79Q5bOJIstkZbr4PyfLAtIi3YTrWNsBnN7qhvE869pXG4/2UTb1odWD/N6/
8h+NMalOMvZXQ5251DvjB9f6djEF39bZfBcrgcUjXUdjMl6PGCHVsuOSeYveziGg3J2nUBfnaC77
c93JdudbDShfP9ZXwu2qEH/ri+Pr+qsrnfvWcv7UTv4al0a0s7MJ1D/gdO/eocC6s4I8OyGNItBh
ZsFZA/o8uyUDZG77IWWmdq3jvgljxz+MzUsu5/EQNdB+dEf8qWUv4HxZIRSO266xOgYGlpi1ouDT
tFq7abtmHcfOLumQSE6yiTdC2KtKK66jScsPRj9NN4aXXRVx1x6jtNUP7qzfUDgAG5eh4QZJJhiM
9USJfWcbkn3JoG86KvTg2YCBxCC6lx9XdZpFX0lJi20UzSZzg51GJOkuor+EwVXbKDEORFOmu9GJ
rjUtZs6yOA38PrsmLPUBZIZ1bxfwMIfW3o2x8ZDSi9qPekWcUQevhPTZXQUHq6exfySD9qwRz73W
R+PJoELowBXaAvjXwrwajKNp+bjUKTtOYIW3EwE9sZPjITSwdtrdvDFs1XG9N3jWl2p2oKfPxiyJ
zvS7D4nVZZcw0lSuVsKzpkIWJR10KcCqRmGjWcvJzCFaSR7QgegMJe8FkoqwHCptS++9DZuUNhC3
JuYw/VaKEgLGABJdFR+9I4wbQ/WbofwT6U7+XETFXVpYcM3dTdeA0Q0K4kvbCPtHsFXJcI9ZZlHU
du1au+x+tXXkuV9d271oQgWb1K3gYyVL8IHp7ATzsg72141LFqaBJ9kHNjdDZzJT9sehbuZNL+ID
4xS7qSp5GTKYyjkUS1bs0W5cdpxfqU/4jJ2mbw1i+11JuRrTS4UFPj+WnNR78tyOOsqkgyVYWw/1
qNbthlQfUPnx/G6xGR492q74cDd6TRcj7V4js003IIbepNlGITniNF+q7ntoG7AAEit60HVyHaQU
7UTFAlkNU77xvG2pcb7Og5KIbiUjV8uLNasAqi04ZUzxtCG8U8Ng49V4Bnqhv+is7tde3z+SpAuF
dCkTg51v1goqeJkG3baTRFBWEcRdB2TgCuU+Y0seHSdcxOtMJk+V6ZTwz220s6a1UDK1Cn8zIx9a
EkEw6PTRkp3ZYd5AKOXd1q1u79xgBl9G3yFEuPJMjhbz5Vw9q4HPzbbUTPZsfY03hhqvOY/4J4dH
vYdBDp8cwlthcY+IpJOHtKgOSRCPvFHC0IJyxAy5QC8vt6inINb8/99nXmiWvw+cliP8HqZhKRS6
Iumqk5FVgjRxnuXymEa4CO0uv1PH96fw9xmjHNsSayReQTol/OnyD/9x8/f4f//iMNiY/uH/+Sr+
vsi/z8h8J+fNf94T2xFmDmGr4uS2mGQvh7k8+98Xcnk2PCJ1uf994kbDS7i/PFQAHmz/fn5/D365
9/col1u6N7ZcD5ykh6B/j11bHX0c+IeKwNtDZ4w1w0zaHC+3CF2p/976vc+fMYGB3Pqfx2SIrKiq
/e9HXm7Fy0j9e58k1X2MMhv0EPf/PcLlr3//+fe5fv/vn8M4eEnC2YiN0HCpo29wm2CRnOKb3xeC
cWyB0y/v4D9u1pJzdfN7tKqt4q05Ok95ObA173N92vpKh7MCJu3yI5tmuIPLj3/u+/31covMrSuP
IJHtP/df/v9y3+Ugv7/OrELZ+1Qd5Rae7PcPv0/2e9/lIXD8yC/4b8e63PfPYS6/AuoQK0M6SUgF
ZPd7vL9v9/L75ekq1WSEpPyf7/rvg/7bYS//k8/BMZCq2WEC746yYllm2FrP7otfvSiljbb8+OdX
uCfA3/7586Bvs9nfZsFScdFBCl7+6ffHP/fpNeQSa8Tn+fsM/zzN7//+81T/7XFGEPGafo+FvlAc
2+N8ufvyDza8juLvO/s9wH/8/Z8nufz675+1oGz2U6Y2//Uj+D3s7+v4r4e5PPCfx1zuA4MnN4Nn
fatU2SE6X2SEFxZpNZDKBD8T9OMt+Kh0+3e4GKxnzYHEOp8Ts3m6jAY1JTz4mvgJbdgYsDGX6kO5
MXOcVihf+61racsklm+44D46XAc7ur/tCbRte3KWW1TrWpsttguY18idHe/52swpnel++ahHrb4P
kmyXj/2jUCklx8VA71UVbUSJ+k+RkNBE/Y006rMzM3FEijUzQKfbqem/7ChakyLvI0rr2HvQh6UG
SIx2MU3wBgWKNFOPdni3v4JifDSaIN8mAlFEOdaIi1pnRXBdujFLVklxfoa9ASA61WvcM01y5aKC
OsMvDJPagiszldelgRaAJrazDtwKQQBLYbroDfnZXXTXCHUY9cnDeT7rd+QWmvuZ4DvLZbs6ei8s
TdjadLmBhJ2FjulLyBTdshKjB96XbPX5TNf486jYZDe2abghPR9tg0meXi71GEwtCP3nJ5j+B3hu
Z1S6TZhK+00M4ljXU7FlAUU6C3M7K5QrWNuUPYkkWbNjr9eyOkyJgg2Rs8fIKANq8L/WcWasdIsu
AOEo6XYQfHZOZxEVniSPMT3EuTGHUIt8YiPYmEt/usn78Ud6fDB+H7zRU6c9unAL4GOFKZiOqMr0
I9DLcUfv7MokkhDRU8a+pU1eRP+TRSwgdZ0VwQioaof13NOabt+ZtL+11t+ltssnbVNOb+SANXEc
nllLjlspdMB2eIi99LaMadqjC+R/XUrJO0ubpntz4TWrQWNlXsyhF+XvsocqQ/u+3DcaBYJGkXTo
z8aws7ti66PR2Jg2bzxG17jP/bsR//bel7zoEQYvPaRaO+oVX3SztRIvCOlBQsyKfZ22AddSZ7Kz
T7SfjoiZdTuelzPIzNwOYsn8TQubZbKkPSDs907zouvaVJ+ihGtlcvmFyAB7fPxI5ZLEA0asZzb7
KQ9SuhwgYQcrW+ILLZBvWXau7eYcFrILTn4pyNLDMbuXKM0R87tYTCuEVxNxQbHPc7koydZVR0iC
GvsJ5K6Djk7blrGM7ibw87Pw/zRFReSZHn9MPcRoX9PCAS7HYFhn6gkEHlZYuYLkS1uUr7hhqWuP
82sgJoiI9t7Qvr0FimamVnoAJFmGQabfYWX1ofMX6yjpHyfDx58WXCkgcatao/Ka9y3G9fwzF4ba
zoKFMYXHZgsIMVlW0A6IeVxSlYKQU1ELISVl5pIOh26gKG4YN9Ahuk1J91XpH44gCYc0TjzY7YPM
xRNi+iIMqFS6QfNmdP01PTQAzVa3WHifaz2yQltmVMYjUtBQwbPfMEYds3IdIZ+i3ZF5CZ5tjRQE
Ydy7mf2sZRRFsa0VBXskWcLOhMd8tHwj3uiG2uNCdvjb9BIH/QfYupaucf2Vza8zgG9kasmnnsLY
k+aTL5KnHvcBjAo4KsMpMLa62wcf3aj8NeWqcUKMl9UsyN3I/KkK9NS6+5YNDgEZ80sPkcA2eVhp
DGdLR3/XzXa26ZG0dI28itCHUJqadnmSuKsUUtd++uP2IA0KkKbqHZI2faFuugXSvh4UnkGXSiIm
CcZum0aY6CtEUjAn0cKsY86JsK0V6rjso+dDWrUNQhhsFocGdi+Qbrq8HXtEokYKz8PvI+sT9ve2
dKI71CjdZohIX15ayO5Yrq1KMRBoVByK4nWIVUHsC1FdsqUcIWX50jiGFTrE4RUjSTtxPsxrt9Up
yIx0xFDZb6RWPLuZedePS3H6pXfp+oo0x0qJICI1v2ot/ypT81MKiyoHTnVg2fFKeSWOGcVyrYzI
7zUQ0vgFXa1kil8NVApjia5zmOoHPRPXQk4A66arRlHolBSszIEXnAB3l1jvdJhIm5EcAeBpzQ19
q1Vau0RDejH71ng81HDs+Uaq3G226EUoj3ZuHGbGoaWrTqQz5qGivi5zClvwIoVw4bI1m3q0bxO/
KNe2XuwTA/5kHHXdWg0R+g9/OHZ01mO3steCWXejrAxd+9BDYdLo3SDuI9/WqcZ1ZGmfvqDBF0Em
slKLzsCARslzd3S9H2EX4HYv7V1tmztnHs55Uj1Vo7614Qlvl9RjTBDFW+pwmmn1a6DX2ZEo6QQy
SSPu0QDDrS2eCT8u1nYrH5N2/qxH98Ws0dUspCFXbN14PM/+2gOeFhoSKavhuue6QUZTSzqpNU0Z
15YHUIgG+Ww7GA64S1CqvdG1fw/i4tFt1NXoEh2lDwhci720i7d85JzIOrk1FWsDq79KQA4WEz43
vaWolTfmbUoSoNVyfcKUcYo9u27UhwW9vnRwkdjXU8i1+T5143ss6Ql6BZJQH5pNl9LxLfPPAZS+
Jca3XszfGU3aPgZn3qcHZZeP9FcXU3t93+AqValGdzw3+GElD9BSu109p6TAGIAzSwyvUD8+pC8P
scKWQ3VzU/lEjQ2d9y3hoGLpp3FOEloaVkCEmWm5luxhJSqSwKLFI9RVd3kMoclAGLHBFLUb3eDw
VkpYaoK2Zj3SpsekFodgr2A/pMzNmnkShWK/HCFotz1zv+ioRRNVq8YDRu986iXGI314Vbyog968
pE0uwLIXz0RXnRj5HlLyjFdKeXz08TUhPajXzV2XkQ5bR1u5l5SQJR8LgwRSiRTL1YpwzvQ9mRaO
qddcp/6iXugIy5ATINIA7mr9QDoWagazwqTC1Tv40Tf412OdD86CVHhBFXJlBvAO/CL01HDXdDG0
JsQEMN+qMBuKNw+OKfqQug8lAV9wI6gNz5wbua27gGtZNrTGwIpm3JCreMUlubMJRTkAbCKY/hpv
AGobzEB4Zrhc1IvbUZabC39ckctwU2QUSHD58GkSwQUE5X+xdx5LriNZmn6VtFoPcqBFW3ctSII6
tLyxgYWE1hpPP58jIpORUdk9NfsxuxcBTRAE3I+f8wv/NjeT90IQV9Im6YFet3chifhtFVBVAdBj
wVqAYwDuPPO7A9CtYAGG8QkazIomV12babm26u5Mq5yzJscDr/TA0ichnC9K65oErgAKdRqDTrV9
Cw2pySDJr3GTLW6jZcEgSEFZrVoV88MaDjt5FiR00hvw1AXPHGAmMNQLo66wfMQqwDOR+oV409tX
zps8tO1RGbFtbnJja3vNLQKujOac9gnM72IcJbSZ+/apqp2139lUNUJUFhwgcwlJmoqqSJLn5QrY
PC8PQVgJJrBEepj2UwaQmsYoiHT2zp6SB4ugvqAHb7sCHDix8Yg7RpR3dIbhUYeP1fn9xeBEPC5l
eK3Q/KzqlnfN82LKhOXRD/MPC1PSBQBWWGe4k9X2OYCTF2UAlTJVNaE3JCEvtNeUe89avzyYBIs+
SbbO8c8JQdDINM7UML4n1r63Ta1YGr4CPlodXslKUWyxu+HcduhqcGaJ7fbZL9DisMwryY9Ij5sl
0O2St6NHcIXcrdGlVJvwnl/oNjGYmejryA8/Osx7m4ORK5hbGoOEvFiPpl3vKqoxEFhJ9K0W42Cz
vYSGSrFXii81cuPUXF9IiWUbymwXqF1SxZyCbgMuV6upbys4IYEgemGkXC6NuAT2imPo0uKhkT5U
T30O83iHsgXosqA5FPp5Wsj60gkAEycpgehk4KdXx/bSgZQTTcZZ1Tq3KcKYlHY0Rz/iyeACeUc8
DYAlVCO36fzLqNN1QCTlrwHf9zabrrFq2Ddd8VTqiJEMDqAxOQ/uCh3I6FB4d3YvFIVkn7gTUj5Y
WQjgNlgOGQkBwCmUV6ZtZ46LMDOeozYNFl0/LnUflXRdG29VGfJSxBsYcIdjNAoF5OzdAFCyShpE
FFGyVkyQIMMTUlDUfe4Si7c0TfvSTRXuk97r5/6QnmHxDTPOtPF6HNEdjY0HCY0BHRoZcNXuUa0P
krI25YEygCHd6DlST0gGi0YqhxhowwMd79HtmOzeQ/YwpmGTtIMW1L+6QHtRsQRZe/juyKPnjo0S
LUc/SZZhRURoODz9uTQ6LoGJzxsSE1BpdBZA+vJY+9AoVyzMoX2nqD23m4uwNNTlqMpXIej6RVBa
q9ihdi85PCWWoT4btv0eUl+CKpjvNLXfdqPqUHlQrkvDATqlOICKNahzcY4+mYEaWWg0KwBY28GO
KYyr41IBFGkpqIr64HmXigOEB3DHI7bWu8prDhIAxTIH9FcnxV2UZGeBbO47tLOmnPi5bxxq8IqK
4wbejz2ubYscjVNSAY+F/jYCScJVMlpRsIInVrdXVtb/sur+NUyb7URR21SVJ/CdxqrQ+hhvBkze
hwpa39RTEODhKfQbrI6vWoqhizFKzzoYSxI1ykUeOb8iA/wJ+CeUzpAFRCzSYei+yCobdSULsbcg
O0sM/agrVD7xLHPNaYCoIVsoLgWHDmGJVUBVwNH7O7WTcO1os7UfjNcw3FANHKyrFFGirou8HUOt
RxvFO3LtgExSa5FRR142TUSATYBpWvCSIhVhwd7YAxtbYBS0aawA/BCs5+QOWwNnL0felmdyWRWB
5g6RwkisA/AG3yDDFcAk8ywcNwC5I1WGQ/nkOi3c08xy+1J+lBK8aatW3XgDcrYojeaI6y/90mqB
VDWvAc7Do6HtiC/ghBNgYCpqEFUy+sKkK94RSRs7SSBPOowFlbwz+RjTJd6X4H04j/iqgMGzo7fR
Ch6DJsDpEkKyhMPjMnJUQFfjQ66HieupmwQZkgVqyimSkr5rRpT29PYRuU+yNFQ7V17Er4YFGVgY
B33CSoHCaW3ZLRLgKzO+Qy2P2DUH0Fr0hBydiYqgXRcLigAZICFnr+dvhWfhpx0U540frDXkJyG9
DociVl8Qgth6QdQyaAOPXDavYT/eYaaaryXhVF3yxruOZDE2dHiVkM49z8a1k8BWxecArGdTUvny
KYXmnr8sPVdPOoTzINmtMAPCpCZ8y73kiJELTK+oQG7IMwoEsuptMKCybBNno5emvvUapI7kTqF2
jfmr8mSBZrGmgfyJk+5irXjLqQGt0Wl9ixKovn3Xr7GBPZ98gKolk2Ut6vfydFEFzta6HOhNeRXP
YSo/h6q3Vo3uA0mWc8+B5xXSRilW5aadde8ow2GsJJAcJaP4XKsuukoHV0b1z6J6FTvqRhKp8KBA
uRjQpZuEWbsOATCaFJsXRdHf846CBkG7XzSHJgJ944bjFunU+nh6BDslke/goEqrkOrfva6CHelL
76oJ3pzhobS1B/Azt1baEm2iuoK4fLmsPXTHAXWASAJLaTFaIODl3QSzm5ebsjLX2i/ZVOF/aPdD
2krc0Oo65+Ytsl67kpJ4XDW69tih+6H4fbeawGrxyzj+EQrBrT+ZW0Xg3nQ/wOSxRukewIjNGBaS
IvyuVkvJw8F67NRLJ/CvincaXs8HzFdqxyHorhKdkZpZqeB2+hIIgfwYVLW6GFWc/pL+dgCnsB6D
8DKyuqPmgCNDSOtcpwy7YhB47KF5D6N2ozwDpX62YC7XMg9mbNxbgXmD2PYKfv5Z4EybuIGCkoz7
uuJt8aFO28O21uTHtjFeJAtICN9rB6lqDRuXZExE/29NobaQ1W5XtudYqp/VNACOHqbLqlF+eWLw
akv+EeuPRankx1jFAUbq6teiHARW4D5p0bYnQ9pT/CPwlg3AIh5PC1FMm6G7NsmwqQwqyLnXvGR6
d4U9NxajkcGYpr2xEv0AyKLGBxESiw/U3qZiyYVJ0kpPo3cCAAy5ZbVZIFb8GqTBNjLwXoRbLMfG
W2BX5KmqCh9PZI/XA97yY4G4dYwReZnsim6ATyIXbpkbz7FS7yuVSqxjhMjPw7+NGu0l8LKrKjRc
LgHx1wsLNYR66o+ZhPpNbALdCJG/6LVrr8GJwvM+pky6VQVnDcbOrRQ/dWAcjAmhP18uiLlUsJ1p
sdIa5RWJxp3qhDco4vi7PIvfGvTWuFHJ06h0D3EGVSXTYBrXOd857M/HuD/Lo/AGCsUzIcQz9n34
keTd2ijGp7bwe2TT6MilFEuRYMp1zNUt4M3tnKkcNgNN5goRP0L+UN2DWiebEDw5UIJETfWYJv4B
FPR1avf6wpKlX5PfYyTq7AMnO1NpwhFF2TR5DsSgV0HVNG7Yh49hUunLj9IoXg0tefEKXO9bNb/C
RnkBhI3GxYQd40H+MMvDlPWuB+3VJKOXxEpx0JIUywyYeBYYkgz0y4iFKol4ZAIjULFGi/LL1FuH
cEJNV8bHYyHl/sYsM+Tfls00YPtnhfF68q1DkmfPpl4+AR2/6FLPxoHORJI3eYDtYLlSu3Ky/Cxs
bX+jVtHS6lvftaRsqUXTueRle8Ru8VowNNdoUfqhy5NczOVR1QQoOsndFk8goHLgqQdb2GPxpQrN
uR6EzzoyTYzKieh4irMzLblHQWaFpP9lFTSPQQf2VTyCmIupi4zwaO2bPCjk8s+h+23IiD96VnNO
5vbCqz2ZUYLa0zoprhEVhwQ/yyZQf6WDqTPQCwhr+2JjOxPabQ0dYxbegF6gH8bC1yV5XGwZjd00
Y/pYNNEro9/b3m6anQUfRMsmb4WCwKNRHKvC+0V40O6CgBDFI1F/lGzdrcBRLQHbI96cqqhpIxYn
R6NGyFD6x3SUjojnSueMNR+GlNzu1FprrKyzFUiLnjE9QBwINWTG9STGw+0syyUKBJwADSvplXEv
bsrdrR569naYpPOCUfnOx6jChy2278KeQaNUrbWxlpZFBOi+GI3NWKf4OyVgmUskyqlEWAzU7EDe
pJ6yGUen3BmSDRx/dOwlDLD0WhpxysX/sd7Mi5/rvHQb8V5SvllZSRiDBS5U+qrGYBiPPHcS2Cs/
Gx5tHYfeVGvXpgWnqnTGXW6lMYwD68kkj6xAoF5YWitt+T7rSSFQbXWPTJ+SLhna3E9JVW86IvSq
pw/rKhKQYXNToEXfNkhAhSa9DzLjO13pnI3lfVgWvgdjQmmoJG881WUHXBIUQQ03RWoxnsk1Qnuz
V95hA/PSEGHjt/SiRSiakiLCatMHQApFPpCBYFUmzZJd7mGOiOS5BGjT3lqe9Ro4KuQXfRGNNMJe
6+20KTzKOhmrxlEfnPi8BYoAR/isFB8XigqMZqId2AdPvWPf2zqKGHa21eHfLLsxOk6yeZ0WF0WE
DAPImpvMh+EOkWlXFTopTesCDuOisuy3ajAsOkOUvIzkKhKlA0dKSRuie67Lfg8LQuONcLIR0dBm
33bgHku/HBZ4Eq8Irntea22Xdfo7hqWM3tBPASdexgGZUNNrF4pV1DxZmrVQR4h3SEhdVFH3OKQ1
4dAQQWvU0o8+nOqzJm42Pult2WCkrPkOHeyICAusKtcJ5MdwtM4c/wMUVHSQK8FFYMBZCNf4Wopu
0v7e06CldJhRAs4EHptD/cb+HJQwntm2EzF2toDloSGziUJZeYgdWuu4QaQuJsWCGpSxUcKD3pJ9
MTv9nDH2rSmnD3VqJ65UQTDoFCQofMwGU1vdhAIKF4HI5EdEl9yStzqZQ5JU4DRJe0L8RaFZ5TdW
C6ncT5J5PhgxVkxgQaJaPWjUwtaybT5PEBLTnlSl11Fc6XyOqoXGW4PbEr5TKCxlib2MTVNxvam7
VRI8HWWthFmM0s9CI2FlFG9xVF5WTtZvk1GwixI4I6q+a1J8lUefwlQ9kXyyrPi5JclHb5NLkE3J
mKHCvvOjTgTQ6i/DhP9KttLfsHd1KSP9u+xV4G2i9OQ9lWRYIC5JxK7NEeIApEEIlb4whSEYufKQ
eUFkjmRnK0voEp93kpCgSdvCdTKjIuan7GF2PbaQeEqQ7m976mU8MI7mY68QVCvAc4jfVXGLTDBF
oNqo+WlwpCcvf+Yb6Cq05G0GrImUnrQmsVSxizooNIymNgFGLUuKr/JZQ9kdRimNmKVacGzCs0yX
L5xC1za63KJdPua7qYwgaMTZp28LTvJgqX29PvTk22MbSgOWNvcIbqKF0dxRNeP3zybE5sjIerhP
7ZOctDrj1hTiq3motG6NUUG17MssPDYW9dOyImlfaAP+5TzFaIAhFtgA92QA8eg4mZsZIv7MGwM9
4p0R05ImYX6fmZO2hXMW0YTl416vRU2okoUeaApvy4qxhdITY4EmZOfqAY+F1OvqgXpj2vCiMcwy
jfs0gTZmKZmHEO4yU1GJMPoC3iyvaF3Y4pW8SAY+Ih55hbUEQ3Nd1zVQdOURfu0D3oN8SaUxUdmL
wdDw2q/S4b4y+caYj9lLNYZgNvgmzRolGdPuHgzHwJcBwrdNUvLg51cyKRSeKArd/CpuENfChLVi
uMdnK8W41kqaUEVEWRa1HgSUQYJHfrfVGbgvZAkpVLXVsw3FYi1A990BhhkEHZ9XPsvIzF+nqufi
lvKAHMOx6KwO1YQoB08JtSIbKRFNCAgM4cRO0oeeStwBw38pNLNdWXa796mhkjh0VKdCwIK0uVm8
qU3CLRqjy04wdW3Pvk+Czt7CU8K6sCyKRQMGdaWW5bbNDlXGk2x4sKZ4kVBmKc6woKK5GTJ1Z6kw
OwkrDJ45vVDeBt94ltWPbpje2qy8corINYzycqpNeV+jwC3X3jPYPY7WVRNC962HstRqKGgyEyIe
jBe6854aswl/Kgo6tw6kX06FeU2rVPKS9g5IgS5ZbjLZr0GsU9Oh7LUEGUusMRGLjESsjGs3ak5b
mQ446dJt7yLNG/cmVJxFyNAHF1qCWT8f1lKBK0wR3jRSIq8r+1JFeHZtyeN9NyBQVctkhYfqrsFl
dmP28O4wqUMGyEFeZ8BrRk78swBB+QRfglr7ULvw0ma0zyCYXrHrhgddZTjQwldbBA66+Sjv50Zw
4eewEnKNsgGxSl+D5827X4hHgOn2zjDw7RZ6+9bbJPSLiBR850u3DUkBhH+dha9mJskP7a7D8YZe
DmM2sCDPEkP3KrBGlMNCfZdG0ZWkF4jQoH7OEAlfh9whf610jPlQjSP5X2Tvsta/NJ1MxGL2W4W2
ZxNnOVqfyQuMcnSODcglks3IWLWqa75RxFMFr6gqjGQTaMh4TuUqlqJtigEFpVrtEk+DaJ+DS15q
JfpIcAHHwjnwHGVLpYRrEzR9f15AzdIrgCwD0llB+zyO+QU9bEQUrC0glYRoogrfyWI9Rnl9hFlG
1t+Jikt5Kt6iGixIE0Q3qux4y6Ak9RrkBgp9JYkTCHTtRWYuw1R6JdfeP0n+luorMHZJxw+HMts0
ZK+WhT6opTM0qurzUjBzIkWeNj6qdhehmBhk31IJPeR5FTyV184g84BbOd+2tm8RLhi2KQBxYcIi
5E3jtY0RK+PjblwVJe2wVyi3USsMf0P5oS6CfqWoqrX0ta1twhnTJ+fBDwNEZYSPR16nvVt5DGTS
fiIWWlRDXu7Kob7trGLaqBCQ3A4xpSHWfWrHVOfQAkHtHK7SwrShKDU23F+FShwhHG2sCcqekVec
u1pVt+ddYWOmxw3NJviqhVKdN06Dp2+IJCXHA4CXGsobZY/hjTeS5CfNCKPwpW8VNEktyvJRq9xr
ZmmB7ngqygxXGQwPwL67TmVdpFTEVlDYgRODnPcKad1RYlUSqV7liJZFkLY8s4Majj9w1Q7rNC0R
D/POESU7803GKgzLwMEW6MVKMfkY/GFhdhQEOcM7TS5ibJZ9qWjVVdnikhOaKHGM1D91+iU/aRgJ
wM30usvIgzUeGlq3arLUX0sJ8m+lYn9YRgf3sLkfGpBmOh6/S2sEYVuPtM/a9KYPmJNrqLNGH5bJ
AzqlySua2MBrrIbYD8uPIhv9Q68Vd1UMmKLh4VLr2yGuD04FwgeepgvO/E6J0TWwHP1VxwWPQBzb
odpRtaWnWkcVx9iE+ovb+ebOAfKzx+3zTpmg8PmFRLU95wZY+hu6AZs2kJYwRZL1gC/Hqo+SWxQi
qJtaMPmBkQOnGy/wbajISHi/gksQKLQqS6+f3FZtVlJXnSE8lmyAZezGzrsoagrEFrmIWBmA6lic
ExrUQ5oZ79U0nOnIGxClrgIvOEBIzhY8nRKAoHod6/C0YhGdUUe5MDHlIpytIWx22rY0mp2CYlKb
DjcS0t9nLVggtTDoBsItuhQGwbv2rsYacsZoRUg5ZqztFNMZcN/UEiNZQE+VHRwaamnk3J5VvWmO
4D9p7e1xLTWNs6rRUXb0gKclvMKATln6tPV5tal1DEa7hK4cgWQ3UYqnxAyh1g3QlVTp3Tfa51iP
XxoUlXn61U1f8rvoYb9EEydem1ONXC1JSBxwXQl9dsJW+HxqjiSIDouNDAMVW4Pb3IFZBvhEC7uP
muiO3//aeqngS6588gWkaUn6144M75BhleG/D/VwXavWe5E0D/ZY31CFQIU0knxuekPdGXZZ6TEc
0BWB3qGOKsG5NnXkjeTAsRdtii+DJWGjB+xIOxSl8qJ4PTJLGTgxUc3KGh/gS2IjFpYVu24wD121
H7VxY/EGZaD3Uhpuz5QetTb8qFSY2GhZD5scoebegz1fvWdW/eAUPtnoLL8osRrx6Dlp0xP067ap
3p0NCErAne0pnritHQKpk/VijY0G5WorcQ1Bc6HxebPUdwqathtMztkAJG2VKforNvR4LsnBHg2h
/WBMM6H8rEAgjMA9PZoIBcZZmW6a0ZBdYHMG0QWKjRk2Wv3gH+umKNd+XV7DA3NlI+f1j/V9xaDU
b0oJojzSA6lTNrTwEMmi9wDFNUgLzU4TRiEecoq6SRaH8JZBmOm70thDgQicA5mN5VDjZW0boeIO
VnYbFNWl1mqrAVEHLiNc9fBoVzbZ8mVFzs9EMHdRUi5fhiMaepYWHyOzvPLRusXzoaBiNVDEGNKI
ZFWyKRsJgZLioplkBdXmbg1rAnm1mKCsqLd5htRHS044xFVy0QyZawfTWYh+NdZrZebKRbP37Wjn
+XiQIRdxUBBgdNGveQgZLCYDfJeuJgTAeUFSCPoRgHjD3m1RRggrOL4UrqRRfTab8kKXm23qJKPb
KMS7CU715IM0aZklOVrb/WXjay+FfvA1Ws0h7C3KYR/CKDnXDRQrO+fdGptnkl96ad9TQdkMmU+t
JD5oDEoDnzBi8NULKxou8C25CPsWtAemvX6SrhXSA2ZqXg4qZDjSU9WmKOU9ujJIm1XqQz2gd1OS
MDVSZFaaLlo6mXmeTdoNlh7XOm3K2rbaTVxNG6dQsG9Ej9iOlm1OgcxEMimKyEZCgYugSKjloK2A
UbJk+wQ7BbiYGj1juUl3eHxtxk5ZW01DVEKy0ckGIABSctSH6s2Lure4plYRTQulvMa0t+WlGaHC
5I/g7t/CwXhvu9z1UDrX5KTYyNJAvWxEyLBk1G4GL6RkKdhDICN5Jl1o+XQbGNZ9ZA1bWdV2kDLL
ldSox7CXhLwsGJ2WDtGo4doeP8BSu6Vc0GHU1bJz9LVR0sPK/QuQ9cskftE1IXAQ70jqXkEJU/n9
8ofJc1YV0gdQnZQ7J69AIzm/ghZoO5XOo4RMAlZeCAX6uL0bqX0D14oEd2rfyVV3bL38Ypby/9+v
w3/47/llnox+ntX//E+WX/NixBw1aH4s/vM2T/n3n+KYP/f56xH/PAtfK5D3H83/uNfmPT9/Tt/r
nzv95cx8+tfVrZ6b578suLNfwVX7Xo3X73WbNPNV8D3Env/uxi+jgtuxeP+vfzyDO8tWeGFV4Wvz
3cPAUTR5vlOfN0p8wNeB4hv81z/+OOa3/OM3lGHa9CV8/tfjvywQLPN3II2mY4Mi1lQbLMKfFgiW
9buiYGJgyZpmOgogmZMFgv274wAmsqkxY+xsmScLBM3+3ZYdTWWjaViqyqY/bsVfftLTT/wbdazL
PMyaWhgo/OM3DGzFLy/sGgzdoboh6xr+DLqhmZr45sXr83WY+eyt/K9RySB7joO8lRyQvMUi9T+M
CR9AX1CVFwpxrawj2GEju6K8G5RY6+6mRcBBnt7QPEMcxXNDLOb8NNr2/SViU3J40ZSPCvDkJrz8
dpu/Lv4vF2v/3dVqpIA0jdujOgqmEd+vlsSuWdgQFLGABrscEMzWKWMESNQLT3/E8PZYd7GLO9TC
sLZSKl9bKKwU0/lod9tSal5UymCdDto7RYWzjymWeWdhjhyKZu5GHeHXnlcZXTPATAvnAjR+XaBk
DPQ0IK6akKVGVJYmk0HbpTjdaKagJ1nHHjFCZXqZv4p9OgymmyJaiY/LDXx8GLZAZObU9rrx0f3S
jogKzKvELuKUZUH+mCuwi34tTkW2a09TQn/xqnP2Py6q1LOVuCZxgfMFl/06lw3XxKhU7BNyOl/w
/XqTLpJ9c0nozIECVpdivmS+JiUMiHyhpvG6xoeeGsCF2CeAEV7BwAs4lM06tWpiVTpGdsVOyYtA
VEC2tlEtjIedyhCx7PhfwdTlaD10tlC9n8y6TFxxDlS0V2WAPS8BUcmxyBcsKJqWXFWfOlh84+YY
Hdqu3uoklsQecdhfleydN0g1i4/tG/lDRfjMj9ulpjNGO+gYAnIEVJ0zj8+Yr4sPLxVr/cdXFZ9X
g4jDW2TTQGXNuq3YpGvB/Bees/xSRy3u3607fwHOowOx86RwI26P+O7iw8V30KXILYFZi3lxC+EW
r8W2muGOA7E0vpW5tFHL7nVGRyocDixBdDLAPuNrUrMtozdfHRYm811+Gam3HpAj9MCWZJhDhCpM
o3HFoti5RhUrr+3tKFdkh9B7SFIi1G7dRhCpyceI9d4klFK8VTQ94Vy4Eeet424dwmONOZ04hcq8
A6wng0ArrspUkeX7OtRWm2UZwcvtIxAtOvQCUidsK8Vp3ULnm3E2IELwmpTmhnreOuVwcQXisB7w
q/NL0bD2Mr1tV45r8maMXrv8OY0UlJhAcJMMTRGIa7A4h+Yla8HquRsozLbx9SB5t4QwDUJTxRMj
C2J5c+GMKACnyX1fmAydDQ1lYmPj19ahJg0OoBBNW9xSI3QDAvWsHcJ2ldmtAjCWvBl1Y5XsdZyB
PWJ8IKG8sIwjG1Sg3L9muo96OvRs3MSA4yoBGumaW3dA3MLWReYIaTViTnxRWnRowxjN/DTyl/+/
D/13nINUTdHUb637v3Si5+/9b2fvQ/iaf+86vw776jsVWftdlrE9Bz0gm+bcQf5pH+T8TnnEov+y
dSC0ooP8wz7IEgfJ6F87OGh+Ogt92Qdpyu90nEjzagq9rqro9v9L32k7wh3oW+cpOw5YVMM2iJgV
MgX6j86TVyLBGD6LjjWSIX5pIk2qFS2IhmQ4RojDigqTXO0D1UEdwnRqbRFYylKSEBQPwhrtiQAj
xjSQUDU95n017OvA7D8nGs71e6RYdFdKx6cUpNheEwUWBzeIhE9hNrOdDht6MYsYKFVtMTdPYosX
QZobBAwA9rkKj7LQykt05Pt1ZKOZOk+ATMHPmWdhWme7MH2zc8gGJA2/Jtafc/O6lmbKHRWAtl7o
pftJ0HIhq1MegCuDsq+YhfqApirqS6tGEBIBADMRrNvT4jznKD2a6OO0DY0430Nuz/daYmffJkar
B5tWNw6xr+b7geTe5yQUiwzZqXmGNbqIrC88YwAvCJu77ITob5cJiWBT6lB86/L8OlHqau11aHYs
9A5Vmc9ZCyDCLh6ujQIaN6n7sdyXevE1mRdJiWauEkrI7tltf/AJssi6Wx2oMWwYD5adA0aE02ZA
bpsguTWQ3STBeqMyT3DkpGcY7VAGlP31CEXOFlw5S7DmKsGfSyDSAcraKIJZhzfDbRuQzy6C6hzF
RmrNVkn3H/mX1JMEOw+zJyqVYq4V3L0OEh/YK9cSrL6qh9+nCaafJDh/ADgSQeGPEtjAfsRvNf82
jGrvkqkpYQ1mqn4//354QIXruNYBBgllRROGQEPQhImTR0w1YgIum+8NAwmXenG753mG4CnmnD/n
Tuu0mWl5Wp73OS2ejpvXkc2FuUk21q3Gttie9vu/nObn5vm0vhoY/OTiyj63x4dqiqpv12p80kD/
vPbT5/24rnnxf15XFY6BUAMAkNPOaSV/3Zof68hdTRvJQBfEWv847ect+HGbfiwOGaw8uYVwPB8c
9EqxqWoET8TrEs7kZjGhfPq1GM9U49PyvE+VId6Kzgg7zVs+d5o3zct6OG1GwJcQaxrK7n9z2h/r
Th9fjKK48GPzvHja53Q1WVM2CwkvzdW8y7zh7/Y7nU/yWwdbXed4WnU69LTu9N1O6+JavahIjvOE
C/q1alp3uWCNB4K8LgmiezGTyltBNa9m1vnPWVXQ4yXo6aTElbU6U9ZlwV43BY99PsfpbD8W53PF
M6t+3oLs6owy5HNHwaFvINPP+/zdcfO6z4PnfeYL+TzDafl09I91udAAiCs53/XYL9FCPuluD+J5
3wgN9RCSrfy5HCYmImTzpm+zxujlPGGiGf25CZnuVAs3n1IKlmgsRowukFUhFKxFmw+XIdtXc5fw
bSd/3nXeJouO47TrvNiaurIeY+M8apNyn4iJbdjF56RWUH1eKFIFK3Gsr+YN837znFEPOQmiPw+Z
Dz4tnk7Th+3XWUHOO+SLVAM4F3cnzcpuP8/NEyN3YFzYAEy+bWhqOI4xCdFWQQKdFvr75O/WNTHt
LhDEVtyTYe4HxZwqXsF5XTyJ92be4ivDttA7BZtMYdAQCimHEWdFcm3h+c+dP4+b10rzY90I+r2a
ADSkqLefJy06SGg++92yCaxSaOF/TUJVNIpicd4A0AH5+CJ/kKuh2yHSVe/niWrJSJ1mkWq7huM/
UvM1ABVNCPbWGkYtMrJZg13j0a5oaJD0NE4GVm37Xqd7OE3mddTqXuRsQBYvVKf9YHnTvhOTzOD7
Zl29I/vY7ONa6BCIuQi71U5H02JsbWPfiwlO8uPGbM19IKdofwAhqdYYb1xXXs4AJsrBFYhff/59
R/EjQ4zngZlXIo/KrCE6weQwJX7I8Zpa0XqbBePgHlrAfCfmG+Pp9hb6kQXfWdb3TuvoqHAxFxjV
19xothjfttAwUkiJE4BpmgeVWjhM5JL3Gg03lgOy8AhCRit7RO9JHeqVgZ5qf8ONyveGhtJhVSCe
bRiVBmK9ijBmT0mnxAHY40F4yddT6OwTQL8MzyUoKzYEJTUDhDpIFA5FVAfzmOgNeWreNbEMr+SP
lfPyvGWeZJPDnoWaqEsNEDyUebF82v5tp/kk83KSSOZaVZuzz8/BcA1wP8bC1Bu1G1vp0/UgNSCZ
UXaCcktg8zkZQhT+il7bKunWVHwDMT62zxNNRF7zHMgmjKjm5fnI0z6NJLPlx+6nfSoT6Sd1kkGf
hQXidmIytSFt6jzLU4ZOYiHC3b/dPppoWwEYBWP8133mvf+NdfMun58yH+KF/ZvvgPY6fdw8d/qq
3dAjdD8Kpy1xI+a7dfq6PxbnLwqN3JiuZu2T0+QkjTKvO2mrKI0HmngweWBF1/IpkXI6bp4DFYqa
yumY0+bP06LelG1/rIQQxul+fOy8z3+7ziSGX2qJBgVIuI5VPOnzpPErTvVzdl4Gs/y108/NNagD
2p//dvu3k/7c9dvy5+y3cw/qwFsnAeqdT/0v2+ddpxANjVp5+/YZfz/79590uuh4VG5JSkbrb1cw
z552+XaKecvP5Xnlt8M/t3+7HC3Z6DXjrkiK1W+T5M/FNI9cjIpGyCTscVp/OsDSyeIWU/J0WuXp
jbqHuZtSzhaz8xaMQ5XPuXxkhJiGm5FQdT9PhtFBc0VMYvCgqKSK2XnlvDlpCkbDpz3nuQDXPsSj
qNRFp80mCuMyfBBO/O10qjANUfsCgbp5dt7++UnzclRNt1PhoALQCvT96fB57ts5T5c0n33ezM99
LSlZs1bSAbxhpd7P78rpjZgXodMp2fbzvTC7qCCDLILIeS85LaBvhEQhdKcZHvEVw+FP/ZZexDqn
iZ3BvcKvFDzCUGJY5cGE2kd58zWROoFLnZfTKTZAXopNDpwCI9wPjhjPJuKdwGKK0bAI506L6bCO
oj3MtmwzShir1HbwROxDBmEkY4eQ2PvY6m8eHXkCvWSIc39lKDd+mlf7vO0egdWmh7AeFRSxdajE
uuPOY2vcZHCJOziNlrqV+Hbz8P00mUf4MFMCF2PHeCG1qJrJlFer2CfADWIkETU6cxM537iMKjjW
7QYGzV3CdzEMzHl1AKIyQRgPjFKliWubUD4kA2crsNh/jl3nVMT/Ye9Mtttmtiz9RKiFLhDAlD3F
RpLV2Z5guRMQ6NtA8/T1kc5c15aVduW8BpdXon+bJAgETpyz97evu9h8FMO69mitBgNC7P/fsPt/
adhZNNv+2rDbZGWjvv826Pqvv/Nf3Trf/D8m0yrPdASR3b/MuXx5Sfr2RBBYtsXo6pIC/t+9Oote
neMzysKDagrXo8P231Hf7v8RNnOxS3q49Gzaa/+bXp3t/t6qI1DcEQxVLUEz0XNMi8/66+QoGnCN
ob/sdwIbDfD3RsENLpNDW9W33aitFT7MeEsRlh4VgsFlb9fEwNTpCg2aCzQVWnl/NroU80TVAA8R
TXEUQO7rLGJU1BMR2ln61IoabRHG3m2ArnL1S4P0nfHXm26jMG2XmHT6qgj8OcCXxPRfPwLRRXOg
5xFZFV/VsiXgLTVICzBClltCd3GmMEfuA/ldlkb2j9e2Lq3MX1qdP1888IVpkpvJV/LmxRsnod+U
i27b1IzgdbmtMyS3DVHYmY3pvw+j28pjWpTWBeW16n/20X8bRf86+nv39fnaAseTnGOuQ7/31w8P
CSatGHgRtOO3d447pCvU0Wj2C2+Ry8hYNrg11cBoJUeEfwkV+vuxt96cP9fP7/DpXU5v22ER/f31
R92hsQI3vxUX82zS6A9RwwzOmYTFhBTFlePgTAbC8K3RqDcHAo0WkD3ILChyPNAOKNN/HJL335HD
cJiLywrEmyPSjXEYOlXXbY3SxZeajPEaVU59/McHfzNy5YMLm8tFMob2gI7KNy/TRr7T6jrst8Sn
49T1qSYoN5PnipRH0MjRDQHc4XlGw+7b2iIjjARD2QB6yZA1HCuHHm42et4hUa6//ft7uxzz389J
AYQJA7dj2ZyS7uUI/TK7FrW2nZgUhm1bf5ch6UnQV765ToBpNXzEr0jPPYQK/fcX/fOwC9u2A1u4
vuVarFq/vyihJMngO2W/TWhbLIuQoOuKNOb131/lvaNuM+EOfGkiynEuf/7LRzP91k5IZ+Gj4UYi
qpSP0ZQI4DPijP5xHr13FH99qTdfMGOXqI5E1m/9SRHslGkCMJLvwE9xnkvSdydGeCqeTn//gI58
58vzJRoGx/cCTuA3C/IUp3B0Bi5oOg1o+mGhA740D2RtkCpXEWmlg1vMWiSZwRrtJDylqdZIad0A
iY9MVzrDHAf9dWsMnr1LM4zrEdAP7bHu+r3GFzGmx1oAkNJ9QNatgUaO2PqtEdqncBr1smii19YC
nDCld40PkSZKBY6EyVZH5FRRd2/1xme3Fmr3j09+OaBvTluH8ZRp4YlicvX2tIUm59lUdfT/bdjV
1kjOVIcKmhzrdGXgu+0uA9lBG2upg0dYvtSD7nQ3FFquxlHotVc8ZBiymRETz9SjKaz8ckCalgCJ
wxZL2DSRzVoTl96QapSJ8uzLeVehjaohZFmz7RxRgySnsQUnUBjILAdzF36cPPJQ7aQ/Gnby8veP
bFl/3rsEtHXLuSxWgv+9uVSTIENkJzLgPLXM130/H4Y6+TGWtNPa4WlO8N7MvY8Ph4pwV0wcDkO8
kgZ6Nju1qebEOEbl9yLl/03zk60IACLg8FMcztZaOSX5EwLyRC/Yf3behpAu+Rj0cAPMr4nhx085
SmB8Jdwn4eUgO2A16zR5wm5oQqPpiMQN2o4+HX/mJvn9qCG4lNUTaD4LUrlbAG7xHXmyO9PaF2Lp
jgfSrIIltDkyewf6Tr2+J3XjydeHdCTVr8x7tSrdB7Q3T77IHppEiF1AojupHcT6aXwCRIyT7Q7s
DFcDMYaVsyrtgfuoq55JU/LJWfe7cTP70ZOTqDucR7SxkRQrnSwg4n2bKrtagkmY1lZU5xy7RSbT
G9u/kytEKcZOV/2ja8IJGIzuNhrUgQkPHZvqqVbENExu5ixAIdy4oABI5upo4YoGEZo2PlglCt0y
+BY34lspmzvhPpLIIBZ5LT7blvcIkeyjzLGCGcG4z8FJLULpeIvO5x8hdODJi2AHJ6JRW1zFzoL1
ijSXprvN4ukfZ9WfC5cvBFUrSzHlnZRvVpCxRfkrEAEwI+w2VT7iZE+NpaXGR1gYOChjdleI4P+x
/r/7qoK7rjAv8qvgzaui6tX4XXHwGeZz6wxEdWevfYPrbTaeiDfFbed9/MfV82ft5Qsm2dIKrICU
CvvNLacFXwfunJDBxtVALVOwYGPy0BjwnZovQmo6iObBxMyyqMR89/cX//PCZYtoX8rzILjo1N5c
uFEvgB7pko8ry4+oOzcJmuu9O+M4regLoEGVxncD2+o/DrPl/LFKXvamwGRs33EcDjV//ssdMDdD
Iye4GSF1L88BV9jayXNNXtI07tOCsFH2DEuhO9Qk8XxuWTyxFJM2oJ8TgT7k70fhnfKPd+Nblm8L
aUlKot/fTaqM2fKqABfvSBVkXpYN4sTWQUQLnCwBrsyhtc6tNDXhZuUtiq4V46hknccDGCu72AqY
gX9/T/Z7Xw31MAIES2Au+EN9UIMMV1q2WxvhIZM9Y11dZiha6ecqml51S8o64TSgUTw74r6XveRO
+WGSoYmt0YLiZkULeG7dTewbqNx6C5e9VyULvtdVZ0aPVmKfOmXKM6WI3oIMC0Fonuo5fo3dcFzT
7Qv/cZivZc3vt0ZfBFJedoROwF7tTS0SuQYhR7HTbiV2mS1ZelF/tiQgxEITFpJZNBg1MTdL7bjg
IGES4tZCaZiJy4Wfs1trTYKNZ0qXS/DCMm1XtIyYmwZtgM3DWcmBpGHzAkpPo9CBJuc/mnYp15EX
z6vRxSDSBEcQNt1OlHzgyN1HDrfVMct2EceoBBf5j+rLtd45z9kZI2mUjstydvnzX85zAAtBPvkX
SwFq5S6Od4D7QS7Qr5sBB+qObAIRu/t4wI/bFwUSsfg1AdMnYgp+3bvGjvIcfVM4eis2gGD2HEjy
Mzyj5ZCUH/Ox7hcY5kv+bW/TZV8Nf3hq8FTeZIWF9Gm41D+es8qrxlnAT7nExxDG4On0xieqcV2F
7YxYZfoytzmUktRtliRtOivbbB+G0vv+93P6WvX9cQL8cjTeXGf4gwc3Kqd2GzFRw4w+NUt7xguG
8Z34jdTP16wLpIIwN/Osi7Lcbsk6lOJJJ91P+fP/uOUU7630FODcpFmFLPl26fMn7Q6T6FswyFLT
svKnA1iXlz7ErVpb01EJjfFX9bjLSW1amJl1C6w4vZUBOHY328288WNYovMXVQAIrpgOMsidRTNj
1cwvNc4FXk8e2Vdh848QHvilgwu8DyIUNGGN85SD8cg/+9j4JJfNkmFxDH6JrjyW3txXrxkRqstQ
2rddJsKNyL2PeYVPiDjZCZpdOEIcpenqmPsYxggljE8Yk+kHG7g5SErNF8cNv1iyfPL6hHt7Faxl
V7/0+CCcOlZHVSPna6LvvpVkP7ts//Ox/fOk90zTckFICc+8SsV+PemFjVwoTFhOfTf9AlmzXBkz
ouJypqb/+xn1ziLpsYWFO4BKjM3U5Uv+5fJqs9QrmtJqt1VUvCYVTiRZ7eq6vCN3EVlvRRpxjs3V
LdzHv7/wOyUvvTAb52fgIno0326ca2JxKjBILM+FWPfEvyx63I/7tGu/2Q7Y0dmH/mCDhvVgky4E
6W/rfGInTwQIJLKsXFUwC1zRq+1cXQhJcZOsS7UJL4SXv7/Vd050z8Q6KB2H4oKN7e/HqItUTWaz
2W4Lwp7A/xxI9vqizexuNMQyVwqKdPmvZta1aHlzpdPxs8lHBtIlgEX8/qIBqXmjUlxdlu7PpmOi
tTVW0FNWsyePEcDEpe21oIcDZ0eX4YMd+nssTuCPA8hKTunejU7TreKY9Edgmdgg1fSorOHQGf8q
gf7cr/FFCm6dku/FNd+WX6rvtIihA28Hv+xWJrlmrIN0yz0Taije2Ne/fxvvnrFskUiWpd1Gp+/3
A+MFSRrl/dhuneJE7gmGPV4V/++ZxdmBOQjAKpgxfxr/OmH/3JH7KOsppt3LF+L67u8vnLRWVFpu
1W7zuXsZJvfekuwOwxgWTjw2t2xXMLOz/0xHDItexJQ+Ee0q1gb78DCC5Jy33tIxNbiH9Gaema7/
/cBYfzZFeIOSzaPJxeyLS7/612t5mHoxxy0oFdtwv7CqQHFwu2STVu2JfeOPWFEda9ffeGD1fDk9
VCiAQ3eu1rLBIMAq9upMHMK/vyv3ve+LCplvit2tD/rv93fVRTq0ncJstlMfJRszn+K9UYh91sLv
u3Cjz20XBMsEuTagTxPGe1TtK5smYp/4hNEBQraFenDG8UefxMNDb0X3cdi256g4BIYzH2ofABor
zbEO6h4JGCRLRaF5LrgvBIl16nxwqSqIg9NccZsoNCWcMidvHXuBfmnrU1GxQ1AjHZ5923VfslF8
nHtyigwnkc+gdL7PtVpDkoZDWMTjKbO4rTnNXB3LS7ghNcDfD9g7x8sPPM9jMZbU0tab8zuGjwMU
1KvBkiIpmVWy7t2ZOKGij5ekwj+quL/3jOYV4uzq769svVNrBdx1ZEBkuOn7b5vYCnpgVTey3uLj
B65n9u5OGWG4tUOHhLDSs/ZD09yQRDogIKG/6Ti1ID7E+d/vqdhLCfTMl2nEH3eGqiDus/LdGh7P
dNu4ucbAaJKDgtcPlbv1ZfQLCyhXcUxcu/3H6fpOI93nxenmsonB9f62+2TPYZTgVKu3ADzEoo/i
re2XXwldBakU1YAujaBYIgqFORJtqriO/3EVv7PKoNn2AtezPMsVwZuvn0qpwC8q6i2ahJy0ob0T
LhO/bRcqyRkamv/8xGyF3tlLUlMi15akpTqs479fon7qln00W7ymzoOvQK+T5VB1GBhp2pDs0Dxk
hcZNP9bBI0nBxMv24XeH0NSDHMN6G41hcJcYX8hLiNf9JXeTuNt4mRJNeYcD+9haiFKgEBhL5JMK
6rpjPPlhu8RyJxbUyenRSEf53NJiwi5VPdhx9tJOesKR3iRfLpgqGFPZfZthtnKcUnAHNNn2FqN6
KrpqWJOeHu1IJHBeUtf9qr1YrAebCMfLnugUkX+2BG4QfkklsEh4I7ZpfqCbYzy6MKRDOYhnRTzb
nvZXeAoVCJiydI07YermfraxAvewBBls1E/dq1NiXlSj9l5857mfreSHpq/fDBDoevUo2UHcl4Mw
TkMTEhSVQ0lb+HEYfEgkJIQomg5xr+7mebKe28LCTTzByAwhZW8dWdIisl33tgiyZyqZfo/maT6P
tnkQVW/d4P/+zCYoPVXWmMAjyMwFd8jieZySR7OJQHkPc7BhVj59iqnbcsjhX9xSZKwdNjCEGZpy
aoL2BMBZPiRKfrPjav5mptZ94WefulwZGxTP6jTJXuEi6b5XU4v+vB8yJFV52a/zSs3s9zJ9g2+J
HViXzQ1yv2YCFAHtbK00FIHMaW/msqKq77OXzkj6rXX57fqUjGcS40MXpr4p1Zk7uzoDp+tuJtok
16csvxI3HUilrFDDERf1cIRWon/+dH0uTMdVq5twq0YEfSmuAFqP3vH6038ehjzCqzPQk/NFlW8m
Jbnt2aU6hcOkTpE70uuMJpK+wrQ8gG0g4xNgQHmoZfMZBiC7l5kMWBUNqJUvP4H7ITk3s03M/9FM
dHUz3/ZoZcuwJkOEZ5j8TbcqQ69KMv2ubLxjR/7Y3X8ealIEFLXKWeZE0Ik2HQHUsDnHTTtS41bu
05hiv4K/h2kHY3A3hG6ICcn1bwJdP5P8QW66lBGGIBE+uH65Id7dejFIQzm0MXsZgzLZrCrjQ1dZ
xgdQGfc6kx3swcK4sxp6xwFy+nA0yESLRPgYxWl9E7dtBIeaX3NK/NM0Z6u+HcmhBryzGGU63FEm
NMOUGYsuUf1dm66kmRxsFJX3dRaIi4ks22tyzeCYeOUmMb3k3i11ck+DSa/HSYGcmzza756OD46p
9AHRYUJAtQzgVSTZtiI8bt0VdkhCAuijwu1yait/2yK4fZ5cAETQgJDiG+H8jGvrxnCt4D43m+Y5
/wywdX522zjbjz2h2E4ltzXbl6coDKaHC+64kVb9VE8Ahds0KuiRO8naK3tGdGyJb71WObfXnyhd
B/YaC4lac2MNHTUStLHmKOtZbmSdfsZ1IW6k33k3eZx5nN9Y/7oQev2YR0vGa81WWPEq57M8XXqU
+MvI2o5FpDdJ4VgPZk7AqaHvelIF1sHMxw50GDzpuPBWJrJFsNu8sFZES4zWUJ2wr89kprYb4GBW
Azif6TmYVK37z+RbftTYLCzME7feYDvnsuU8KW1ieYwm707tAEjaq+LvRCNMC9uNBD0Is96UkcjX
mrwKdtRd/jDn/f3kj96nPLlA03Q17g2CtT+K8VkImT87yr3YZmgcFxcsW177n/r4prYn7zPz33FD
qFq3awl4/CgA8raX54lOctZZ1c3EibOsOsQnPHmuMS3txp52PeziCrfBczGpzywk2efCCfnP0wfo
xs2db6XeM4HqTqTy57Ef+nvHB306PVdubT36oLNufSLZo74Jn4Sa03PSGd+uv2WkGJ6KFg5vHpbA
0gqDb4Pe6z03GVBGXvgQXB6mzk3pC83uIWMEuqoSu9mR7EFCGc2lXWVb01MQEoqhVOUwbyunJ9iu
6TqT5tdxwJxXl0n70INAOQFR/dDgsHzoLg/ki8LAKn17CRKCLFEtaDsXwXAzFKTb1Jdfk75LHlRR
rcgb/xzkDfGU/ih3gxd8HJ0iZb/mcS2SlwSOR+6sKFVf2x980RC3jaHn5uO7d6En2Y+LVZO14sxY
jrSOMQVMW3eMKYYGCnmkvSNgxWotcMKvRhVNt5FfT9Cv+EnHFDJlmgHVNZLNBCf5rhnb9G7Mq/jW
I1Shxs2cawTf2omIgtKOdahwaC5kLYkzMTz7BhgY+IA6mHfBlMuDQ38treIziLPyEFlpdXArHMNt
mwTbYQJVkILrYkTb3tvKTFeEmclDbfvVIfdczlI5x7fXm10JgGQVJwMb/dCcz9cHwdzASgNza7ZN
dHSDeu1Hlr0nHuvLrLqDF8N2SuofpaG/eSEwiow+Gx/gECCU7jOSkdhRB6tSjmvldtHBMiNkXIVF
flaZ39j4qRq2EQvhqrUB1hGYw3eVph/SNHSY7U6baFY/jKnZNtVIfDXBTUXr8i6o+/TYrksYjTNi
5oUOMbXF7UtHMBfZl98TfXS5j7OBWY6d+wky1gfTIEaI9tc95fyqGJGkyBQy0qQFNAxqSCN3j37f
vdhTdzdDJ6YdcptJOItxz2QpJAwXupCQ6Ytvhzt3JofdjrduS7yqjT8LHExqvBZanSfb/w6obwQ9
W8KsDSlapT8sm8xajmZXLRmFErkSlXot+xmwEcp2NkPJDYH2z/3k3dWenldWVmGGmPcAPO41kZZg
mFVWDfsxIdMrGa0NONJtq4z1pO1tittZZIwc5fSDHed95TBfJX0Hsljl0oHMQYgWLSWr4GNVBbWy
mR50p4ejVz2lKdA3LxEfEtecibKGJGzpkKpA0K8Nc3PVKv+bb2V4bBRcjznr7osg/OBNcLWMcbK2
bUJlggz60mSUy4FuXF36t1kCJWWeoZEVoLK7Fvml44EMK4xbNY5f1OxtRDkDrG8gWCSO9bmozDOt
Eg2ffFuQFy1n9p5BO3+PCXlh+GfvoSNZQCgYqtQGmKimafzNZNQnO0W3jiKkxJTu3JkN8PZWwI3T
oHwz+yO4lvPUIvwBVZ2v0zwjnitNWsyM9XkAYbsxR6vZMKrSWKqJxIlK+ywM9hEFcFbc23ZwmDyW
BFf+MDpdrUrfeTUKh/hsUToLcgnPqZ7vzZaI1R5swSL0CCq3jRLBfhft0hC4M41/kxycGlO1Mi7B
SAwtvPkkgdvejHGslrMTbeuhPNqWekKkToB3IW7oBL4WtJKjC4S9z3/4SfLqtCVetxkJak9lsZC6
2aQ537Gr22dPO6C3KwQGADbFB5dcSYbRUaBZ64ZxNZqYxZUNRs+vIL3hRwTc1h0Cf0M4GInBQ5+d
ACNvZptIoQhGQleLdNN4QLXrXnPbtfDaJcTO1VN3BKKarRJz/CgswwDCO9w2lXZWisnnwqqHA3CU
cQMDcJ/bqtmG+BidyJz3bd1/K7gBJtWk7rsJrHmSQS9QsVwVdTUe0gH++/WnVpkEWQX9HgPOiXaO
u4WYVx2q0SnJ0WabS59RWBWIX981kILEB5ymJZkTENQDBQq1NOkZ+0mx0nnUHPw+alAZtPhLSkEL
/vpknzj1oeqiozMOkJmjvj5g2aGjWJn1iszq+mCzv4ExMVT2FrfISV5esHan6iA9yeppjYKr1Acx
2NAYLwmPvr73OB+LjSOTb4wG1CGJRkUASU8GNHDYlW60zXIFkCwzIXQJTLnI+y6yj2aE66j8c5mm
OztqjHUb5l91VBVrGZG3k+u+PPSXg5AmDBcwskNiCo3+AOVl2pXAfmOG7biohn3ugyUfuWcujEto
ng/bduF4LVlJQb+bKmQjwxCCKZREYFwfmAtuZGsHoMoEKtpc7ZtOuEjU8gxecMz8vybi5aCE8dIY
4bBpL79dn2ILflSFTNZzgxq3rIvDjIn94I8zWl6KJadHWEYjqlr3nlcvynDuwMdejnLdtuUKPj3g
Rq8o9nPINd/lzj7xufHHZnZANJ4dcJhkB2uIt7OIOzgK/Udfh+WG30L8vDyUs+zIlbeeiywCVdDA
zL0+n2QBS+X1x0EkuE6hjtYXTtqUpvHh+lMQzztDeeyCBnfTutawU5XeyqYmGInki5e4asfNz1+N
OMgOnFI9wE6BiSZml4ctKjNUcrg+TIZQ0L9fsjLCt3N52u9c8OMkPZJMTDLeBvQ9rpo2RADY98ZN
U6dfLTama4YZ/o3Ta4KZI3120mC8iWV7qhX22wb+U2EOTDy5r1mS0yfrHAMMIknXVU5smcUObm0P
rlzOGSh/3/SJCTR4GCuc0oFZbWqjsrnIIaiVrcSFFP+YfSs80ORr1lnaEOBQ7PHZmhsRCjbXjn8z
kR+/HFLyg1xmD0bNXjVLzW9Dj6/HugA5JzP4PtndZiR+fp0CwBoG4tebwIrn5dUl5+eXfNvrj7Ny
y/aSFlTceNdnASrgwNMXe9n12astTNRWsgZ+iUpjglmKvHp3fd6JC4uL4vK3Ta/3HQQnF0X39eH6
z19/MgfoREkAxOT668/X+fl4/aslYvkl1qRm+fPJ639VXd/u9cefvzcSZgY0u1/e23h989c//vlO
xJS9CHuWP9/Sfz4EcDp4l6P7UkLXpOa+vOHUELtWjNymI0xiBQbSn3ax7PLTf369/nR97s1/h5Qj
28DReLo+f30Yoga1/X/+roxasQEFeHt9Cj/NvG7y8mvbFWyVfdz9eSDd1fXX/zzMCRvpcgYau7j+
yJre37jBKFZ+5uCMpxYnZ0SQD1SHq6asj9o03BMaSg+EogC71yX5dsytcFWNEnDtZRY4JhivEce9
knbQLYEACviW3jduRKB6WZyBZ8V7Jy/mlYx6566brHaThcV4gg25xO6WAdGjOdO0MFDcCkzGgMDK
TocfmTma2znOGZ/6M/37ldEz7VXmV5+ty21Mq4N99kMuP1GxxauGhXwBrlQu29xJ0Lmy9nhp9qMd
u3Mj7HsEK8g+RyLbwzh8KenYLwxvNjbmLD8H8k5Y5qYc66/hGGU34QRvRdrEQnVh90TaFy/dDLBD
PLXNS7Unvc7bmoF4wCARYVGrd2yt7ubJ2ahAT0SEhQRq0DxxrO6YNeSXkvRMRg9qP8cLNRlkUH4H
hsCqBKKlC6hbMm+WeVZ/VQ+Dru+VGwI4chzqp+gOG9ydncC0colRyAHGcP/8obUF5rJj4+E7UPZb
9yaZSYISCVOEEYUFGzuaRfRY6Ig1VEiwFxtDry0MZcfcqT6N/W1vFh/CtB62TQQxiWZkcCd1+VUT
JbBO/fp7FfWPRldDmTQHEmELMMJJDDtlY+QN1Dz/Ikvs3RUgGXJL6n4ryyI4RA3aBEVtZBWDsevt
Hx5Ivl2sn2LkWx8ii3KmUiF5a2BXrQkGZIkaiQC2AOTnOg0StVTYFVdmnRcrvHIWt+dzQtSKGxHf
yBZ4Y4mI2BhRZstZQWTRppZbTG3gllMyVGFJXaIDudk3KW0tKz0bRhPt2nD+gcYxPUvwrTdu4x9y
TazIJPRw7yA8U3n1YmRVe5AuAQV90lPtwEc6ZaoivMA191Oq4DDlz1fDiKD1sSA8mDFg6I9rkP3u
ppRE/7R29YXdrV4xwym3kbT1rfIWZk/JVxAOsq36LiK+TjYrzXgTQXrNRDGXbAhL9u60wDCt0B3g
D9QjGxpCWxgTLRLmsodQ36NjCqhMqA2QGhDU7j1p0n5hRi8mI0PiYq5I0zL2M4L6pRoLGLteUR0L
BXCvyCvqYEIEnBB990wnEVVU/EkmHnf42VErJ2maY0d/qCX1YeHmfrOsRIQ6ffA/jlZFMNHXtOyb
2zrcJiERELOwz31Eh6EdDbVLzfJsWqg/tCDWo43jcQkBMN94ogU6Dvh8BQb585CZhPG5Hq59Rb0P
FSpiW7GcLfXi4CTekGKDj6Zk4xSXFKlNVJCcWGcbw8hauh+qWslyGGhjkU5aVv2dsLNmfeG8B/S5
9j1REa5J0G2vMn89FVifM98+ZzZj4dSE/hwBtl2GJQtzZn65aMAqo6EY4eiwr6Ojn82vBaNko1Sf
jLJ67YfRvemBoF7Qlh4AYuRaJDRsIiK3uIz4+8HY2WtQPd9iFW7GQtRrSu6SuKlAnuIhjtE/qxqk
E3JO0TCTpu93ROfkryoE29w6iT9wm3ECuFzO26RT6Yr0iu+kvk73rIAIYXTfL5p67G8UKPnNRGTn
soFMvzfYzYGLsQ45e/fIq8sD1OScrp797IJr2eT4WogS7QUlkBHs4Kwe6j4hjjVI4odudL6HgljN
c5swxzG0cC6d4ORuLq3gRCT1Mp8FtVmTc2lfriJikAZgv9atjBo2cYHOmVHKredMyDIplE/15YFY
t9ilNUc4/Q3YVHdr1M2xDar09PPBZm3snOA1rGMKLIYQazMYGP0tLHqpW1nHR2CU01Eo4kUYB0pG
gDQHydkTQ9ofWoTzBzaU48r2mV/kUdhArykUzXVWqks1aW9FE+2Dhs6KrXL0CEYB1iwa1oWUO/DO
xqZR9R4iO3EAxRfXSqxl5VSKMXlsr55bXXibDBEWrS3Q+bEfb6KyiZC5slobE6BbLxh2rgkLupjj
PWF0/FuEZ4VBu+a+Yq95du1XZLFWvR0t/TZQeI277KAccrGLWG08FbXfhlx/s02QtSnFTmFiNG1G
EJyFN/0ooTROnrOd0smjF+rD3DeqIypnQjFEcmcBT0zYy0Dq5oy0e7is3IM+KjsiblAVL3OXnOKQ
oUY05MmWWY7B6YbRI+/LXUTXa4Pyqpke25BVNos7AT4r+kSzUSwpbtHu2MB3x9lmmhM0B8KvA9C0
RWezRhE3ugn4Nx2Wx9uawzfFt5Spw4aEWxKXpJcs8/RCNEueaHljPgo2feHcBrMfoKwlzVraioTC
ajgPUdlSMQT+esgveyyfGCVYoktp9ONd3B66KViWduffplSAUWY0941TfSO3ipPO1elpTNuPmPIw
ctJ82eAC3Ai6ZmvqZACmJcK4Zqr8TZ1ap9hlF1JGajmUQ3qQDNPXZMRZK/IE5s3Q6Bsdj/Yao2FP
9HWvbtuAm4ujP1hzhH4uqeHaXCwxugLJOn3C0pF/0AyQQKiRZ0yGfLEsaXltSrJXtd9tjsRnznsd
pd8HKyIkw4J7zTXBgCdzvpIzYG/doWGNpde1sxoQ+J0cSL5pmz19mWkvekCmbSOXuqvCvZHP8M38
8SsMFudQd0lwHIMg2mRoKlFjEc7qjsQXSHR/Z1oB5jElZ9Pqw+SudtnDhpN9awXl6ONtLJO7e1ON
MxFzwt5FItExq60J69Qb7R3OLUCz4QfdOPlDlQEnTyL7Do1CgWPegRhekCFs9Z+aPqweRZL0pzFW
n7jc6sfO7ynrRVwsghCkfJJ/VL2uD2ZljEvz8ivKOHI/PTu9cXQ57uOMHkMto80wDtarobIDqQTr
JhhXuhbyYz610UUESJeEwGRnKsdbH08e9gYI/gatJBEmyc6262ElrWG+dTjMMBLcfJ+BVyPqPhi3
gUG+Vx1/FoAhssTX9xU5mWdmpucOKO6jyvodLShyaPzstROdXjp9E23c3HxNu9sEEf+xHr7SkGhP
aYJNqyMlmyTZAD4Fqeyid+x1osa9abU9V5eJfcPo9SFhmDWggCFQp4LvrCg7p9oEpKUHhiRsXooo
VDun8ljaKVMEJ+6NaX9ToBLFpAkFy6ILaCJkgxt2n22nPHt2TmCZRbswJH1wD+h9PyQFwVuYldJp
3hhV7N3pRGzdCQokQ9ud7oYPML+685Q0JncQS2+qcrKBXHJ3DYXco92Lt45JdHpWU8MOxcfGjiHv
0bxEVQlaubK/ys50iL51TqNDG8EZnbU39M3WJHPoJmPeBG8qZhPvu8d8jH5graMhKuWwTpPZW2fF
sCXh2Nt3sSJcMetwxPbYYmXkcsMNp4x+wujuiO8jWSJeMEdJaIPbK0tZ4p6oSuIlQuIWc0JxNnZB
R+T/snceO5YrWZb9l56zQS0GPblau3YPj4nBQ1ErM+qvr0X6q4zIQAKFmveEuFqRl2Z2zt57abTA
EJqMBBXY1lrvVXuYZCaOSHmOU5SZG2KmkVVxpuhn7Bylqo1T6tVRpg4Z92J8jWrDOVs4Fla5iZQ5
GvJgV/gyI2k5rp6MLN8ql5JyibplX7l5Qko6hMsQveNdQHmcIF81bsiwGAxdHTkjDUg/3I7CRxc9
+jZ5osiqlRP8NMCJHjtSsx1lERg9xkz6egKBTVbZ68qOmS34DKN6TsCuabdX8kvGXd7WcOJZLp8n
lrPIXQVNAif+alJiPdp+8DXsRXeVztaIkug+HDCLZMRdr2m050wu4AJYFas7VrTyoCPWBjxUXPrx
hHCahR/4AQS5jgTgHcNJgsJGYs5RpBL3p/JG8p+DdNOn90lSezdZu1BJ9OFFV2uRSO3NGOjKePIB
3JHYaRZEXOaKlwKsw1xcu/iJmIgTyco9O0YcpP0mSkdsiTLUvrr9D+EV7psBOmvMxTZwhvFi+2B/
JUkgJhJmBvU0ukYFDhjDLl7yYlBX0aTGY9c/g33EAIEs4RolfnrLG84klPL3KYKThzzCoQ17yr12
2c3xWcuFPqppPw8VM1vVPAhmML/GTHo3LQZM3DmIV10L1aivcfxWlBc6R4DTyCfcRPNG2WGzk97k
rZg2BrdAf6DtBaVLP4SyTA9ymp6rqEkutCjGR2lPa20i47xboiUd+0utJv9h2VC2g0tj/qxgZWyV
nnmIUD1gD2rEDBSOz5NIhivjQfdodzrZemChKBNTte7o0ESo0jwtUNepFTnrAjDkqIH4Wa3iobRS
wvdAW1MabumxT5lFvC/aZzJX/SMzhoqqnJD35rRpnV2AdnFrF9a49Vy92LVRnlysSG2b1J/OBYXi
bWzqFjBKap661tHOcWg31060N0bRP6ToRnqalHUy+Be8o8MpCBFvx1X/M677mp7RZG/JQh1ODgvW
Mo7VpotqbLV5aGzayAx3hk9Z0TinWVg9FWRk16ilMC1dxgz/h1VEO+lAPTRjh/m7iIJ1o4nwAiXq
Po2s+BDRYKACCinWqr7QfOcsYhfxbiAFf0N6/kieNXBq+iOEU2Si3RZtItfRSDPIcL6hRdWOTlT5
QMviE3oDeV42miTnqSL2ewuxI3/Ix3JLsLHx3PGPPyWdgrza6t1pjP33QoQ/Ncyb95llIZUkwB4x
VbkahdUzZQR6Akgnhx4Hpb2UJp3j2g2PeRNCQczrcO9NbX1wqh5CmEvlbhwHaq/R3OOP6T07uyYR
at/0zA7r2P8yqekKcB3Zu9XLMzCUiqZI8QVjbMMhEcTbSDO+jbbO/HfMevLqmfEkhg98wM0fzKmV
t7yLhzshyvM4kgc+5tAmC85C+6JP9U3nJivUQ9EbTBlAHE2mtpaGgA9cA1OhBGhsRUXizgk/AvNX
7XXWW1D26Prc7L3U8IcO9pC8U1cnbohDjOyDIwtrl7M3hr8+sqDMWpbcRfBBcyORQIBYCxKu0bqN
C5lcBEcsMFQH9mnTxQc89s9FRDY+kFNr3cPrWzmN7xJg2rTEiRPm1AR6fWvPeu799FsT8WYtnI3p
jM+2m9vHFlaWryvECiYi5Lwo2KNNw7rDRyfQInhDatOQka+5Ie3a6Ydro8ItaY6zeoQoY5IctS/h
T9CfQPiOGaQJYVmIJAOFDcM061kVpQ1M2AYRHnWtyWTvixp+SVts0tj4gB6rDJOZPkhau6kCSDwk
5IqgPFT2WCI0iIi/R2e6J8Pp0BVVtRkqRO9pten9kO5ntXft0v7V60f8I0QvQ+oUsUVavtGdRK0d
Sj3bEsDZr8yB+g9ktqvMtfchH76HJrWQvCVPtpjGgVxo2zhClb6bOi+4VloqL0bZ+BvUVDkNTZqo
NYFvhWXGW8b7+a9brEl6Bgk4fElKk2mKd6qbnPO9XW9IJqoZ6uHv2mBrDhbTqXjsCWIshkNj4ZB3
hYnkkpIMcwn0dZC4m5JuLuks/gp+7Je61ajUUuNnkYqepxpZyg3+LZMT7BA93adi9M6hszMMhXZc
U8XGKyh+mU7QkN0dw+QuC2svpMjphmTNqXSaH9TD9b1v1aQSW1G/7WmyZWn5QZvM3Y+hRVlLw1rD
LGhLeqK1il39nDukUw5WKx5rikvjQL+2xb1w1jrAQ0PRPAK8I2UgDZFDtJr91BQfngkpFRlstyL+
0pgzn50DcAu02xTWuia2DiP23rUW41pwKIXjuU0oo9fMHHPvLdJAJaq8KvagJIZNXU0pYofB23E2
PLOzBnwNkrWJXlt3XWGcsN9lK7qqPXNZROLS9GekwWSvo0hZFxtVzjHv8/vAa8pLUSRUfpSUN89j
zuk2w4WT8LQaRBrcZTF1kJjaWpzUzoqok2dmUJKD1UIsE6mj5ZsAuPHy0/wMwS3JYD/BisNIu/Lr
0ttoeS1vrTc9G3TK5oqUdzLMLN/YbQlCy+eH66uR5b8L8wWO6nOdTs2JMxzZLW6K6ab/aHvTWCcJ
6WXKorxHgIoIoq1ZM30LS+NblDUZXY7ih2LRvh8qUGda+bMgyfCCxM7feU7yo3fmUpcZZocEy73j
9+WGANxgZ/vim2kWdyJZ6rYUskeTPpmKMP+2HNXk0rpHo4ic9RDQf8nLTK3DptLOykmYyGItJHe5
sDnP5j9nJDFxXkxfxJQwbncUi3wtobBQDVer+UoNY50wEXnz+uPYSO+UGo2xNpyEvePXdEWjvN5i
4D8Fk/UhvUTfxXqUnobKBXxWGlsz7tpjXSQtC3ROJcwjHwrxy/AkhDXbGVFD+HJbVEmyd0P+mV5A
trfNeSNgtVEF2EZCax5Y8+CYZv17k8n4HDbjQ1UAX5J1dclwFqwTt6RDSOYPlQRkWD1B02HJfCDO
KAaNqf1dGJRo7LRhL/fOofT6buU6A4E+XWARqqN9A/P5ouNp3VFyZDzoRv88WHw9cEIzWwxQSS5s
UGu0HO+CMTpYHpIuKrThxgYDs/dotqSRewpzv1z1o1Eefcji+4Sy366z3/VR88/10IAZh2J79Oxb
SZEFnEc6aNpDaAB/7U1i5DVT8UfO5Jvlif6Esa/cV5PurkvaT4Pt0tC36goVScV5326C87LJeudH
RW2N2l8Mc6Vt4iP9onvhV/YlktY35pT690zaD47Qo1s01uQORvHV64gJr2NChikJwf4TrH9wnLGD
FTg7GbiE/WfxWxKUt6lvh1VGESyp5vZYEz43yFmZMGXJySzyY52qjNTAUB6LwXmwCm/YmzUnrSmt
ae+tGTIiOHNk0w7fG6ZrMLLeBIC/TdRbKVFFNvTDQBuYB1gviVcc8lZ9mKVKnytKQnvaZSg8Oqu+
5a18ZlI1HgedRP6pyF4L5khj1FjHDnbTCiP4Vngpy7QqUpyRenvdpRRMRx+DfS3GVQTc6yR1RtF2
EKwNa5B/sUpZCky4MIwwOdUEGlyQzO1mIfu2GEL/QUVlt9aGSt9BgP3qIVxb6y54XnvAe4B1qyVw
qTnUZmmdhzF0VgFrsSah/JYSi0ChoTd20mJNM5X6NZgMxkGv2udQPlYjpLUVpTHv6gbpXpUQbVv8
5exj8XjLRObukqA1t3bNv1xVJhWaqBDXXAdRMtjkBzKXPnYZLnO3UuidzOwWdZl2GIgjDh3W5Vry
OJZegd5mjG4BlsEowT9hhka2z+lT0oIa1HGqbJbK2jUplbUGJgEGx5iqY1M0/Y5wbmPj61CtGtZt
9eB+yfiv3OfGKJkqRMcCBdVdDqU3H2V3bN1U3YIwJPqgirJrz/8ysgbj5OQApetBEISAFi5Kb1ED
U1ZlTnxJRcXu6RpzL4uMs1WhJ+vlxO93rCY9jWjHsjHNI2PHLYYou9fr6r4MkzvLpOg72d0m05Lu
zM4kl57jktCuSj9UaTuzmGuQ29J9EiRLbiJpPpUFcxTRIz7qUjpDXWx8K5KquI89BYa0tt99Ci1r
rEB8JPwdW+hG1qveHZruZ1M19nNt6c29nzTPBaRGxEADTAMrzF6dLPpZum73syyp7zljsJokelhH
YykcT+Ol01zrqMwhvfqmvZ+CoXpnGCzQIJoJUftldGotSXW8Hb1blKIpEWGZr4eu3YQGzHCNVrqI
zWcVB49RPnEQ6azOxxKQDwbpEclibt0ayfghksa566qpW0cEEZSU8u7qeTOSuohbVg739gBLW+91
+2VCNb6K+ld8csG8xiVWo8/uR2ifBzVUv/Iqrdd+4tUui34ERfY43INIDG9S13PaDY+FYOVL6cY7
O9Q5Nz5mBsr3oARNvYi2ZPp6G5bWzrFWMsYEgLdtqpj3S7S0CZNadHAlGQoNizqz1/DxhulXwzHu
cCdre2ybEaF6iNw43X/1jMlhRl42IIH6cNPEMt1OZurioIqgS+B1ekrz6VfF8R37XfFsBy1EM9bR
q5T/MjRt/Q4gFV0hD9qfPvX4H2fgJFgzhC2239JancQ5l3CR4KxeMDSmN9O4hJLmdkksGgKS4KEB
RHjXuyUBeB1HHY4hdfZhT147u1A3+ARHvS6fLHLD9x3OnKMvJROaxlmbHjMuIwitF7LpHin2N6fO
jzY2FoHVWIbiCY3wq937ZECndXomZT57MEnQXJVEj248K6ZCRjXvGiQlxT8Tg+4QmfmFHi1rrKo7
5IEx7tqkMR/KYTEFO5u6zdzL4Ibq1ur61eCcsVFtCVttHkW0jNKtG8Yo79A29TSwnGwqqQu2zWOo
lfoDtC/l7jFbZd9TylNrd9DVveruyybLLhnmAhaeqfEFYSIGbkMiMKfN8MZ6seuvorL9dytpgJe5
DIoG5R9mhx7dJbKUqVm2H8UANY9epn3KDfWVFYF+Jv5QPwSxtdWxg3v9WJ4b9OTsFU5OKcj5+36w
nkn1zEmjjaiQzBufBhWRG+1Dwvh9jw3iwbDiFXRX52QnChVRAgO5GwNv3dT4jZQD4FSEPUctm7Bh
va1NPZzhtt13XWocIVkmjwJhnKtDbeO8CLKjm84uBYwDsaI9JRli/jRsgVVgha8ypuwa5koArC8L
HIw1BWg7Lb5mgokIYR3xQ1605l7RHYW+Ncv0HqjsuXZ6Z+YI7vLmVPle9Zq38+qZdAHZHTRsQ1c7
1F8EDc1fpVUzBHrOvdtS6euUzqsK37rRFXpIAawc/UaM25GUqE3Z5rdy6mLmTyzRy7TSrzq1/hmr
8tQgUOZ3LeI3uJr5qvbxi/Wj3NnGaLGiNdYOk9Au76prlWZyk6PKpA8VcBJOHHEvc/fDD91yH7nd
k6mFdzJCcNumxbAXrmLRJngbaWcPDmHGZ/r0JZ3gPqFOkolDkRH809lj99DjLunxHXxxJYXPNI0f
DNyGNEpMd8V/EpeHOOL+27nKdH+0+BRcsU1LalPLJnEM72aHtn4ljWkTbjT6QV8yu5ZnN+OAN9JC
/9LIrkWkFvlnq0fe16rI22dal1+rOEG77TjtS8TBTbE3fUVMlewpH7KkmkLvWKkQtEkfVN9GWkRj
bOiXKCH6oPID5wR3GDpJCdTFUrTqrdz67iMVelGUcJgNQHP2PAA2etUPj+PolmetET8HykGPMWCy
XVUgVAiWelWBxrSoIoveDeUrV6r84o8w2bVh2FgWyk5CZYw1CXctBLrZdRAn1otDXDVwys46KZAG
L7Wh/3PVrRjvSIsbdzLr2oNeIgvPiiE/jv2IWSAPv46tFb9k1WNQBeVrZ4rwsbd6NBdJ8hD0kXZH
8MG+isQzVZ3xoqwgQp4XeA9pIaJXY+lFtEN1mlOmA3yfz1E2XZrA8SinpONzWlJpw2R2lhkiDJY5
1rn3sESFgay/TIIWFuaC6oQ3s9tLSc0hQM1GsAA572nLEtpBhF3M8vLJkcMeVqqPvyQrbs6ID7Kw
6OSOSM23HcGCO7q7KCodVd7MMv9FqcHf16aOgsHsrSMzcv4STDZWQ06DX4wapxlmumu9GaZdG7CW
ZW49Xl0m/Ouq7Dvmd5pxCAy7uesmlrwV8IlX6MKvTeu3j3ywX6OECDkhD9m2sN8PBTK0lSTr+4Ls
u9nS1aTBKqR7Bx1g76frpmvFuQuZ8Oaq/cXupEAYKsWB1Fq7Ik/nodiw7lnp2vcsK1ssP84515xh
2wwlhKq30cnT5zrU5DPzt3AFGSjaOxXzo75gjd1PzXRzBgplzei9tZbeviCxZYnr5eMDrR3jNoly
06ZecsXC4dCBHL9KtzGuy0brDJo9eCCpX3AbbbKDrANAFfF0Zl9lJ9R6xqNwTnHbpg+VglMpgM/p
tcGyxvWs58l4agLNfDO+Z6q9+UMQvkaaGd6RKPI2uEG1yRyvxN8W9XetVP1d7k8XHLAiOBF5A1Fo
om6wK0amqBPGV9rEhb5TtVRLosFZTydGZUs1a6eKzfvWzj6SAO3lkFTWGzqpCJHdU9OxIknImt6V
VichMxd3nt1pdywYEAFFHTUeOBBnI9ROqmLPE5ry5k5Ge7A7jwhFr3tnZWEQNs70nJJdeBgGI98F
A54ZmU3FNkAHSuEktWFkmihrt2Yo6k2Jdw63mXyNqIqvaXZ/ZLYZvUztvdtE+Rbjf7+diFztquZx
rAx/MwDXuJJUcepKyyE8LnwJCboF5dHYK2fUpg3jhL/vTbv7NFz+f4zf/4DxMy08tn8YhP8Dgqj7
+PdA03+e8t/4IcP+vzqRRx4+Vc92yeH7F7oPE+W/MkxtkwxTn6RS28Ybqns+rmMFmj76f//HcriL
9BDut00KUXid/xesPsOx/zLP6tjfPcJQzQAAngsA+C/zLMuiAWlbZV3n1XLS0dHySOakzVYymkct
IiWNImWS61BkPuig40ZLI+cia2rUkylfBILiFQaNYUdValYjyK2Ndl6T5Y4xZVo3Ek19aSL90ozh
w4i6XSR6UmJaZbAWpL6uw5PptIl5kVGg7fNeZM4sI0hQPwcGFQVVOnvDP5H9q67d6GIidDxcSNVI
yTXm/65PJ2VFZKQmzZPVDvVFOvazb4XGvm4FAcxShxnWd942MaERkAZ/MioHOyB5CK/ol58dq32V
dEbfrKDHszHcApy2x6Dt5cbqelrlhLqesFbfEc3Gwt+RQGxD4ztjargVghUQIFSD0rd9YvKR32t+
vvIMUN0BroZz69b5Sk8yKOogN9NcbgpTf6Owt0uM6Rw42aEUYfVeluoegz12+yja9B11TLPoT4he
8N1LBF4kzTIDe6cq3a44JNS2ZkmBycB4DEJq7MsziE8IIS9TDTV9cLqe0wYbNwL45inQz83gZmuZ
dN1apPfOFFf7piTX1MK/F6Nuy6Au19imFJIqvLMSHfU6alS1gk+0m6xC7AL7B2lz8VqhNM8iyz33
wKBucbl2jTMADeeuJ/VuW6R34IRa9FTjsLGD/pen+vfByesDraRtiI0WVXy/idsBnUaC8YoFD3Xw
IqMmIECapnqNsUIWzHFSuhAUQSLOX+vMblGd6A3k42ZXqHRLuxd9SIviJfZCOgGNHgGwo/PTacY9
abrp1RoJN8EId2XGBmDZS6kuhxB2Okr692Gixdcs7eRm/m04mWvPDWJZaG6raa7HZX3H/8Af2z3U
S9oEDJPZfcW5VThlc/GefDqlhxBk39ptfzmyE9faKL8VsU1FRS+6ncmYsqK614Ml199CW0Go9mdn
VCrOE9Gex4olx0oLUa90nXWzGLyXbhgNLYaBHls2Gpk49A6xdNLzYJBH5aEzofJKB5L8CXSPxQgf
MXwJ3L5bBzX6y6DR6eDk+g3dgNpHyswB0Q70qNmLUCwYc2IQFR3G8Y1bW9lBt7Kj2zv6SmAVuOdT
k4Rp8p/vMwfLUpiiKC/eyjhRF78sC+rJz1YWte91S1ZkWLzodCg3BP6RQhjDopiG89D14VkaGpSN
SHq7Phb+ekQJ8urGMW4X7BIfmhVfjR75X6ajyaoMziG+6A4YVI6pbek3GdNKFRP5hX6cv5lezpKZ
LIFNVdIK8DwUFRlZXjc/9y+RbeaH+XRF4FFuyW0YTto7yUbXRvfbn3VblRdPF5cZMrFLk8whOx08
udL5DUZYGhsd//I11nx9H4ny3aTxeQ7reNj2hACC3MVhKHx6WO6IyXHCtgvPMlUH14vFMa7s7Gpl
CDVb+iVUhFW3cRp0uw4Ktw15SlAgXaQTQhYe0j3M0zplhr3sAiiLeR+uPSFem8ZOntt8ToSm2NuZ
sb1Oc9c/UflAjq6me75nM1r8EiaE4XiegJVJfokyx/3cZElyLRxxZL3H341drrkGisO+ae4Ca/iJ
vt15SsPY3uRJQ4lq7M4t1mnHaapTrbtfR60iSzjMz5z7y3ViC3xugKM3aH/VadlY86U2UkBbfl9f
LhWIdDLo5STCf95PkVLye3F9uf/31c9HLjd6MuCVlrv+uLjcNTjglNRgUD7mJZaHLLf/9YotMr2T
lZov/scCLlrwRH/wjz4vajOCKfoXjGl50LL5/Zw/8ElYmGeShA9xZXnQ8uy/Hv77Di/LIFy2DvO0
BYCxPPo/fwJtgWcsD/gDuPTHxc+n/UFgsoLkzN892//+8H+89O8Pttz993f9vP7XB1+eM0C0WaNm
phf/7z/K8taoZZ5GB7f332/1+QV/f/W/Xvrvhy93//Htlrf+45P+fvrnM/94+eVz4JNAp/z7E1ZV
Z2LFycrVHwit5UXsBZe1vP4fH2K56/dvVAX2scoQ2HAKfKfziwR4Piw+H0VTgzJCR0XESjdu2qB8
kebcaEDcui6RH679KG5xbVQP+UxG8GYyQlJRnqVY7HO4LLf+vqvB8rF3hXb66/bl6kK9Wl7h972f
r6IWiMkfrwjNfcUyRJ2GGmNbr28THbBS3PlUpJeLWo0T9fM6K6xsFRWxv/njxkKk3TEt3z4fstyx
PE9EIBgGvb8TKc6Hc6thlgzzgEYZuCFO/VGKWCs4ExlTncgNAVc4X5K2D4GntRSOzmwmD5/ScrqB
mJ2bJjNZYT4/VMupoDJvJiVzft/yLIOJ4SoFD8McuDiisl0r1f301E/O5DjsivFrplWk7ZHLVJym
eTPOiMhl47YQh/7T1d+PW57G3qjooxXrijYsy6vqPCjlHe0KE64+fCuiAL8oBQ9UfhMFENvq30Xu
PpXkTW5iV8k/iD4Lnwi9QHmiV7a2CUI4jP3eYopz8rPWPemB5p4CL0F8hYJ0Dce6Py0bNV/yS6K1
4DZ14cEuQ34YtHiBR+bHospbrmLxN/adT6seBPx52aAcD9bhyGhedgZhGozAxVllbrli6uZv7Jnn
tWy8iQjFXniHxci0cL0+sV8AJCuDBSGBECVhHOTjk0Dk3sueQuRoTXCVtQHDY+VDIRDaAXvrSnOm
4oj705vWhUazsnVLMq8nJpsNxoJNTUnl5HnKOmlUBnBUJmjyLCChiURaofdEJrpd/W5ULk4jgm/k
DIdKhsfcsMcjqXeZubVocazcuhHrPnLFUbcQUE7GKdAi42TY2DZ6WJVA3JAccyZHyMpmvtS7OPXx
cR6i+dpgdqjyDb3cFqxbTjkZ3IxY2j+XAjea21bOtausDrsW+4Aju24QUOOsYQKAg2f+/b1505Nk
dayzR5+KxScoyVsAniKzDnqt+v3yGUYFVyj1ZjpQP19crrNOZ2rANG/xlpnzHnFq4ecHI5DTOo6t
cN3MHrIgH/I/NuEY+ePayu1brxUGDXUbm502H9/UK/Gd6ebYHRK0VegO/0FKLQfgwnj667axIeEi
GkIsQvPZMPBKgMTh7g/UlTkDoP647pIWhJyM7IginglJhLH899eZf+xs+cXnTVD1GFEnYgSWw2n5
essBly8Auc/9MBsAfXG0I08/kkwPiHX+wsul35vltibVzG3vW1/ETHeNZsIK68fipDUmTkL/XzcO
SHzQb6h6s3zp5RBaLv3eLL/BcpXRhOlqYh+cmYe2QNEWHNqy+X11zPT3PgyzdTHq903coz0geBco
4XLRQoeN/Nux5+oYFnFwM6dkOarnzV9XyQbZwaMVe8SqkpNZ/+dmnEF2y20h9oY9h8XJ7625nd+b
Pxt9RFBgEX2zbBCOVNtBsL9UXaNJssk5oFRXxam9XUyRy+/3aZr8D+DCJitOypTGUcA32beOu+vS
ORJlshCS9R5V6NY1V0OFiDXpTTrLoUMc5ciYt3whIkBYOhkk1eod2ksSX/KVEZrZxiQphX8WVGDi
7nYJ0oJON+98gQPR7DwX8icNtWk0W3rneHoHK7mEcfJMMzzehqrKtoa0gb0v/s7UDye0oJzQ6Usd
lu/z+VfQULeRGEfnHYLfkjPRogqT4agdlqOD7la6IwXkeWHCfe7pfyfOefSeT/ZTMSDhl7MNm8qu
PFOpIyjZgulTOGdv3mgsBrW6SddOqSQMoXlUC/oYLem6CIPg5DK1PiAM2XVR+4rkSNthVyZJIrME
SSMR7U/TcC7EyAz4F/vkjDAGf5yqHuqUOp89eRr/c7J8HMcmA6duW7LE9GyNORYHKj66raIleIh0
FHQV4p7EJHxkxlam88kChxkeNqHPWLz5uoEIdxWkDLW0kMSpKLBZ2QgG14HPnFefx9IFJOVhaJ91
UK+EtFMs6G5ZbndbTwV0gSX/JSmfe9qQLHvnrHle3S65OUuFv1nep58wB2E4mJ0QIbVWBAoRnuCG
mQ4R97nCDiLn0V31QAUjo9RIKzMulaETLbHcttw7JbjDJAKmqGUMnabwRYhM7BKUeWdlf5vIqTlh
1cfchJgg5uWGIu1Pcd290IGeZe2FwNmFqIV6q0I7xw9Q+AkGsdS8lDTkJXWBLZ5O4vN/RYoXjeru
i6HCES8beoqwR8Hiu8jDgpoSBGfKZVMg/0Kppf8kxUjhmYdPo/QnX9TxQX4Sr1BF/IO9akdomgsK
C/CleyTt3vOHZJtEaAELTig4UpBdfz6Af+8xdT9Q4LbIk3oHv6LYIDPzD7pQjC/zd4uISljrpBCs
SP/g55s32E3YUGTZZC2nmXF6KynfgqOfWGxPcOYxtRCAnb4Sc5Ztx5TOhuXF4zVpCjymlbf2G0aH
5dfJF+AtOEsK2FoZrPMeABuLzfy0XPL9GPPt7xuD+R5NjZT19Wi/3G7OZ9nl0u/N8jD393OX68ur
pnER7SuDHTi/0R+PWy7qpptuHdf99fnc5bY86Y9xoafrwvme6jm9/iyrN30JowYTr7ZB5vVE82Ga
9Sbp4yiRWib9YyIDWORmQd6bN5fQkNYv7sZQJyxmDL6haH6daKNvpwzPXUtQHCLKTuOQQ/U+uNVb
2BYAeowtJQt7KyNSxIDtmqva6rB3yAEVcSa/07adyIQIvpY56OyS4v8K8xcyb9X2NEmpSWo6eum+
m7THyYy+G3TjfMv+qixfn/1n4s6LQnkVhmasCyIUPzwZX6ahdF/I4RQHSkztDsF69zXV8F1xf29l
/dY1+ox2lRRPtdG+kMBFgFykaJflwrvVYaVuBWbYpeTyEZnIF0xy0kPiB1aVip1jgypsO9djPhDS
GHTwPlSQ4icn5vSYhF5BpvZ0W16VX41DPXbsa4Ac4Y6sY6ZZ89s1vvaOviZ/6itpnhxbpNt8rFqk
g8zr55joeAim99pA+1gUTnuoVTC99hUimvlLjE2vrUtivS6Vqo17Vj/8IZiv3/su8SRqBHkkdCke
vCk2zmQ5jVTX+LTkBWBbc9MvuSanvTc0xt7I2uiLQ6t0+VTtiOoySlyTDl1GEzr1aZMvv04YNasY
+eZ9F44GXbcx/HzJ0bMP3eDQFiuS5gDCg6adavr3PCJ2fX5mRC9+2yiLriQ+0Ke2G74ut+tZDEci
FMOdicL6OrlNj3qOJxgRjJJMr1+oDEJeHGS+M9Affzj95w62aw6nWCr32PV6+xyn0+Pygn3l5Bhk
/QbNWuXeMGJHnzvQ8YsXU48Uy8I028IETE/oEYfPHairM32//uvkYjRLTVwXtAudF8B7l+VVp8gj
d2k+xFrhirvlsFt+S7vWv1ONNh9tfYzPkY93ePn4BZ2rhryc17h0iaEnqWWsKyLbvTJ4SEIKrAF6
/e8Yu5EeRObb4E/1joVyeAoRbT6EgzZ8PqINi6PjaskXLbaTnU2224mw4fRBaY6xCvW8/B4P9l44
8filjYtgi3R8Yv5GddQo3UNgcaAt75TTKh/sLHpntoXJKiSDwgiEuh8bn9Lm/DpOXG6TXuveM4dK
mOY5OfOHIrqXEoff8giwgJtQ78S7Cjxc5FXen1kYGHeUifP18i5kbK0VJoKv4YhKqREmA72f13e6
iDBez+/ighrJG8f/ijA8QMVtJPheqEMDbOg+H9F2KAqnSX34yrE2SWY3OEZi/eYIRUNh/tUGzgFB
4n9kJSFw+DkwmiBuvOH0cz5fIugOrrJm4QkP0KtWkXoi42uDY/bKECE+H+X1qyoZvW9dS6semAja
N7+ZOAQNjKidyr5n/3ygkqw70smsK4wxzOq81yaVvfGNuubn56l1MkQ0LboJTYpLHDftprbs7Fuu
nZcvjTSOjAGGtlvVSf1CkxIL2ZSZH539tjxAjbgykBjat8YYq4utchfOQaPfypbdQ/gsYPFK/mBK
Timyb/RHL4wqxrZJHfKp6B4nX+tXneHWP1QWYEVq7Q+UGxCQ/4u989iOHMm27K/0qnGjGloMauLa
SSfp1EGfYJGMIDQM2gB8/dsGVq6sjnxd1T3vQUZSOF1AmLj3nH0SnqPm+gT4o/tbchK0Fw1y9vez
BfEjMUHOS6iRE0E3S3k4NfuWiyngWvfDdzKCVstDMwt6PBbO+sER9nAQWZhjVRDOg3BpaCwPKcW4
hinVvNueJEs3QwhtGra8zjBtbc2hql/1vD4vD+Xueer1pnuhtJLtOm6Jq3r24zspApuVT9l+IAlb
2eoTW2xqV3getHtjmswDiydtP7tW+uhFlKRLVvk/C65KPRi0S6rZJVKPXGuj29hDaNZFYAMAapmv
aMFvl8Pjmv7LoDcJGMWu3o0RQkMzKZu7sdVIEbUrtTJ6XR6JWche9YNh3I+Qxw5y6rJtN+Ak6ev+
UXr4VpaHTVG+FXYwXbQUQdvQd86N1KMYr6pOjyz0YrjK2c3yWVBV/NCH3nr2Ylytc+kTcE1qyJ3h
AX1JKNt8kha4HKCandwK3m5zj5E9OybxMO27LHIekwEo1/KQ0I12Pu2qC+rcEWVZQCPZ1MQpJKl6
6yRt98MojOvloVTq3hOa6EjxpbjGrFbsDW0URxf93r07Y0iKiWT77ItmawaN9pb1VriRnWhPJZTH
WyfNkg2LyO6j8O+nvnC4/yAWDYGn3VmFbl5VtR3vQjH0r5Azb5bnijv9S0uj9In+grdvx3489DNT
N2QSwdzGcwxJcBin0PiB1HzYzm48kp9URndFK3SqiLyf5Z/l2z4KtFtf52Iy1NC0/Jn6++URVvT/
0z5//d+kfZq67dNb/l9/dKP/0hu/eW+m/L38+bf/8f18x5//+Ns//+if3XGP3rbtebpLdICug7Gm
Fy1/td0//qZ5wd/tQAdtTTwT7XCTLvwfeZ/B39kSGYbnk+qDNUylofzRK/f+7vsecGbX8WzQ4Lr1
/9Qr/61TzuvrS99dD8A+m679G8y+1PGzFXFG7hl2y00/zPR/bNoVHkqOSaOUN8INzlCsr2ukfUhk
ZUggF/wdv8a6M7k/g7g42SVNJcBj/4GA/juHXL05z/J83TH5mL79O4ccJ3RMTIE7HbS2vzKBdK+s
AaSS08k7aMEKFtLAh/X2ODVp9ypNoYvI6F/O53+TJqrOwr/G0Kk34QecDWQLrm2Yv8cadE6rYxWP
x8MEQHGvDzRe60o1fSoOihc+VQCNisi6Rcv064NqO/DNAa2B9qpnvMU8lDidjEfhYS5KOwRVNAFJ
QswveXdhCAzXQct71mIMNP/pjTt/fesGwPuART96aE7wbzzvvqc6N0wqpccidjnoXwdPUQgt65Cr
IIJ0BEviF8m1F1MWjfTGAX6zGtz5jbY9Q6OWoxilE7sc6xnfKE1/5Opul5NhaR8g4bDhk8XzYOhP
oxlT1Q9cIFThGwfJOqRFd+2VvAze7PsOX/qhGpxkRRtgH+k9W/jeBAtb+8kBM6ZYzQecLPA1RnT6
upVClhGphWEwm3d+9WDalknCtpHt3NmGopRKaIaYpYIohyNNfB/GJr8E1JA021BXmDom8DXM712L
PWndTCFgTYdKcV89RpF21rDnbxdcTV64nJmyBUrm+GsvISOx4cOjEQWEkVcXDzNfNzr1xhuKPYoR
fIOzk20c6K5uH2NQddSRVI9u3GLlpucqQGfazXACUy3q8OOxAgPPOyGwjK4rz9oamg6VpnX9rZX/
iEoPE2pMGmyOBg8+dfQVRAIMeTEUBKFgkyWFD1+2/UP4WARrdYGHps+FxbZ1ReoHjfK0usiEolXB
YsWtPnOFnLHwMm9Q8QXYQO/4cyY024FguZAMiPQbZ6VItqp5l6Qvdh/Vm8SjlhVM3FXCOnmpCU1n
rqCCxsFKa9l7+qm7LwPm2pCk9nV7oRSHQuXORsdcY1rHZQo5J0CB6FQG9cOODgJWi1+up0FDIVVr
BTZmjeUXzY36ENqgpkNexOdFuB0i33mqbdoGvidfWze9OGV8W1FS0ILs0lBXsmrLA00QPPUWLeEa
S1blEbvZwHSZIv2w0A+mJrqWA1rHFncWlb7X0ckuy28Kg9M0SLkbHftxqjnnZPus+5myWpvNJtQp
NLbx0Kwilz5BKdtnWxF9ptR+AXBM6ztE3oucILNLsSFXCDk0x86ruK1V0pdXRacxzZ9N2Huu5sAZ
Iu8OdliA8r1BPeeTq2Wa7crr7nJJQlaD8G3dJFqM16m+ZYtOpZcqjGS5uunsyFrnpU7xDSe0FPic
B1oeyyeIKJGtRDk92hIGVhRwpaYNcgd9SM4ouTMEl1g+3eFgN7iKUvkkZxwLGloLGXHqRAZ1sC33
Bqm0q0ZrswdZr+MQSKcWe8dSyn4Tug1eTsTDvlWd2xpYCcrcTeCENxDmGPV8FpR2Vm97oS6MARh5
MMMU8yL4qFkj8o0j57d0mCT+BbNEYz/czUngr9qRx0db9vA1aGUHKywA5E2ArZT12wvaZETC0vow
DTOB9DllO3ZWzw2WOUaOX1HfwLfJNSiNUkKPdkgNYLO3jmdnZemi2qZoZRH6c/XC4EQgnBTPrOzQ
eeX8YVFCOtK6fEOlgFPqU1tehnGhO+2qLcxsp9tkRnWAUAMXrFVCpg+Y4A17W+JR1URTB9QqSES9
i7QXW/c/e4e00dz2UYwh5mnYBqP+dgIKsgYjm59aVK/Vual6rg8R5Jdppvim+XuBWriG1cVvuElk
krIzoYi9it0qWhmVcaMb9kdTMEVkaLK3PvdOP1UNQzW3M+wKD7Bt2jH92hm39nJG+o6BWcp4O4/a
L+C5D83I7TWRv+mjGV+POQ255OAbFfaqiE9XhrTKzKFjdOPZY5ntiyLcAByhxmSmX6JaLlOX67jj
oFSiIO6u2YziGQ31TxX9NkscJrjntssLsUrhc2LPV6CSmosdIEfy0vr1nZUyvSyXCXODuY1kRJkK
S1A5c2sMYPmN4D2V8ZWoox/LJYJGiOBCnbhZ4UOki/VVMrOiJ7+McuxDLHmHXlVegrzJdtLIvkyd
CahqFW8rhXtswIZfDwYGc4eAkCFxtm2UGatRnUDLBdfTbDIR0C5GL2bTGl0BGcYBJHGoThgwzM8I
VAn5SGTXqWvfCgsGAjtHii84oL6Og3ruKL1J+5VcwJFZITwuF2Y4MXknUfZFJp9ONG0J32fMdmJu
P7oECnpg0ogc+sflKrIChhU7mt+tOLsDJYwElllCNzmdtbrA2wwLoz0XpwmeyrqvYxCEYlr5/awz
lHBtEwiBKdwVFzNXnvkIVu7gvpWcuoB+P+YtdZ9j1y0K1O/6RI26dnzeA7+riuoqi+rPMvaCdZ3m
sD2TNrySsLULhuI5Bx0VcEwR3/NEQ13RcXtx1StPAq5nn90VVnmpmFbxTpP4MCB71zkrTqFVK0Hr
krmBIVknIpJBnvud1AKy9MABRhEEnbSGBqjNd+i8gPql6U8bHgMW7vq55dhiygCN3WegClQacWdG
J8HUpyoL5IViFRypdQA42ywzNplp2QZd+q+U6lXrcBZzZF0wlaydHTrPA59+M/jFZVkHaCPX/agz
TXJOVnNhMt6XtwD7elLhqNBa42tXM6mQHcEN32ZfWdW/4S48F45GH6Y70bxfpwajy5xmX+X4ZApB
H7oOL9rIxTWBmGKMPsEbElumWqZBqG3EoQBLZiAz5+JYwmCMWbVs1DGz9Oh9SJrD8kE0qkY1gPxc
YxaadRbS8G0/EbckATAbNXLOkmOamOaexsdAlZWD+70EMRKApjUe/IBxDPsFSy2/2VDhC7ZeeldZ
4d41rV2MARMBXP04dPNL4F6N3NBZZEN8LYlMwX5jU9VbeyMp3UNQH2w33hDB4m+ahgupDzVK4s06
dLIbHAJTrf1kUzJwd3KroETN9pDurisbLFRvj69RTqBspYZVI2aKzSqODl7lS4BTkuo2f2jeugol
bcUz4xnHou1Bv1dLgdsI07VGASrCW8+yireQgqQdPaXu5JZFMbCKUpwiKE4rfHE8me1NPyN2/CvX
ZiAlLqeANeE7687RfgU2+a8Zm+xsrv3NEKql7lqfabWYBshCIjRfhMy/PJ+pFa6ehC2iFSw2vthv
7JwqQMXJFDyVJp6YgzfNKF69CAtrm1EBa6b9rNbxo93uii5/qrR8Rr3PhyxFdIj7CZcio7LmwHaF
ULjrJkxWBcczixlAhykBqZZFdwJiysqE/UI/s/ik/Ppg1pT86oTbHD7ydZU6r5ht/MGab83+rVUD
O4as68QXtAHGftr38oXShLuqh68w59aZbYTJ1thfcwvCaTO7u46F3irM4y9fvX4xZMEq81auLuU2
d4tz3+SXNC3PFcbtkcRQMwzuRLrMo+LcRbF+8HwuETe75EANN6VgHtLwqhVpjFlcUDeFUnU9JbSR
7JHkLoNrtaUEsmoFS8RMXJbLLxhoNsKBLqDPu3P9XszRlpvyxlOD6rKeE2NxXpZBifmWS4NypBqM
gY88LWuQZRBPWyZXI9XvQ6SxjEYG656sueAzgB9BunDfPgdNwQwHTwVEn/8Eqvg8lu0lrdjVmPvB
G2/H+NmqwLHNLDOCiNm50FVHoM0+l7Wv5wJWDDWVY60B6mQNXgHjPDAeAP1J8i+94l2pBXfeZm8B
2xuQPywhXT3E+pF8JUZ2icOG8RJgSh3CpkVhI+wrbL5n5BqQ46CiAg5jHEhRsI4Zpga1RJ3V8D/D
30YGoBIB1GoDO9ToGW8U2thaYGuLW+eC1hoX8+Q+5kF2D6+qZQmQX7wWGhwUTwv5i40CXZfUEpPg
acQBtOk7F7ydc1lmx1lj42q6/W1BR7lmCc6GIulQrpxtO78kLasa4c2AFFAHq1V8XoRPZsRHVp99
lPEJZfYZZzTzCQ3cNRhg4sDSL1aJbEOY92B3k2zAByKMl8dk4kTlg0UA+vUWULFa/EeJ826Wv/qE
QWIW7nWZm+dsX2nZr+Xa91yk20mYBNDZeUSebKAaheuFf1T27SMwiRuvVPNLNrNoSX6o9QJ6lKfc
Z9M9JFwzFG03hTo2vpwRwwJNgcz2IbpLVjNhLqeZsIIMpg9nMpp3jQPryvAPmp2fZMzYgxr4Aj4A
5p2JFJuWJokHgdhV7ScGbgNnG4N1+qW2SBtqKgxoj3JmtFuuYzUP17Z90CfeVtGzbM+K8yD9kzTu
Jx0qDw1vhRHsf7HUvNiu24P6t3aFAxuO7h91bcyIjdrnyrjdJBGqIXZLV4k2PkhIpkfZnSq9SG6q
KrvWKk6ELQAPAhM+aFr9ZiUOvSH/PQ6CWy8XZwBcrBqMVlL/zn+WDiBYOHPZDs4hQ0w9PJGHgOQs
lsPeBrrCba+rXUoiFBJLrme5MZ1uO4IPXZleaSPJWpN/ncF4Z1GpagBA6cytcEb45Eb0vekU0c4t
0AKVCDu2RpW8ZE74wxPTqbcq/L4aSwvTDZ9dJsgV9dKR/ReT5ByWKwHfeF/DXVMYnT0ExBP6hn6j
h3DPagOcaBxZd2UefA0hHPKM3Ls0Iyog+DBFDfJo4K7pI3iog56sx748MVmTkMlKrJ3zoxlJPErN
zM3uIElLypGcYmN61xtOkrrOPQ9j/pACEAIQDOGre1w0OYtOp/NgRbNgFphEBagBlA1EC4yzJzap
n098DnRZGYKzK3ku81jo24H2LvQQ93bRQP35z6LJ00sVGCPNGXtiBHL4W8mFhtqGyHsQdLF3NqqD
P+VAocli5dAoPd/ywz4kQUR4RrI1UR9d5UNyVw+Ru1v0eYuGzHNI/I4sD9XLIn5aBF/LPzrM0AQZ
/7cGbPnR90P8hZO+qKaWn2okPGVcEAk7YMBEGT3Cf8GgLw/588HLt8s/f4r6/vx2+epb46d0NsHy
zH/+cPmT5dv/489+e9akgCUzUKn558f7VnjhhEQ78ufrLG+v9bxwg1Qk/f7F8ttQz2kIToKqoda0
+JsRhYE0sYt/PSjBT4EL4GiJGqyFLlax5WpkT4PUS9EMWeW8XqRe+GnC9nrR/SzfR55731d+vVuE
QfQTzb1EjFMrOLoeX3qM6zuOJS6KHmLn2IYj1hMCpXrPBt9Er9W94n07V8sPl3/qOo83FvYO/AaW
dkUVDIRrmM0E7YzeVQRz8mr5iuHUu4JvvDZpXx9QT52hesKHniLzSmsqk6gv/gkxEptTMOw0lx1m
29SfGUvfKmTDcYwGdK1jz+7LI1cFls0WYiEYFj0lF90prxqdrUihyQLcWHkQ9BRxLsx7knmzdaJ0
quB3n3PNDX728Ggm66oBNL2JyC0EMa0y96oCBUZBUEma3AyCrfyRXgeRJnqY4UbFyB+Gag2iVbvA
whZDp6UNKaaUWL05kFfcq7Q/M1Lt0cisqCc+pRm8zUF4K6MtbzUfPE/ZBLchOksveQakciXzTltb
YZ8yoJHr3JJccLB8jQSX+CZz5SlpoR/nnvvZ4iGix+LC6cTs2Q0zW5qcciepYWsCVVmHh9HdqCf3
Vh+dZ43OliagQ/bmY+9n2bXME3yZtU8Ch+X/Mif70y89e63VGnRVWfwMWizebd191sUe98S4HWnW
s0Ks9iLpzk7a37bYHxkDYS/Bl1uNLgNvDbSu6m3/SJvgBo7IhpxBNqUWNGLZ/0QWOjy0Lb1Eyw7h
BxUe4TK8ZZcLwie4U4RGfhwdaa0hq2LStMTdWHg1QzUrwAkjTtEk6GQrIzsUJDZ1yonu+F5Gbccr
N8DVH8bCdVm0ZPa17jT+CqQerEobNnRMWuFa+o9Ol5msBaYfZkxDFhQc4DZWoInfVoTNWeRHRjY1
32K6HVCKH7x0QsBXGzug0CkKbPCVfvRW1wMIQVBrkNixjgzWBIwFF1MFyoHq7Sq0hothN0B9qOLK
4NFMKENL1semhLmDZeVUdZa/JSsUyUlZHyoLu1oBS29dhd1P3gH7FSMM9plVXZMNQiCky24kCfHp
yRha7bS39fgqI45zE8UN0TRBuiXk4jhHSfeUBqa4zWaPiPlNGSJaLyGDUY/TsZfQPdY75xjUHq46
BMJ9W32yNTxElXmxFa81YyVW1oje+zCDaocQZkgbXoogWcqp8S5GbBaTwHo7ULvmAlKIUr3mECY7
E16K4xJcIAUWMjqzq94xLj6MLWSH9p0uQzxjWsd1Tz5eZ8kX/LRnygjPbujve4vBwo3rs3CDm8Lw
nvD0EVDph6xXYQ5rcnrSWv2DjSslFTdFPC9ejZhg2cDrzxXpI05gSAxqFbE16O6PZVB/5DI9GDIg
immy8JXX7q0HIHCdSYgBXSOdTTQe2al8UBr6iOf0ZsDMruUuF0N5697acdrvyH+3bvHmMRlXex/o
g5YLxpmEzKpRu2+L7N3oKwqybcRlC2bVNW4BB8FLcylXRS60E0JJmJqHAfu19zqNXn5nOv5OVedK
d26Ptah/FUDSB7Xnnc3plJVUEYp53EJZxYcwjw0QSBTlVtUcaozluKaeuqoACjKCB+lV7TEw7uQw
3EwqnmJm4IZx0iCuA7oiQL86qY/6P9rOYQXeTc7Jtq9ifM32eqa2cIyddh/SwT6VeRrfmHI6plDq
j12RnWWXEemjGWjM3Li5vrcG23nUEnZnKYBXgiHOOlQfVjB5vu0m98WxneexXPshuxfRoj7pK9Qz
8gWbwpmV3CYYXHcFwnZCrLqfk/Y9nG+cIn2qBdoXrrtEyvUwU/sT4atHc2/tOeZrN1DvrZ1D56I5
HcQVcanQMrVgpXTimYhg1Vv1IyqWFVlEq3A6gJXfFbQK0pA9YkGvD8Pd2qyGJ9t3N7PpnfWQLU7G
JOY7433exp8Wys6EXMSJ1C6/n1Y6q/hahecZ+SYz4HP6+V7WrFXs/hNBJrWJWpjrrghOfe182KqW
oVFhpLROp0TbIDGgS3Y7t+YNtoAn7LeXsjDv6G25q7Y7hkPxEdAhdNQlDXdqdxp8LT51wtpqLS37
KGSWLk5dJZgt3wx4XKOnnZOqufNt7MF19gRQjC2dEDfpsLEH8yM2WQabdXModeNFRua958ICg5fq
WBHpN65Tg09hWd7Gye3Y1kBtIvoAyiZPWCjHvGjEIZnNH8ZYnY08OpmJvDORFMD6p9A+C/MKWs8m
yYt7T89PTYSqn2giYB9RStrSbJQpC3LKVHY6b9rce7DYc6HM7c/5DL6N5Ju0aV403bouqEeUtv2i
To16qsSTh5qRDX4Kg/dN6v+wif9ix17htx3eQt/9HGvvqcXC2jMmY0rOOR39WL1N3ENynre+8eyE
8YfTopKCbB7mGPALdPdG7h2j2b2qNFSVRr8xshxapS1vlODKto2dTwm8HzvMIJeRXI2NRek09+st
tDKkXwjUquBhekAXovRMYJapeNqhHa3yIdrHc/CgFXQoGJYAXuU1W1X4xGS2SA48HFKslt596xfv
5RxddSQgUtTJIZg7aY3ChJhUK9beW0ayLqWyZCvs8WygUaVzf2Npzr656UbzJDVFSkn1igSA7GF0
pl/UxF5ZqoBSrD5h4fmwKpFY22zQDf84CQOoBHIvSIZjjmE6aEkBgO3nGhlQ+AzZBwUOUoNjdtjy
0Dc2WXdkJaxzwzvbU6nDaIBRKariFHp1SnXEuXYpr2G0uFJSMokUJ/W9bZnfsq6ONpPbzhsnCS/1
WP+qkIy5HR6jxiBiT0cnCugCJpp+gLLFaFB2qstUbcBDf2Dq/HBbZv3S5iLUM1qsDkXl6kRK2Nag
yu0jcYyFdxpb+RUPFbxVYGqtg+0bvCzbKCd6kxrXGsZrGqssD8YAcp42RJvCd+aN3nfNugf0uOJ0
HDUvfbYm9kd1Ye6L0VaiekIt8f9QTm9y+EuWd+0aVI5T7YEK972rESWT5kz07kiN1sw485O8IgTh
YWKRpCovGcZfg4Iy28HYW4upl4dU069TcHZ7Rr9PwwhfnEhL9l01vAH4j3bUlxDfj/1F0ECNR05p
cibJ4k0fS7nqSuZ0nKEnG7aso8BnNpEQQrwOJteITIvXPqBwmlku7FoYgiuXchuT6w1EIK552b9N
cbzr9ZymliCOb0b4sC4T7TnKbY5JXj9rw3TjJvFzoXeYqPEBTDPS0k7216np7KVrrgtQ+FlI3cSD
800LL9nSLUtW9jx8BQF1lY1Dr2uFDPOpdoKzLPxnm5qclX3YM+tr1nquR1VqKtgLZ0Vyn471nijg
g21Wb0N/R9SR4xsf9Uznlf8mdBGs19dgMunASaJPhked7jsGG7kzYNTS46UqVpcUuxxstRZ4AZlt
1Z/5zN3mP3+XQGGzWd43JG0xy9F8htfBBaLzEi5Pr54tEezEK4xf8XszaLjnvp/WjAml4yFCPSSg
dzVCSOLlhBMc1FOQt4I3UflLCSHk6VjJq2+RIW+A68zzWT1vVBNVy//Vg0NegygMbxUa5KOod4Xs
8mXOCG3KnpAYNoLCHLWzoMx2BhMSaPpNxdeWlm6Xr9Xv+K8KGjKdk72FfHj5OYtUg3ylBtagrX9I
AlC0lQViTv2/or3LrgI5zr5RUlOorAF/v/yKlAn1tbodA14rLYObZmgVWN5ur037jnFobVCxGzr9
S70x8DEZLUrKvIm8r1KT2tyw6/gLI70O+HYoIOlWJTfOvsJeph6hXq+KsS+IcqPeq9PW+XYuwouF
rEu9eNX020p9ABrXVjYe6SWPdblRT6fel3pZTX0cco6Wz85z1M4+Yrel/jr29buGTraBUUX9upHh
Wh0e9fHUIfzjowa8K5NQroi6WT2zmbBYwdFYE6O9ZfzekRu4wk60aumATV6xUV+rx5A/R+XkQ2fb
Ygt8aTy0zb4fnkSkuCZQ9Xg6+Aor3+wwb7Bo72jjezv1o4hfi9Y/qIdUXbKZe3YoesNMm3+qp4Lm
syqUWY+iO2ChDynKs3pK9Riwmvl8px6h3lMpfsW3f7ypiB+qNxwJ+Hm8FC9xI4eUkXrepq2xvJx6
OiIHDjyNhemELcoD+bYyJsWxJyq6FKei+aELlWlVlufRpLDYRPNVZ9HVK1PilXqypQeTTkdkJV8e
i22LuwrVsIHpwa32caSTkJdPwB7p0FRd+sV0+6Thv6DqV+/muHiKUsI+9UI/9HTMTWnSDk4JZuyo
Resll6IfdzdpqCyqqf1VBS3eULrZYDCTHfCFFcADIOCNgTwkPdXRe0pBj8nGvGe38EHaVEHD3btb
ZBB2zYU6FMAG2BQh23bWdv1kC1DJZuG1m6adBBv5tjyW8yE2i/hoReUjprencMYBaHYG+yYpKTfk
V60Y7tV/RVCbWxCOFENZHraIhsy0nXfDTuUGrmcmEYyT8ZcO1GxH4DxoZ3CSzvTahVhdOocStZ5Q
+cbhs3Us5AZW4z1bc/oG/NRfu3WzztkwyJgZorpMTof9n/UQvCvuVJNukzUxZ9gwCjX96I2lA6CI
CatJDTWiUKWELsnYFelPS7nbt6mmk7MElnjTFMVJU/1KQ3VgKNjBEiG60UwAMWt2cggaCOPUWLm8
KQpPxXSGT49pORc3Uc7C1lUtM71DQdGW2afdJOQCR+weTcn7L38JH1JZY+Vv6Ce2gBlYMdHcP8rG
OOgFDSQzwXaih9u6q17LyiBIwc7SDRjPFZDT3WzQaCHsRKztXn+scmraNNMu5BTQhKwJGFJNCqiH
yaG22OsszUnWzofSo3aAU5gsInR9AJUtFfBBJxaIfxpQVAFstrdcUe7McbjWqxxLeaPjb6YYMclE
kdJpZjqmgG/v+6v8WOC4+FZeCaRiK72S6P+GHXgMKqUhtWxDtaGlge4tF49RyCJ1udB9Dw1uX7rb
xgicrT2G/a5gJzN58PXKlqYfwWAtKyz6zr265CvNc9mPO+nOqU/u5JBJpHFWe1gUEngh/RD/UDoT
kl5WS7RVnDvdw4+pvczh+Jn4M/zZIN0tL12P6C/cTEu2o1nidLDxC4BDRf9Vr5EzICIZyTv5yVZQ
7Ss9dIzcrMjcVHpZWd6kcyI3beRfFwnXhdTdl3z0CSWTFE773NkNAeuWObkLhSAmbeIvYXgAfGVF
hSLsyVLKDMkYnSa7bsR7o5QM+9KpnyAZ+pB64bGaU3hl2ZgXJZEx0F43yasTClxYVDfcsZl3JbDJ
vRw/WXGK7ZROZEyV4BwxBIWj+UM3aE7EMkeMTHdlGuds18vybMXik353vEJ5g+vBhv4Q1mcYfifD
Tb/8/CYIWBrVCus2aVSd1b0A94GGHqnqaF3gybuMAaSwr8yBTYShd6fAOBoYF7ZjjHqrKLHoKEnf
dztVNRQXlVQheD8s8tbtnJDGYd0YrPe9HIlIJ1ke4ZhLkZAdC8o2cRDDJVTdY9sFwUQL6jrNk6ve
T9eqXbQ0DZqcvhzLj0vGgoksDjoG6jvdFkB+nIcCBSHNHho33MA9Lv2ut16clA1cqe11Wo7ZIE6D
W4PPH3d6CiKIRV22IyLkNAsCrTuxy8LzqGPmb/xhM8/o4kqLVZl6ERkSWRcar3klLoB1HzOoKmxF
WcuovrukWTZ3JdUhbuDC5TIjD2YXFpj36J8twpx5YBzmRa8dC90EteKbaArp07JHs+Ns4ycn9h5U
kdQ+d4yov1kDQOs0u2B1O1sqr6cM4jdNknBEjDp5W6kHucfjfh63cdfrGximbJfnoD+1HTtQfXyN
o/YtVmUgZ0DJk8QODE2lkUGE8mTM1IhKPmEzVsQLxlZGWhoxhm6EsDKIkp8IxCyaqgYYTkpkWuRy
I/RoItxGHohmhhVaE0hUaP6ucswTCYMPM61vSodcIO7Ah0jUSbLDkmUEanlRC6L7hPVYtUF9RZON
fKx+XLkGSg+ROvkxcG0yNZwLTqpPXCgfekoP2ZpZA5Q6aYgDpyAgzLmO1obnfbcZ6yK+iolkQVQ3
ECUHNn0dZQ2OGF/ptFSbqW/YPdi9v/PoSRU05+BLvWRjsFcxYOvGo6ftdV9l6j99i6dk+15WX5q8
T8SxtAFM50oXq1p+KuplNg0M4VzmrVJ6ZrEHKtegblINCGraBtFIVF5Ux85VTfYRO/p2mpIv1RR0
/eoFDu9jZhA0ovYbw8TVSyGYcMnKvee6eSgbbaVDztotvTPw2atKBD8aOf+QmAjWIqX3WQewthyj
wkmWp/t/rwu2FPxM5DSISqVOpxeqG67hsjGxmHksdOf8/vP9ISmj9h9/M/5nY3KjoYHtDmCc1Mle
mqJ0fn2VWs0M+jgjDj0ULWVEGyZ/OgegK7nV056DVGp03ZU8Su8Y+EYmdqVVqoFEkU8izppSMnoR
y6Iw8I7Ld06InbxEA8cxqa9iAg3NuHNvMC2p2eQqzXv2bwPtSOJL0T7gZ2cD+jATYP8fBNEOovm/
fHD1sS3PMfjswW9UOGRcYLBSqAps0w6kadyOs3ETeIhHNaZmWNM3WfUlppG0CINsgdo3LMBkSnNB
+MTGZSeHKoDlikB/NymZT4wSADIB8eiT916T1sGKOfjwa/ImBn/XOxy9ZRalwAbgWrsGLGUdzbh4
HJqQGwEJcqglX2rZFKvrFFQSY4LF+fjW2iuBQ1lSCgrr6cwq6002jNhqhCtcckaQVh59HZswudLV
rzqZ7xott//DQbOC/+ag8UFNy/WdgObubwfN93zQj5rVHrTEQgBXhU8zPUpPLYmWXu7YPHYmbbFF
TLnII+i6HMFcP2lqamHDcsLM5DIGac9Dqd1GtblbxDGLrAnkMdOnO4GuI5ot61qOnMslFOvxPWXS
t281m209D1C/dzNbJCVuiCSRqFlz3w0jk2p8BMsXxRSl1R34728W76/XjOUwaODC8FEy/sWCAH8j
MwMCFA+63po7Eny10Id1FTNNkIdLf2tIUG4zVuhmSk3QT64XkZ5mcSoT3GH7VKnJwym8c6r5ZNXe
lsHvgKUTQ+1wbCsklsuCYayn+xGlgVCTSmQXl8nnyJRB8FTmBS9oUG7pITfrrQZaVNIjCoi2UgtX
JyUfjbC+r7zCBl+AIZQevBHQbMilRhQe+Xjw9PKQArlVOqRU2vWV01ZH16/RFqq5zY6NYO8k9nFx
GvvRUK0BC297i/JRwhacCAnUn9lFD9EeRdNzhjRh9lryZdXsSruqYkEO5nxZKIOJ26DjpgBmH2uU
WJt/f0bwlP51ACM1HVikhTHDcj3d/98HMKfXrCqfZHNIRcEIyWJ13/kEJZs2mp1S3rqza60wNjKV
1uSSubW5aYb4izm56hE2m130PClNXaV0ViXR8XFQ3PhO5JIbwh9pSfnaEHoZlPSvvgel1jjabr9q
hzrdaob5rsv5p5dEF7Rn/8XeeSw5jmTp+om8DVpsSYIydDDkBhaZEQENOLR4+vkc1WP39mJs7O6v
zSyqK7MyGSThfs4v94TTXA0///UyDo5CPAN8cKE2BhwKqrKscTTsn+5tavWfSyFlQL8Zn4fzUSsd
pxWCDYmBgJN4zoPCFS9hF+MGlf1477tk2y5UytSdts/ISvFUPkSpj/bFRu6aZWZxbKBJ8Er3N0Mx
EQwwkEtrl0RsjMYuwWPagtUdifPIGLxaPWSI0VCTo53dyRG4MdeKgKMN80b1qTT4bu0AdnLgKWXY
KmczOxTotvmtTvwmZ0ZSQ5rT5L85vZCdx9lkW1wNq5Jq/XWDQc5sxKM2RL8lKQsiNTel0X6vA2VU
SNyOMJhNSXrx6rNQwq3GtWkra27UXhzJ5N1Nm5NfhS+clJ9qNWWLNsm3Axui6uV99O33kFTAzO6R
9A700S0+bW0xNYoLE5cvmBEWlfO5VB9KGMTEv7VEzJhmZ7/WMD3WRXHB9OywJKKhT0ym8IVi+TJ6
JUnjuCpVu/irivo/wlB/VswOgQnTLbFE2EUxsW6KYCDIhV+CsdP6KqATydsllOE1jnulgJ2pABGU
mjjbvDWUGIQ6BCB6L49PHs0WxICu+ja6jHjIBw4TsgfYI5v6mKAh9QARCL0B6uGst2Jop0wDPSx5
uUZbLHu4J7T3lrz2Onr+uiUVXa3CTLJBizBy3/bmIzXs76E6hdyFv1zr6tekNt7XBzxuZLyzy+kx
TskQa2WEAaY2HmQ6heeqYcdvAR4iGL3Ea94o6HmwTcFhw96zscf0YLOTe6JhlCsY/3TVQau72tNU
V08yqR5m5ZvooJI71mO/5fLXwpx0TCu8EuZHHaWubxuz9v9ZuzsBcDLoKvWC8V5X8kd6km0E76c4
GW/66AukX4j1axvHF11vuD3gjHLTu0gHhX/amcmFBoLAWiQiibJ8H4slqD2MbNkIcQ0z/tKTs01Q
YGDbotqOY5Y8pAYdPLM3HivDB+hxC4fg0SHcY0gDsuizp6ocuE80n7rLJX7A/ZueBAnrOxlqEIDe
SO3h8sfOZuOZSM/MzIYbQQg4RfXXunNfvLjmOGoKDWMAiFOC3lOLi13jyg54qwSQ7RJrT+uCQei3
OQRs6CSdYKzoe0LXOkHPEnH1u8qnEtgwOzZVC+Kuk4RDIdIsj25rB6s6qcPWMyf089rkqdpxeEZV
RpqgrPeZIIdsSZxdM2nmZhLLrQFqTkazQMhSlqeim43z4i+0IlpZgAXmQfS65I+T1Bwt2WGxFg1B
17uc65rLu6ZB1W5/J4N/awswhkolayFJ+3e81vpP0IZ6pjI8DO1x0R1jj3ztKDUCfkh/vjp+tZz9
7nWsEwd8CSnKONd2wQTPPxLzmtO3c6jibEKvWIuLQSQQkofpWJOdeUlcWsSa5Xf9H3Sqi8v6Tzjq
IEEbC5ltOacB97iNANC7XRCvHy3L9S8h6b4HrzTfktrPbnA3xxtzwdtOkyjU1KxdSDy97dl/jtW4
3EXkcR7zlBLUJO+Rm+d1cclFSaLEkMgtMKJ9iQfjARGdfVhf5foqTLflxzDb3ypEwxJWhNUjmYNS
8WbaVFlDt9VImHXhDQeDLK2Tk+fwO3V2k4epv7UT/jqtSi6lpnVHSRf0Roc8DEziMy4tCsGLV7zW
PfI6w45Omds4F6mGkFCv0NNNLUE/ffJoRV13HG3vQDwL7AZzJ0TL9OpTI7Uk824yjG+Twtgg7Q1i
h+quuUyx/rdGnL4vpqq/xHLqNyhkiAd35iCbyAN3rRIyB5TwMhqWu00jaEPO4ucw8l6zZEgw2WnI
WUJMR4Wz7Ut2SNNML+P8aHczMSE8LrGvPxiC1QLEBP2gaNPj9ByV5Kd5yXnhBfTUZwEMhQQb5/Fw
aHXqj/q5O2iFw5Zc10t7toVLRlVokoAAiUK9u/5QonA6I7BPTzQMoD3GuQBGqBOOw1qYYTIhNr3g
IzFSd7f+GRFSXvzq5rQ13C5hy4vJ/FM8qfKosIyRLcZoVrb6eVUAZy1OlKqiCCoWxDW1EbC6Gx9X
CxdhPCDA2fAbOeh1EKzdrKcW+b7jDnn1dx47L1axvKzTRTGoqj7SKEYDOi/q2ndCQig4hu5DyZ1/
etTXZcvU7TTlZ7ArgPbU6kB5glUanU9TcogxVM2EO49N9of6j8sqzy6NnEI9BmnouoaHEdPa6Ig7
9FH79VWugmkFES1h8TDFO0SNZz3W73SLimlIFXLkKaZN2us6JzUz18cYFQdSzmLmWbqTBIErSuys
A3hv7XJ5VNfnqiHH/IKqv+Hs56cgDCx9WqiDUJUXn6OSBmvIzhnTm+tSF59KD6vU546JAh1jE1Ti
tGuxBCSYIMNqqVbUfIzmHbc+ozTFzcwmSHOq/KYNmS47TIhmBg8n6y2tjecUXHHT9/w9HdLnjBYr
epprViv+zWqSWSKpbT5Xbf8Qs7kTXu/mYARFNh70frwuXTKcyPQhR8aMb5t8rPZau189W6tAeGqw
ETQauygNZcjIapxlCCl/TRmhKWnBOQuT/bZWwfcJfZ56h/M1rZQH1TeOk6hp9vGvkb3AVRoPbLd4
Q5zxaqPcLfLkd6lznlUoqF5cswnEwXHwDjTz5+ChUOloTTHm+qEmO6acHYwm9nFdoF2lNu5b9x61
xP1YtOZ+aFFxdW5zylc0TfkBfXFSxayaSh0qIuqTOgd0tTq3FAzQ4vqcK0BTKneNIK1vo9X+ZYx7
hha6aQ10U2z61FjQqeST/w1WObskXkGEblOtzvZ1CIpmTGeijjIIGSwZUfgzxCNzsfpGEEkJFskY
Sa+wpA0XUnUFW6aQ/cQd8jfX7w5p0rxjTTtF8Cv4irNxp6UjTiJedHsqeuQq1sT0VEbMRQ6GAZOI
hG1eFJ+tEPs2F2/rXxDR/LvquEk27zap3V6VacfifOC0JVSD2XPFD0KLSaS2o52az6lLeM6grjHJ
MPsWgDZpylofExCRUHhPhY/7lM/mXS2628RFBR02KJ3bxr9qUXIeJPyt4/PW+ZrEOJPe2YYDPs5L
03r7OlJdtY2mN01HD224vB3dyMcTqXaUZuY36qDPW212vwG30POPygRWVOoTcn68wa+CwUn8m05Z
URNlRQo1k5dmwdOtK6Lgj/Dd+NYbom8R3VZ4zkGrXzQz/JViydBNZocK+85ucmm6x4L5QKGm2jtT
4tNjlwjQobrP4Vs5fbC6THmQiOiPTqPERk2pXNiBM7ufy1h/klTkf1Dg+KsbmAXUc9vp8aNDSOTQ
yZ8szE66AkAKkF98vdopm5vvAeTUVK9xYv6Vbp/uUn/peIk+yqGS7aNYqvBMvv2pMA3kYo6lsWgc
R8Gj44eWvRNiJGPaxNzY19bBjlHrmlP6uyIiHkqHSNCK4gIE7ixI9/Vfi3gmD0t/9jLvi0KNOzCo
QM1LtHYG2uCFSmvFO6CsQ1X0WdoWDsmeGpF2uVANBiekMK024oMeq/TTnzIaeuKfMiZwr/ckTmrV
ceaGNKDr+zlmk0ckznHY4puYYUPNkaHaPMiqZ8FRnrtWIGkcahWC7zEE8uJZSeyZ9ZqZjL8ki7c1
+pm5mlkVlL8+Nb+SbMYwqBwe634kY25tUmwwz3T5xh3862qcWh0YuvpS1bN4KQ2kSdipVwBuxa0N
NTUT8UekwIj7hkAFdKUEyI8MfoXCma2xzLYmD2oGEHnsJx2bfRb/QwCs/hwNn+MmRP2luwNSWrV1
WAZdMu1+1E6NYzP3MtkPJOHgfX50/Lt+6Q5FZVDIhfbklLQ6YizHg8VJcgIXaVEuk5fecvgw7Etq
RSfdMqhlbt18nzoO+xjCf0y64m5YnKdONXbaylUmugHU2/w7q1M2YwcduybciAbhOfsafjJH8hCV
R2vayxhJq5Y4bmCZO2J6+SEV76IlMzcRmU/Yaadcb7d6yaJfkNxKcC8vwUo5ccew/rBimg/Vwy0m
676dSm5XTqS0YFmsLVz7LgCt1jIcZCTc03j4oM86AgxcF/3ilydTai6RbBiJMGucV4PoSFiu3bMa
dTusnqK8XwnOdck1iCiSpnvTiwyeHfS9KaoPsyO6kezhduRBXV23oQtfaddTvzf/9P509UU77ToL
gxotzdYp1UZ8i853hQ1i3xXujaQEDUINIF/Omnmqwj9WFYM9aAZO3/C4xnTMvZhvDes1j2yN/L0B
Y4lCfOzIwvPXeuUN2PTZ9fEeTByhzTz+VplA/+lSEEAOwZaKgJRic1KgEtADHpvVs7w6T+KlPnGi
XX2r/lgpt3nmrvO6+WPx9ZuUdoehWGjN8Jg4CIFTKoVyRyXWxwpb4RTlXo37P2643E/otsfKvXb1
9GrlZUCZ1XUMifmnJsNT+2sPVIFqDM+WynUIqaAKCuXyUnQzbRQ36vxfaVyhkdcwClol4yoD8iHA
y3bqDY4D/5+bL5XNQ9vDHsNm7pUDcX26MnPeWzVNdKWBdCl7sSJ+lCqtqcxAQxdSZa/Gu7rjeF4f
uUIxMiupoYiifvjjOjo1fIh3D/n8mlvs7hThXs30IbG177LnuSQLaz84nJx+QdqBQo4pLtu2mo/s
Q13JXhb9oZUDqTLv8j+UtN6MGyRRjvJE9Yu4CYX9vDK962eI1AKuPgV0biDzG9mcehduonWvEE3c
LGpGqjROpt7DLof++jRNJFsqMl5o4mewhveOBnbgMAiHLEp38TFxeDwkAMb6bRANiZLrc7FiCAKC
BcqHPxB88jBr7pOamRFt0s6tmIuVwOrsLyoGnlcvkY+1eSMQNdpL2u4mL5oBEpfXWAW5eZQSlczD
YI+8VgvQcJPTWwnVyB+fAUHVNOTx1JOHuIKYHVPBCqpOC/GtfCFlz+6sZuneJE/BdduTaMoH31Pe
Xg5ePefwbZmZkkigeEDtzSA0HU1143lIPrFy5w9qHjNpAyyIrlF+QbIhFPalJi2d0XN9l9PYehuZ
O70JwGe1eOkv7kLTeZRp8JKt4BbLNhHTjh72l9mKfhXXR7bUA7EkZJulh/XPshWru2ZCpk19ZfH/
LQWW6Em4Z49Pfrsaiwt1jnPqA9sd8jY5rBgQgbEPK948RTqCUzgJxbqgP3O25Bg2MLhyn+I9rGl3
3SsKE6kZnJfHx1I0D9ib31uW26X2X7A+QFyAZaCoN26zPH5fn6Fa18e9OzUYVtwqiCriSgnWQgCc
fypLnDNVfP296GE10nrKgK/cvK74zgEpcDH5B7wljBnqyfSG/BPgSFvYg9eToofQ1ucpoMX+c0oN
9Wa8rhTHUhBKIJ3nOX7pf+y5cjaTxd1DyCS+nM+SlXrjA12QzwC9VOa/plt+JsX4kPgzdstIX/lv
y93XJtrj1T8pPC5VQ3JzFm15M6swgYLOyL2cDhZ+gMpib1Bf1jlhtu8UOqXGFjiyZEc49n51Fap5
jshA7KMF9lflQFxlI7ZZ7HP6EDeyhtRGPoVbU9BcTFEMrqCgTEJg45RvrXqwoH3O9mQ90jYtEX7M
497C7DxK62hG1e8qGEBiD2daEiVsRt3us2lUpzmLWrL0DCiR84kX5qjeMk66d82f92qdSZS3lhi8
h9hlOlbktzr1UtkHqP2pXK8jczNO+bfCIMeeGXJ1cHN/vEZk6ZDkwPfay7AG0yCyjtES6LfHJ7qE
9mkkFHW7/gjxMAF7Ux9QV7GDLvx5ZTBK9d2cvPC65loQzEspKDQbOaPHikyATGr9NrONT39mXcp5
rmibc9DdLE+TgDirDd7uNTCINUQa+FWjVjiIgfG0EDvHQZ6TiavXT3Pu1Gy8LH89H4sv8cf2RNcK
jMR8LdZhBSfUQ1l6+GjjX/WOqr8tNhs2MuXoaA0oEYVJF5axgz2TJB1nNyUI8mKX+X6F+TUWU31X
NsV3nye3anJaMkY0Ztt9nia4iku+O9Aqr5oODBPiES30cdwYy1vdY8B1ATocNUjYhqWT37Fc1jOj
Vb70NEXQlOGf3OBjuYTNtAcWD3i5LHoqsfqfMYaVvHdZnT2wXJ2EpcYBJq2mZd4ybWRYKth2o4Ku
5nQDTAS9oxwORdP9aBAeghiTrTGgAy9+kY4C7obuqdd98BQ2MEsZbu1u2KElS/GAkF2ry+GvQy24
+rqvZ2KWJvx1fbpf+RCaOo9W7kIpMYKtY6YWe0j57b9ehQWiL25SK463nleGZzjN7VgLh8ZZEayR
BV5i79mj7taoAl2Z4ullgAy2MUsVzJDr8xObLgYOYN5NkRdm0CzRjZq9LBc+VEbL3TRm4bZNGlR8
7stctxIZ98sKJqw4BpnAEUog43kNx2jyGbVt1qL2xA80ZByjnh+zQ5vuOc6rRzPmm7Nw2RBsGO3b
62JxdWcZzqzC67Fr/M4WAUiZwHpa2/ZzDAO+Kenqmjq+A2XJxU50or6vsmOvYl4Kt7oVPfVf0JRf
3vizutTDOkNeQhz30oPVeCypNO/dxDh1PW/gKljwdfmkmFN9l/x2bETA8HKbDzxEVQgMGXMOmWHN
dZ10kApkVvfwaOVOse8asarJwLg7jfKVJMhAIStFBR6jy2PNZuT6iP4QD/+uC3S3tM8mdV/Uellb
g88ny/LksGYshdAlAtZ27M3dNBKZDa66aUcWDOJSfzJZnUg+ZQR0lo3lKqmvAupRl33MSfFlkJaO
koj4hXHROOuQbBku4gyBSSepA0si5Bpz55KE2oykznoslOKDkqm7ujEW+JrkzvLQYDULOrhCiack
nWWlzVMJOBsMXC0RPUREqoO+1aCkO40qoVVy0Tkem6cd3TgMKduaFuNNuPy4DLZoc3C9lG5ZktDF
nKQtxXtB7PnGbkgBalz+vCm1dzyhCLsyJ1jFQ7GDlm6OWE/bkEPJyvP3yTZXFUOrD19p1277hJfs
Np+mASFLayRIBje54sTW5J3EgQCpbf5QYYlfYWnBCqDwUddMJW9ruEqS1bd0Ijyre7NGgw5w319I
qMJGrlb4FHbI1XnM2yj/W/Vv6xG6nmdl+pk4LAWmREtpveV+cggT8AFnmOrN1DS3LtzrnjX/U8R2
oBfyMa5/Bq//kjW8upfymeUGI1uCqm47uRgwzeymtZQ4iRVqjQphGJcb0vzAXz/VdkeS/NFLiEdF
qGOWDiBPdKiXG2OIVTwAMf8u+uW9Jf2LoP+u0LM/ayhHITjhCgVN4yHYNEr0EYXe1e+YwEKTCczj
OFfoF6UOv6umY1zi8+gl7ygOAfemzQpzSqieLX7Cg0+z5HENhlqVXiOdZxH3wCocUORf5iCi9aLs
B8kTk1HYhxurzn7WYCHb4UbxK5M6OPOtT62ftM1fVICRuja1KsWkUTXfXtXeIqL8Xuk61H6HuZVv
i8ccROoOtd+gEkkPyqk0Q0OH2rKF2Y3Vw9d01RWL5mklgHUXxg6AZmP5/gNZgPchcr8AUwZHbYTm
vQuf1fo0TYz3VB6iT1V2M+L0SbBiOiyUxK+3ilsn843tUoqfFRwmjxw78TQAT1FM5xBvVtl87nqL
Er5sPDTWKlxniNDJwM9hKur3A+K37folhRgdqC13tkWrkx+aOk99jHpWvft8udH1QEAWnbwBJrxR
WiXcC8d19lt3t0rcEegdLHS+8S0hbhrfJ/6vBuEjwmyTgCYkuslhovutS5033eBIRm36J1aS2lhv
Ar81oEiZQ8zGe/LYaanwkW8d2f876J2t73R3aM0QwqsoMbWlTSoSCb+fRcPbh1JKD/TzBYBYy17B
61V7bS001+t606mksZVG7Xvj27bKctfb37k94ShUcRJqs1HoaMINWLbkMZgTvY1q+8z5ZVfZZ5UU
xEIakg7e/dxrt3G1IBUw2c8suz6T1skxWrpf6oFIC6RpBr4aNUWvArisZdIiIPyjvqcnhg9a/aCx
mgC6/l4cnaYog3DySAnR28c1vytbuK4Tb49u3mMDNMjug24NHKThbWXGPMuhoL8V47QBZbWVPcZN
w7kqdHyp3O9SNF8q0UrtjBAfL3hajjXRwCpTpErsmwXQAxCZmXGyYE/9Z2JL33ER4sPkJOe441x5
oNH+umYf5url++Jm0oQW1BkeYlrLwXcGvziE9DBUBHtr8mtFWfSJkyOmBKrVmpcKnB/jaYIMMDEJ
DUaqTjU6L3l48pSYp6pCEwIFEQyrlpmXr7m2suqrhFItnuuTS8g9sxQ72Io9gVGcTaaX3Cr+mgo/
Ve+yJ5fbQnpnV0LXLc7fYqyxySDR1egNVplHrvVtJNOj+nhM28n2MfQmxz1kgMP3kE9DADLB2dQu
8yGfqVU/YeHjQofGU79sMKJNuDQ2tZqs1Nu8TsQKTl/368nloV/TitTvnkmHQy3OyLxugB3xCjiP
s8usDgp1g+M5yjqS9/opRSQhU0LZhPJtgmybIrAL9mG2hk98yR9EO6N6aBwGbnJqeCcWBYl7Cr4n
6/Ke5HQOej6zpUdx3dTe03qTDKh8iDvSGOXh91PJJMJX9MMhsLBYCio3IjLbOKL626zsP9RZs979
drjcmQiPAnSi1rxXUWw9cpyNESW/ITkYG1tLLrok2zAp5XtXPc+mfV0TpNTQ65jLZ04bNw48FT9I
7/sSRW/dndbGH1KY3/LR2mdWRY2R5ANVU8V62QgPN+g875FEeqEaVRV6Ydy1hCVsrGE4peV4wiZ1
j0T/tR39aYO7/lqOT3EBk4wl4lobhgmRmHJ0ZZ/rfCtKS2yLcJO09kvV1OM/aJyuAwbYNs5GIzL/
UUH+/7bf/6XtVzc0jYzf/znR+PBTEV7/9X8HGv/7v/l3oLGn/cuzNN0n54uwcs8ykV/9O9DYs/+l
6n8ZCl0HYRYA3P9JNCab9r8TjLV/oamzHGKPPRce2vh/CTA2XEPJvf5Dz4qSk/+zNUcHlebe/085
GP78ErGLlx/bQv6A2RUbhnLAl1/fds6TgIzs/ewFOdSNZkYHzH0JVXhDf85Rf7JBb9w4HwKSERHP
TYB9eQjM6BlaBLCTSr6VbgATZID8+xi9ifHxepK3R0ReUUXftfRMYFP0SKbl/iyQB5ojfEpNh2QP
oR2j57XuBP1cu5ZnY6NPCFhwIJf7htxPM0vJnS2ACUabntmlnePA7L27wngfdTqJbax4bYp/yals
EroQr/SZne4IBLolI8rbN4J7kv+SQSBFFD6G5ikH59vEmfFdTvBetMfu2ky1+YzbJjPuysr61JuZ
9bXC7cnJu59T7YsKhAeKcIinaClb8YvTvBAzmaW9RxObdz8wHyeZ4yJCLAMIa5zkbP6HhEN3l8bx
81AMZF2hzvL8qmYq9P76JCsaRFHCw4TFrms5lohQZkdK7SdMzrxc+cKUNN4s2aUql+VkjQP8cauy
+WYuKGkVQYJEj3hforIQ4DwKZ/6xcnGTYnRLbPOQoVMwKI5PIGfGFNdOnMvxZKLu5/8xcD9mjnay
AajrQofsm70HHFyvHoJd8k9qknuXBjiaNLKmqxOIEmbBGhVG39AQ5DrgHgX9oXOHzG4yvO9iSO6a
TPwa1LN04lwRh2IatMsv9l9G/2Nelm8l5HBUOYeop0jGjUa4DHk/82PhaHtw++4tLKwbCR3GrEgl
fEZ+D6kozbae2KWT/nERM3FGhfc0dtaHQHpiNdXBtG6YOL4lUEHW9W99mBLSsjBUud7RITY6MH2G
k9a6sfATB7WcIPyag5iTny6f9zhwLL4K2ZNhym8uf27JJCAvEAHMvByriuqzkrV2mqiPmg2D5Fwf
6M/T/V2Xx83eG9rTUKM3cPL22Q51kIX5r2n/zNyOuynWfFT7WMMjlqEs5F3Psw6mXe9uW2nRlmvx
yIRjfkubQrqng17f4x5B+ms7hCtV81MapwU5vWF822vpycrm/jlvYQ+y+sjBUjyO9aUzpu7SJdN1
GqL8KFIq6Ei82M7QvyfbD9+BcMXWm21aw9p9XsdgkKmwLp4x3Q4DUEhCoJ+dthFa1TQPzAgAsEoS
1CixcdFEDzjNh1njeT4QvecHCPlqiFQGUa+PT2QyzzuA+08VWhyVQdbV3Hs1puDYqW7bTPssSVdG
RKa/YCfSN4nrgECk5xoj/Q1dIzdVxXd30p3loA/LR8zwFcRDc1N2XNQq9MchhWPbWdZ9leEucpGl
bfypP4ZhIoJwtSC77SOiAO2ofwt465NqO9jpxuSo2XLYVHEY+HNGglqnfmg5PXhliuF3hvDkNxyj
AqEpnOwBato/jLoudlrfspbGKmgK4QQ+d3O5mjFvjR//SQR9zXKqn6fZy+4djaUeHPmMNlM+ujrq
MzmZLbF1JN0g6kUSH9Z7x33PhK/f2bLf5U66J5vKpqk8+tt22XAIK+N1bBIHYRVvbNxz+9dRr2xm
pAyZlo6gtR09uulASYpKWb1q3NsR9t7JkB9579p7C87hksvd1ODNX6a/eA2Sqz0xPekUYTMQF5tJ
7zQIQew+eKJxIMGLjaKh43gR/DxR1m0FSWnuBcwBpdPyHbpNE9S6M+Cl9SmtGlz+axUyk+bNcdQo
LB60mMPSee0sUtMLDpqBODI8yxS8IfV4Yr48RZk/BZjnGLNHVE7chZcWkBq3YFzfO41+bKPyxSTl
aj/77sEEQr9Uc0vpIPYojS+CtYRPiVoGdHd61OpuFy+mD7c3NbgAMdYp4d5GLGXx2pXlF1Kg25Sy
lXvd40Lx/PBvkQr+/gY8t2ziWz2GOCpbtBuLDBy7IZRP11+MNn0tGmHu2zK59Hz5g5aso4OvjQiN
NXnv8TUwnKE8jY3c+qatH+1kICpgKNGE2p6/N2aUZ1NEeVNI5byoNXIkcCbBsDzMJAzFs2btCXil
tsf3CqoAp4/Y7as73Y1eh7k7j36CAKKp5h04c7y1wQZ3nSGe7AXRUBPR8eHXTzEl3iyL7fhuGe1y
R9bf08AWcp5oYDzocYg9yh3jHdbq5WS2yfJSCe3Bq4vpMmWAOtFEmpL0F6i6RWl9huk9lvotF1p7
NBozOc/yoawWVVNm6UcByoSejXfEQEOULWF78IayvadLyQhLWqbazD+URJfkqf3VG31yAl0NevSX
H/bYpMRQ6UgiZz4/NjmkqW18H0bzHWE2S9DZQ79r7eoPd43ztoDCzMY1x6BwyZukDErDfybjp6KU
uXnLlvzvYIb+OU5C+uwy/7gABDs4YAwqX+AHyazQ3G+inlTypvNOGRJqWZnejaxtZ3Lnu2U4xKZP
Rr4liLhrLZz384K6PTAJbngqhxQ/b+7fe1iWdixd6cHX64Lay4Kkuz6781LrlmncP3NUG0wi850G
57HrRSOuGg80qGX3kdJWDyeqlYemyhCoebPJGxtF3Me2vfNzVwuiJRZbSuibDUG3TmDL0t8VDgFH
Pam8XFmnObWN26kZD04lDiHfqlMDe74dRJ7cIYI81kNzwjLDmMF1Yniuc5kSggCdj6Ki0S6r5Ifm
5/0d8p3+btbqLw/Xn07CH0kwWK4Bxm0eWlKNja1jNTGWV+yWtNul29mT3b5R0u/KJ+JmkUV+yPX0
MxMDB4lTqXuJEsTJ6x1c8ERemZlScTlOIMKF01LTtAM/Q/wWNa99/Nt2nzPZVCCU7XCg8+0auYb/
lGL2hXgIpsYtDiQCE5IY61HQ0A64HeccLScuu3vFlUL7nkqyRfAMmxKB6PKKneSuH1JQ/XkSZ4NO
eF0pbxtKmS5Z5X7FkUoUiNVnnOUSg+Bz0uQXJBoYJw1nIkGJr6arST1wZP7DOOQjoa2tnZahfMka
3owl1bk0FwMvQzkEHYG6O1MIugA7HhW4kabp8BFK+ySr5KyVJMgaRLvr7nFoy/jdKib94BQJGQrD
woxFqdEmDMl8SGyyy5grwyPGv35jhKPc94YkW7ts/6aeGR1Nacuj0dv7sZiPyehu6t4eb/PxztOd
+aKFVOaor4zMcvtxGkigF0VQY+fZCQfduVMudRCG8xl9APdUnzhn8rO5mIf8iaTbLoiZblWS1O3k
MuobU3gYJWRtT2XQYc6qhKQDF0EErGlTpjt4nUfN7dqHwmiq+47i1kXvAQEW8+qZ/TVzkGY3s0QP
qdcko8XudNRzk7gSP1UaxM4PqKUgQI3XdqBr0ty2vePyFZB/aI3MLhOiZuUK9fGuo6GCzA5kaRj3
vvNZxB2lG5i2j25BvUPcTu9RJW/mwvjA9E6pBBbPbTqQJpN1qJG0yAPU4JIeekoWvbC0Aim5CiYN
iaE33VdFSQcpGq1h9re6LFBoL+l9RA7AoA8G+HdvwtqdJkYXUZBwkPhPWTl8ORWwbEyycj+Ht0KW
MEjWsa5fa93/46KCcGkH7Q3jRFLZn3AkO6EjLjX5oL/zHp70uAysG6+Nb8NbkFltn6i0OEyReUps
/3ZFwzTrFIYOjmDSKCYCNUhAj9bOjEzcmgwRvUlwgomicm6RUY2HLlGcUHsQS7PvREfq3PJqTzCn
VWrsNBNUh6Kanb4sR8u0n8w2BGVz3T92v+y8qCPFRj7zG6Gah3gvDfnoFc6Vm5YKvuSHNgKSTuf2
LUQf2fRxh2M0vEAQHYwOfBNJHsGJvX4rd9KuX9VvMmT2gu/tOM3VmZLMp9oKb7zCpqTUorNFby6t
Qfhoovv2Jqm5aU3/ks/OIxousp7c3972g4hE220m95K2aDIb8JtjCpI5nMZiEYwkn7sqehubx8iX
B76x1y4i7U/bC90LqCC9EMfy41gPrWmSFsRfWGO10wf2Dn+5TPy6PcB2pVb+WlsZ0jzvzEKNvLu9
HV3ueEHZYGU9NzMCRqpx9ijqaA1AhYcAVxYbl1JY4YVBMRIPTN2ZekBuHR8Vjwu/QDmfi266qnwW
YlIOZ5kcqTsgcbc6ReZEOodW0fdp4Q3r8OYbyW0BV/sXCDchZZsgPP91AHLuSh1Eqn0fm5aKL+Ry
NZ6N4UUgjsie3FA37iR5jrM9/UUVclpIvXXdtzCOMb4W17JPnsqs/Wyt6U4wXSfFcoM/5WBNOAfa
6o9J/zHhGrcOgV1jj7HZoQbNcGeKdL2rM5cmWKXx7kbZraM6Z/T+VAzPeBuCnhGHgR4vMlTPaM5b
qbsBDPDVHvJjfC8bLldC3PaiMGeFZwLaqV73Bj+bIOE1VYH3ifR4GtJuj6hWGMVDG/JNkQbjoYa+
rHOJAmsn/7442//F3nksR46lWfpVxmaPsgsNLGbjWtPp1NzAyCAD8kKLCzx9f2CmdVWmzVR372fj
STIygqS74+IX53yHmtItmHTT6R2tEPOvwyx/0BbarSeYUpPGteqMg4MgMeSI6Ir0HI3TukRHIarw
1kjY5mWrHqQ3Pnr4aV0U7E7aEU2LjayzL0PeHvC33IlqvKsNVy6zQtu1XnWpXIjYtGFOHK/IHTkx
GnjpbZfpGhCRwWZGaZkH2cRvyJjuUcy5oy5XSNyJKLdujta9wmg5cggt+775FiZ2GS0/+w4q+0ld
+E1PLMt2GEvYPWJJdM2LNnoX26q+U/VYY1ivZhUdOJ9wgjvcbOuBQg9TmOV5XyWZMqapX/G5PmnI
c3BwrHzpH7DgL0ec1NRum0TOQkbuqegurrXydqEJHCxPPYgT41sfJT9HZp5ZaH+bN/Lobo4XfaAA
dQK5S+zuVxHGa+GYD5KZ9jgUn8K0IXuSadw3j56xjdLsDpLZRrhsjhraLSn3nhXfF8BXaBif+Fl/
63Zwj8nhHd6d76l3F6cUmML9xPawaJ3HOnO+2ghn5WR4T720noTefLHx+gzb8ZADAC4CgVHHPyUI
wJzhV2jIrUiIBpzfLKGdvBVJ+YE98TJE1kWSE72Q0asdPOI1AIMv6m3dW3tVhWerKI9lP2hLNaDo
n2wu+1E294XJIkgffxsDl5xbiRckzzHUrrkCLlalq7+2rfck09n65V8UxURe2q+DiRQYlktY9pcu
Nddl9tZpyUfOaxL4RI0W0TrxxWm0MMoFfr7tNGx2gh7d7h44MMJFqOkrrVRrcEAHzVFXJ62XUkbb
xqx2oh3JNjI3ZqIvDD94SBL2LJa+DY3xzJrgHDlqbXdX5TOhn/gRJ6A6tESGNh+LO7ev1lGKJ1Np
DWnX7+6FQeMdTCBjyXCs5+4zRIsxxq6Gfb7EFATFP/rCkLmpeusuTgOLtt3CvKhswlk4MLN+p3u5
g/8/vVWcrlI2ALJYtI2a+pJZ8lxGdbINPV9fpHOiDpq3Ma853VLtsea2uQhkeR6Jmq2EuSl0l+he
3tXjTEqLxabGr1PozqX14ThV96mNyqcp87cG9hOWBZq26Tqh0zZS8BCjuA0+Qyez2sRO/eKr4r4y
64rBV05nSgiTmdVoG8aYfLBh2IXajoncREfMwcF0QiSMCFUJBk9rm3fCSu/1lHUhFMw4u5Ot3Dua
2Oqkn+W9didtFPR6s9ZTWiNVrWxUi0PxlDvlEcgKtO1kNRK4mjT5qz9Oj4nUH6xSwf8Yz+WkSVSw
Rr0wqyReyISWqLDXo+og9FPoYWraFrSBlrNrOUycJFgZTgFVMluFIetH91TJ9jUytwqeZqism20O
19rNXyN5h/AfxS93XLo/4avDOKS7Gj9JZ74SqEuZbB0b3iOmcDaVHRySCLhSnzziPKutbcgZ0SvM
sgxBp3i+7IsGCUS6Bq7z7jnhmQKYSmtIAdjNGNd7uw7a9fxvEbBxiphSsBZUyzbW7g0HWV/xVWO1
QGg9v/FdFLoUTrwqwGUH2/oWdLRh0P1uDPeAaReUdEHa4/iS6sN9z2/XcaPQ8yNw+zU+++8wZZtD
KguQ3OmlrvKzMqd1NiEsNPur47g8b1o5Y4HQEUdYtpU6za9X1RVvvdM/+0b7LpvsgiFhC018i23U
isubUeLqhn9scD+uz/n4BWXud4yFqxXZRwDiGy4Be3bf7G5BSitsTUSow0Ie5hpxqSfYBHL+75Eu
ikxwKnozIKXIfciH4F432oOXgDQHIDdRYRUPbf0wIbZuR3RLGhwaF5G7oZodsVbZTo83DZNsFAps
R23gppu8ZDxZs5Kf9Y5YXDYMVCB42h2p0lBt/RytHw36Q2K9NzaOZWlTMGVzhtd4n0171wce1SDv
SPvpte7NAqJeuRVhiCY3R+vjvLUGyEaFWmk05VfajAfVfYdVPh/gz1nvWCsz0xC4jiBDTZ9rQ2du
WpHahdquOtYBc4XOy/VFTVe/ckOM545x6VCX6W1fXKGmngvey4fMpkFPVUW8W+8dLHtACxGLM1Nn
qjr0jgO+Zxfy5rpA9FMk1Eem5/3O2pwZWGvsyJfu151GzvXE28jRqYzsvNlYZuRfW4tAat/nqIN9
A/WOFn6TlmGwIDELQCyuYk61cU8HsABt0BJf42fI3fSmeVCFUa8HTAdruwlZ7wbIpKPwkY7gc4qQ
n1cNPuiuZ2SO2xVxSmQsTC+Kz8acIaJX1mPi+GRmVPDFLfPqDOjYyd9a+Kb2TNCBzcsYPk6ausJm
eQ5stMY2oimybjptFbUVIIAyVfA2C5yXhk7dzLaUUJ6F7vrR2tFrD+l78wzxyl+h8n4x2P1uoObv
a+5bGC5fbc2k/KHVi6nlMMuE2potrK0hBKzLpF0Z3ZymJuuNDAV61IZ+yjPIapLlD7rF31YEYTHK
HKEkqfYC84/wYz+qsDD15lOR/WLJ8FEPFwtOT2e5T3WJ/TAnvj53eQkRLwhD01iIs6FNtwQfOCff
BX7pzDuc0KcZzzELMjRIEQSEwx4x+0dUAiwcZbeH6mFQv5XWPs10zMay2psZMTEhC/M2KMZTMnYu
rwbJrH4DSCFIgnd7oDwN4xKZZFPb2widWKd4K6FyMBYFSiVqKOLsbRVi5nDkETPfA5kp30lPuGbm
Nxvf4cerHRzAmXONavVbohVb2C+yKOgACnxO5pNG3lwRkb4Q29pDM7+T65q1SOvF3BN1ou6IbwZ3
45HeFeKjKHIxkSW3iVLebDX0rFmGg9wkWtGpRkquh6y+Ikl8VHrxHI2k3lzrCW9Lmd8RrbcGxztD
gzATNcHwNure12RtHZw+ThZVuHcILZysPXFd351gwouYH5khz6AdFotU5c/lYCPwtsd9Z1jHsq0+
ucWdxTCqpQ6lZGHVQ4POsz4XqIUG85e+9Q3rOnnlpzSaVedpFQpHDiYvTLZp0NzoryUdVPbcufPo
sNQniKD+KtTNr4xQbJ4fWLQsptcgTmMILh44GumuRKRtLbSvLS+B5AKWvrFXLB0sTdsOyn1EQ/YW
YNCNYlABZQrJwd47of4UxEBLDU3fc8smEbyKL4PX6QsWhjsDIm8wqC/aKlZXXfbhYM5OC2ChQwZn
SaT5m+5DXyEgYxD6bUjiLzFI1OvVQ5gQYleP8PpSaq1c/RLK3qXe8GzGNCWui9W6eRIDdx+//gV2
2+ytaB9w521ap1laXMmMpLVFy8Buw7sxQmDLL7vQPboLxH8Hm7tigrAAl532Cbvm0CTlza7zJUOQ
BdrdC0uuF4dp4WJy1HcU1fcxU7/Bu7FDWVUCizuy/plY+hCq7NGQ4EQD9F8JvJUOaFUblKehFbC6
NIR/Liom5tX52gjbZak5uJcUqxAHS/6UfxEQt0tVeKBLWrlwrGt/wPPlGOeqzz5C6nvwFvb9kA5b
1YNQFui7hL5XzvANzu7NDtpXIey7VoNrGcnsgUj11EkAMXzDQ+SEpW60WsbpLoHpUj9rvkN06Yzr
nPD2jN2lRn/JLzLuslp96BZI2IbYWmCW3aoUCfL93nto4oiUqPLDVLRavpioYzLedBNKhXo4h0M/
Iqud5TC62gLn+Nbi+jCyU6wn44KZ5j5u3Te/959wom4nO0PKVcTlQgwUIzWSFE1ePc1C1Vq3zyFY
BD3pt9VTKNVd4gKu8+to50wkh3Sq+M7yaq+r/Nrn4zrWW7ayAJDdFtEJU0WTLUUM4sFpolWA5vLw
8+DXKTER//mpNn/6t6/97dO//bWfv/HHPxA323TE5dJIj1LUeYiTQt+IiaewrnqCNXVJLgekxwNo
DosV83TLkwD6V+blcx5Ffvj56J8P/42vwU4OkR0xFnEHcPptHxaHMZqcFbKADFJ/Xh5+kk9+Hn4+
9V233bvTUy26vj0moVEcMlHwD+C+CFd2JNHlwOCflrFn0pfMP66lpDetfz4kAIHAkp8Pp1a/CyxP
bQIv5lD2pYJcPT9oMXyCPz5qENE6gbMzM4ypoqz2ng18nWOEH/OPD39CPX4+L8d2HtgFC7es0yUl
XA1hp6gPnT78+fDztZ9Pf/7AhaLD6/6ff9zMH7lZOuN+rAGEiFdAyJm/WObPlupbNppxefhJd2kt
gxubGFAYkA56YJ1aHX4++ufDz9ck4RIYlD69sr8G2vCFERiqT12soBOlJy9kHOea8efE+uZiuulI
ARC163jAhkV6rz/OIQkTGi6OOK9hVmUM3ynmWLpUHjz6nqwpqmNJyvzK9zXIvRyTpp0HGNrrGpmx
Tv6hl99BRhgPtTXu9FpwuI79JQU2t3ZtVy1Rf70pu1zpITdBumVE7vYL4ZvZoacJSCa7uLhyTMCa
9CN5vD7ZwM5ey9Lfwq0OpvKsg98N48VT081LhvRgWEF7jIrwIMbqs06iateThEJvvUiaIb80Vdld
WqvyOVEd0gc48RnOE1DU792qD3A16XwbIhq43HgxCymTTcjmkprU5Vblac2lGOXKkQ2h1pkh9tog
7s1Bby69XZ/hLaCHL5x9aUzFnjp8QdhClp0FQNKQCOxLb5hk5LUhV78Jjkdz7iaz/O3KNF7zV7qL
nD05uXWu49ghJrO4xq3y9q5uBqd05nGX5ioAoa77jFE8snMbo5XnnHAT2E3muQPn6fLfxFMB04KR
ZzX1Gf9GwFMGv/kYVI27yyzyO62ZclJXfxedjXeinsBEMF1MepGuW4dXhVAVSlzRTngNZH6JXFde
hPbIdkmd7SmsV1GZsVJh3AapQW3Q7c/SR8M9Z0ykz8xI92Gc34xwtn+RjnOacfHit8mIAF4lyrUK
zmhuILhkkteCNscSztBxWuHfp2Q0mPfrJe1mRCyIrlgI5/54iuefhN0TNm+D8kYXJBMGrtdtlRPy
qkCXX/olgEGS0rILNKRX7nfw0IkEoABZi/lFZKOE0oSFimQnx/8VgQTBFuOY65+v/fHHP39iExa+
Ut3MzzhO8Q53CDr/Qb6YvvfVORORERW1a1I8WLVihFZfgsg5JFrwpIir0tSHU5nfokseRxmeUzmi
qKiOg9If4zn1uLX058LE9qb5xEcbA+ObialsNd1AzHRHmZkrSxMnu6VS1EmgKVjA7EiJIebnUJrx
qcmp85Jq00WkLscmaHGAeotY9PaycPsXqzB2PaS0VSaMEsBrs/ajyFwS+8EUQfNvVYhhv4gjC4NM
zwZF7x997lXE7d0PwLsYNoxXpI4guwxsByA7VEEJ1trPQzCcvTGFBo8w0aHxFE5z1SXSGb0+ZDtW
25Qlyl8HNoZOCKwWiQjlnXTPLWvU3lz1Pi6wOo0fyjhYZR1jq96tWnjUMN8Zfv8aKoowV4r3riy3
4ML99VCY/UrTjzjgeLEn87dNb0fUlyU3dqhuQczJP6qCSV8IEJ/aQXeuQR+6S9+ON5pRqOOQTt5S
yf61c8ybNd2miLdNVIfXDq7QKfHRbGQzQweZc9kXR+I2FBXkRchWcRBaTFeqYln12ktQsnk1opzd
bkrSlj19BAGXU9rXN0+31kNys+0LJz5id2w1iZs/jTVxkaN5qipdrjvbuff0aA/e+ZelX4ceEWYM
jmJVeO17juIjhaqyGaEBUQt85xAf93Wbzjnk0CXLjpWaMIyjXmxMqIA74AXAQOjzNriE7qBaWRgo
eBqycauAcIqEirIx9h2LMJXr8BcA/ELEhtqmCGs0aXLMGP6xibvYLsW0jOLhXIRHlypuhUuArHFJ
gjMDCrjksvp2Q+uTkCyb9EBml53JTDLxH8YmVrvIRsoMdkw/wpXuI9146WwGLnZzkK4b7uNOmasx
1V507YIZgT0uChSrrr6yimCboj8UZfRbx1YICJ9wqzq7kudW9pgDuzFEK6bF+gJpPRByGmgtSpdZ
zR0YOfJhLiUbUxxhgqWMKbDxOnWH9FkxiYjH5iPxSKEPS3wggU1b5rMhD7+8xsnJnM+RqtH8kBgz
Jx4xTlgYo7dzCZ7c0e3mt7opn1BMffZW8p10X6ZlA/UFybtyphBPIj2K5MmaWfkGZvuNouNnH6Ce
vBKQTobDjdlZ224+hJ13m4rxcutY03qsSG9pW3WnR6pbk+OYrKofTllq2if7I9LMaWPTUfJy35Wh
br8Ftv5dRdMdTHNjnztEASfkPiAE7hZ15Iv1NAiu7ZZZoWNQNjP0ALQXstHstIVsA2sVmQQxFJGF
CTPAKS4n3l1OWN1ntJ5rzai5/UILxhUzrrGS/zL6fAsQfXrUpmTPiRQdQj2/2AXUpVDoD5FNzWzI
HNpHQVaX21W7qJ2xAFn+rbR0APQy0g5zsjHSdc6JjUSnCE7Csy5WWKJ88zMmY01tsTtD+2VHpFAY
9Xs3Cn/rlPU9Y1l/B470LmYpVdvRLUuDeAE1wlj7Iryxs94xGfJAMEF5bNpS7HHgwdYaO7nzSwoX
z4bmXmQFXFbS07A8/Xaq6VkOec+/7Rxsxzh1AC+es+4uspqvUPWPFdoDCrV61Q+QtutAbLskuDJl
ITMxrJg+tyNcAGlte2pjLCH6J+T/AYD13C1UznfBBBjuhjtAkm43SvhfokWT2XfaQP0jfgWVxq/g
gprKLWgwLRpHmTGeCGipY6cSmyrfp/xmy7r16/Xo6cFRC7/zxkVe56XmisWYcYy5725Sxb4pJbbo
DKjfO4+ZttIHoEtiCqx1QRrVTtgutufW1HYCsDo+gwpzIHlIBxevyLLkRXSbs4Ew6ZCEPXGxfba1
O3Q6YqiBjFfpZ4Zv4mAB1VlgDmpWBJxlWOKcpF65LT89vOwE6UEoD0PxgisgPv7xlfnLUz13AbCt
TX7DXHT41hCHHbE3cKsKSwKjurp6+eNTNCfb2tKH3RgM1oYmm+XiXPyNIRuLGVU6f+QwRN4R17ce
Z2hZnPlIOH8+nGoGzjLDTYHH6DmfCMv7+frPgwvtb5Pk3SuftTsxRGg0RHZs4PYdo/mj2KN1aaW5
H5mncgnC/S6n/Fg2TbGKtRqfXzDR2rcwITlUHJi/HSxvl1CwhaumdyKLgEEWECE53I9Rji2cF+hU
8tsfierOj5UWDJvI1l5+vpRGHhkKMsuXcC6tdD80Mt5Xmr12GgN/VdhsUDMTDzE/EBIolqq0Z/de
t8Njpa3c2uH0yhNBRh0ZEFisk1WmANOFPakCI9ENvOLoATVkWDn/Q5LAk2zBGx2zviuOaEvIBOMI
5H0tP/Ww1rh14VmMvUtXK5aLElk+vH9rlYq0OSJ3FKuuRiogY94+tkCJF4cqPmKhjfkZk1+0rbwf
UJEeiRzDXqtYXCQ1jBtdMTBxXNZT1lgemS2Ux1Z0KDpKY6ubZkEp4acgmIiMWjFd8Jk8QmQy1OBt
izY8tQnVUSdDcG64T5d6E86nS8gi5OeLLtRh3lIMwWOf5Avh1msvr7hjjBGpihaznZ9vCAfLrewD
4JXi2M9PQqhYGHRNfK5Cv9vXsVj9/OzghNTx56M25t7aJRRRzVjf5QFBKnXPlabXv2A+THufnW9m
xDXgHHffFgJYeDUcI2umT5fUM9rU3bWSHyAW6tVgBY+Bowa60QAPED2BG13/XuFSJNWPFNI6pJwb
DeeDJ3ozDV12Zq1drjxvU6ATCjUbpZTHNMlR4UoPwhnSMyikEpARa3IcrHvrFgzUeqNfbfH2v5t9
85xgLFlr0KlkieSyn8i8NOb0bDf5k3P7/+0Q/5UdwnRs8LL/bzvE7mP4iOO/uCH++Ct/uiF02/qH
h/PANkzkoFgP/rRC6I74h2E5lm7pngW8xgQsnBd1G/2f/20Y/zBMHYGYLVyLhYQHcvlPa4Tu/cOH
KekJw8Tly5/o/xNvhG7i7PgXawQkKdMDccqdzyFE0LK8v1kjhOMztLVD40GUibbLxqzbYcGDt5Xr
5zSmbsvyKV+UQ37U28568iZBEezX4wEru7/t9em5aVgEZ0E+sKwCwikmSx1aWCzotLWjQDJNxaHX
295v6K5bKmFSXfb4jYHvAd66DZ6Wn8y0eURKsREt218LzfVI8334MRtDBF22vsa0wGCR1+lsRIOe
siccmt2oK+cdZ3fECeS6y8xH3w5509zFLUuqMR9ccB4Bob7oXq8k+6Eccop2VUQYDSmS7ivO0eUk
kFB0A5O7tkm8c9sR3dc4Txh0V4bfPFQwQSwnIDhda+1jyBZddeFuSsxp98O0zd0FuufiqFtJRm1u
10tSZ0IMIcBAAheDVWTNe5d++NVwniHTtqidy45Z4tBtB835bEk64fSuL0Po3htWXWKnmM/UsWDr
lMp7Ek0yZCeuDR3ftxYUY/ZtKJOVVbntS+MFv5lo9IRZ+HKjyJ/FQItbJEa1iLFhlQ4pOlefrFVE
CflOkTiR9EOHQCM8SxVgxXIZsWeOdcAb97sohvRu6LRXLRbXpjCmm7TViKWkCR/yGDWWy+o0qqzy
3NfwNYw5GyTJxW+EC8MxjsSvpPWdS+0SRhuoBDyQgDgJc5cqyw2XZUtiRVm4FcUzO8J/ueauf5h5
/lfeySvZxi0Uemdm0v/T4/PzRnYcz+XiEHhedW/GdP8Ls16yYaf9bpyHnCy1VATdzjY7ex2pbKQf
7fED6GW75vsySE7eKcxXdklwrQe042BHRnMHYo2YMrb7aDSK7ZD2+r2LRQa/eW9e2XU4fvioF+Vs
I/VCfIn9fZyKfjtFybjOUDWx9sXu3umXTE/L/WwQ97VWHhS7jnCo3C0C5YKlnBsjsgT03fuDzlUG
/qNheCGbbYQYYe1kXbx0WlZbZfrh9lPzQoTD1p/c5z7r7BvS5XU/De8U4XhVG96qPnb1DqXBXaKP
t8by2qXZIahG5mYgTEFVn+NoXVDx+A///gk3xF8h2zzjgCLmQ8jzMIxZtvU3yHbpOV5I+5I/uFXa
0Xlg42zZINHZmmczlEs/sDG9ROFddlJpiYho1K6q7N9bQWhjGpdqVY3EQpVd/cvucmYYWZ/vTCIi
TmPcoWAzzrEeJ5tkDnjN5oewYgFA1gixxkStHBI12Ms66ABRJuZVT4p9FzWo7tRnCLD2kJX9S5Nq
Hk1xfK0iZLEiZqYzgUqtwe4PVDZPRgn2l2dp5tuZW68L3UNWD0szrNTV9oJnNPHGlkU+WquSuNM0
x8zoxhNJAG75RvN1IhUiB7s+UYN4p6acmGVxxEPjgJDSe+VbLBpvXrzO1F25E5P5lTvdaagNkm5x
5Y8o1reyxydZ5UnxPIbDyQrMlS2Fu24trUUeVQBnUuUmSkp3aSYYD6yw8I/jOKe5AVyIo8KEMRhZ
h4QWkPvQJROz6Wa0/ZXZsoSkWpTwT/W+wH1Skh/fJP6rOwujpviURgwWS+tJNkX8YFv9nqkR/rYm
CaFPp9uoiG6th5tzQkC61IZktsCEgv1Zt8VSxUIqx65C4MUqySC1RQ17fCa2YJf1J1S6d2wnq41o
UrUaVWUsABYNGwJm0l0cN2ipIiKk+wnB71STGBrDjirLCldzal1g2bqgxo5aRCJzC1R9OfXleKxo
tsySmT+V+Qp7QreHI78MfI8g04zyrHI175Cb6AlCnUC3iYTUB8/rdmXfjYdxDHH92HLLhf4F95J9
qAHruIPev2Qc/gvYcrOTGTIfKsWsbQXQX5PQUqgWxpSemOivItIhjx2HiUHTcB6GMd+Mur4JMEGx
jJ/SOzUCF5HWNehIRM0De6tilAXdCOzD8d0SZSUPLk7ysiLGYuQ3Yy6clrtcosTz7Rb9fDCupsF7
N40YVVpXkwJSOjsuAgr3HCrxSH6shvZ3kQ+G2iXChMiZhOnBbEjRml2w1mQ10E1cbk9peIqAeWEp
KK/sDn9hXht2//4YYO39l4PXFgQs+8gSEeqZvmkYvvnXg9cI+yAIWUjesMfYC2K4yAbKgXf7Lpj/
3p72k2/V92nlsTaDOlq7nQ9adhlpbkyGJnNHwaIBVf9EDGHO5SXzHsw66dDw9NS+D9XXFAr7IZYH
5A9l16lTA9I+w6Pv5ZqzJbbcXrOYaw9a2y1lZLaXyitf1czurSbV7Qe01EhAx3g5tKNx8sMsXjvu
NroTLbtWIyQ+jMvxhMUuWRRN066loSNUMPNvJ4DPEYWdt4gMnb1lGfRH0Llg4Y18XIbg5CMUikUN
tcKKAv59FSdrW4AvCZa4/j4VIXM7KcgIrRtrBVws2zE+JvjOnRegnP1YMeKlbdrjiQFvh09TM4hy
sqiHyjkdRjD9SDpoVYWTWdtWc+WKIbfctLhCGZpq9rEaxXMvo/e+jD8dzGZbg3muL5zwOEfhlX2o
M3cckdy4wzJCR70hppmhi2WT5gd+9VBj60/KhPaMC3gOhDNg8JBDGAftgKa5tc5Djh3BG6VYS3+k
LqMRJuCBl7dVCQJhlSUcAOl2zryJjHhACVOm51Y5uAcK2t4iHOY9U/pVuLqzrcZbrPnRBqqPthSm
1tyMRHSnrEKgnSPoLORJJ6q4qMhE7SaXGe38sFN991+Edjjzm/Kf1cL8pjUpngmGcBzDxmTs/vVN
S8A4GPypDm747NCU9CEYcAeYydQaBHlYxnNZy52mTerW27/ItxnPlr3RGSgvzXiqPgShaVpOAIYm
Mqpg9FGr2CgMVBaGOsmBcbY23WCgJ9iUHG0L+/8e5P/45uUIDz1fRDc2kTg9fUgKFjCQmMH3Gtn2
bJWvCdPxapKGc6nOVcFZZrozGS5W2ckIIRFJZwiQs0yfTjzox9YmqVA1yJca80x2Qc5K5KQClAJO
jkJFQ350s4OspoieWbI47n2QeRNipt1gTsggrdA52cO65cq5JixAkatm7ta1m1UVd9rm3x8X1txP
/O2Jt+beRncMYbqG/bfTIp/SptajEJCuMxFfn+jqUpWcnq+IeIJrjqZ9KywygQsPdwjxj74WHYsm
7k6lrRNKZmnJTRaXnAnLupotrCO+41WXAuIKhI2FL9SWtdX7F8y1OLxx+RWebl/yWmhY07IjsM90
HxQhHDqOjKVRNC6A/4yewO6Zmoxm+qijOMhS763Oo+Iw9XCtcrxfJwf1JlbL5qENA7JNRBZuqJL3
GuOyw79/jnRf/F+eJNdyoRcYLoKXvz9Jg6zjerIG+0aNyB0zSY27WL9vJtEd6qgXW77nq2MkKQIG
1R1ENynaFZxCVU98IEBxBEi+nW/TpmupfdWAPxUVjGNVIYPZsmIK5OurNtGZEIH3F37eLcxA1pzb
ubNnht0fcOqeCSV+QbFu7YrmFMn+JDBtbJoyQg5jsETwQpxCjvS3fuN+sqmzd5yK06OL/KeG37cv
mc1PXhOf+h5OWemRGyswZ5VUjCvDkwrLXjJeMotDDlS8YPPSIGdh2Fb4hXWo2tw7SYFZB+FRtx/x
08G/vCRhHL1quk2MYfzSa119ijtrM3ZpdHbJGF11Y2Q9Cn0sWaJPzlE2pbmgkOAgOeDCANkWS/or
A0tN1A9IUBUaIELFSGbSlj4uxAVL+lcQl1Ty9DprNZBnV3u4pEnAxO4vHTzxuaMf8QPqQDtC39F2
GkXTVbcGYlr8Go9Sm8nzUJOFCUcAtotzQjbT3eIJR0cb4HVqK+cC7NhdAZKLTiyqXjuz4dhoCFov
0k8DrduHBww1Jj0FpFTg7SQ14UApzmrL/Oob8vwk4RljkK1yydhP75hz/dyBLKCSHgfUqRDVJS61
u2zQvbu60pgmAz5bY+qa8qy5IHDcVwK1ToGVr3AL/YCTqrAZVRuJqx0Il92LvA6fzVSS54fN5x5v
y6GenRUAwl9Y/+tPg/LRxtXNKlfAnYSFsQ6iV7PuMUxuWo1ZaOK517Z8koZM7pDyXQqjjTaG7bN1
aDh5gMnHBgg82LoLWbH3HKyYFKxs+Hb1DtFW4YSbktEXMzOZPmLVjGJy29mmFJuywT3z8ykz1K0r
k18Ed8EqU1RxXFK0vQZmV8/HGZTytLOoP1EtZfDS2gfTHOUmGvFTuDPXdFShOPPkeot/fxVzmP39
KvZNktR83bPtn4HN3zpSVKcSf0uP4tGhOFDSTzAVde6hYaJy4aZ0mxyOfoRZ1p2bag9GxH7NgGy3
zgbSnMcAor2eOFQU847KtOujSYzPOg6umszv4aHmj7OY0Win+zlZahfjO2XYEBlPPloN9C8OALMe
c2ZhlI8kidtb0XDf/jlnzbqVizhrhn0UjLwSIWFCXhpA6e5vIjOB05O5UPAyX/o0wE2jJ7A/GaAs
uWd6uDiLcmn0nsIKa4sV05kOTY2ebZqhATWkOcEu0MuI7Dewcb42s3EHd1NjDDlqk+ddgqpAzSrx
5pVOlfONw/zO7swjWAL2ED6xVXYedm9uOe1xk0+Pjl716ywU0bpSEJrz8r7PW5uBTBE9mVNV7dKY
75tpKnmUwQMZ6vzfYtLOKvCgc1ngp2FYohEOON2EG973uhTnYNZ6SWGekuA/2Duv5bi1Lct+EU7A
m46OfkgkkJZJb8QXhCSS8N7j62tsUFdUqatu/UC9IAAkk+lg9l5rzjHRs492Q+XD0J5bUyFbbFbT
s4kc5DBEOlThWU48p7d+5qI3GPay6bZRTANQo91UlfvC0caTIoYzYYKCP8PRTQtzgmrLkOmuUxao
RIO2ax1kwbHBnSsu+gMRLJY7KQuj+Viq/SwbdgWDPWCCeXBRa8DvkgxcOsIpsrOjBtFAJyFfmVLq
GqP0FA+gKQry+XbNrHCNg1fh9Qw6ylIlAUp9kOWoRmA6oPck38QNSFb0ejPakmgAYge3F6JFApoC
5LII/U1K8lFd00Gr+nRPchMt8jB5jgigApoJaD7rW1ojIXEWZeYwh22D85CY8y3fAzHU6U/o9sp9
aXbpzig1SF/UwK9RU6Dm7qCUjHX+U9GvueMG36WynbdBxxkZKmN2wI6pCYvIKdDz9BKT+VEiiX1E
c/uDgo1yVYutjhgCB1Ao+gcNqbaJb7roUi+E9uKb8VPeSup1K7faTQBG0kV/BcWTJjaI/NzmJ3TS
O1uEsKcl0289/Qia8YdZ2+Zt8oRcMDxGIN38aU8XoryNpbe4A83X0c05RRm1+9DCQjYPhr1V5NJ+
BByaY1buak8i53eHAhomsWM+SUjmUE1zr0xDzUTXiRE84v47tTm0JUElAPpVud1UJAdI/49VWOKr
lAv5WMkPg9Yw5Cm1+JtNCkndXNHEKdGSG7bfld2boiX2ac7pNFsdMjNwiH6oRDGe7C6+HUOUYdJg
+iHOLC6v1fyUBhx2DI6iqFte6gkZF7SFYpsbCsYqruLETBQpHclv1ZRbrm5a1l5NjPOgV+WNJcQe
0jBlN5Xe3PcdzevMqSWfpPbsaunBSjgB5ckhnhiTgd0kjCV5LmLVED46uBI2CDEi1sglDAV0UVUE
Q9iqCVUarJvEqKg5AN2TUeFHYeVspzhO8QkC53SszNzpA1kiXaz4cdjZD3uaWhrmP+cgITM623r0
mASd5FXhPku6Zl/PI26Q1shPJu7ybc/8ibgVPSDg0259paGtiwNpuFMqP5eN0pM7xJNZEcXkpzXB
zWRQONUBax3ycIDJrmvBUU/zhi8Kz6+lIOaFHYcuZ4LS0tXjfVii5VLtedppw3zMQVht1mHzbHzv
MujaTN4xT5DrPs9OsiukWb3gukMPsKv65GeWjJkvZ7Z8VmsZzBUZkKNFmEpZtm5ozsFZGuvlAoCd
YLmqJsxGB3nVyIq9XxTtGyy6PZ6Ab5ayqMRDz9PBURgkpMD33DS2xouS1K8LxWJP1nKh1xvv6CE4
fGnODScL1nW5Hy9ZhYCgLrSPrA7RdmE8eNbn4joU1gG9qrmm6WlDp90kzP4JJXfxAuRlAfdiyECl
+3ZvMnb/vFP+b2fpf+gsacynmXf+952l55m2fRH+2Vr69Zx/tZZk/R/Z0ET/SOZ/WaK786/ukqLw
kEV/h5LCZ9/pV3NJN/6R6QMJIJZJ3ZY5/e/mki7/gxEFSirTY3LMbIJf/9///Tn9n/AdK8yaD9v+
tf1nSf4v6pZsy4as6JpjKKrO62h/tZY4Ttu0cerxotUvGK2pOWJ/8rHXGfoN9rk/vplfL/7ni/2d
Wfv/vZqoVv9R/wdtjTZx5NWCq/ljoiHyBLZdMA1vqazR+TGeMeOHV9qupNO00V/okbyHu/ig+0JN
U7q2G53HJ+WMUP3AsU4KXMQ56nWlV57+/Vul0fdXZKpMf8Lmd0PsSe+NH09MAP94s5jylAyZvnJl
tfhGK5FhVYiFMxLFuNExwx6HEK5/1amAxosHq10mPMIQDjYAyptjJ2TB61oSOmjnaHRvI9VQtrUO
lhsuSXpaF/TnEj/Q5de6KqajFI5k8yjL6JKzjqhN7CsChgKKiVS0JvydsnxLMbSuB586OdpBqS6O
68IGVcOFGre/R0cTFK0QfMer8jo20vK4bg9tVx7XzUoebgobTF8qFNrYWha3VDDGEPyIavf3okcv
d5ythJvXUl7SPhOB0Cy4Oiu7ygj3X7saJa6IELLwFvEl4f+fmopSGriT3sIsR+BThXaVPhOaBV7S
sEZ1X4AwsghfPurg1eAFr8t1hyyk5YtO+S3KFJjadkNJZRj8kovgkZtQdQS6+GvNEWvrZtucy05R
D0YLISzXohZbDJqD47qoxRqwzArDBxpCR5IblPkOmm7yoxEL/d4u9cyhYxQ8o3Xdd7Ws0kYllwyH
QHdcDPlKBgCGopZd3UJ9CU8UAHlU6t+wGLbHsCNka0hqzxRb66518bWp1MkLKYzY1WuULOvHNcSX
kHThtLjrJ19/FbsJsZHnVKDE510/5brGJBPdw7oK4pJb55Lcf31CNZXqXx/b6sYGc7YGfyySWi+o
24YQhIqD9OvDrmuK8IhzOngYr9ujJAPBXtew1g27QV8ONvZmBgDG0/pYRgP1IGbug4qE1JRaHM8x
5fKoyHhpXJKhb/e4ldZNTej8550qjgQmVRVWBNbWo0OlFrsfRTiZ2L/u4hdnbAeSial7yldUq1MJ
4CtjiKxEHeCvFqfDhDvy2AnLj44hbitFNSYorUdSNuJ3QTVYzLUXLwUmE4iWx1hppqNQYqWQ6vaW
eK31sB3Ee/5cW/rbHDcLd//fx2uVWBy165tqy9IG+NVcre+mXN/S74URV+XRqUzeptgHkgLhWLkY
+2HmCAlsLhU5gXPHdXNdTOKBr82//iQjoWbTtLO0paTRoJLnCA3zlCqzUTQWXYpyR8GqOa6PLmLt
r80imFX8jG281ZOB9iiZURtNC1TFW59iKouFmbx/+fr36xq4Jgi1cBTXrSbCaz9OqK8bne9rbDnp
Z7FY19Z9czVx+S6aWAC3kOKvO0GzhBsD86L3+fAff9nJ79Ig5YdEXLPSeSmQY7M26UnVvKyrc1go
i7eurovaRnTJLcNrQwkN6dcD67MpJf5r59d/W/9GsnPMsYWd4IXmm09/f/2mPiILlFRAyzUFFu6z
TP1GrlOhIS5RCkCl/bjom3H9aBYaqM/Pu35oVRuIUQ7l0+ejuon6bhPN4qr3+Xik2l7caM/kjxee
mWjnYIZXIf7J59+uf7Vu46b79Z/XzfWBdd/nv/vjOYXUAx8aKYw2KhgyWfKnRJxk/9W/+dqnjpq9
wFLq3iyC+uBHgVERh6k9UkhWMthEYisRC1kcr5mw9Kz7RoVjeF37Wvy9L58QdZuGJiDD8imXJAS/
698US/Qxiw//Xz53fdrXI+X6vK/tde3vlxLv8Gsf6DmghXwNM4X4RlY/Sq5m8BC54WqR4llTBS6p
kF8oWRpeIu5662IUd72aNFkLJ/JU0Q6AqluHUAmWkiCwJQZZABCh3Y5603OhYGEb8h0c38YnZxVL
z+8FRq4/N9cHirh+b2MRCy1eR0ZATfksQYMrbnPF2NGa6UaVCm7YNwC6OOTXxeq++tr8Y5+46zVp
PXG9ysQRjrzaK3S+5GIEsd/PtYp3ftknzNp91dEPNipeP226V76O4UBk2jkxo2xHsta0KbjTyvnA
NX2416/1NE0/X33gbD9a6xmEADTdTmluYdFySi82+HqaJkXXWVtUcePOU7s63ATi/jjk7ciQTaxG
ChemdYFkythEZgjehxT4aZwD+rk/1+/G0KSi3KNrXw6teoGzjX1MfEumuN+lVnudOGS7hi1huPlo
fNDPRWdIssU82d9rRL7+aIV7B1f5HmFhr+Aa0sPHKOHkXd1Yq0/LsXpSeocKHl+JSXHdJw4HTdWz
fUMXjLuhtDgUxc+jwi2kra0Wf1V6ayrOE6rPG/rOKSwgYt+V9DhQJtgZYXRA+6QeFUlTPheL3l8j
00r3Qzfv9bS0LxU19khFO5MHg5/M+XEYq7sYdh4QIKvZGhLO36CwbjGfUI3rJqRXBjkR60JcbD89
bF/7CD4bqK6S80aEJ3kSYvF5BKyrsZkyCE4ROMQRbRfVki5WZKmu3C7Nton0M+YPx7VE6Zw8iQPz
y/C6mwwFlSLSiklUV83eusbMOO0q2Ri4oebKRwucylPFUG1dKOtdWtjY1k1CVJTdAoASxsVbNSk3
RUZ+cWpLw3FdAyU/EYgS0XgvOQlzPgHU94Wx7x/bjszFDh+G2J06Ufv5mM2lA0dWtvvatf7F5//I
eyy75NHhimiJ7HURzlTHWiyyzNYWd10l0YPojpjKgKX3jIjkkVyuzfqnVcp9fP2jdW0Sd6517euB
9e8+n7JM8VuWqK237rPq2kEMROWqKrgSiIVM8i1fn1jlYFdwA9HpZ8zWITthnyXpPFw152FW0NmK
XeuDmNZ/rZUSAVFDzdvLerzz5Pt5zRhAlOuNG3qBus+Rwi1dxbDXBONuRBksI50R+7rmPbRDXFMV
I/N1l5ELEKjmIB4Xf/H1wNfmeI3SDjGaknnDtBlGz5a2HAAKMVs7EJSXbBcmtKlPCtQz2xufi3db
oSlCnCt3x127NR+yC9OOOzimDryG7ZDfUaSKJqIEPFbU4FSbDM+3c3PXjueGShezJCIjw+M8PPXq
92Eo4dbuMgzqKqiYJz25VpJd3rq5RPjttZXs0PQlM0nHJ+oXGyng/D4XyaWezugHcKkHYAiDUycd
bEBMxm1IAgo28viQ5ocUKA6hPAGfyzePxdl24a+MVO5+YlervfyDunzT7frItaTXptzgnxvvO+sA
YJn4zmugPHn6LMApCJa20aMZbuofirTREQSpD32EkXkDob8HPr/RgHFIPgmsurazZN/MDwTWhzEk
+U2tX1OYTR6b5KaVf+Ag9KvN2ThW3+1NcsGhxCnqxu5y1I7ACV7nM+DVj9nXvrflZvDKrXSDHJiE
9enV2U2ufVDflFv0Bof0Rd5WT/XW3k576uzRtbYf9t2m2MQ3lod40LwR9dONfCAe9krZVz9iJpbd
RYFlRd4iUSyxH0iHdtyYZ4xZVe8rjLDpnkqbYPsDU9F1cTB8KvaLS0rRrXQJ3+e36Kn6KM/1GVQy
ei0vf6GnZjLNfuzQ4F3Uh/ZF3753++V06F+DA+8q3oFtdnnDjEOO5Q0uz721q/Cl6Z4cQuDglrVF
LaLt8GKZ9UuX7OPobgw9tQZZ6Jv1PvDpyqCK2mFDRYfimvdYY/TOld/08paG7vyNHhLWeVPbLgRf
5+SIuWO/R56tJeSjbEjeY1xP4HgiqH9AuEgrbl6b09m6hcF6WxxMt7g3p6M9eI4XH5RxKwXPCELL
cLeQjE24BwfHY+8vwTnaO7cIQq5Cf3rtHLd9o+6dED+2hekZxltEcPN9lm5NB8bFHkjgGBwIESvN
O2wTxXetQhzlf+sg/6u3lGyr8jL68s+KEujieVAguEPIkPs38w/rDV/bgG/YOBEra8mngKEwUjYg
qpv0qZ7dk/GA2kk6KX61LZ+Nt4j7IBzMliPpHNwh/be+DZSHAzd7dbqtpIkHoX3p++F1fnCqs6rv
5TNjr9vsVXmnZ0plQv4BqhOj7ne6Zwkp16XL6GdXYP+By30QqcDke06gNtGSMFPeqM/FDpJLSLrQ
k/ljuMUb/1IfpivqldW4qQqMAJ4ENCHYjvcDhG3AOW+h27w7nD5EZJm0MeAl+1np6/qOd8i/z1Au
AJO40o7aLaKcCR4VMd60Kd/p6n2XfmY3mGNcJmkP6kv4lj5A/cA5gD3F3HRucEmf6+fyJN9SHQj9
yCP6rNqYl3JPe3F5yQ765Wm+M+4JcrtJ3tHWo2IFaUJ63UdcbEHH+yUqhA0Xmuax2w236l4/EXcL
w+NJjbbDd2bH6YFcw43uEdJWupYPHXzTb/sHknW4FiqEZ/LszYBxgIZ85KZcsplA3A6v+QGlv+rw
EUlD2cjncMs19VlXjiQJ3pfBlo9O7NMGGpTK7Bfz7Ub1AZ/cOt8gAT0hJN0ue+Jddgb+FHqB10A/
hFfM5aK5DWEZuYh3dBeD85nTLfEp0u1D0CTPHIdn6GFALjxKEmByYJUku+WS4Dcm9HM33f4M9jg2
jsGeyEBO1Cx17RusNoeRK0/ji9w7roAaCVkbDDb3fKeH7kTvBRVd6WLGm8M9Ff9wwJy6TTitb5yX
WqajTWiHW2s+3iMkjwXduou1D+AUcxzuAso7u9BL3XqXfMOo2Dwy90okN+Q/Or7xTEAHhu0Kx/IZ
QsuhPgd+fjSfdN7zTtoo+yl1r63ctU41EMa9xj3F1bmrw/HzkWr1ifc+X6dn57t+kz6GV+Eu+lEo
rnGZsnx0v25/eE4o+Ky3SI3LRj7Ab6V4dJR1qwG2G1zgF1eU5sQsvWS+rou5UT9i0o9bk8atar+Y
CWgFAz35CKmngomtUQE7DuIp6xrwmF9r9CI71LDiYZi+sewl2XBK9TbZxeJvQDMxYP/vn425mFFM
qzIp6cgDKJGDpx0EPNv6iEoCzNDpOf2x/71I4CkcJS0bjuva+kBLAIhUymCmaxu15tjoQPwWNE6p
emipXNkjLf9llfuvq5NM7RHcDxwtU291r40YcI5w/93QHqZjVFnE2+VFBJZbowaBoJVtJPLT0dIy
PKLpvKcPyXBaLnJKoTalonWtoz9H2ef3dgPuAQOMfDJJCNtWWUN/TbApABAy5xD0hnXtax8glnGX
N/1NIA/bWOHgBwupuExPmOnWhVJt50SBPhxeh6YsH20rYwxiFsoB9FgrDERMqcSiS40L+cqwbkV1
4WsRiqng16Y60s1CpnO9VtkmMR9Z15rK5pL7tVM30ctacRN56G6qo0nstYx4c7+WgztR/1vXTFEN
jlMV2W3kuIqp3GeyFvi2Q2mqmgAzzhW3CTI+wV3JiFF1jetx/zTRHDuMCG4lY0Kj87uAJNtF7wKF
FydjjKcqJrL2mC9UYrSu4aqOZiKLoIKZ/RBv6ZChLhab8oh6xmao5BCIa4WtfIzyaWTMtigPWN1q
nx7AdKQPMB0dZdLQp4FqXMQv3OgAjObK9oaM1qILABgkR6oN2HptRLyC0OGsaJHfi699wyDPkLfP
xajAuB3wVKBfQN4+6/WDjG7eYtajWRA6BlGIW0t0ogtC6tXAVU9UkvVWVJE+i8dfxWRVHV4NAx6b
TCwd2oVJOxZzd2LuG3FlrX8QneNwjvToVcpWex5aW2HmxkImHhdHZe+1+N+9tay6/sDr4mvT7iAm
6ykTQ5kx+frzKmJqL82071yldgy3mkeRHGRT3sFQUTObEAtRQzaqhp1hqGxzJ2JIUneBKy0KFbq1
wpqoSXP83LZlAE5rc+J/m3H/QzNOwc/wb5txh3L8z5E3n0/41Ylz5H8Uw7IUkXZj0ej61YVzzH9M
YNuKqVqKY6mrk+xfbTjtHwNXmG3pmu2YPI/e3S+PF2048gCEZsjEk2WJZ/3Vdvt3bTjoa//Z5EVv
ENetrpkY0JgMW5r2l+hyzjti063YPtZa+owHa9M15AS2BQBeYUmXg+TJVuf4DN3kDEK/PUUVrXxr
Vr+T94qsTdD1gqq8CpNlOFf2aySuLdo2Adz3GC8kmVUZhbkeNvDsvE3Wawdl/aRnltvPg7S30lh9
0GRUqpWtnSoZzd4wy5d+fAwaOT3kRdoI/9UDuUTa7WxVZ0LNwfKP9JfCGDdMIUGHL4DhQ6AGUEnl
seksWIz5DvG2fQ4bMoGbYToYVRr6Wi+R5xronR82GtAfbvtgfeNDQTVom2XmMwEv8nWpwgnKtMyr
ErJFDQtVnxkwJKt07bYuzHfLzBirR8N7jPnKWxrjHDvddNDt9rEGuexbWbtKJiN0gZrEIHne92P3
bYw1UvMoww0jCGADmW5QKNNjKhH1pemErPf5D80xhaB1Dyxxvp2QiRyUvjvYWgZ7ME8XpsiMtwIo
zgAKZR9hfYkV3jrYdZUhcYKEoFTX4wK9mwklNpN4O4Cl0GbM2A0cVUwRaLhX1n+TaoS2HoDNbCfk
znAh9jguSISJI89Jq3hrRzOicYQ4xJvKnkXAKqSP4qIPvQJSJXPxy73qTUtMQUwoaqDv2izKd0pg
vNVF3rttZrbHoAIJMKoAD0hqFJXk1DyU6U3XNuoR4AbV4OWuzxVaZKWHXoiMJMNOdllsnTRue+og
uw6mAMIkByb4uv6hacVJC8buRN7dOZkkpiYEgJhPaVcwt3Kmq2yCg7Jk0Q+sJcO2UWW6danKXM1A
1FjmfmHApIjLd4m35+JVweg35dJOTvpvhTVipV1mTCeEUCpo1w6qqpxGAgwOrRVmXqIBSaP43DG7
hPwdI78aBqL3Slzols5YSg6DNwXV9R6/Il2JkLyKNJ4JrVBiAT+zaDWjvyfyE/xjaCi+bQ6vhRxN
+0zvrlJanKcAjZ9Wjt0hl8qDAY8SQ4HpzTOBN2VAZR/uQxvemsleG2hxRg1DBw6wHcAT7Gr2C0TF
Bec5nEhJDQ45cPMGaObVUI4DdOEPvZmyq4jcGjDWEQUeiflSW5BJbekNrmxMnJxx05Yh3inXq/5Q
OU2x7br4uTeR6+kpM4LIys2zXP6UprYhfTP/Fs5YASw7A4zWaNFRBAvTqLvI3JUbiZpMGNcBR938
TbNzgg3pTLs4ma/HXLc4tTsMdpsZDz5BGZjLB/0eVHNxlSs5UTymOaKdMymEkUZozFQm8a9ZvhJi
n0jT3qVmbuyNjpqrlf0oGO3tEIOFbjxm4Q5R9EtHPh7jx0vIMMWdX+Msdvy2gOUV2XfNyIULLhVU
csQ2qh2fQBpJaAA5apLilfjdmGliOG2iXNvmqpp5cklSo7p86NCa7TQ/IRf2emeyyTOQ320zPJBQ
YbhqUAVbAqKwUuY/ed/MN1LrgH1jxs7aCmO6tjGssjwtcBBKnOaMvdto18XfJvSYMAwlr81R/gyL
7U1yhDhWo8U5w/c3shLEZlcxe2yr2b1rSh2lXtDDeYFYeZHuwlpEkBcx5qPsWm/HwYcp8xOBOlxI
JcFyipgSFjiBiXPaM0TvGG2hs4tAs940LXE2TkYehj6Gu6Iza0ROtjuawh+nX5sOg6YkVUDTlyHU
sSClDidFvlPDgu3yl2rBh8SNqkY5QLWBRFK4Acu5VclNzsoFutr8ZoRkFk6E1m5U9PxwHm24Ts2r
OXH86BOfsu4gjLaL9Zy/Twzzd2lBZAtCVOgDsH1jmJpOrI1bnFM/y8k5k1mdIglAW9xRVt8SFAZD
tD/EEDD25QAzCQi9cyhyFUk1qje/l94XRzX9eELhWE4y2i9oZRZF63lCk97GWvjEPZc6S3yzNE68
lTsF49o8n6FTc00q8h+6KT1KcnBSxhYembFszJBOUCcNzzXAFkl23EZJAiyCgOILR0UfiDHWyYe7
eigoe01a42m6kXpDz0x2igbR8rDu5wB/vl1KyRa1h3oNwmZ4mjWbqOykI44IZeJ2nE2gupUyE4Gi
5xfiKAogyhib9BY/HgrE1oMCfRPQhUGISqUlaDl8DFnDuGPNN6mSlxzsDedGspw78mUhlVjOEZB5
TtQH5cSpMrQtISnESNXM2nQHJizD+j3I+D3WowMpATnZJfayrVugrEXUN67TJvSRu2Vr4uK6aCYT
u8HM1W1V9kQ6MwZejYmOlD3aMxnj0lA/kgmlbJFkRx7TOkBeM9G1vaxyhKtYLruF761ZUHAYQ5lB
T5y5+NIVR356FffVOTdD/QTNCpmx2p7NltPEmCjnjhnJGqF2WSpnPKpSu0V1mp6KOKfkF++HgOms
KXWKB06cwXZOOwDd/k6vKP4xapF8mwIdfRqTOzKyc1NAG2GHEbcHsVOq65PVwY+pKcmgMkg8u7Gc
HQHWOymTYgIzFI7cpEJjGXEDjnOKSY7OgWCDH6Ije9VXurpv7iXU9vtIwyw1x+FDYEW4n8Eh73CO
MwmOQFQ1PSyxiDBdw1TORgBzKEoS40qvBp2f3q8rCQ+AkcmbbDAOfQpt2xyxAfEu8+s2ZhjgpMZW
qndhmEn30F7Dg9wRWSFJVJhR/2bnvp13M05EwOezTGxcTVqwmDet7R07y5L+viPUzgorVUzNmIgM
GUWmMJwNUkjMdhsgF2W6xjykb+w3tUMjMKgkWSF/Wfeua7rQvljMVcmcKrysHe4nC4Cy3VPCqUtg
FaqDr6BSTdU1Iiwq+TqZrLTXJKU0nhT0CzSkHQ0Xsb3cyXswIzM9RBZL1jOl0p3vaT7i7zeGn9IS
UMZY8YoypEgPaQcETFH/yI2lpzwk4UBj+o5hKMOX61DJ7VN8B/gdd11rkw1a6x3959TiPpAa9D3x
arhyKM2e0nU/OsbgABRLgkXFm5yKseF0NDsC2GP9OPUGEvaB5pbWPja56YPkkI+h1DwGaZf6iZhd
2quwxGnPSTmHu3UrrOyzugySn2gciDiZaU6JNVWInta1r0WuM+SqYmf/FwVy3ZzRJh/i0GuGID5F
NiWi0rnTAjk51UGQHgauJ0VvU6cqUjrCiUllnFYsBpbC9BW9ulnf7mhpNhkHIZBROqJrg3RdaGOH
+uVr20Rt5oWB+TyJ0sbK8ByqMCv2uOLICRAt7Ia5DPfWBmZAUzS7VnSa9XVKvq4SXgmdVaboux5v
skJVToGYKWb1w6DQCF9XM9Ti5J5AUl5/1pWfaa9Uzc/lukPRy5vFhAldqNO3sKaWxvFZHte1r4Um
+oiNEMXo4CZMiIukopGYp65NdKFpMsRi3Wzm9F2uWiLgfu9K0YmT1t0zzhLll/W7MNavZf2uWhUm
lxoHvvpAFMByjAzqX8Gik6e+wKMhDj6ilcwChTAL+6Puwb5FI9WJVNYr6jzMUUpCk47TQAeGwc7+
i9P6BWHFDEpz3Vkec1K3Md5E0jETDVXwbBTwJPIuhWRqXdgD4BuIe++YG0bZXVAL7yL8a5LQXa09
83Vhr0IzsYAqQZdTXlQdDm33rRPFhXVBTCeXS9vEvEpA3t7p25qrOp2XRBSDzLi/BE0T7ibim6jQ
tc2dY42zvz44iJNdq6cIxClwOD1cqIn2Gc4GucwZkIurhykuEY14tXVNWYsc6/bQhU8xnWOwR1RD
1t8CunF1HFIt983Cum9RRVDnEIq7mp6IFeMaXX+Zv47fdiQLuhIyiK8HLIdZ1uAc1L4uFnc9kD/5
svpct/uGAcHnF8J9/M/vy1kVa3lCLBLTic+vYP2U6+fVY3U5fn1yLtsFkT3RAS0mHo8m2Uay9oaO
AkPZVOh7aL23CjNiS8e3bqgNY29BpQeK8g3YuovD0/S6LvHnuXyUSLahHAacXl3ADTt29y7zq9gt
IdPZOL80acoF1sajVBT0I9DSatuGytTV12JyGuqYSkxgwkw/Nus9E9AScta9bJUTnnrjbojsaNs7
V7VUw7wMbhqTuZsUcaPX+2OYAHGUVPNAvfauJP251n3umD1zsUXdWCmDdyVPfRLZrqbhKimKnzg7
n+RQGQgHgFQ7jvFzLj8lUYrtxa5ewqF4UanHuYnGKaDkyaVBpbcvdTIMG9coazoNU36OAWJscuTp
DC20Z0xSqLsYvW8Y7cAzpP0gL/CSQlg0YzAz9LGGh4Qkp1PYdFedNlJZzKLHWplJz2KgKuspmW5o
4A+KzP0V6Miht60C8BQoqXm6cXL7IUETTw5dfLJ/SNQJaDLn+7lHI29AHRhnezi2un6VNT8n9dZe
7lBr0eiMSPCu8/QcGdMPJiQ5caHSRerpk6g6dcBQZ7ZuE2ef5jmIjcAKqTlI/GLNfRIa10V2Q07m
WzDjNqjmiAtoFn5vewYr0ixPrtxjjDYm2JTWsDcgdNvNATD/rlZFaINNfRbu3k2KHZ4ji4QsPc+8
YMyv+pI8xSUZruTpKQCGTB6meTUzyMCxwimhzDgm0UswZt5aVfVogz+BHptu5IRxlZ3GB/Bm+XYi
VzT93hrDQ2varwNfwoL/Z9OPMgeiadw3WXq0c/muzrqa6gLxMM3yM1WZUw8JIMZkbG91vIyJaUZ8
LsxVuOqfBOpxGtTHOaC3FWIe2OTGe9NoyJK0GgJ8ZG3mtr/Jq8GLSp/GwanDJsEJ/9HGHfiDzom2
IkdcnYxzTR5ra5Ru2YMpVerYQnAF7ruS27u8kszNjGNlIfK8g16spneJM2vulJpX2QzsEFjo2Qom
4D/zsctn+ia9nwpfxaBPP4n3ukR587g01n2qON8con3QstHKQFV5kEXwWlXbN5lId5GzC3BygdiH
eGn2L0Ti3vEuN8rgzCAmEpQrERMv5K2wd0iymWValgHvAGI/+qN4wQ0qWCw3U6YzcEw9olqHhXrN
YFp+PCIS0OGLoxCH7ZE7N/HUvixzcLQMuPpB2740IcJHTHWHDh6cSxpA7y4NBoxuSoeTGtfxrlgk
nMqpsw2UklvBoWfSY+FqBmttMrmt6QWoPRc/qfcM1ZkYg3M5MHuY4lbW3fStTZASaQ8prcooZKwM
EflE6+OhtWExIOAGKZmI7jMAQa0ZwPc2Vs04GQVZPoynvsXMZQOgR8wFRE2nFduMcg3tFYVDUuAy
MWJ3MKsXW8f7VA2OVyrKezc7KKTK4VIxxIKUBhA4ywiY7yt69eFQI5SLZkwtd1CgZrhwAziPYacB
kt9U9ED2cgoWz8Knmoy1dJZVKBdyEW3CUU5u8K/NUNVx2xnWnRMR1lUCE91amrLRs8lCFGJ+MLII
Pa0XWTDZjaWGynHKn4CZ3jIvXs6KTjKvg1xNMvsPrXdq16kpSDTa98lo5N3SyN8K0OhEs+mn3lIV
In9FTGREXoH2pmfApBeisTw7HLdpWrkT3MJYs6+gDW2mIOdEXkzV1xM6asBn3UouJDohxWMczzdt
QTU2pzeyk0EEHxnAPnHXaDmkKATOxblF8HOQLIDAvXxH/OAPU9aKKwAHubtgu7xg07kGHhZzcabP
HePdbboBFPAQHnI0dFQZQFgG9keSZOQvmeRatBIs/MSKMxdzmBcZ1UtLxfrMZW0bT/yaRth8UPaY
/WZC56lDKpGDACZW3R9BSXxE2SjiZEAj5817RBVlU48f2LoRoCCckbOOPInsNo4IN08HIM+Abc5d
01/rdfbGLebcciHzc3qcZty99IP9zi19cLVpjgD46kd8mjhA31LDnL1x6cezOXJvTBiT4dWCCG63
VK/8pEUdlXFL40RqiedMkcdYSYTdj060M2DwywN4As6NMvS4FSWuMoxqwSrII/ob3UYRsBCU0DfG
tpptOtdmz/UgvmtSI7+YBREwZm7SJu5HvHLcEDPr5j/YO6/dyLFmSz8RB/TmNkmmT0kpL90QUklF
7z2ffr7N+rvVpwdnBud+UABBZik9czNixTIZjbXbYSHgSfqIr7HuN/2lJLIZReJ7M1kFdWY/7kpE
8fLy3dj85HPF2TolE3VN6Rhr89LKbmByCX7ujm1/rMvoDdV24eIhBPXcRZ9e3GoEvl8Dg6F4mMeL
r6FV9jGCsCEM3SLkjTdDbfGGceAtZfS3g2ret8xVkbOmyb429ppWj2cSnj8jx7hIJu7hpo6so9Af
i3SJ6RpSC7CUBS3sMYgfNLdvqv0YEwap5tPNHA76ReOsjpdxt2CbeNY1AkSQtfXbCAM4QpJgvp1i
VglXIi+ejwZ54EKYIfzYvGthj/REXmDEoxvKfcipnylbLbO2iDN+pVr6WPaXtrAhUDFJQGLKeHPo
oTPETo9cegGBI6OusLtdHEjx3TzskMvKR2AyiC6yU7lwGx28Ec1rHKt3WIUTQKK/pODbm1Y49K8b
a8AILS2CvVJUjzoLG3kcFi61VqeCeAEOVYzYEdIasCBwQcVOgot/+BtvNGaqoy7vrEAl9p75OYvh
tGdEfuEy56ZR79zEEDY32VQ8JMNn3J0CtTag4qIatCqYC4GmPTUd3qEVs1USqj6cANYas4hmP2fD
26JMn9RNvhJm7zLeuWOa2dcgKT1toG5p4qsGVc/HuOVrinBZC6ezlNu6n1sL9bH+YRgzXIOiMmmU
D4tMexV3hLDo1j1uVlA0284ztOSzUvVPwmy5rnbkok86rWbPWWfb0kWN0fJ0hHS72JyHLt8Jy3Ba
QJMIqd6lHn5ehvGBBMlinKFTAZneazVOTE2NV0mu+Z2Cib5Zjls1w4t8WQSUNGKupail31ttBZip
HUwtz4E8+hO8bfMYmWjdlQgWHTnsmOs7ptfGZXXbZelWTlFp0Q10G2vIqFCgKJ8jE/KSnFc46UXt
NjY+CtwFPFn+VSMlxgtJZAVFuPeZyuRXsvMx4nWaJDDuchfUacHBnhG1LQDzXpnPVn0zLoAWTlM+
YsLb0F/N2NYoyFG6OZOhWIbYCK3HMvxtoCZar+cMmij4h8AR8jjpj+vxzyauyCFWDVZ6idihaVaq
XaTA+SB4J/J+9C7x2rPBNqyiODk24omKqbgyE5m2FDw8g7jpZ4M7Bapty04waudJk8nI2v0guONy
QipC/mYDZaCzgMUBX4Emc+4hzXYFcZyFvcAJjCF7WWUaggiE4XjsmTocsf4f6THj86KEMLHE7bL5
lqj6fIhxlfkzQLdFDDtCUsUbhTprqlvimjomI+uhBWfWlcrKFGBZfYwFtBHJdV7tK8qZsI6TA+Ou
Fk4ayTerFmYV36yinJ9N1smxt6gLNCPR2Ouik58C7Z4hN5VaTATniNjZmILxuG5WqdoC1yGJMdwI
RMpJknQj0Babde/ntlIe77oR+lxjwUctRAceBvOAA5vCTH89/rmRcHSsXzJlLycjXy2WNOS6V3vJ
oDlaJrxOXATHo9cYUIEhFnTHlQxRF7bKMD5JgNoSg7QlpltSwv1WrsYPa2MV8q23ib+oVbvDAMrS
vbYjEaaL7mzNwnyw6wdO/NWIWSXNLzEbHfWBpB5zU1VRh7OH3is8WEw+VxICKW86qUyjI20tbAvW
25KQlXPdIy+BDJTeBOAs+m9F0ya/MGqqCSlS8J0elENaf64H6816V3SHlG+sE1r0ddP8vfevQwre
1k8rTPvW17fyJhCuKy3SRYw+tT+b9ea56wIylq59uxiQaUzYulWW3Ch6xGEmXuz6ilOKBBfnFgXj
I16jPi/K0RSb9XDdmHWHTzqi5IorcZ7xNUF0XJ//Hy9CfEimbVikMorXsf7PzIkQB5TM0YhrZ2A/
6nVz6wx4w/QRCnKMlkvCMvOQZmWxYALFUUNmEspPY7ZMZhwEWNvQL5pKv1lyR6GmB9ImHRy4NujO
imrAFbWTj3TKPqmB3EzDogarEtNTyvjbQOJfdpwl6Uyyc4nD35LKPZOeHul3ysc1FeWJMp9eQmJ4
OMQYQCkAFVtt1k8dHQ1GAcYuHXi4Roq837I30W/u8PqOKU6wx+Y74BZcjZWnUhm+JaHaMUlpIZSC
6MbZIheaSpGUPAvJIBRjrEgfJElJNrXZ/Md88/+TRv4fpBFVtU2kvf+9gvvm+7P5aNP/Qhz5z53+
Io4Y/0ujKMQ+k2JBNnTxeH9JuFd1t2WYGkpscFoVgfUPeQQyhApBBLqA4JzwX3+TR/5HZBHV+j+0
yeiR8dJiIZKxq+Wl/VdtcgaDQp6DaDgXXItFJV6jTFwJWIHg1q17P5v/+W2hEJ44a+jS//1hGj3C
dgKbDMTNikYOz/pcZW1yNq/3HHQ49oMV6ySxkgmYXYNsLE+Zg7sgoSo7vLhxwx+bx2h8Lu1SPXBJ
svxB4+62orzlknrgsapNYmR0M0Xzkh91iw6xYnyvf/S9RNrjspmMGEoqbLidHE2bRRuW3ehUjwRL
vlY9sZpNTmiwpD11CALytu7vmNMz3ijt0B2bcj4GxXDJkuHZLppDljXmxUkaCDhOApl/tA4qYuht
FEBaqUrZVxpm1PIMGTvMny3H/BhHjCD0YAo8FnQ4Y6bFrATwN1Wlt9wE6ss7RxFNP+ue9qV0kKZZ
JQueZ9NrarrVJ6lg4FFeHMkuEXxRXaEH7W9lAhy2XbzgNg5XXZ9Jn00UElNbEmtZMZOU2XNH7pSa
hPvWNITP5vCbtpzs5bF4SImhhUNNUkeQZiSxMAmzMXEiI+c55IvyLfuY6vjrlwKrmwq6P2WPtxQW
5ca2IISpGDL8IeFqF5ja7Ug0DaLR2eLXRCJgomfbxUCZbNjPTpg7bmnatT80j4VJzHLoyOReyd1l
xnLdHcvsronqaNd32wXTEb/RnJchUR4oeQ044tWutfLrUtlvQ1kTnSeli0vOK5ePnjGU01gR63l7
mFLpYifaQatTZ4PJ5a8hrmk4J86DWNHfE7A/Lxgr4gXNZzK3yi21HbRsmYTgntyyTWSVbtInnmTh
m0MWLySLc5vBHEh0oOC0chZ3rt2UunSiPq2pUwdRsBaidA2oYRtRzCryr1IUt4nxIYliNxNlb0z9
O4tC2BYlsS6KY0WUyT31cicK50qU0ChRUS6LsjqmvqbCNZmP9dgTUXrn1OB9PFZIA+zSD83ymbSo
at+rFfFBwzASuCwdTKr5lqpeF+W9Sp1PGWuTQ166qmgBMKjkJzA18FGb3DVFo8BVNnQJ94AQYGKO
JKvRTR4uMy2DtFfMpHd5qZGH2/Fn1uSfUd2TQU9vONCfJPQpsmhYIsacooExRSsj6R/E+WEY1NI7
ErVydkbj0M7LVzJMga91V120RRL90SQaJYWOSaVzSumgSOb7XOiooqlu9rghgt91xYct2i4KrY1E
H2aLhgwqtgC7adKw25ecTyaHD2J9pUHQHb403bUGos1Fm9eJfk80fpJoAQvRDHZB/NtM83uWR39x
yKMsReMY00FKJiPDMVLLDRbovfao0mk2ouWUZANGP3TXPxuL1JJcf4lFo5rQsSZ0rmknOV4SRARA
k8iFk5stH011l4iG10qH3SiCUhQTJz3RFDchY0m6JtdKptRrROtc9JeETrrL+18Jvy5dWrYsABr9
tlRCUaP/xs5UJ5bC15b4xVhwHFu6Vkx6aNpRXJ8y0cbHMLtp6nGWMgCKafQTOn7eC9arAgIAC5hW
UECt932tu2E33dVZSKMbMn+yci0GW38iCpO0ZAuQgcb4Elr2J2HkqLeM/STgCGA+ARjb92VsZ4D7
gBYj6IUhYAxDu8UzARHJYC5+mNqzLwnQQxfwRyyAkABERO68SgAkOB++6c5wzCsNdEGaMZ8jzyjp
ZkATHR1JbgfbVkAuyvJdgcCYAoppBSgDR/m9AqVpe2YoflI35KuAaQH7BJh+5cYdUoteaSw3bhQw
4bGn8xcgkAYapIAK1QIesgVQ1IAY9QI6WioF72IdJncW4PWjCoipAmsiAy8Q0BPsGEp9LY8YCU3U
erOJJXlOIS8GAZG8VZcIl2cBZ83gWuKnNQmgC5IAQqLkSwUBC0DCmgVCoWKCyfal9F2PwysLErcC
nzk95rVR+VWV4y0Xg3MTMrVJBOQWgb05KwhXnh0ByjXj71iAdIVA68yI1jAYuVR2v+dg7o9tGj0m
XVvtoa94JXl82Dt2vxMBA0rggZAN9HMMQkjWkw+2nXHZAzw0BYyIlcLkSyCLi4AYcecEzgB0bEEf
E1BIYgiRlAhgshcIpYAqNQFazlNUXiJd+Rwn9b6BidMJgDMSUOcQbOlPW4So2bMiwNBCwKKdAEgT
kFKSrZ/g7SE7EyCqAZpqCFgVn0tIOyCt2PtdOoQ+rV3xQx49LTUmv8QexA/yb6xv0V+B2g4CvmU2
d3JSAQLZ01vH7HUXgPUGYL66AH9Dq/9dCThYFbiwAIgXkOI5hzELcMwFyNIXqJsCUk7Blg0BMmM+
i/kusHMgAOgOJJqH3NUCmo4ESB0LuFoBt04FgD300UmumKrUAtzWBcxdqjv+GHe/up5Pdnc/VlQZ
2DV4g4DIcwGWywI2rwWAjiz5pheQegW2XoOxOwJsH83qNV/hd3B4Bzy+FcB8JyD6RYD1Dqj9IOB7
6GjjaQbRlwW0rwuQPxVwvyLBzMKnxrOhBLkmCxsYJN6/DAliMS4wYl8VigQtHe6oI2HwTZjBOQW5
ZhrLsY/ZNxqR6SPokFLaYiQxMJsIj5IYVEDTc7yS2YWaJPFuaq3+RK2AJgt7Ci72ONFUitZ59cTY
JKNfVRjHHBr6ZyIT0zOseji09u3cqaO7MDnxYHr6lkkQRZ/rjqfjIguhiW57gpPaIVZr+bI2A96z
G1uvPHnG8pisYK7fcFSYwdbffS/GMlppk1NrGQA36A3zWYluajTmwKwkO+uahK7UystLFzHcVEh+
6Imcc+UJsHnQ8m+iF9MzsAhr0R69xFfBN1kv6kx9lY8HCy7IdiRJFFJYMJ9Hq9G2toEWzpBUfkbC
+rkm0mcEP3WrkHkXtq+bjOd1sIxwi7nFSl0uVI8Uy8zrAABKY5KvUgvlSK+jbosggZSNJLovIDac
DWKJ0C5QMOhmf8FsmhokO9QLAY91GHB6FsOX1aZfSyJ/tkzCAoIS3EqHMpX2/TuhY7bPfNQ4Ngkc
zpnruw/i+CRVcbI3hTFxE2iPzjIiJSxnmndk4MHwpZP9J3URk+9+aVG1sWnmaMc1bPTNuDwVWv9L
hap761gxftIatK5Kesxzu7rSTMcQcu2a8GS9aIpt6Ni4H8ellyhcyInzGTzNLqA94HNwbq1payYy
tvkEZXlZHUt495Jil435rYE+Y2dYpMDNY5S7zUJNH+K29ihNxm3ZNDdpFoV7HLIYkmfI1QpKHpnU
qChKMFUNuvgmKSHCLhgpovAFMzGlfHBlJqv08XUP9Etlo5mR5iZFJQQ5cUXeXjhsh7T+lkXMUZtg
M7Du9ep4qxnEEqrSRNlogQtOUCmoFgwN9dr4Is2Qk8cUZN3ojZvI4odtxN1+TmaMy7lsbhI7K3aJ
POBIPiP8ZTgkcCDKdgtRJJ1jtVdLqL5SiO2V0sPtHSqMk8E2cKIM9lwozk1rdSdc5eN9GyzXORkC
9HDMbkcZuNLqIKVO9XLsBiyZB6x5nVg4JCe1/Jzb2l2C6TImcQRnqKTQYw7rz0q9gb6vnfpqSi51
YF9yFhK8E85tuch3E+poTZmjc6+Zb0SVhDjDBiIEunzEIN8+5VX9YDgVBsr42an5fSvbRLMQWUD6
ZV5v7YLYdscpC6xhTWgEkEC3I4QbyOTSg5yPmFPRWWwLRoKgicpLp/oDldumGfLxZlSL8rYYz2Ew
otu1KU5X/k0uIMBljP6z+ddtdpr9ikMqjpWTU9kDl8WQhKZ88xONLFcWVi+sZ5WwzDIFLCljpIB/
6d/HQx7HBxPBpuaoIMlDjkVQUYS/kz9cnb9JPGUezgj3BvUU1tpH3GkoUVeazsricZwcxs5KUPlz
3NUfYaUt/h8izWq9pHOt3cdGhCnDXwyb9X9jrfakIez3vQ719MRCDnkaAp415UDJK4kGvtlfrK8h
D23SdNqXSIjXVsLXz2YUmrX1cJaka60bCDRa0sn6sAj/QbhZH1NmYacBsf7QdNab1s3QkD6nDBHG
AH9TyuAnSXCuhHXYz42OHmPBLc+71TOEmQ5KL0bysxjv5McG389DqJzz1atkpZY5mKKlkCeBEQLB
LqvTeNrOkXS7MspoPCRhhj6Zuwn8IBXovdMHOR+XBH8AxwkZPgHoflHI9Bu1gN3LAG86q49IMfnb
dUQSZiLmOa0NklnThYoRMy+gesRXjiBcrXtTrqEPj4kcFynnKxfth5VWrS4Y+mS99qzgvia8L0xB
GCyrfin3M3BuiAvtfuUIRgJIT1dHq/V4pQtSnyx7TYLZIJD4ThjRrHt6k/Z7w0JILHzgVquSdS9j
3uR3cOYG8afw2Lsuj/CnYsCxMsjWPTxWed/DhFpaSVDvrmdbSK3D/Fe8+5VE5pCniMxeS5Gt8o5X
1ljvGBPTwTzbRQm0rJ+o6ZXHVQnm14gZ+igzW1hvWhar9Bza0E1aPGFRish6dW35SfNeDwu9avwJ
FzEEUd3Wmbtr3WkhNezqsLNazP3ZFcdzlCC6cDBgWh1tnNViZiUg/njdrIeLFDTCXBnjhz6nDY9F
IyYvPUbuebBdTxyJlsGPgvw1ikwhEhTvYH1X63uZ7vsSw5Z6ZaTNRYRUWxWstdWjJ0HTtzN781gL
2z5LSDSbGHr13taJAwrUe2O1guqFFVci/KGy1SlKeEY1ZaIIX1Fy1MWG3/R/9maz47z+OV7/W15v
dIZ09J2ZHvnv+5lyiqRqPe56NW9e//VoS6vlh1b+nlavqdWr5M+uvrpnCR+t9cZEeGthOM86//OX
gzA0WV1N1r31Dwfh1gV6Q/KFzCmhJr1fGWa+X49IZcJGTNzuaM1r3XewScVRkwK14dqAGe+4VAzY
pSL2EigZqGD4Ea1/Y4i9fx2aSrFzTFaV0aZJ3fw8vKaRi5gKD7P1s10/VpR97XE9XDej+NB/Dv/1
J9HqnVawoq+DqXVEpZUKHkhS2Jh7MgVFm63nt6VgL09KPYKfhRFeCWKmjIklZ+a6W8/qJRbWhc50
V87kh6+y1WBdnFZBq73uAuPWHhoUYuPLq7R+m6uY+B+7i1jooJ3vLZgSOxzzWCS5hLMl9JYcdpRe
q3RVA9/3K0l+WQdpPy9/PVzVruveuomq+o2MQc0n3QZ0RUzZ0Emx+v8cB+Msk3kk7f68nb9H5gXr
5zTArAcmbjwVbvafN7z+GfGt0CvAoJgOznR42BGvA1N+QFGzX3cnSSMmwyKKap2S5mK6mYhleD0k
a5UOdJ2kdhn2a8pwWMea60bjqs/aJMacI4HBaFf+fRKKE9MUnmfrOWmAv21JQb37x/m97nYxUGg6
mra7HlaacItRyCgWHj9/TvT1zEYDcqOgqtr+4+Rf/+bnOWqlkt2CObO73gbxnrWimKhgYx3p3foC
17u0ZoXvyUQM5saWxwV5pLDMTMTVD4fv4hiJvX8drv8B5cxy/7+MFy5fN/8/JjIKqRmoW//7iczh
6yMq/+mo+597/OWoK2xzdYIaMTHVZNPUMe3/axyjWKQyaoqhk3dkC5HvX8MY53/JZM7hl+sgvXVU
hYnKX8MYBUNdA59dFTzDMZio/E+GM+Q7/jtTQDyEzOtybKZGimb/yzg2VQJafgi2NzRFwz4thE1t
HMKtXPhRVTGS1j9y/XVMXcUdFkZhdL+OoDMlblU8flgr103SahYeL62NCJhqYd0sEv5Zk9ish+Xq
blZk0TYbWQ/+5du6zv7/cZtU5LswIMMVMAXNhdBHrIvSuqeuOny9AY8JLCrz1fjyHx6YQa3CgxpI
cdTLl4UZ5SaSmpxetclOrNF7OCx3ge5g79LVN8jHCMWLcgciC76b7WoAu5IICOkbt52dX6I2J592
SoGdmBxpXY/6sDDxmXEsFq0U4xoEL5noDOCk9EdaRUzsBuwTarW9W8f/TYfPFhN8Ay1+Xd3PIblI
ksVrChP7CbzlgN4b9wS5PGiCyJC2BuQyUd5Ni/AJW3fbphX6f1H5acqEWFRq9uvr/KE9xHFpHRBB
gacux3WjLEw0wA9up6Et93Ez79eRWdpsalFl0r7H+0kl46Ayh61CYEv3kaCHilJhM9gyUqpGtwIe
PMDvAO6wpoMe6g95HsNUJpBwtfNdL0HQVHSXNGv7j5vvauG7blZDi5/DWSxcXjEm18lW4GeIynjd
/HjJri6z622qrZp7Ul026zVwfeXrxvrb3kFaSAibcpQUCaGG//EYTkAyw3SnkkH6ADotwBqISNCI
UTlftbOCIM/e1E+q8WBxVf5qZA84dWY61G0LeQuqjeJG8QaiJrbBLnKR9AD8zR8if1J6qFVGJv09
ewTXOZqbP8O4WIBSzO0s0zbAvmpxniEm65QqRA5sitf0t+IhhnoBn4yhHvua5kLDHWCLoHpol1tt
Qor+xZSJNDsGlRsqcg8kumLoAYVo2IxufSJ4p5WJMN7AQ9/Pw2H5lJ9AjvCaxRoivpfFUH5D8EIh
k/pwMoVzEOTDraN6UuOROAfeGhbewFmI3+d3ckeAU0C+b03hBntkg+aieCgetAR9tNl76iQ+tprw
jNQFMAILQMSUjfCrea+dD7QIlkS939mbEamWRZlzUzmf1Rd6aD6+2+ExvprPEoO50McD6GEgT4h5
jAcIu/Q7vUb3CwpwmSEMkwt9Kq9V6rb33F69TRvL/0gPyaY6STf55Or6pnrrSx8nnwzoagDx8lQy
ZXVXppVyqaD0YwuDaNjN8V1Fon20mb97czM2vxL4Z86G5zTTQwlp4pds41xzz4WUTxc+BXdj/iF/
QCoESashid9M0Y7ZzQQHXT2iHejvtelU3KlP2kveuIrBGkKzuElCr71qMnI3t3oIjsthQExT+Bqx
5uEWOzJ4fzb+WpsK7ygKzhwXZz97MM9YFnUvxaf1VDzj2nybYH02+sCVTvPmMADZzyXKxw3DmSXY
MS7uLc9mRRp+YZ3opE/2LoaS7sp3M4Lbziscz37UztKriX5G3XDa6h/69/QYo0M7oZo74ATAbADL
BdUbVC/7Kluwq00S7JJfaAzQe8aYzl5UjZVirz+n6Cch6G36a1o+DOf6ebpT38mZbF4bIk0cl5Nt
ONvVDV9q/9vMjjDihI6w9TmhjIzZgwvaUFsnsrJs0w3fmxNuZrLpl49EosBwxQoZ5hzQPdwUnxEc
6Zm/nWMGC0m4TbU+lsdH87fzi9j3U/utf2FG9xF/OVfWHWQb5kPoMxEyyBNfnoKMGLeNOhLrc6ru
Wm03da7yEoDduc7RYNrKYJFwmlsUZ4fhdi583JxGaP44Cn2oH8hby2xvcz7kRAL50VfdbqGbVd7X
cOnh314qHK9e9HMUu5iWDhfHMwGnPcwOyKOBL/kaB5vEzy7Y+JnIhU+d1zzWhGycYiIKsYshi/13
sWznZ9FSdYwbX1vtjbUjgCpJapD5RQpMZt0bkc9OA9x3UD/AGzE75yfFJZeHm0perN+8KWi39gmT
6p3pIq5J9+W9Enl85u3H8phslc/yGxgh3KBink3UMDz/vm7c5HV+Ms4hqmZ+Bnhd6YdxO/H+B9d4
it+YMIzbEvn7Znwfku1yqO7AmBU0JcGO7xLueRDcyPIBXsJRCdB377M76Vddi+93lEiVPfLbKx6n
yOMJ1ZjAnw1OiM/Bcpga0HCQUg8ymc37KHG629BxSdMJUb2aItA/8IMMSIh6TDgpGy+U/PBDADDO
RmkQcmyAceVknwa+eeXnfc0vySeguvMrvO+Co3FrMRpYtG8bNoKKj6sVbKbXcnhK6kuq7JwHCXkh
DIgSqS5DdHeWztgqtjOzUNzV2nPzS3noXoML/CsLoTNeaaEXPo/yLi+fsUvFFXNfglnrpBXtOuUZ
cpcsX9vp1pJ/w8vsMTuLgAw5mVFpnMzMz7PvnFkkYDKyq+v0Cg/cpuODEPywPATDu9p+tyyy/Hrr
2VOtLej6wKygxYmN1E4zv+Mx9NCBHuan/ZbFAg4BW9x+UaQn2Ik6fDPEYb9Hw4s+eHlyZPpR/s4O
/Bs2wlbS542x/ss7YS8Z/QqBYTaPwLvXMHtNMQm5wcEARthyGQ9u8NocGR3GXPpOMiFBcGYJcQ5/
DeYZ3w3MKovOY6pQ8NHmewLGYN4q0V3ZEKaGwvWC7RUvD+omY544PyjlBWvA5ZYXq+DK5qH3CTck
x8HT2yYsY57eXi3Y80p1St+co3ZM7s3TvNdvtNvlNniyj5zR+UY5Sa8WEbcsMamybGS3euUltBg9
tbdSDIK2LbSbqkUsnfhKsB/im0J9UBnKGEfiZ4L7zB8fy63hadDhN9lBKbZxBRHkOe5u0uk86hdg
hvlU+On2Gft6vkHjS4l+6dE2UPcTSBvU2tLT0TLBcYlJ8cK7c0Gzcu+QWNmeQCnrzw6LRXgvkGoi
aT8xniz3SYKJBqIMLp+7MXlcSswTLgriCN2zswv0fv5exXwzw2bRD3tgGDySN9U9CxFCPVdirHwb
MT2iut04h+q7xGvySbrT652CCSGXXtPlWwqw7PyO06uauOzCFyrmHUFFlXoij2xEfdp7KZGlOtNH
v64xHGHy+GyNe1UFqkZQtIl/6S/VxXnL7U1x5da52QWn6DRJNzaVhmu/1JXHS7pXT8Oymc/Tzv7U
X0pPPmf3GEzPYjntfkuW19yEzoHA313Xe8NO9Zyd5hfv3VXaDVcm7HeScuwP7e140t7q/RUyYfHd
vE833eLbtxWPsfjRSd8DcZUeqGgyXpgFvsr7OHgkKoOZl33iM4JIM8sbi2TFh6F02wCHvz0WHNl4
KHD7Sp+1Oxg0mBL0KomDHqz9Zodj5JuM4u8Fz9jmiRn1cM23+F+2D/OJWolXsaNmN+Zdb8K32mTH
7ILtY3LVT9l1fhlfmic+f54s7k8VaMqG1PTcHSbfLQ/t4/iILogzlulCtRVzzuwGQ7hn5Wn5jiZ8
b/Z5cVmemiNtAIOrjt+g6oe/+rvqA4NcKMsJNgWcQ55M+HSA+nEf3feH8EF6tL44cZqd8iR3Lw6J
rc+KtlMmqm2XJsKUX+zlAVa0zCv5UBCIQBnfkDFSd/tmuB8jIrF2Br6REHK2xLqm6TYYNmdMDpKN
PLDCb4LiPbnCVKnhLfR+tu/lbdkTi3sfmz68MxMWQr4dyX01MXjNmA5rG+UDws5t+cV1GlIzgXba
M3aR0a78wotj191gKTTg1BI80VXVt92T/Jl7i/Nqb2N5mxZbLBgsaBDtpcJ4e9nmI9Xt3XDf3Dfq
RUGxda+VOyc9pG+YIvQRZ319N6tu72zrh/QXb77W/PGWJ4DNgPLeiY/1nTDKmHyhv+H+1o0qe1J8
7O1NeytGgYLGhY/qvrjXuwPGUEXm4wfDCY93bSt8OG+DF15RD4VW6FLC26HcCTJUt6Vtcn4blOfS
kfdS6dd03DXxg1V9Tvm+x4poW46v+FqkmtcfZmKkjoZyOx74zBG64Fq9aCQUrnhyBAVv02jYCtOW
2UdDMK61EakyTjhJqdgAtWysqHCOkpTQWjbvgXBEHIRL4oJu4s/eetu6QdsErRz7RzI6cF3OhMFi
BXNI6wJgXmG+OK0+jLpwcVz959e9Udg9rnt/vO1Xn/xMWDumeDxOq9vj+t+TITwg/9t768JA0hBW
kp2xh7aHzkV6rZtwwE+QStEQ9pOSMKLsxRNigVNB1+ejduJ2l+NbCQtPGIDAABA2z87qbrnuasIK
el7NL+8wrSk7rytfyAj6jtUTJuHyhRatZXl04xDV6c5odjnpkVgrMhCHv8Kz8kuGzkDQwTeGpqdm
r+kHeMg2yqNPU9nYRAYzI99INzKdhL6R3wyuFK5qnYnQbRPchDY0mJdBxsYFytfWYZSDyYN5wyB7
Y7nqg/mgMe3clslJsrcGTGccfiw//y5e5jt8S6lFnRybvg315wsQHS68bnjp39Q3GqTlxLu/gaxH
ypnb7c2Nc50jr9/qb/2lfqfrDHGzxvR48bApzW2feqxCb/RSJ575Fh7lO+XdfOg+pdkLvztU79Az
38odMKSawtGE6IfaxVeRCH8PX8kdTWqV3RufOJlc8eobln0a3Rs3Gd3bZ7EtDhQe5A1W5+6sz1RJ
bvtbQpP2mu7n72irvCfUfW/WVfegqRbYBd4kXxTFdHqYmQRv7Xf5Xoeu1LoJAQw4bzN59upvisuI
uyFTxheV2k19bh6GQNgcY0pSsrqetU+V69+13fGNdNTDl9wfEXB70Zavu2Lefzdjc7g3rt0xvCB/
1W5m/HsTH8YDPrIFhKsvLHbJy4aAqt/ivzydeDYm7jXatdInFZ078VAk9nnta7CtMBEqvQ6nnq5y
y8zF8nbchmfOSkiVBTIo0VMNL/Ax5JGPWvJ/TS58ol18xmsSm+v0YB4WeZNegi28LYRARw07FYZJ
m37Xfap8BUjwcY91l9kt9t3JaV0HC9eN9NBFfs7999xwL93XjFcwXCFQmev7Pf2zdgJHUU4KC8tD
chvqG3gyxuKVo5+gsXtrCVa8lzG0WjYoC7Co32cvDVRNrmpooOkc1W3GhfwJD0nFwx31pPshAcxe
WVPD1/ckr1cxZBlAGKQGvEcXX8yG+CLXucgHNdlM+/4puTVKz3ohOuhkT7vstnyPHlI016U3f6EK
vgaDbyVu+IQJZEiQL5+5P3wS4oYII3qZGU7cmRBxvnSabzoqCbaMy/sgLzKnpH5QD81+euHbqHfO
trrF485+Q8CQPlWKn1/oXnpRBO7jd73aOjQCKWsw1tjaQbmnOL9WOdkoHl97VXoZwXGo2gjbBNsi
sm+vK+BdKM2207wx9XvIcuLCKYysNpJyxWI5eCgjP/mwLrQDuf170l1NuhjNAX8B5xfFH+2puasO
AiyDP0IKFyQTOhRkuSAGYASxS0P22853mA6S5gyh+n05B8MHAytE4TCWipYXsTOZ81OWcinFPeDD
+MxhJLqQKReSppKtpfpBiOvYo/GylZ+nQ3UbAzOhv1f2UwQDjzmGi2cX9OUBHOyleNNQQy7QryAb
Mrfxp08MZpTTrK94S+u27+Isekeq+gAOUjxwYqQ4moSMaDy+8P4KKiC90nwbn5wk0euC+ZLk1u/a
4hmf0Bnz7CZKthmAxGv/zRIXvWGwYqZElVGrnYa79oYQQwvnnRdsepKGRZLXBThxMK+jie/bNrkb
30ntBcow8ZqjBDNeCGmSLPzHfPk7a/z2fcYNiw9txLEBK3KSml0zdu3fLfhXhqfGJn8nhR7ad76T
gH3C+DheHJppy2s/A3uLiYyQfW7y58Xrd7jp43CN5cBL/u7cz8ZNnvpj7ynCu/qapY8BK9MLGsEo
dYdmF46XdhIwC0uoCV8l4NoLOBSeA2mrPsCHhRRARinUzI0M6ABOUIOhnpeX4Y4B1T54mL2OrxNF
zhVYy506DN7d5iu98iMJtf9N1HntNq4mQfiJCDCHWzEpB8uSZd8QTsOcM59+P3kvDrA4mLU9Hkn8
Q3dVddXV0Lg4D4uyVkwvn33IbSv2OKEVp73JLt0LSNq6Rp58yy9SxMFWjXdQL26iQDtHFqUCbhGr
5stwjSMIWrwjTQcsjYjhQ3XSz/OZ2FUcDSxOpT1aMU5nfat4uMTTjvLrLnH1wnMkHmS+PU+KxI6u
PPknif7WH5AlxwlDRex3NuMXtwaGTAlKM6abkPwSP1fe0sN4Nj5UDDlQZDiws+q6Z8ulO+SkmpMq
nhit5whpq2eChMY4361KygjrTOY425CzCxwRBejf582DwRH/MnAImO9MRdpR5z9lYTv67MCvTrhK
aZIdTzaHj4UnPEVIucbAqpFdieZTJeEd92pMowj++OWqNUc7nrG9wqZ6xw3FKcrCiseDIdFqrrrX
8UX+7XjMV7Yb4px8dIHEwe4SwZFRsmsOMi/+QZVxDfwguV/ZKPLT3zw6lhsM+yOdQVq2Ncb2iGwq
mIAHutn8MX+MB3YaB7YI1tXzW9HdMzRxI9E9U+xs02A2Ws0hc/JOUW7oUPmsGLmgWmCgA4XEG06m
QeKrwgvh2Jgk0d/y2vm81WuLxSBZaeU+60AnlQ9koFh/ZTkG+punmMv068kz81PPavyJXdpjD+sR
CTEn2QLSKypcg3ldTBtbRrxtESOxTXV9vmdOFsZYeXYHQrqfTgtuvta+MuoUBPOSHQyHqFqHxjmN
tzPmFi1dJdc2kysFcRR2XNrqaGcyin37uVBU4BSvyy4dBwy+Gf144NpoEPTTJwcohDzryPGLwFy/
k6pKRIgpM+jiPWdzf6X2apEfNtBdHsUblyKgYE+X9FNe2nBT4u4eo2xWHeVNvYWX8Kb+aJT/x2E3
YB7yNq1am6otXFvPpACLab7v5BzuCCMfyk2e+uxRlQu2WpU+uAiibPFWsjGR5LEk3sZfaq+aWRHI
IZuoX+tFxbD/JH3NA3z6akFkb3PplJfuVStX5n1GMe+QoxFcWg6SJxyd0i2Wm6RyvPGlvTG58Jm+
kMzwUZeOHnk09yRPA+j340Z6Q9n2z2owL7MlL7KhdYqNMH2TwNz64dr85PhVWZY3LslF9cQrH2zQ
P/du+0stPjCFTRdXwQwchE+u9HTLSMjWPFQPSVqF/3SDbpvYw1uHYWGCzlv0QWxSnqEdbFOAML6k
PoFVZIcW06D/MAew4w8G7dgr8i8azoYQxd4Zb6Mb3nN2AAUeUYucVMUajXROLPNKxzLBoybD7EbU
VmCkVGqYFBQreTvt5X+cuggFCEsUTuGOVdZdix+V6XRi0JyJlbCq9vMFbUXwG/ELYKQx1QAHSrYL
5Mf4qzjzNjnXL8zsuM03LzKovbbbA5ZW1YmHXG+DjUrp5mvpQaZt/zDv9RFzqF3sZ14Bzb8QScLy
BNTp/3Eto0bElvdG6UWohOhCJ+ylk7aQaIQGmR/CAtizXjijGmUtk8sAQcZ8hvYsMwJpF5r7qKLv
8To0suWe1m74sr7YnMwnDm8sFhmPOYfPb9UexnuwLZhktdvb9DYnDhvK4eP7+chel31zxYQ2woWJ
tLOV/Ip/LRX2Rn1fvqy3pfXnG+E3+Qf3kqaesv4Yzd9cNJT/wV75CGon0nfmN9WJEGF57jfJJnrJ
KR9etQtJJ+Y1lXnJq4zltpdfDdbk27DufzP6nm12Sg84Fz00zBo2GaHB+2KnGu4UwJ2syhi1Mk7K
8C0reVO51iE8oziP1pOrnkrGpelqCJj28M4hZSF2lbXlFWdrN62nl/Eh+eae+aGng8Rx7p6VQ3cC
EoeoiDyeBs6F+OdlLtVFZK6kLzJMhytnZPs8N1bZl9TY87CmfA+ZF3tiziZui3RjnHxUk5Xb1D4r
XC3seK/5lg9MML4yck0zLRJJbSKldcyFFEVb7u1y2uHvIbip5ROXXZKdfe37VbEzFUzwGbBYpQqT
McQYO/Jpsc11b2xn5VZxsKZgUaAN254SWSYLwaVArNzxW9oiGfsYX4fW0zAEfODS5fDQqZh72dNo
Dk90fRSmL6ViSx8YHW7KGx3fDkJgQ2Nh3Miptw7ZsSKvCBtbPFzZI7ipv4sgrRz6IQagLmtH+AzW
42P6hyvgSLLQoX4Indd/d/dARjW9zhCS2X2xSsmhvps78QvgSiOA8E3YNpIfvUz3sXG1zgO6KH8S
KiReFWg+1seVuO4UUsS8hDTVGAIAcJMH7jL2ToIPmu0WGo+BNyy29h0TaagHpw/sAsU9uM98nZe9
4hq+ea0fIYgSFBTFuDG7OWAMMMmLmn4MvKN4Mz7i8aqpiN5s5sAisPk9SPr3msRLEKEXHlsdrLBp
BHjDBIYZLwfDAlyU9TUZRsIPobr/lDukRxC6eehrUGzSOj4rywHZfsuysEOGVsxb2/tV6y2sfNrg
DNnfuoLZm7mgHcFX12NKKiiBhmQw2CCK34jb7fCRgY8hgwaZlp+ff9w4OCNNL9JMuBmVBmY2tJ20
ePMpO3b6E5Qqz+b32Kz5YfqCbMZhyE0PnNoZ3Q793s/sqWxquMVzfQx3Bm4+ruxV25zNQ6nMRRIe
NLfyys/+rn11+4Rx79wJP0Wg5OZ5/Kb/SkT5/7p3E1F86MD16X67xa38AMca/lNeE996bbejPdDw
zx/qvwmVMCFJjOVwnjD1vcb+lZ02bNKXQDgvtP0oyAmVDRgYPy/Lkd8Y9dvpERS7iSRxHDB4bCD/
vS8EWzPdYqirqXs8YCDpFCZ+BltaPIjN+Hln3aQv4h4Lcy1ZPqSlEvqB4Yy5I5j+QsRRivge0s2G
JmpWU+/jZy0/6wg4UTzAemTfq/qFxBJVe/6r1oMgNFjTPPSIMcY0mGuhnRzzk+I4OOozgueVtsHR
AcM3GwYL6psN8F28k+deCA6nZWFdNM2Ps7u2bq54z8wmBcwq+Y6e1kn0+uk6/+xAz5sVQSwpbHB2
guAYLUBp2M81jUvtBuzFY+I1NF+H8EPmHKO6d2VyntY8PSrg9BKnziI9X8FirvKL7D4NcmRMlT2u
M7c/RCcsTtthY7gNF6JhDyAxPkf2kbdLZZw8qJbzal9McESk7pBF9GncSI8p7ulPiDE23OE+tS3X
fAcJMFYzh9EHMFN+mfbhEfq0e8UvyDQcy/KHV3p4CEXrvWHOD8AkeavTI1t6LHkHrvA7fpvvXHKy
hl+3LQ5ri2LjYwme1zc3HIP2HK7DdTyqv/mlpsTZGN+lvqrdNPJmeRME+47mwNceisOawJGX0R4p
JehjNc1eXLhd4xSYJPJcOKt5+JS9r/gWeLDJ8GUGNn2r7psLlLmBn/lWmq6ARxYSv0OeOuJ9dKeT
wHHE0JDCRC7jeStLIat09XSRpA9jp7GuhVV0i732mpK9xBAWeS7FOvrIKrs+V7eyXBvCGnIBxkFK
wOw8a9hIyXke71biYgWOWigIKTZ4KV7/lYLz+DrwjgMtyFonsOUwH8jvWglroCPWApVd5Qw3cFk8
zisKpqtxZt5IO8lbrkf1rniN174xD1sJazLsh5ss2U0CbruPAY1TYKnB7ajFruF9uUoKE8kfMf7L
vEBoCKisNW4FEHMGRjwa3noMwvLS9E0YeUvjYv+vRB/6UXfbbfp0E7ObR4zYILnVz9cafzKvEtgB
/1PWs+oP8xnCHMJo7D3dcIAsKTdUSF91D3m63EEuXGisB97o+k06C5v8VL9mL1zqVgNnIDiJr/xA
GDFJFmPLtoFwwJxxnV5F9ZRsx5PO4DQeD7/Bm/jGwEtG4b2p3xnN2MoOxkz8lU/A7u4D/B+BN8EK
ki3vmo/CDVxh093iK29HxaTNheVQNhF+K9gOInG2o0N4mg6FzzgkfEryZOjiyGbRUNtlr80rW3N6
ZZFx4Mm1p12Vh8nBfZr6lbQhd1WR90P5jkBRueuAMZ0/Tu5UeIQwioltdA50d/VbKDsCN00wIbgy
rmg+e8qdfE3uJWMsuCtPKaNzrsbxgmlL6pXpNjE3RnWQSLAzCKXzcYftVX+Z4DI8VGQoqPWU1U88
4pN/mGR0pHaGs076liEc74zdIBylAxdLM2+hvvj0jD8+LiE7K8SPFz56pbw3v/E1/5oKu/iFEL7w
61kxz4dAovbKIMuMRumt3TW/jcgS4UpfGfvkVqkr88XEzpHByeGPWQLaqldQgAN2AKB+rzwd3mNL
/0EZ9ibvesc46CdkQra4M1/gDqfGNX5w9XcCcAgskSEK1ZWW7PTd8Dl/p4TK0Ij+g+fYdMdmWnVY
3iX+ON7D/igpLq4DjB0Xl/Ax4DQOsmscDF+EGxGpbVWITn/pHaV3KDdyOLvnFPlq/orfaCqC3Mdx
BiUEPvqzS3oj+xRJz5e5q0I7ulQ3AnNij1hC3MY9JfEbJjexShzXTOxJLtugdjAEkF/Vc/grvczw
zd9Yb3c2sohb9iuA3mJfkjjyG//e4PHe0Qgd2jdxrdygFAWnvArv+gumusmaoSTNJ/Dnu6VE+cE7
6w5wp92EcNPZlg+3eDNmgjnt9krcJtNvb+GVQ0EXtwjRNNWtcBE9hUfzMK7hGSrdthJimOzai8+S
j73XuYN8E869uGLFVzflXYXkia+Z6lQ38wvZsAb4s+tfIU+W+vl5Nj7jtPMrv6O7NBfxS92lJ4v3
iiczBOefHmW6Lx+Nr2BzDq8E0AAueoVk1hg+c1G/yQ/Zya/RB8suvIqAzbZ5gvKpyOraf37SVqcg
DOvJT6nBfo1x1d1qQCE74h/iNcZXlQPvmtyWK9qA4ikhXyFLKHDcG2wCoeovXHBX1v5fxgdq7Ylj
s0MOTrQLcKNXLOaglSFu0U252e981b3o0u6eFfLExYsQYIWE5AZgueuO+Uk/Cg6PNPmo2Fi72Gte
qou10c6pU58nX/1SIAzHFbKQnbzWzqbldo/4ja3LNIdTXHCldGAX52knxi66F2B5ys6LI22Ymxps
2cM0fzbW6PCAWQDmXxQOj+r5Jvq37mM46rxb6NufJ2Qb8qhhKRcn2glYBPI5065Hq+KmrrMXTKX3
2r862rG/9DWeSnG94Tn/gMXgeykQjkVGOpQPgkNaMCbgVk8S0dguF0Xe6CdKzLR+tbbETTwd6VdW
vWdd4rV8K2PH+NS/+FovrZRfjggWivSeIKehsn9rDrJDGEEfUxE5tXweO9JDVta8ImGMkXaObN6h
GvoKnW2N1RdxZs8lIr42F3SfAgI7Omrmi5NPqvdKeSWNdlhcSfYVendG3L/rPb8JsayJ3R9z9ffx
qqN8YSMUTybY3Km7IHK0z/41f012rE/Ia8bpBZBtQnOv3UHYpq/9BhWV/sfy0zW+yPtodsYNlXrF
0cdL5MakQYzW5hsUdp3axUF6B9f9JfjT2Id3LEqRiIWOOX0E88Y61Z/Rhq21gKc+0ITA21T20K+y
vcB1j3zOraxTgCIWPdy9eRCfno8O+Wec29Ojht0FndqGdxQdwl6/gAp0APAf3HSvZDKbF4RlF2Su
l+69fhMdItPyzKs+ObEF8v3sQWH5KCduEG4afYtqSK2RoQGE2xSaUn0Ia3u+UGUbZ8YgMX8uKY+b
y/zaXrXzuGtIAdwwQWJQ2d4bnwPm1KuesLNeM2IzjiICEm5m4I/lW4j90EEUs8O6mZOPAa2YPAQM
AlcMXuBVPvuWw0nwaAxnusN1N/fkbt1oSjsTxH9l3ULaIMovN3T67SMLDkXkGNS1IMZ81VpRnyAv
nP/Flm09klcaBqY1tdDPaJrc+twcE2oO2poaf1W3lKmU3fyn+6RTjQc/OVofAd63K45EsdkQTRGJ
a0bXqSeDcVdUx0Rc69/6d/rMsVlFfIh7gzkScjnDVfygpyL1foYOcXWIK/FkUOzmdnoef8RuXV6T
dXFU2Ji403wKZ266XDnl4XuNhkVhcan0U+NaZAh+JK32Jc4uo7IOIg/jEjQXw28N//dGDYG9IWUG
PqGgTWArt/B7Sl05AOaw2T6c1KTi5uV6rNxasqfU75u3FFsSWj3VqYHTJNSya1ZZQ5a2Ae8KeAXX
FDLQvJIP5a7zCQDld82UVXydo2VwdX1rvOcEofrjV0xYTgsKoO+0v3BPGmqlgEp4HsiL8Kxowtxl
5h9TSS7g8Dqvu9/Jl3cxO2h4cgvaa/uWIlEN11G5NwNbA/1QsYpZl9khRpkRrjj5BGh9RHwkSGF7
8D1vo30FlrE8S1i6G3DL0MbMnQwE1hAueoDm433qTuQkQZsO+F4iQ91zT0NLeyEHTrgeZxwoHWXa
1ogg9C1uF1QkvOA8e0gBktGKJAUK0WHTl47EpQIZQW0tPz/+mgHAUzVuCBcepktXvsTpSc4PeN4x
6CJNTMA7i3AXxs04nHEcNmG74CAJKdXxfj8o2desb1UTsdh9NoFryM3ExAIvDLDdHs2V3QCGULJT
dsuuGXuclTyOJUGrt7eIJURUh6n9vA4GzBYcZHfZQ32xzsiT+g5trN1BWJdrQcC0e1VUnlR+4gvW
TnttQsNx52CO9c1w07+G8x+x3z/Z/v94/r//Kymc6voz9/m/b0Rm+ERHGvRw/IXpLzI6f6ZHa8RI
/31tDkiWNjrjPAS5tTEJnc6f6dNJy06ononUeLN3hHhh2fb3J+OZXI2XpLapG7LGnqHWf1/6+6b8
zLxuO6Dtv68Rgc23rb/46+d/LAKzzbq2cDBAYp8npGmLU/wj/WVy/32teX6j/gvmfv6HsTGGhJ5/
+u8bfz/3/79i/kV6C89070GF3vr7ofwv/Pvvj38/2j2zweNETreDljWncNgwJuS06oxQpQ/WCi+W
8W/Tb8a2JB6i82c0QHLSdfY06rOjF258S/v50IQzUV9YcoYmT63MFe2kF/Epy6JPS8FSRhU+ZXHo
PDVTVQKxVn2c4sgoJG7Dfu2D01RMio+JHP7e2SMQSLMxGAL2MvR0aThMPo4uJO7gSRyUIAgWRtRY
WgEGKwmpvoJES2MatMk9OtFMSY5CnD7yoRw3Q0x9ysQJV5/Ovan3McRV209rnAe9LB4/S7GUd2qA
LKrF4xn7UZ7K5ukl0Gji4LWSqbEGgUbHc94RpWVpsA9MTPyYIly8qXgVVn1z2jpmM38wFYLB6ELB
0RMjQwK3rwghhVEWQ1nG6Ds11BbtUIcYDyBrbEcuwrQFbMaTfJOV0WNI5G2JOvUZ6BhAD/RWhR0x
5lNPh0yPD6TAMj3EPF0j4ym3sElnlD6FCkgQ0w3DIdTl31ZEzqwzzVe0Epal8OUVjhx4Hhk/GJV8
FhZ4RhZrATHK5C4ZKBMmE+1LA3yToKZQMeTE6kGSHIkcJ4nZ2cpc6cJY0LGe8gixHYLAufjBDStx
GUKPp/iFpPSuRS3WDLQByRw6xCqMjlY//3pkYZ8b3YnXKF6CMkXwFMkXSeTi0BQNw1KyWgm5XkDi
2izfttrXNK+1QmCalzNwLhmF5SN32wmJuxRnixvn/SMQo2pT5f/EBOVD0CBYN4gTwHRQ21pwAQND
DzGm/k7Txckx6XK3755nTVZ8xjXTFtIxweYJ0MREtLCQQ2SkxkeE0bwvB/qXFS2HWc4ApUwJ5bGo
eXOMvDblHYUYPNlypE/HXKtRtZTBWotIQcjYahtD6d1ymHBWmhfU3JEFHgynqOBHVbMSXWmUwCHr
DRNRiCNTDjOMD/41Y9TsKnM+YS5Llm88c0AX7I9gxPJAW1RInozalcDB0a3+qXn4g3km0FrG3ZZK
QFQyS7YDQ5NrYdgv5rw1FoVdklANqEn7jq0N4lMQtLqDIGpUXXDlXucwkLNPrc6BuprkYZAAgS8E
WmejuoopLcEgFODKWIpRJIjn8JmIlSjWtVdDYL8qxR2IoyzBeugk0f3L4zlgIWEHBBghh6ZTVyHq
3Az1d/FvFNJ+L6Wc3CppCFZfU5HHeezrZKxte0qaJAgnP1hKso8R3ZYy0UO4gKCez7Ait4Nn4ks5
EIg9a/pO5wMYatDDvGeZDQsoeDhG6tqUkfgvTbLvYwqVvKXqK6r0MoafcTttJRW5t4jIgCM2XKuk
gs0qNEScjj95NkCRxuEjwgxjVRqZhDNN6s9K29txky4+PtyF15q4WE4oVcOBiPnvZlEJcO/Tt2ZZ
7mp6niqoqQ4OcUpnxM89KzhqzBX5EeYKg5JVbAlOns7ixVDzjmRGWph0+hYN8X2aeNalZs3Ei6Uu
suyvtqS33waRzKOdlZOpAjkK6r1gXJhq4ikBmiFcEhGxbY6vR6A1L6T/qe8pcKOswFUaYMFhNHiZ
KmxHigh50rlwWrPbpkP8kfVm4jJEt1PayEAVucBaYxTXTiFjCQEqkXiuL5aEg0ufZLtSgSZOaiqH
TlJEZ6jLxiuE+URwkivrRuikZkDb0yhXYusKxO9ghsbEqKc0xYvXLw3jN0Z0KqRQJk6vfzRyfysb
9gnuAG43ibTxhK3QaLWYq1U0oBqk/aKJK1VMAdvp5oyxqvi9nG/Ea70IQQhPUQvpFi1i3Wk7TEbQ
7lqQ5MQockSW5kNMgSmDPIHAZ0JBSuZu3U6jK+jZzZqe4wp6/9GZUbARDcrhUf/K9Px37nTL16YR
FyARDD53I92QnTRAWiJjAeQw/iad+hKpuSWVqWOq9Es9CVyyHOr+EvbIJkgEsyLrrpbYvTYZOAXb
DKVcizOQSuhYyCpH6We3IfM9MM5jkeibzPQG0plg8lpS5uPxLvYv89je2/Ll+RK3eEKzqCJd8JU5
WEmJQtb5nN1jS4m8CJOqrRzD0TTFPELjoPHAgAptYcdWzMoZo4GeYrqA+Bh0oUcCLdqtNAv2EoWB
NwzaKQ2oRg1NLfGLXja9FFW4cGSXPM/ndQHNM5qtb6jy4ojRgrBhGZ8u+HOA0D4DYzRmzcvxeY2h
NTh/sUtMHClvTkXIkjeSdnDmJ0zdUoirMc/UEgkhEwe0KwJmOnoDuFwtg2kLM9iXHIiQEJ32lomA
Brm5X54eF2qNeqLEqwPl0oI1yZBsy6naBlqYuWVBCWnljPYlISh/pQX9agjM0AvowlIhxnJjoIVB
eDIiWQhNUEMFo0H8hC+KVAlupImQhBONfaKCerQ6vd/ADbsyIJ6wqZmZQMzgMAW02ChH6nkYVrXe
Vn6I+87K0LXjTDQpQV3WPMDF9vD7saHiKl/ybBoGZVKhbJ3Q0JJ1DNEuTZlHpFztNpH8JpmgywLr
28W5aVUmc0yTKNysrDXJW8F3vxs14A81v8pFchdqzHwmDuSwb0dweJqRp0tSHzL0UrQJc0tcJnlj
vOHkJt9z9TgrjcZFjslzD4A5iykTW135wydOy25ab7qpjQ+8j76DLL9Ocrcc835od2O4USb4AFmP
x50m4/SoWzT1Qw4K1Vjm3iryTy0ISFAUYfHL5DxFprFVlv42swJZrJQ1VHfV2PpMtgK9wjQmeM7Y
ObUXOq6F2Rv4p1xXH3kOkSUgYkuMgMY3BsNSxCxDjSb9YGR2L5tacqZKdKdx3scBos+B/sXRho44
dEn1CzzMsqh9wfloE5P0KMWIGmSp9k18T+w8ZOZHCfUPpR2xTus6N8M/JcqF4lhpE0tvYWAM8qDK
Zc8SJOHU8/qdjiSIYzk3x0CI3mfiLtb6CBrjzEmuXtROXIcYkK9yGeet2hieFl4gq7gDOKqY+dPU
JpsgXkjjHjEOLIktUSI/ikGvpAgVf4kVH/gNNn14Xrmm0GRuRC3QDlzTsXUMR2neGD3oS4P/YyoM
lidWkPRZRASaesCfKWE2H3pV0xlkFKV/2th94yXCj4VnZNDzjvqOD6y6YQ9nbuq9NXXqdSH2KCAL
ucoZSVsoTvzljrmI6jEBvqwtLKhjyBw1YNVifb/HsgkyBdM4yUArZMjNJtZA6adWrulzzlWYM3A7
M0raYhtldjPa2jyysUBBdzUeJotbYoT7aWtdsq0ZNeTY30lqTjCFzc8IESa5YeASQX0t8ajjblJc
UWjcgmlffOpqYzMb9U6d1PClSlInxA6wJY8VAEvVPbXuPgyrGve5Ze1mi3bF0ip/mD4K7SBXMWak
Fbp8w4QCmmP6aOMtkrRrl0253fNa+ZgS1IR5gNtLnr7OofkVa7gHkfvzDFTtXiScdfa5ylFWzOm7
lgq/accHqoGTWhhfEBvy3tRIjIW8feRyDK8hlscYz0ZEwNN2ZOc6ud6QP9LxKcSk9hlCxkiTgqOT
6FTxcAorsD3Jr0NTJClzsK2OyokUr/2oRT/GmAdMOX4FKcgOftp4eUvctF01HxVDOuaRgMlnh0rB
U6UKyXEFqNbT9XL4W/UFHy6Q4Lhs/eqp7E3qfmMZtWCHCvovBja1hXg2LaT2bJkQqbX5rk45w4pm
3DF83EqupdW7WsxdDOfeS5l7eMwEP5XAjsoiRSmEcSqTv8K5YbTgFW9e0KL2PZ+S1o6UEd3kmBq+
hjA/3emDLGLHOex0hfuji2SGTDCWWHUz2jkxJCfJiNGnacSIxjFSjQYrLnv4FpclsYWu4J1eupoZ
6JGRskiaQ5xTGQ4dhxiZ4hzijxzQ6i1KipmbHpOnAVfL0yjt/hlJmomtK+UwRnTR4Plm6sS0HRtF
0M+SUYN3tV4qzlsB3cREehGwJDaidKlImPPF5dLCZ2DcsJOtl7baN5kXzf0TcUMryOZB41TljhWN
GwXvwoj4OAQAUXcBU7gJGQZxai6slYAHKEgNGMjUf6Q9gb+YW5NqFQk4tYp7PMoYBtByVJDAjTNi
aU2/6HRDW0m7jCKEWDLfsY1fW/hNroyIxJM8FPjA2Oyy6SbjmyYJRBgHErJa6zkv294Z7p52ZE3G
q5NaFNZOK5d1nam4bmGh5Sv6dBkGic67oZgJlAQotDaPRKlXCF/CwxI8i2WJxUldiiCnPbDOcxJO
Lfhd68tsyPqeu2QnCcM5CeUDb3xZmS0NmzC2zLAP9dEQkw+yTlICifiEemzE/LJAJWikL/KEenxQ
OqQlM5+v+HzuAXpSRQp2cmBlb6JOXHQkdLvkGQts5gMM5JwRq1ULJC3jFTiJ8C6TBTbNo1Q7iA0N
a8bD9MT52kogfe2rnzDxIzVuZ5ktq8NUoXWakCkfJK0mbUU4K5DWzxCaUTE2UfJSEi8Is9F9RyKa
igZwoO5oeix49UntHNFgtr8Y+XQxP+u9sEew08UQ3oRCEERaM7U1z1Oz5hZgABqPw3xGj6jX+niI
SsOrLG18QhnMeMuI4mI5ILNuUhCsLnKx6Rv0db26FHTbqj0qqMnFoDL9Ho1Lg/BRK1Wdoarm38zR
q1nRvMcvbWFZNIR9t6iPRksLHAznxiNuputhWA6LKJMVa6L7m5ZqZ/UdPplNgHYwiF0tCS5pg/ha
WOQdhugjxBYHk5q3dz0jWEcUHX18W8JQJGRDu+M3jphrwMaWF6WveJ7RWhXwG54mKPdCy3dK0TMo
1aGdnnGBGnPBUzTmGua7kumMoorLZCcVyqqW6yBk1WP2KHpTEQUOXfAb0oxKbOTvpb5Gciy5z1Pf
4IEyYGq38VGOY2aDlfhSIuyoZBSGFTnUbZo5tSQEVxE/4NUCL8wby6TsLdMVb1g2SstshaDEO8rC
C4jJgthi9AtR/sdB+RMtNealBd1d0Y8SOyB3SCAWyI1SoNdk3AgLbKP12KKhNa3XYtbYhDoL1YAs
HOnhTzKHDcNZxvcSx2hCEL73rUi3o4/vTFBhjKw0zX7WeLMRiuoawzxPqBN4DowiL7P+ZYYvjDhU
YFJExvWWa4zyh9hBphDTs0rnhzHSuRA1/yGLtHWV1wbqIyiZLWUEayt26DwIDvrsREChBM+ApEyc
WCapKU8gKdu6frDlAJgCiXkRUX1vlH5cSQrCU1EvZGTu4peij9elgdPo9GPalEgBcI1l1yMgG9Of
yIiL84JUXy6hyspnH0tamyRRw1VjuBcYnDBHIJApk/bBEptXrYEQGSGvZsCvUImlo1FKTqkxRtUO
SDXTisSgRRG/zEqKvuhtfrSALS3pr4WlgWoq7Q/3G+7uYC8ahrio5bCdbNbAmdoUTh4ZK++qqKLL
2vQjF2qsMszb9sBqHA37HIULiRMT5lNOrOS1r4UUMQZeDY0yelxdUBMqPlZjZtqFNHwFclKRpIXq
KqA6mYMmYOp6WGMdLHkTVsdUDNJnFli3ggAoW8n+DivIp2A64t3+bkot0VB63u6xajXhu7Bg1WMR
2zer/hxG1X+2GXbZaIs76+qysywcjBPqFmyRC2+QggMHXbIzZUtdhVUBuGFKr5VV0xvmk4DUk6E4
rX9wecWXdOrIyjOtq2mElhssAar/ur2ZReHoc606U1kzlloqV7Xj/CO3GWfQsPIN/LR8NKpyxfhT
YOJXn5LwBYoIIzeJDa4jg+7lDR7LZYH/F8oDIqp6PxAoQk0mOZWATCQKFeYRqJLEuGROnlZviDhR
zE7dCCoxnkJY2WmRWGuF2mIblup3nAvWKU6q8yIy1DnKyuRZOd3eYjLxkhcU8irW54nmBbXoDXMH
Z2kV3VH5GhGekDf29LvOn67xqZMbLaxD8IZbnmsuCiL9AT4jSj6bqjTOJnA0XcO80gfjbiG+yxn1
Y+ZFnV2tEv5hLumPuqnTuQknQs5+QoA3t2zQSoyVsvgWSoylAqwn5iEjS4xJPjEvPdJrMSGLQuMZ
wXk0p4nkOAOOlMgSCrma4sDA03IVCGgQZpkTQwK/CpdGRso6CbbR9+9hKNyTEjPdTKdLjqriIc9L
/j/2zmM7ciy7or+i1WO9XsCDecCgJwxvSAa9mWAlyUx47/H12kCVmqVSSb0016CiwjAiw8Dcd+85
++zJSjp5HrHmY4/90GhnkWXTrNMRH7/oOZDmOs1mo75UwgHF4AOxV35gbev3VrSnikzxnZx6TB12
Ba+gbmtOVmSCdzpeHi2b6rUVZsz2J9oRA2e4VaS7yT6SmtoQrWnBu9E+7ZYoqzq13lyBxsqJivfI
Hn5oDcSxyj5zrr30/LLPQOOPg2aABs9qFCs1+2CamNsoex1YFRNDBEdGoGbI4Dhj5I+Qvqc9B/8G
WxYnkuGK9QjnZ7v8TGZwZqg7yIvzmeD311eDsbrrm9lQNQPhBtci+3z5c79Uzsigel5EdP24ZuEP
QXP5o/ni+2ZKoAVmpPnh364uT//Lx7+fPnUV7+v7tnKYMPY7XfS/+CcDPBKQExd84jfMXuRddqxm
ZNxy33Jzubbc933zr+77qz/xoM0U3Sf5F5sxxirspgN0z7jg04zzR/zt6nLvcnsyBh4SKbQP6eYP
C/lzuWDr+s/I8OX2HyLEl+BwfDThq0onax9PYgVrrybEmFbmMYmJPg4d0RxMj4QikgD33mBAyyFM
lL29tIi5CqzjFHjO2nUoaZabTTn9/kA8/4myTSYPwth/P2H5s+WmoCm0s/vgtNwVWiYwf+ngZGu1
2MS/DLdn+bvlkeUiT8kRQJIm7qPQwLhtZxi6ovltLA830rIOufwcTWkhGAbyfTXZaAVCKGInCgco
WzOtSJUM872Ec3FZMP01o+ahiRjQdNVYrewcMN9yIYcGQUSQVxP6xgmFCNQZlTdfg0BrQdQA3c+I
pOGYE7hZMTEL6ppxoRAreMpyv4DsFrjdwqFcbi4Xadoj3W5VVe0rv1mTVYS9YXmk8zN92nhF9jPp
6cp/Py9ZwHljaxP7jS2OOHheYXntwhczeUR0Jz4OiX0zmGp53m//yvKyv/3N8tDQMEnRZ2Tl94sv
fM3vt7c88IfX/h8f/n6FwonqHZnZBJ1B9fvzv0m6wR4++inRKYBhZnH4c1JACpZLVrTvPvQmwkWp
47NTY3OOaT2Dk4Ke0TkZwzAR0rr8EZt6uVelx1QgDw6KCKmDHUTVWbQ9U6WYOf4Mbw86giySg/DR
rZQ5KC8QK2vPFT+6Svtlm0F67EoG8VVCqV9RubDitFhlz/lttk1PjJml9Fh5upkxQICBQdS59c5j
9iFsWgF1U9F4cx8pwPKbuOeQ5pYQZXVN2/hN7K0LkloxKzGs77IK4SdhRStzAGpQw/DI0p+dH4pN
VaCBohZYg7O/tLTo1tjlURfZ+WNjM0AoA8ggOkqKji7ZmqKbeXeDXzFMTP9QDvqDVNkt5W29GhIN
IQL48YRT8L4Ddn7VZDB4dNZlmhcip3Lwc+XtJdEBqJeh194MOoOllgmmbjCma2c1eOK7xy4fRoJr
MG1FAi2xNRUTuxZQHIVWGe7HiFDSKUR1yZktetFt4E3Eo04uEhq9+bKIpyDhtVRr6eqnPOhb5Kce
YnTQt76DAURT7kuMrLJhDrL2/RAHUYuiJ6tp3gtiheJkW2X1h6a2cZI0DBotJvpxfKlLFtuRVaCh
DvDrkjTOjCP0Tqb1rizjh4xbzLM1zTRz1PeWjXY8yBEG5LcddOK1SsoXXAbplQtCfVORnXBVOvRJ
9TgkDJCENoAcHB+EmQ+HUrF28JnBxk1YnVQvbpgTVF3zWGrUxTor0yaDYUIiLkkZAwnI+rk3HAv9
WEtipJNfi8YogYx7t0KaH1k59215O4JNmOaIFFciakEGZhhjYi/7pYgUTrwe47hfiusgo4fG6Qym
UCj4ThJ540MZMTRyB6qadkCJBGYsfLnKYv1Va4yfdiz2mY+5gqde0w5ghwmmSyrsh86uhgu9R+lT
rMUWCjDbUu5ewaMpaYYQKqONuKbi+ECgdr/JXHFS3kNsdtZdk8hflsTFHyZPPgUKjvoM3a751tUa
uJRmegn2wieOT5tkRCjDrOu1m0+GgfPCrxcbp2St1+SY+Iw22RQRRzUj1UkET6lZjYyRNhLYOlME
tw2u3OSx+vS7KnjOaW95HgT0oA+3ZQ+4zaOvu/VS70iG+YFm5pMsTe9Q8g0J1xC0OnPrSc+bc0LW
Dz8vB1Ez7bHVmda+MwJn3xTedR2E1dE0M44jOelaAwZzTFhD3b2VSfWuFbyDtEAEm3p3Ra5f6mBg
6cf3DVe+sygFjXb80mNbXFchPgFZ08IDfY+aBh1WHCIDjyzvNQgRVU+ZBlOHtNVVige4CbzrfLLp
9bJ/kIsnPlmuoajQDpmLwddvTyYKux5jT12BVOJwvjV6aHyFSH00tWn5kdq0DWoIiWuCufRrE32b
TmsP8UtMGNVk9g9pU6EyjBDK8N0iYG4CUtg1AcBPR3Q7ZqdGhf5FtZyTicvmWwh90rj1dydyNdQw
GfpLGT+NZtju6phluB4o6wbq8WdDC63VLZAYEnnX0PK+ypZ0jqYAHzgZuGe9lr176DpkMSNRwnSm
LB/RVNd7W2sa5KZQTf/YErySy/6xrGsNbWnwUxqtAXfWMLaNheZ30KVODc+LMiVG49LOTsTedVcV
numkTht4J5HciO6WtyjXknRBFKO0PsyhLndzViVjfJSww0iCgt83oPNQkyLk2E1CWJs+wlQBDSiN
URrbtZWSKQZYyBLBbZ5QiQbDTEJgerf1Iqc5NL52W07owhhWPbVTgqmpu+vrelpJh97HWOjYCzXf
PPYOkUKQUmm0ZV9DBJKwrwIyyDrtWWhlzbde4UGygGeWzXjSLAdjW0vIR9TSws8NGjyGmjGgGWaL
cngYGoke3AzpFguiP4vp1CCuSSw/vZ5FZmy5Ku/Cc1xM6aZK0zN90luhLQL00NzkkV2y7FDVrm3Q
//fDFB/Hih/aneob0w+B0xSdRxtheFMxGpBkGG5j+vbHvmCwkjrYuIbIwDScuwdtiN9IV12rYXhL
bIbpmh1dt5NAHz1itbAlFiatIp/BQgo/duO5raLkWG7HPr1LCp1jaub+KLKaZn6DxdeunkmxDNHM
ECfFUCubQiiiNmfmVKgve95VbckIJ07PVc8ORM+Oam8aPjyNPFptLIDm8OkjHO+6hiXbSbEgl8Gj
7taWjlTXLQ/octISIQLEe14uPfY2cDvGzNig5vuWByYHNl6pzMe8bvyTG1ivYQLZMKq09kiyMsKr
+ULvY8wUfvYUiCA4BmnlHkdzeA0I9qDTb4xHnWoPeQkXlbD8jZUiJ4jQQZ3iMtMPpTutSZ+81r1a
7oZ5DaApFgcl60inzvWdNkM+lwv5z2vLzd/e4vyEOgwZzG2WO7qFkD3M79zp9UcRJ0B+VK+tHbzl
6CJf0qE5FdmY7SgfgdYvZG9yErnKID2/yu3MWOuuAEBSubsMJmJavRk+2n/dRee5lPTLhemwKcj5
YrkZCIcOOgu2tdmAmo69d99sh+m3N2XUdU+AwFjfBfMWHpucD5ooJleIvYXFJUPNUoIuyeeL5dqf
7iPHjvOmjcGokhHNyXn5JERBj8g3WtSXsXXjty0Luu/4w+VaPS/bWiIzVhoT55VJtka61+ewhAXZ
6sc+a5ZMIy2HdIZuvoiUhZRpuR3OUNappBvjJsbeXmD704yrX8isaXXfNY5+sBXEoiUveEoQ8oqm
TFa91s+kKmCxx7bAdVbl1jWJdhwg5vhZgt6M43KtmjNWi97OaWbQivVnGn9JYg61mMWSg1vLe1iu
2Sx1iRpHwkXY8JLi2tQOEbTupgts72CV0ExkjOjXLwJM8AnJp4fAuGcskh8z3SlJGHCAstUgzKnz
WOulK8YGJT9hrq09X2DZUbVxLKRuHGsjqtYt59CrxkZ9oCSHyhmdDOvSVRm0AIg3iQdNoUBQWjCt
G2tTroyOtQxzzEvheeFOTxWbk8uSd9OE4lc/ryuWi3a+pvceYvrJoDHEj7FcqCx01lVCQ6SqnOyU
dTr2JcEJDaoXoTDREIUonLmgv3rIm0nfDXNA8zRffOc1G7QUk5Rmzm9BzctvsKQyLxfuAEPFQSuw
mlyBAjdhQSQDA1FpT/gcipeSgtedye7fG+Byc4zwlOfjRGhk7TwYRv9WFHjqumnmEkdTVG8Dbfgw
sMdz3FfkzBSnf0/Nrg6IzhhuJDDCyT3Q3AG+6XPmpWcNfDLe5fEm3ijcYdr79BWwgIhoE26QV8Nz
3LiP5Yd4zE+MpjREqii151oQ5nJEQbzC0aTOwdP0Bl7sa7hlYuE9BY8pWo+dGiGcrtJfQBTnnXLY
0fZkgljgS2IUQJaUuWEIAt06AhzJNPw1m4FjIEi2HNSnB3jSVQ/oddtqO6iOQbfX7qfb5jPn5ohs
kLSRTQ7iiBngm2T31dcIc5pX/imbWRzyr+pKu8eMxpAwxQ2O8MY+hx/E5CJeLlyeNCFnwG8sTnin
moj8dXJ3dzhCpLkNrE/EMMBqCkCjj/rbHQCrTXhpGcddYTNGaPFIzCHkE2zn0Qyacs7jp3+RZ9Rp
gAs2+GMhEiSMXr8KTmfJyn6wv6wb+SDejaP3QD+eWq/GjmXA3r3ygjM1A4cV+Ra9jLfe14A3/KWH
gd3s/LMeHkwM/C0p3ZgSWEhuTeJgmGIhJz8Dn50KFt1X+SvbAQ74iekEU6Nzcoo+cFwWq8zb6ObW
r3AU4IhFb4GxF8BDK67KkBHWCnkcoKj+QiXGcQNJvHt3Rm2xGz58otfuf7rNthmRyp9HfN5Oyclw
b5Z7Vz2IZPcHXPuFisTPs3/L2vSSh1lT/+Nv0oHnTl0433/4+sffEJ5olkY5YSkHaapuWTaPf/64
D5HO/ONv+r8X5dBHiaFj1NSOxRyBvYl/iVO+jz/ao38P5TRBt7DVvEuo1mO6o62ozs719MkWQl2L
Ri+Z2S4jOc3biugLfopk5qRG/i5wDl52gdnZFzBU14bYCZcMAoe6YSeR/L1CNEEZ+Dz9gu63Tbfp
GxSOazyg++K5u4vu08fiuaHjsJLr6md0hFj7mvwwMbjsupvkyLkfHabGBouxfm/sRiYSO3XHwQyt
wR7ZDHZq5NP49g2MTeOObDNzzd6xAvOGsnQycUc1z+oaDPNAN/tsdxu33f6sui/7MT2D4w1+YUzA
0KB+4YCyppV9YpW2Bpj2Fn0ghtS+6Fsjf+0fGCw8lvzoWG1gFfMIezW8BoGsHynZAcOsd7bIpgcs
dxXcIzYrX5BYODf59gajBF5desMJ398RSdSbCimy98kHWv2tuDOeoWBu3Y3/c/qwMXYbu/AxmTmN
8tUxNuG5PWh7EsFu8IWa73Wxwj61wXrf3IEBRPCcvuSQRXC9oGzaIHfGHMl+qnADfESbVXjILHCt
V+xh4+2MAHg0tNVPwGSh2lAdrJtVuN4DswT2yQQ7wEB4amfjxSkYVuDUN/o9w0o9oNI50yKHLj7T
G9hskfHdjGuqjLUo9xAZDnxEf2tc9K80PZT74QdLcN4qJ/CddSzfxpP7xrpyR+W2pTbfCxxD6xm0
cPNmvaMkRCG6OUY7Z/MvtvwZ7v/fNnxbarppK9t15Z+SmQHZ1yi6ZH8jne4Gz1Kwno8xbF5Pyn2V
s8L0KoTW9Y5tBmUTRqMnHEn1TPyetcr/4s0QhPDf3oxOOrRyNJPsgz/vhVbUDHbldv1NKOkV8l+j
HYJsM/IVgWjDYcP5Y43Pjohk1lX+bdHc+gxwsVk+4R8Jb5e38/8J5P8i70IiC2Yz+Z/zLm6D8L/E
Xfz+hN/jLhzt75bOz6dJfkH0j8Z33IVj/p3UccmjZFJJDrREUfxn4AWpFsqStmvoyuZ/Fkfo3wMv
DOfvc3C4TiS5tHWlO87/JfDC/NOh3lSuqzt0sRX1mi5N509bvNcLv0PKaR2IX1orJl23nsu+2Vn1
VZr61gdtC+rrD6fT7ws311aJa4KUrZ3X0nWyLR12nJ69720qszuUPlUFQv61a0Q0/JzukuSpRXt4
8I65UtM+c8q15VZ3hU5ZV8zNLL1PJVx32qpMUjd+GLiHKbrJGxmvxkQn8VJ7i2ONA27mYEh9zCB0
j1OwT3Xps/3Lo16zFv7Dr/dXp7+/+EqkxnfOtyIN255/lj+e/dzWqTwsLOZhErS6fBmyUE3ETVKA
7sqF2DHVhr9QF9gCJ+NG84O9nOJ3oVOkI0nH+ccnbQo3huaa8Wn8s1to3aqO8BsyeNk6HTI737Vf
R2UXh//9vev8fP/1qGE6hmE5HL8s+nSObc659X989yi3kaK1uEg933tNS89YFUZ6lw44Ukkyz3fj
pJPg95KFdPnGonQp3Mr+QGwI5wXBTKry6YPQr0OtAupY5QSa9OO+ZWpoD8A9WRDRPwlphpQfXVGo
tSFFeTVnsed+gJDbSk5GwmI7jaadLqe7UEdwm4nqZ2rF9VXhNacyCenmzUiczn9B3Xsd92ZHWeq8
ys5/UkVjrvJQP2gTNvfOPugxNb7tXPwgB+dUtO02dOOn6Zx03rQXnaQH4Lnr0JlsMJ2bzqTXZbhz
EAjtzMn8qNBfgEXrPkdWfqVjMgDyJiJdbh1kUqAX59rA7sBONF8yCCDNMf1wIuyifuJzvpcpSRv2
S9kT26mTPQ97DhuXeC7Kxl51Unw2bQwyQjXWbZC0eyUVU8TOnXN/gznlUDuXPVsL2ScUcRoSQxMR
AorXVTUQn9HwIiLH+Rm2SDzT7NP38AXIvtupaC7CEQbE4+PQxfAkB/OHE9BlZbLvlc0ltLDQarga
JuxLdD4YAlBr+0n0Nk0M9zyQG3llmldYqaCnpPV1aU4z+87AHjjJncqyH1NM0oRtpSR+TowPuuq1
sCp+yz6EdtEOw6bMJaZJcomr4JS6E2uIBiWAFYHvCfFxIUyB7qJL+r/62R9LMhLEg2MQ15HAv3Mj
cCWTTsBqNxxT1Xx4FY70YMLpATosCDNmIMDd0qZXa0/r8Pfk053vAJ8ei/Et7Z6qbixXSZk9F6P5
XjX1Bw34TWS2r8oZnKuuyb7qKLyTAewUPQxvqxhMUNh2L3ZZvOHjFiYNxUZR808ouX0HkK/pnQpS
MekPmbR6ws2Qy+tSm6pVHsldOKIRiSuQaoXu71QBsZQsuxhSojOCNxwPWlBuka7T0ic9oWt3gWzO
zPJ2Dap6Z+gPdVx9KnlnkJvduulTrXsJCW3DD6FDJ2rpgRjRBhEM+0o/izNG1lp0Fnw8Ls6I/2dU
yVoE7cFC5wc8AkyNZr44sXpM4NuhgTpHRaBtAhbA6yDytX1mIshKx1u0ifeRXf/IZf0WJN3O9JOt
xZ50lQWz0WBvZOgtcjVriZ19rSPSiV1Pv9JExBDS48Bqg2qnc6KSj9pxfnm8lyoBXWwaP0SNAkM2
HNBVjT4KRmLYWa8Rv6ceBbN6n5YVeb1V+TTAeC47WsSW9elZfICM1I2xr3ZKZ2CWefcoAK4jV4A2
9jESC+s+MasNAnOKRYmP1ffAtE1pB+ZY/5mx51GDsoTtzOSJsdaW9KdZe0SwARMIqp2JFYcxeFdh
rRFArfJ71SQQt2Neo4H72dk4N4rEgBFmr3NWWLzy3aicSzjE1NzjDU3/faEYixVAUEer9Vkooppx
3Q1i/5sxpB63UZisUFriw4RdXQX0urwPaaVnkQUPJCgy1x2Hp4K5xnrCBINhSrv89u8y5V57dr5l
OA5HL/qRIH+f9++xziN6GcGpSsODh4MBF81GR+sxmf4b1hboxN3wM0lZ7pVex5dkFJtGv3iFfjc/
ELnqNe7pkQ3uh2y8e9T3OPhY6CBPx9btvDuDcfadkxcfVO1iQyi71+kwahg3St1FS0h4SjINm9CF
YlnSe+gFrC+tsHe5JOda2VVKE8Eqt60dPHq9pe+jsD1I/F2gqGz6bbq/1c3+ls7ZIWv0F7wgZoQ+
JFbqxlY4+NzqxCTstUEzDr2JtbH9Q6OJg4V6OE8hXYrMRWyNbDiIAjKgs7q4KloscG2jHuuqI8YE
HgEtoejQu2SlKE5vuA1Dj/PXsxEG+yRh2Dhkst/SMr9NiuqZROWLrTpFt1U96wAmorj+CkIFi7M1
vgxwFHmTzUZEprNeyOAm7WCC8dDolveF6Z4zFytWQVM/DYx3SZb0VMDoiiqYLC4TSWGKfoVUF+4t
elOGqeQBT90vgjTv0OutBj/9sLVBOw5YAPehbZ/dHtGkHw4VDYUO39BokQSBCGlkkZMn7eMg8p40
BSp4ltT1COzDivXPtIQAYEAPUjEeMWVYb/FQA/7z5I9CeC9V0F4bXosS2Miz7eBrO8MEW+Zp16lC
lyxRJlwhNACIMyLHJsLyusBB1o/OQ2QNa+Go13SeBbapG6zfoyL8MaI2bm0GnhaFSNQEkOkkY1hz
aFdF2BALUakb05EpoURsikVjXyZn9s3jaKAZxpGlh9sfNtXFRC0ZoKG6otUM9rgwmttAatnKSd3i
GmGzdsI1+zU52iNqpglSJGazeYMXdQ0RBvFui4xNs9xkTc/zZ6ih0We0rF3hftukY7TzdZdhSsnP
0xjexrEeGz/0ya0/LHafKlUXzWQk5Zr91xRCPSwlS/pRPgVVnYEq9QH40IxslXrsbc6gvnOUTXeD
xt4MyInN0Vt4BE84HLe8qfmR2Pa0s9gkrrdWEl33XvuClhc6bE4XTchzj6MhGay1auLmbf7qYNAz
YeP36C3r1S/brwlLDZuS9trPOleBRso21Yuvpw+pgnnbNrCJcv1VVbLYKiCtjZl8dVmHQJ9qG9U+
Mle3PLmJuPRt925yQiRmyrjqvezJzkZwobgur8oyf3bw2fcGmGObycVo3+OAvI0KhNFh/Ej5eRTt
8OgFyA2YHXFooteIGrjmWVeTbz0tn47T48qEiJcidz7M/6yB01zGSP8im/U+6rNxUM+FCu86PqFt
1htGS3tnJqOVt8KteONmvw6SFQYamngVrvrBdZNL231MHYp7P27rXYWKQ7ONjV0gF7XqHt7DqA4s
a2mVMuoxZnQ+h3p9lFgRiqe+GcnhUUxTetDRgraokcAnkxb43KwP1Qq9xHHIIUuYWLf3ggxjLJX4
aGyzolcZbswCLEDu9pdEScZ9eQTxLZPIkYlz0itixqqUBmXbFefYTB71xum2kWQFE5vGJ7Y1/dSn
6DTKCcFlyJBY4G8YRAi13XQeoziwsePU/IxAAbxYe9BbaJdgyTwr2rW5z+6vY/gm0w64hPsz9FFa
ZZixV07EF4+8g9adnHD11RWNqAKXSOpVNzSttfssGzgR+uFdmcY4H1z8VEWGx69L0d4VtEqT+jD4
mLMEiPAav+O6cGwMSozfNhpt3TTpNTQHRLSbsB7GjgZX5oOHTrz0WqVonQOFG3lKcOIHwalFQIBW
nt1DlCkwksnOV4kXJPuGJGIChEfIWXmNkKXpq+LYzRfaHG3wfXO5po/2qbKJCVwexGY7MyWyEizY
P59gXJJqGqiMYAR8v8RybdSmbqs6cSlbE5xXr7nrsSSvTRq7wJ9sCOZKBykTBlgpCjpWQhLjs2Qt
LBcIMH9/yeVmMchLNgfc/SbEW+R2y9VY81hfEHzkO87bIsDLAnC/mQW8Q0VSHBhwHNJKIElVqtyF
A+57VSGVZQHnHzl9PCgTgk40eo+mBdv/n7LAb9mfv4gOl9dOZrmSY2IsqbHaQQ6Ny5QMKkyEeqrx
e5X9Oax9RVIDw7cUMGAR6dnBrTTt5LlwZZLAmW4id14xGdiLDFHvIWZOJzaZ4LYSenCLLUyHPaTo
t5cYJ5ICAomv19FNgPMDt5qsUA3RxMbW+tAPnBQG4nLvle8j5JwlI1Qwc15X2W38frRIfIAshaPD
urOkHhL/AZgLlzmpOAy2VioFxRXSnk3zUVznnlNSt/dkHcWRdhsHYmN3+Tv1SE78oRuew6B6blIx
UCVmmzKR21FPy2v0JdMFLcJWR6S1CabR3Qq9sHCP8+/X6K3PfWe90V/4nKopRrhLlVpX3hHsU4Kr
CoybhYFTFOZ9oEeYHQGnWtYUnu2a40NWcKpoUkLl6sBK3idOSE5kYH0uuupUzsdZ0+mMDRmXd6lp
ViepVwBZ+urB1OVwTXJJAIkRqH3DDP1k0+oI7Mq/xT3MWj2zDqzx4Xx0HqRQFwCnzy5DqZF9dM15
ioV7zE1OYLVIGU/pVGJR6ddP/oitKRAu1aUCd+IFXfKqlH+Xe2QiyDgicwsvx2M/Zb+MkuN3T4tW
H6rm4PaeccTe9lbG6bBTvZqu2USgyErmNX3v+3tbdtSYyjn1tlAn7KDYbe/HpqB5kmSvdGFY7mHz
ujXt7hLHkbuLW/8DVfx4KHLzIxkUHC6vizeDXZfrYoYTNF4T3gijN2FH4VlspX0cp3J8FDYq85j4
EjAX8t5yXefRFzUs6A42VI43nFW9fcGRDrEZPQGewIiKNYsceS7mi04zoUpY3SpwdaDBUyOfQmVf
4qJP92E7XNejKAhb9G76SKeHj0Hn5A/9U6LwnlOXe5j6Ls46w9V6X0FOOYeJvQ98Zp0sTe7HMQM7
WGE/7gvzNbSh12ppDIvNMpxDMJC91ds+gUho/SFJv0JOgbHoa8ahtiKXjLB8Y6ZVcVOUGCwgGpgH
O6F5bRkXv481Ws0zWdEluCWpUSL1j3pN42Ey7WsCUv1bKRWd60Tmu6HzjyGOJ4yd3lfTxcW9Pmjr
KOvUbgyIH5t0iy9Mn966aoj3YbNDF50fsGSdjA4/pMWWW0GKEJrxlIbdMcBLflD9gCQnyF68SY/v
FXpF3atwxhYsQbUUu69ig+gmQ1DO+QRENQzV+IbhX2Ref2MN9Esce7gLR3CkuTUB1jFja4/AilLI
Ihy8qSW8NxGIkwclrXMA5FXgaxiW/4ySJrhtBzCgqfHcuVQyw1Ttih7FdMWWG5R+etT9HArWZBz0
ACxYF7SrdJwojkwP8FQVvhth3t2XPtyyJj5WaebfRWNxg+Wl2zCKyliApKuAEb+RiRk6waczUpAN
0/OkgVp3ydHchQhB6JbSemnUQEPhysdJfjL7uD1BIcmqOytMLyElDfIsxxx29liXcFcMAIpDpp0C
6ADU09E2x6tz8MRuilv3VsPMyrk6IVdPjTdePMljlQBU0nDT7sLGtW8I+eEog5N9p2kInFo7e7JE
/9p0unZdvZSVCB/bgWgxuhwXL2jQulAwppp1j6kQsKqfwBA3oTPLgTkn1XlTYYlp7R5rgQHNcbA8
ZEmDgzWAUIWpb4kuTdDHWMBti4ZYAiqRwndordnm0+imzb6zGHq2dOCGBM9DobXdqmqycxU/IXm4
Vh08Yr/pvePorpymOKV5UR6npD7JvNbu6FnikWPjxL/UA4xxS9c9qvliuRaiGCg5JYtSYKCp5qtD
dWYJDCE8CDBXdBEwpy7dR27BGFOjlyQqxPKrRGTAkQ3yFFJRiGMSlL8yoTOMmIULEf3iK11z2w1s
HQTe6EKN429Xw2Iw6CiUCZr5g5P1mncrk4TQB2dEUEVdQn8x2qJHw7/ssoBvwCdsEktBpaoJClLk
4LDCYKw437VcjLX7PLS0OmIEgqRpQBA5dkp2v1+N8zI8aEQNaamlHcf5YrkmrYGZa9f0v99uxiRc
a1ECX3AWHpgVko/lWsY6nArfRHNhD77BegcQ0Pwnbch4k9RmBm5z4VLaCEBkZLukbgIeWu7zltLl
+2Gbc//Gr+N3DvM29kGXAfc/n7u8wHLxp/u+b2pwZpi9VZEEis4a9PspyEzxvGVkOnz/9fKo7mg8
5Q9X9YKWrRX46fr72X/4o+VOR9hgGGsEK3/+BMvDf/onXEfHnuMHaErnDxOUBBc0clCr73/gT8/4
q1f5/hN9YM8NG21bzNUiB0KCOhFyA1wKDWj9Nti5Og+izfJwOZOo5EKmiqr70Ffa4Vtmr7ywPdI8
HX6X3TuzAH+oISHGXpJvCqzEsF/TFNhXh6O+HMVDkjmPtktwh5y3AParT5eWz8bKx1zbsInnR8Ya
POBXLPC9ijRHRyYPaFiPqTcAgjfSYDwldUVTgMECLQBUNpGpvQ/ZdKi6/itIc+Kr5nx777qVxTFL
Ee5RWHCCHC0mjArWNVsRubjU6Vb3ZMZpCLGseAhD9SvIi1ss0qSzuJdc93+gwSHepYtv6MT+AnxZ
d+GlHFoN5jXz+MIODyy7X7sQIzWjAgIljQ+7FkRjCGAPWoVCGqmtPSl/FU0wGsrhM05ToqSKYVgH
ogUy6MMJrZrx2sjFLwhkcC70h6w3n6K4fwxK9HStdC7LBCHzQjq8Sf9poIT2c1ZGGHtfKvMnfCZU
QU53m2roKdJDp806lapHoh80P03iRAJChFUQn1IBp1sHfj1/ZsG4Atmf1B3sFbCmawsoSMvcmfov
aoft0CJp9P3sQcTZqR/cVYN5KUZ7kpFMIK32OaQZFtBMT8rnbrTurbzGEGSaO0RHX7VjauTEhrcS
tSRStacYJsFeN1FWV25+bqp6jyj9mFC7xbEXH4vG8/epO94Xvt3ddN4vlY+URSVAxaBngezVNdwO
47r0DXgCNrHPHNRgj3jk2pi4nXud1YCbPA0G4YZlTxrAqaLYWhWx465d+hBuiddMcUzCCUr574vy
vimfxnjsf0mWpgzScPe8j6LfloN30FvvprRAF3budZMR89Nglg3ljeZEj6buQkHJ3Qc1rKPxurQI
o22669Kx9nY4orZ+7/oakWePfBhGKEJ11EY+BqzouZDRy+CRvOl7rQFTgci3tk43bt+D9wnCe0eC
PnTs4iM3EOi4NQozDiQ7FLDEebTGf7B3Hjtya1kW/ZVGzflAbwY9CW/Sp9IoJ4SUUtJ7z6/vdZj1
KtSCCo2aNyAFGAybDJp7z9l77Wg3VLa1Y+8BKqOjEQt8D/E/zSRpeSEapQmRGfBOzdIaDwB9Vonr
4pEpGMgHMpGxiwJzbvajVgYCJXXJuTwYqekxiAaDBuHFh9THBiwHIJ/exFyQmfrJ7cH7PnhKRDrq
7P5wuvTWdExgu6OfrH2AAUHh3+u1X66yHMcdJcUvriFZM5b/FBUO9tzmmUnZkbkEeddI92D+eISh
m9ZdZPAHl6MVc6TP+A/SnwU2jTB5LFLvwx1UHOVFefISFBTGnHA+8PS3RjVgZsOPnxOsxCYV1bWe
Qj90ENXGqjluwCqX+kuRguEvModCUBrRkYD6glO/AhWJWfKQlNBk6T+NJqDrcq7Og8N284LkdfLU
I+6KNYUi/I1sgjJXrM2IEIGL3E6XY620MyYtpxJFq/z3gbogfeZomUpjm7RcXxWr/sIOz5nGDtm1
auDuSYfGrqBkV6VUGcBJwbrCI2HWAEjx5UHJJnW1CGeYVsR3REOJ9W62R/KNgpuMVgFXM2cRM19h
UplsL9+ok4LaMODKnQ45heKvDeWec1OAeAdXN/HX1iNBTY1H+3bY1m7yWlMe2RoZyBijrh79FGhk
bZIL0syUm5TXbEQcNQ8cV7ZDwc5+0wvP5/uyIbUY/vhskRKjwLab/cfenN4ay3uvqYfwa2hv7j6o
EZEj/UeVN/5s6UPWCamfROg5Q07Ouh08SUOabhfpHi3pTq6dAhusgP5mOE0wBvXroXJHDAUM6TVE
xQCLUOpMQ3w03BBUcJaZ5KTLn49IfuNWjNRrzPaj5+xTLCa70GQ+OBo2H2ihZ7bUO3A5ZPHhWdSr
sNnHOhr5Sj02NNLqlBSLQDfp+ZkfvctsuLLOVg+LXAr2rRyRwJLztAA23JFrlIMWDT3lXQ/jqyQt
3mupp+s9EVklpcLztesFxHF40IkMqLCOfQDLUh59fXqvOIJqys6Kpj33EaWbdoq++uPHqJDvnKD5
bYr6ZtBo7yqUvhN2OpXSqWp/4Kml4FbSOqAis25TqGDWnBNwAeQ7YzKDYtctJhhPWbIzqcEih7K+
Rhpd4zh5N1I9JaFhpiIYlw5o3uF+rt33hHNoqVhPTqKds5mjQdf0WyUjdLbTzG9tg6KK45v0o4bv
BNtmkysG4L3cvo2TDM5ETna0O5I47ss8yXajNSOIuFp+CvMLjTVysLyagNdqYofwcSTjIHxwOSxJ
RiCpoAWtVOTgEkfDS0DnH1LlZ52SfF8FdHY6Sxm5iGL3ycbqOUlv0wKN9jQPuiTvGkapX3cdVqcR
0HRCPpRKGlbZTdvc6K49FXCbGTNIqmYGB5ijDkvD//9VOf+XKkdzXJQP/16Vc13k7bf82z/+62fe
RlQ40DXqn6/5pzBHU82/VPQdjqlqOKdV0/nHfw0/m/a//8E+b/+lWpqG+NH0sI6ofNLfwhzvL1VV
Rc4DpMoybdQ3fwtzTPMvauSW5xi6imTSNrX/RJijo/T530oO1bJVWzP4xyiNNtvv0pwSJCHuwSm8
ZY57D7CA1JCEcPIcb8kqU9TjnEP7QKd5zgSql0LXc/E6ntBya8gUAFxCFe/UvN9pcxCjE/7g2k5l
rLW+6i4JOWVNfEGP5wd+mL7TkGg6rZcfusp5bqziPhusWy+k1MO4lw5OMrXf51mUvjGY7wg/IeSR
r2EyvufwBG0BC6aCGOR0tMlh2SQCH0x9LmSWPaOxN8dtL4jCAVahkdxVkAsVK3sxJk5MxUcwoHmH
b1gL6FDrQB6GAj+sUnpSgQ8InpchK4SeHcNKTAWaGDnTj1EwijLGdQWsCMyNPB1Qi5M3MYf9Ns5q
cp+1xbbzEH02gmdEn3FW+pBIQEE3pgJxnAeBrnvRj6ojelxAj54gH/uNpmM2Ut1iX9DYWEfMazMT
qR/PGPd6SVfVSmwyHjHJhh6XUlMzN5bLX04frbui81AGlr2zFew/QZm5m26AIW0V4YYT/h0RZTm9
pNsKjKUuPMtWyJYRiEvAcSRK1lwlhH7ZCQdzFiIm1hcIGzWRJhZOGxOkcg18qMJKqglPkwZpgDDG
Glah0DZ9sJsG+E1POJzo6vH+duoJH/fAzB9+M9DOWOidmXA8qaB1ewq4P0QOTovVIWKjf7Bn4J96
jDokN9F1uT3y3EkgoeghbqsBbGgEPzQWkOiYkUWJQiJsPfOANGLYzkn97JQiA3Iyjy6R/g3OL6M/
UNZjHPbHNAkZKgjANLUgmYb2SBUSF1YM5XQU3Kkh4NNcEKiRk+04Uq6xh37XAoKCbGipuWBTKcdh
qKUVv1JvKE/FgFDKb1lrkjxMFxPfeXxTaXWCJWG2satdoac7QZEY6BnFtCvTigGS/uEJzDWE6qoK
3rUeAb3ixEYbAvrVqGmMtnZwbu1DU7wnSpud4pzoYVuwsaYBQFYFnkTfXL/3BC4b1mBmw5DONNhZ
UwC0tPUGvk+4UeJMW3WCqRVb7Bg9jA2AFCa0lfluYUILESCr9a0jqNsAYQLIyzUhP3HqEAIrUNwE
Om4omNwJXi5QY6JvIehmgtKtvQU+7nyDHv2j5QSGdAXwbg2qM8LJA9CBMd1k/XTy8dpQgdi0MTmJ
GaqU1RgN7Op9kq/7BtgxRLZup+HK7b1S5obwycG+BHmzog57ogL/WmFDOzpwLe5qSmajgIRrQQqb
sIVrgQz7iGKgGGfdpsMthCOCEC8n2KuVYP9d9S2K8KgLtRh6MWfgtS80Y8EapwI4Toa7Ft5xLeDj
vnX6HebrNQXf48g+W0OtEFRyLtDkBHoy8otdgYP2YAlYebYFsSyw5Q7KGtB7AMyxHr6WXnijFm69
gRfYE7rILhclpYoSH4SzC2LPE6hzCt15EsyzaubjvvRIOej8AaE7MOgifQ0EDj0IJrqCFw3+JERM
3QHLOI7ogwUrrakApnVI0y7EaSz73ywI1LmgqBWH2tAgeGokkvcxvGpChmAI4RDaaLHArKFae9Ct
K8FcqwK81iFft4LAroGPDCWN/O7YCSI7jIFltzZJSXnXI6rPYZWkUJ+H+hQVlsxew+Y0WHW69wL1
fFm1PAOciKpXp8/XfD4mL/zlPiI4gFvM5sADK/0pmYvhtCxpg3E3KzZUFX8fh4a213GUnihplSfL
kmqM3F1u4D1lWyswP9p+HiD/Os24p153qwEqXLUJDf5mtDgW3CG4bebmaOsJDQQfrlEVkiXEiZpc
SpIbgOoqN1QLcL6in4yoqaw98bwB3mGStCwuN01JUPrMZljPArJYbi52r8s6rR21TR4O6MzH2bnX
uIwOTtBsQjkTxnONOYq47MyHZ6/PXwrUqUZSuDezNR/CJkoxoXe3qmJop+WmtAL9ZAYhNp7M3uPP
T04M1tmvklNo2Xd2ELy0fnYP2RYouTbiDAmu3db1joajDnAWwRkealiMLe0oYBNatcNS/jjaRa6u
l3XAtvg16wnoffuUpWNwcvONm5AoFGQRvaAcD+7ofmupSLWxUZ3TwfooJth9imvH+9hpyJH0Cwpf
UtMU75rq3OQ5oaymoeTFQWf55OjvXm/7B2eCR2OjKgBERvlK8+rTcgO9oz51WcMXXha1ltNjHRTt
Fg6wcxCMJEJI4a8yoxoSrDuliUPMXiASnTRLF2MdcLbkZN5T6SABJutPGTm5tjOuIjjhe1hyV0Fi
90cOzjdVUwvw/PYxGgCPqKl2yPJeX2ew3jYZ0jb2k0Tbfu4BhkohujX7aH2x8C0ft9z8tk4PIC01
A40QADKZul2cdBlCh/Us7eVlK9VRWRJmXv1cts3lZnH5Xe5+LsU4ohwLZ5NZd6flZsbRuJkiZlXx
XGBLMmGB0qeCf2kO9ljuMw+Qg/wan1Y+8fOBSLO2jqa/5smYLrvDrHD4BibarwqAGGoWSrJB56u5
vx/cKQq/h2n4rkA+xSP0r2a0Kx7Vy12aYXl2WDrSozPW83Z56BNX84micUDA/PMZy2O1Yu7EnobK
bzKJd+aHW16OOiXDrgu9YrlryOG3LH2+zedHyEG3LP3yMcv9Luue4Liwn/7rKcvS8ja/gHR+e3h5
m8JHXzYpbrDPYuft8ozLd1vW/Xb3T+s+v+rnxy2Pf65Yttkvf8Yvi8uzfBduUj6OyXiV1krxuTkv
H/fL0//4l/z58T8+9U9f2snwmjluR2ABA/MKWvZ5ZB55pgA5BrtK1fbUpurD8oCPkIz4G3lOBgwD
064sLvet7ImDhEM+tB4d4howAlIVx4WOnvLPi03JEA98HHAIDbY2ZKcBSrFwaxwpoyt6Sjlmeely
f7nRwrw/oJnfjFqvAW1L3XZTNnDyzOqcY3KnEDAj9mt08FFcRrdm3yNIhHu9s6VQPuUjHluQ/fWG
wvktgpVTGLNDFwNGbFd2ueXuGKlAlC73l5WK7PnL0m8vKQa6Sn0LeFAs0cvNhYokbfiNGTMOWHhH
y5sUWUFG6LLY+6EP9kM+PlvWLou/rB1c4zW3GJDYDcLXySNH0C2qr7Y2czIOsXt1sZIe275czMme
sh0TGuB9+C3QbeZBcngtN60sxQyGgX4RIKhP6fd80k9ebHDum8dzYpbkQngdNRZOFtqon1rKnqVb
EuhSBEBa2TZG+yMDE3hc3pCJKUwaeVcoTC3qtSMs5R/z4N1Vme8i7eZP8hP70a+GZJdXgrJa1i2b
gXOvc+R1l++nyxWznzDuXrZimTmMzxfqVOZm1sa3qMDXOnUfRkqv9EsBOOKm/edTFiJUbaSv5YgM
Wq1TKAiTnANVhb7J5KKI942HkUxDhgQjjBfSpcmZOIziCtY7ALVAvbCRIejSNsu39BIC4wxQtMtX
WL6Xb0fjsSU618gh7ZrG/ecTBXC1/J7L3bwT2ALpW9ja0ZgX+M3Xy6d0Itrp5fPQO/OnLfeTeWJR
yw4lBBhg2c2AVjcjrHey2ny47mB0HmDOVydXxj5D1FUn9oWPMsyyz993+SWa5a3l57j8MGC+fqY9
2VqTV2+sMPE4ShwSK1UKzcyyJE2Za2nJJlt+mWW3DtTegBNJLCyMoeWvWR5bbhZY1+Xu8ujnDi0/
9p/uLk++bJjLa397qzbvR8Ye18sht+xry5dZ7maFGCUu95elz5UzPV9Cz5CzLx8eKJ2NAgGboxzT
y8cy1+RIXhZpPHCofS4ux/fybRj5/X0AJssHXb5yUFK2HRknKl73BZQox48cG6Hio/JfDhPKJggn
A0wDaADKvRf2CdmZIeL55emfi74cKNQQ0X4zfBLK2rKnLkuXm8s6sHomeiZ4JBopxv86Jy1/03KD
UoBL/rLoLePTZfHz25fzeGvF12OBSr1nGV72vEM3lTE4pkR/tM3v7vJFzBr/va4el43tyYlrWbps
+8s6p+iYmQdofy9PXj7ycvfy2mXp8jNeHri832+vjXKE90rDOYxNs5w4Oyes88Nyfzny2OJJi4aE
xz+//FwCsogU2BLLey2/6WXf8uZvgaLkx2Ufw8yIT2ZZDBdOw7Kn/HlxeYvPU9VYTAjiSsKKZTgL
DZhrh5xLlrvL0rLucndZR/bRf/i85WX0gCEj5Mfl85fv1y876LK4rPRd2Y0/d+Zlrafn3UyP7e/j
7pdnLYu/3//lXT/f69+/9JfH8S3h5rW/aDP5o8t5ZbmMLEvLO/5p3eUpy6P6opBcFi83y+9xubss
La/7t+9aLtLHy0uWJ/72UX9a99u7/vZJgZzwRxVCT0jajxziLZUEo6/m/XKsX27oKJWYuWQfuKxc
li7rZmQpqCfkOVVrsPj5zOV0u7z55am/PLIs+iZkV83QOSXLucuecyh5lwPll/ufi8tx9cva5f7y
/OU4++cryWgeI/zwyaxR0mNwXL0DDseUbN6lc2IzeWp3WGi8fVtRfPOGp2QkmVttOpV+NchLj0bD
PXVhulMI9J/KpDmalQG1SbOnr7mZH+zKUAgK9r07iLrVRvf7xwS9MZKo0duq6JiPUUTFwbYekB2T
s2cQqVAgtbyaQdcDb2jjY2ZmV7NDbJRCnQSNAsH3bg/qdsBbofUjqrXlHPf7H/x5OpnzadXJpGrO
RuHMsNGWy+tyYb3ceJer7S+X3GXxT0//bd1y6V7WfX7Cn173+QlD4iEWRdeFjnUZ0smNuxy7l/sL
5WekdE5ZbDl+ZVyJrp+ZzbLyj4//9nLbaqeNYzvk3LUCn1lenrlOHt8uz+yTqqFXW90vD0zLIfjn
xQjz4dqioadFKIa0IsJYCWcqHVo02xEQ1BgaqpNfdbBRda14HgSWGuWvicBTo6Y+ULBzToOAVZlH
nXoX1GoDc1WDveqO3o2R998igbK60Fl1wbRa8Fp9uK2lAFzl9LyNBOo6CN61EdCrKcjXWeCvnWBg
FeSgQFKRp1cWGqQMrzpQVMCxrRBk32zByeqI3VaVIGb15i5I1eDgD9hIU8HQRjNA2iEsZsK7m4Mn
sFoNaq0m+Fou8a+JAG3p01sbRfGf7Q7WbQj0NkgzfWMZOtJ3gLhdhHET5W2zqlypwAs413OwFsOd
MqgUTDDIwOsqNjCFXJC75BusS4HwToLjtTowNsEw74OmgZXQ4NfLzeKHonm3pmLa2LHavQ3fF0kz
yReKHm1LVBJRaj2nAgN2KMyBWyObD05wKMBgBzUHxQFMHv5LZ1f3bkYaTkykdiqw4R7qsP7d8EAQ
dwIjhvW4s6ATO7Vvb1N4xRPcYkvBCFWE47hjktxtpyS/qwrVu2Xe9+54aPPUwnGB2RQoJahfa0Nq
omjFpudgJmzIJqxMymuzHQOeBKocCF7ZA93HtI3KOU7AShDMKSxmJRYos+CZBzjNsQCbPUE3ayUQ
5wFBTe9iRQgoWwjm2WipeCq58TgIAtqagEFjId3U0KE9wUSjcPa2JuToWBDSidpE9zFU6VDo0oKZ
LgQ4PbvaF6UAQe0IjJoTVHzu4FPnAqomTYaCNuKYKcQ3lNfgrEH+WOsOwrUL6RoNX0FCeqKjzACD
PQkQ29GAMdlK/rVzb/IJZLYu8GxaEhTKNecpwz7L7JNZpaC2c5jbo8C3hwLorJ9TZurwI2YQuu0B
VLdngnwSeHcFxdsQnLec/fHLctYT1DfZdynkbxSDqDBhgYcCBW8H8ODGke6iQqo21HDBhycUWAUn
nt2aAhdPbXoVHrzxGe54JgDyFBK5idt0hkyO0TT8PsEqjwVaXgu+PBeQuQ3RnF1Ou2kFck6/BYbu
cPYEfz7AQXcEiO5DRi8gpI/QLg8DzPRR4OndglHvfgaCVU/gq7tw1iMBrsc16PW8tW8mWOzg4x/1
Tv0+C6SdMwXxZwJu5zKE/QxwCqkm9baG7p4K5j3yamet1BGTw/hoSbJOAhN+bu1y5UGJ9wpw8bVv
vgI8xUK5TqDJ23AKd/H0GgwO1kZ48zbcecUFQF8Iit7rt2rzMJXveWWF97Ga4YYQdH0AOWYUmH1v
1IhSBXCv2cNX3bHZSagRTwLBJ7vnnVxVe9cLIN9GyB3Zgswv0CQaqvNlCsxsozV6sS18YLDKRA6w
QPdxp+GDULGeSS8xLcF/lzD6M0ptGcyn0p8wlof5vUOWCOVYAELOEXUCZoX0BSSSQqHazYlWm5Qa
qzNqSiqlh0Kn7glCYW8ayT2IP6Sh0Q2XP9siWMCunCNyXG07VY9EK+rvAaJckggGiSQw3VDdDam/
blI2pKKlZ1CDqGv4uE0wPetW/+JJxEFK1sEooQcMMO8yUhAGiUNAmgF8SSISXBN3glZx1HYmmjBH
khSsQj1V/gsJjGj4HQQ2zbPJeGele5jTiII4u7WSUARBJUWcQSGBDa5ENwxkOKCfoUiuKmyEQrt2
u+hg1uV4Y44K4Vsm8TuRxEHgVAUOO9YEmVP2qMiMMCU8ogJd1pImMUusRC8BExFJE61ETrQSPpEN
XX7EjU50jW52NDQ5ygOJq0j1adi3/KhTNQzXftnijJZ4i5KmTeSVtTgHwlWM8l3O/ByBHayZlMLu
riZ0ZjVLbAaM/Hbjel9LCdTQa1pBARkbStC+BzMR1a1x30sIh1H0wB9rfTeaBOWGY8bvFwbXxqw/
WSpJ3ITwJOdOMU7G9K2SmI+UhMIUktr1oCgdWbxxf6QpR3Qe+HFQ5Uh9OFlKcIgjESJ9j5QROeHZ
JX9r1VHvf+H8eEZhitZeQkhy0kg6iSXRNQWCj5M8UI3ftBJdorLFNglpsXsjCd9irbiJ3UJbJQ0d
O1TlOMlIQdFJQ5lJRfFqTm8dqZHMmPeNBKd40TVNcYJU8DmvaOvRCPWDax1V5hr8wY2vKhE6K8SJ
XU8oC+UoBPXEtJQS2GKS3AIB3zufNIlzGTkcz6ryhDQML5NEvniIQddG9KI2g7tNv6GJGrfK3KW7
MWZgHZEbE03PvWoTq63cV2Jc18mXGcmZoTGXhAFRJY5vrFx9wirLIV6Bq2sIRVsTqvFGd5sDVAJs
Comy8cm0gY34lEjITSBxNzq5Ny75N13KFso5udTeSDCMCsNCAUBSXmGe8B6wiA5H8n6LCJurLvE6
ztivBgnc8UneidXplNBRTklpiwPrbrKjntM4AcNcoTBAEd8zSJBPT6JPLtE+ZUtKpR9pnPrm6LHT
JyiZmc1oulLoYeYE18BODra6YjNIIzvI1+6cOQXnDIPUeTO8GZKJ0VPa0qutEWLAVm2cNlZoWfSi
YhzAgAfYbYHbdVGH2IsAozI5m8rrJLFGgTFw1KdKjRVOWH2qqMvmLzi77qIGlWOeo91iJ9E3XLv2
+RKe5FpfJ5QaACbOA8lA23QEn2RI5FLUD89uEx40J6+ObVyPhCSDXQyNo+8Q2FS48Ac8YnUtL2DA
HIUO9se7EBckOY6cJ4MNyXXzQ2zsqAynEgo1B+qNo5BUgd1t50lwlB4z3K+nb1TafCgy4Y+SjKnR
cPwt/Vq2BOTO8Fg4OCKxQd3Okk5lPKKScFdNBLZ0lACr1EaMmtQMMMsZAGJHJ7irOASB1vnkX/Wo
LzYBiVguyVgeYvuVijXS88KPjOwslCZkSFCXuKrJ1SLD0oMiR9TWGLjfEaV9sSSEC0EMOCUJ5mok
oivQrMfQeckkusuXEK9a4rzQzF9l1rWjvJGOgDewoxw8KWdlmIerQXpVk2LvmoJxS9AyFONsSlxV
+BARZecUM8EyPqjuJGy30cRJudIrouRBv6KW7teCYSCVTJd4soGcMpe8sroiuKzMMMd60EL6cLru
kQEkdYVu3G2nPQrJIZyRLyQdtjjlztNtUIs212KXrDRdQtPCGNpBMNpHvfEIVLOwbAxYPC3/NPJT
HVK3IDT+NR90BuqFV5x11Nt5hmvKtszHiLOD4x45oz8R4raxJdZNre+SUfV2aTa8z535AcsBBBYS
oChGPpSZ12L3B33XH2IJjatIj7M75PWSKXocfP9GbXoyUqujI73CiH7nLCF0+RJHFyp46iSiLiOr
rpTQOqMZ7tBinjzGQYyq0v0sAXdsSPZ7b2AQTu6eMiLaN2BSg8Iw7zOSmCG+SlyeR25eTn4e1tb6
BnI5UpKwVm7TAApdme/ssCxvSGRbaa6a3yQk8pkk8+kNEX3x5L5lGd7JxiDtu7Tdir3ffcJevUGh
fBz98iEmWaAg+c/siQDsJAwwlFjA1B6u0hy+CG3JTWzrzxMJgg5+IDzdRPBEEi9YWka2TkkcZNrw
WkkEYYfmIFUJJcQ066xdoQZoMzC/vN6PnQRUO4AOiDTU5+5pkJDDPL7rVEIPASOQ0ksOIgaCKyei
AAQyPkEVjcoCznJ/pg4PGTE4pp0EKgKaufEkY5GsRXB/w2tB+mIlMYyNkf6IYsXe+BLRyHD3MEpo
Y2re1BLimNakOaLsoUFKvKMEPc4kPoYS/ai0hECqEgdJkNZBIx+yhOPx2EhkZIa/a5wRO8WkSeYo
kHcNlgNfgiZViZwkjeDFDutqq0IQDEmlxNYRs+fA9A1qIiv9EYuqzXgAmH65cSXYsqB2p4WbXjFu
BmMYiLRLy305odjMx7Uj4ZiDxGQGEphpk5zZSYRmbROmGZkMdHQJ2AwkahPSLCTu4F6XEE4FfwmB
bVxySa5imrFSKW8iViHeYdaDXSFhnpHEeo5V466CBuhBh4d6O1DtxDgWn2qYSENSEmAnuWFTS/E5
da8SlfDQSGJEM6ZLMc6cdYEqbW1J2CggD6aUeHtdkAkHI7JIEKMtNtaElNoSV5pJcCnj4Ns23tgS
aBpyJktJOMX1ZOEyBBmSSvxpLUGoc4hu3QaftOndZp+RdpdiLTtMTXyfgePYht545KAG8Schq3Hr
3OaooHfuaChrW4B/ZQ1PEbmxhY0Oi5VJ56RGnaZKhCuzcw449sCdJhl/gUS9hhL66k/psyoxsDoX
rUGCYcnXpTsiYbF18TCSHetGD6HZPsdtka87CZdNCJmVsFl+jVrCZ33M3F7AjyextAn5tK0E1Rot
6m5DwmtdUmzDkjhb+t73cL7sPYoyyIH44S0NT0RXm2gEZwJxNYnGjSUkV6t1fQOXc3LCj5Rtua5I
zdmXUfIzGuzv9O/38hWPMdm7FlUuZOTpU00qryrxvBY5vZD/kN77OQju7hX1/q4n0TfydoEE/CYS
9ftRSe6vLwnAXCIedKYgKwMU7c4MAD35gYECnZ+0JEKYeQVe4Sa8IbEX19XYE6IpicM50cOV3j1h
x3zNJJO4YOvdtnN9o0pesT1KcrFkGCcdacYescax5BtrknSsEXmcYW7sJAO50UhDjqoRzg6Gii3+
uPTsau3q/7XFixj4/9AWa6arIuv999piAkOjvIiaX8XF/3zR39Q/5y+ofoaBSFm1detfymJP+8ui
sGqz2rU9BE+QVf9WFuvyEOtNfk++geiR/0b+2X95tuO4vMTWl3f8T5TF0OB+J9y5mu4YyFhVz3Qs
A0jz/2bERXZkxtD1QoyuT03heTRhewazDSmYr5NZE5abmTopY5NgfWt0d1yriGNQ3Z2ZRD/QsnzM
FTJ5UsYr5tbUCRDVr4fIu5uantpq2nhA5NEQYpGfyKW8ws87rLKoU9ZpcC612HpW12g73xndOo9j
ZV3NykhXz3Lmh6GZmVZlpsbUCMCshSffG/Vwn1Vpu7MrrA01kqhDOrf9zmiIS09fB7yvIJZhD/b6
1ZgmOPZQv2lD/MJ1Ed6GG0ybNMUlT9Q0jEGV9JUa/YNG3OZeKS3rqolTBmDBfMYjTlWLWSHhX60e
b3NCP18HVKMdPN4pz+s7PZMWMI50cIbHzAc4S85buI4NSow42E9D2ulXrdoYd20OLKXk5DgDc1pb
U5/vg2jAWR7XL5hgmKCMlC1I6YXnU1JO7CwDcj9yoNmJty5R7DfLTWvrR/JEpy0GC74DWyOFgDR1
AGET0iqYaMXGNosB6VKY0ASM8mByCr+x+LymLiHaaMO5rHHLRBPQCW32t+Aosb+UQLZMUuqRcHak
A2LomPJZOyTm9JOL21H1jGGbNsB/3bTY28V4a0plj3nwmmDN8a5Oe2cVDwAm+oLYI67P2L1M7NYk
j5MD4J1mGBhRsK1109mWZfMlozqRKGN+NnOixSKA/7vQzr2VMRT+afZugZfrdW48LWFudJKjrWnZ
h7hg+Fq1DEfTlOGIFWcvKJ1v3TTsN0VQnkfFeVV9kY025r0yWPmKiw/qbWgLdzadj1XuuG++FQ67
nAuf3qXlOfKcCLQdXrYMsevJ8LCd2TZdRX1SmusESFdrQPXK0Ya2I+Njp2szEh3t9POGP82awvSx
j1KiFMCCNTWFyaC8DfT8K6lrm2L0s7WlV/NKcSlIAx85ZJUbQfKg2G6E4DRyvSvuih70r9MwMrF0
GNTIV8ckqa4DVXuAxbXWw7m9dRM0CIYeXSfoHZrA0LY6Q89VqxCF4UxYsKrsqCQJlSyjcL8nSHHJ
r7rKSpvCWkPCBxGtAeTejVHpx77S4p+2G17nvvbdBKa4Jb8FF0/e97dVrd0pFSUYojymzaxCQGhV
IOudHfkbdbwJBtvDsxrdkxsXb0dq22hztXc3owKmULpXE4uQEhRsYC+I2FU62L1elEEvupqDM0Ln
wiy09eCn/bHM4mId9TNzsJYMDxBiu2SyrStXS+A8AUChoVDspiAhE47EVGB6Qx9tGZW9W3XyBYOp
svPUnFfXKhPx0n2JGf/wc+L6C0336MbhjKBiBmap5Sszh7c9lcWdOsQ7QpgqEgwjb12AFdAKE6Ej
o/s9sdKkhG0r5gtalO18bHa2mfG7J8ptaNPwwEP/1Bc5GLm6pJbY8CfaUY08dRBpXLlxtOG7bhTP
OtEViKoZUFQYbMmA7Fa2MtqUl6rmBtDkDRzOEQ98SK64aZlAPRKofORKAUVwAVV+dUx73P20M11n
UPsjp7RJJtfKRBCd36ZjOayTpnqd3Bmzh4vqkW4h4n0TiphPx2DVNzlcRfKDrJzwHjVPP6pgeCTK
o8KztcHNBjsKYL3rj6fI6BAXgUk4dkYIGATfJMSK73iejkFJtURvhw/yhrDGJ8V7i2VkTaArw9V6
PJETSxmA2OBVD1sC2W2+7zyHoMcsvsNyiWw41Aia9B/pun70PX1JBMykF2hMk8H23eXzvFeG6i71
voQubHbcYy+eiX+vTP3NVOuHiv1tarobu2yeorR6y8forkl90udtBQSKQnmhnDF8oc97w4IYncoY
YrWlTwQOUH+Dj8KlSvfxh5BxNebO2gxndZP3p3YmUCfAU1GXP/Kf4RDcpWE6nvRJvbFbiwN5NM5x
5l7rzogfALO2Sd0qDi1946ZUC/VSBdumhrDkXeNF99O3NPUjvNLTjzJSj4AyvuK0pAHTG69Bgm6r
raKXUdVQMHfWXnstVQwgVR3om8acwnUWMTOqIkfFH9O8REV89lGbw5ZnDgOQAWtpMz/Oef/B+Lti
prk2fP/ewtSE7w7vtP5RzGGxJuTGPZRtXNx6cIW2djoTpUDZpgCmmtrxFYUWNjGT8d0YFsaK9Gj4
fTdu27r4tKm/KFO+7csaRpvAdOIYJiOftWphOCDKpubkfoui6LrXBNToU7fi3PKk1M0j3nt948c4
ua2aSnJMwJWj7EYvuA2sk1+R9IH7AyEs7gSYHPNhyIHqARP0d2mvnmeFdl3M8VEmWX9MJr5k9BE1
1jeMryQUROZTpbf6OingwHk9DEbAfWvvFSPtwxRU5jVzMUYXE1NDJXrk1OM2vHtjV8mGaM8tc/xz
7s1PE/BaBg8TJUb71htceHf9s60W5NriT+cKtNNTpnSkgZD2RNNz+loNhrIpk6mm9aIdU8gUTJS1
N4YRgFviFyeCH1/VXNXyCqDW5OhfUYuXN3y9cqUa2KyBOTPKSK4cQx2PkeaSJinn8KGbnlBvahtq
DW2Q/eBQnY9KOHAtNrudzU88ZTpDmcrZe/WQH8YGs22nnEm0Y1bS5z+BvR29iq4MhW+CnG31tfFh
j2BEr4PSfK/Ge78y7A29HPjzGQjwiFFUgHn+THkMwqTtXJUdLl6rXgORmmaT6leg+lw3OHXF2s+O
WuFY4hvrvLWhhdtSDF5m56zDKvuue+ltaxnXxB9/11vrLWiex5787Ejb546+tUyZdrtf/OSAePyp
TycbxxVOVRuXdZus2dF3CeOPOQFGVqPXGupv84SusRrvvNR80Crq027xQ6/sY1NNJ73FmzrF684q
XzRMIlubXUxlQkcv+cDeuCvVOdz3qtHvyVbKz1Hufs+7jzZsun3R6ERJDjXzL7rnYKcnTKfdvA8T
inpa4Lw2OUlegfXDBhC3GX3nZ5TelEOvXLczc/wiphOQWt7X2DX8jaGyxQiQKuvSor2mBOTW5XdT
2tIJ8523KC/PuUG6GAOE66C0yGRK4EmylYq14+m3IdiKhqEfO+xah4rnpf/D1XktN44uy/qJEAFv
bmFpRVIkpZZuEHIN7y3x9PuDZq0z++yIGbVoRML8piorK9PHxutitNFnNPZ3PRV25hpXig3aKN+q
Ep01iWGddJgMxWjpo8HAOeGea7CRpjL9JZ2wrVjBK0GzBSH2k+KPUGfnZRnwJA6h/W+qkX6SxitD
FMfmadlrXX7Fcg+1iEi899LqZlSwtMyFeBse7bYx9W02QYHv59elaFdl2DTcmLNJBd2QsSDDgWPR
NclBIifA7wexGgv5ryZD2zohE7DrSie+Nandl+WEWID0ClUa4/YRJRxL/ZqzMehV+R3K5jGNhE8j
Np81gC5wIN0JkW1BzgTzRkXdjvQrI+9hbpbsKmfCZCu6doN9VTtT2qO63x1lkKigz7n9WNIhfltu
24yFDlrCY6UQ2DrQNN286YQYDbWLtIsChgyZfrluMmJKG4OgQyxuppYpsv6qUYp0VWBxGvR52UR9
4T+v/D5OmiZ2zQHU6vfdvz9+X5C59qLz75P/vvLvc4YMViI9EsoN//3m3xf/19f/83h9+f+8B+Wu
vSIPJepd6Kx6v+9jh+3+8yvrPi2O/35Vg1KrqUwxwXq406rhWhlZjf0MH/z7A2GI//z273N61f3v
54ZWiXeN6GiwijC8MD+K3+/4fZf6/7/1n+fUnUicSpoMN6tbhVGG9cdSDJJNxBi7GmUmiLTrk7/v
+f2hrdIq8yoz2+m3VVPA+T9//+/DMcMCBV3YGH7kyt769xWp0rOg4Qr9q8QXNzNR8uoW9PucMc4Z
JRzc1TM6Cf2O3tlZWR1r45VrHhcr1/z310GIzmVfuMVA21V8EI6d+sRutWhH8ok0vZse2gcEpaHH
Tr0z6RF5my7KFeuJU+U0kzPuiVzoK70XQYlI7evySkQqp3b1hYOshxsxkfQuuUkIdYCPmgfAshSP
IbIgJ7GTn/RkIdJgL6/DcSV05TfzrMyL/YUziVz5FFXBc4CNXcpuY+3Wkz/8MH/JVQZEEuEtvFMY
T/agvQLUH3gOSB15YhHo8DV2PR6ZRdB/lZoDFxcjQXy4qvF9Dh2UIWO2Flf57I4h1B6nC5RXlhK7
nPwcdxtntsOX+pbtAViBXacCSjb1J1e4omMxsKUd84CqiXRTVboBgxnONix4zDKobJ7zk3leWC0a
Owv6wRclyoYks/EJLv8zrLbqmSpXmx/4qR1KCrS0k6Iw/GdZJblRrHpQbjryUzJsU7C7H/p5Fx0X
Ij4GJvIKFO6SoAiw8+mEDUY9pKyTw5ZcttmOdRQND3wsFRTOKsK6QbQzdnVHvaGyo97m51S8Cx9n
+uv60F02Gjox+/xavLNA52cEGjeIYF7La3Oh/cHGMzy3Sc3g9Nj4E1BDtIsPy/9jWKeHM6OYFj7w
4Ax3OSQS19J3PdLjeG9kMt6yqFYD4KPVVrjph2qXm9Z7/FFPtfdFYooZwLGf3McfWMzCOyyKQyTb
2uV1duQTFVQ0aOwZzxd6z1TFJT2khdo5NyCnG9M903zM05T8158Vba6Oeg6/zS2kBBej77fwZm61
yA70c3LUt/p3+cm/E2OtfdW3+Wdyl5og/BYGv3+lSZahGp4jD01Ym/CLC6BsrI5xBTUk3EmFrbs/
4rl8paPyzK5YIWa7pZHBrkhG3eQ9fPuy7ubZPOMZu9oqe7OK4wBEEDdbFVvPgEjIdRs+ZKLcDlSa
WdC38ap785O994Lji4gWuu/V0yl6/oNahkTJzdlTypNOBmx/aIsI18wYAdhVaKsyFS5XcmYH3DuQ
nh/Igd3xz3n6UZ4pt20F56evvfYTON6o3PQEUYNvl5zhfqPvHTfB/WJjJrDGIpc5DvI3BFQRemUr
A83pJge7H9QLG+EnupSnh9cf6hO918smu1NwGOnpC5pg2UPCo2h5zN15j4fwtrr3gEnv+JH+91kA
DT/a0QY79mApzwOdnNgUKqnbcXmj3UJ33Z3PTU9N0PwU9KAGhdNvMI8tqVQ59UsHARMbqhc1AGcB
63GWLwbb1zE9zH7rjr6s2cnTcKQ+cO3Ri0oeJ/M4q4zxl2SD5awT+z/qtqUnyM4xRKBs5v0zUn4y
J7CcnBzVNh5u+/qVBe0GJ6IbmA/7d4mraMqhFAjJuQ/VzY7CE9QU2rptBg/sjcbmZjLK9gjdR7v1
YnY/W4mXoaZ6GS5X5akuj2G0NcA4dlGxF3faFyZVs5NtlwtYeLgZYNPpm7nZJk/xObJBJJ3qONvR
OyAJPNFXeuRttNzeE48uStChHXlOdSFg4spVAVXQsbgg32EbnylRiicely1Ctj5uGq3sFk/vVX2W
L8Nf1Om4Kq3gDw7lNEplNKK2Fletorf0o3tKnjFcQ4E8dKf2Xf6mdC5KL0S6QFkooiYB+OSCKLzk
MJERRp+XgyBBDPsYvzVcJ/tj0/tI+Vj2++KKi2P+TcRTqtifaB7pjqy6whPy6dk9dOfXZnBRbnXR
GrBRgVwMGyQKWdBTDLjpMCeKnypoBYfYSvmcfpAaXWRkrjyWsMRL7ObIYKkCrooX7WjGftzjP8Nl
CkbjxNVZ9o1DWUW120/KWgvi345cOorp43XM5zPS48dBHd+qo8Qt6pz0Tza6pRbgegXmtWMWYtYx
0zIMgc5JPLF8VjZdMNwll0YV1Tz0SCc/p+A1lOpje+7pXHWKgPrFzK2ffigP2em6Y1yVTzZLtkBE
CvcQllgcpmhbvcOPQtEAUZvBbYLokrDR+/Png0gVp140dNn+qtlZ7z1QTfVBx66NChfS/t8KulsM
lGPsjxt1HXs1JdLhpQhG6nEZlNTaTuVngMv89g53pvqILvl1YUY9c4jiT3vlhNeTPrL0IJiVxBvm
2zbFL2vb+RNaD0/0hNn//A9LZPlEsHAfeX53R7kzMWxkXbzsCX1cJ7yU5+pe3SPk6lV4qzZXosRv
r3Ieq35qkH+JNM+bP4t60gh2AwQnIyxHA4tyTQMB1IFmksC/cVIhkNHavxc/7AwsI6/UuiTBYT+f
4FScGOdsb+GusUUP128aZZz02/yrdz6ycE3LHuUzhDrmShOwQfnspJwg+h8X6bP0qRdmnvQp/+BQ
ynKeW18GBViZyqw9YoSWXnvLX7RTstsiwlX62GHbWofAob3Tm8At6E51QhwFjKc08noxssPLsk1+
tEF30q5G6uOpNui4FV/imwWHkTHwlN1IvD/7V7jou+YHVQNW9Z2yb95Tt3FYPFkzsFuBfvRp7KeV
q2T70X740Hf1lmnwJ/oI34W9sm32kS+4AACmgwo0slVVd17J0YR6Z7Qi9liozSAgkDG834XJZXFy
Z8OHt5i/nHvbtAHoGgR4rBHqCTEYQhFcQgd9L26iwpaBQqx7W4dpE4ygRna9N7FKQG2BaiX9qPA4
t/kHhugLa13EtekCM3WZ+ea53uNN7JA0CBJgBeHQUr2jXUfAsyrYoedcnNURdQf2LyFDFNLVw8OI
8Jji0y5mDFfDRDX1GgP9Iohsi+I24tbqsCbVfYqR23PmGM4POlOOsNm7YkBj1EG4Wpb9wDWg8HrL
lrAZAXfAK9Ae3mn491PrXG8MLwh90Cw39NHMdBjlz4qb4ELpTZf5FE6nqPnMDaf4aoRbC318/lbI
JmXFOqK1Woo7jIWFpIPef5aGerc0hSe80Kf8pDuM5WJjfkRpZ885zoub3vighXON9yiQS2gGLDe1
zj0kxmnw0cjcnNm4AnFq4QG3ONVDs1wov2Sk5+lLwfTFl5HyMNFpmMJjiFzdO2RhhwmEoDbsiw3a
Jyc4I+pG+WRtYz8hkJYMqOKzzfQfuHPFBY2KFjpJEDb3jO13BhjbEqgy8U6sPDG1593w0zjNnfoq
pJmahYP6uUNAXY8sHs/IhmrPjX4Ajy+13UMhgvS+lv2IllxoI5LVZa6kBSNMVaBk+Y76BJE1FkfM
MbcvL0hbdU57RR6R+u6P+iPUm87Rf6ZAMQkj3tBjJNR4zbx+K+KVhRyuJ+MkwfEsNuiKXTxLGkMY
4wwPkLjtd0AlWQsCDZ/AnSNXhyK90HMBVx8zE9j8NkX5K16kxDvytNeoRYAEUbsvtzKzVZ53s3oC
Ully3MN94TlMn6LZoVjxbvwJVddUn+YRiUB7/Ea2+Z/rwdqH7euQeSrHHLAn1NWWq52fBBKPPSTe
+kroAvwoTpAxbcp/9ejgBJoJHtN/yF6yXZr6zOcHWgWcS2Pf1GmjRQcNCqmjHx870RsHWj0PVXae
95WTriKKft/sinwfiz+CigaOV5TuOwp9ggT/wxsRYgvixIaMz/78Jy2c4ak9P+7V5E2yL1bPY+M1
WTCgH4AUyr1LNkJvDxyBTpC2VfSj0l0fwks4v6HwVSFMRMyA9v07XAUiwtcehJkQPLYrtPdwKEXz
xPINqEuNR4DxCKLhRIC67PGrZMxrJ4BGA6eB7SISYqQu4p/NMVyvHkOpuucoTN4o6uzg+5nTVvuk
BSaezrmPFwH9o6hKyriwI56+GetNW1z0eDfXqJPc8tSHG0OGVkIZX8MXhdVMblBoBuD4XF3GxXxv
kG0p50E6Ec6wP/b1jsVu+jF/JqTjgWRbN334KMg1qp9BZcmrWwxvOBbgEjlNiLyZp3JpThRpoxGp
B9Y2Z6pspfXLbJe1G6PYNxFNGe48/CVPgEJoXsFC4McCNWIkSI1OgUymAX5DpHTFOsgzP7S8h3CA
fTCrXme4ZRSc1uG3sU5Qf0oroBwD71L7quPndFsaGwmmzq5OD/hLrUEY+wh67k71uESNn8cH4OjS
Im89ZLCb6O+wUe4usggdJJoEG2RaRocYkf/S/NJTzLxzA5ZPokFEQPUd9FsCiOxcZJh4uggQjwLl
kn3MOogPlnFuRZrgd2zZkuzU6uf0jpab9VkLqKiQ77AryZrzI4cblI8ew0Y8a55O8euAShSrV8St
ouvce/yw2IgDjHB/Uny2aUrHcM7UZIOqci7cNb8v/Nja6PAsXlvJK+LvEPndH7YkHHurbTLfOGjW
HNiLSr2LwELYigiYWOuW/DIL7nhje2B/svsT88bcKZSw/ZPEy9uYziwqzaLbX4sN+JWD18pT9JF9
9If3elvZ7/W3splfvxYysTdLcPrvWmUFtxHoJ99PWJgeR27Cq0FMwxB9ARZApOdMLrtJjsUlhU8O
xg4yS3r3IVzTyJ2vUFStD8UdT7PupV+EXYajsI0Zh1vt14K79gDczW37Ob6ylpZuc0kYexKDeG6D
biQ1oppEFZkolZ/lqThmO07I7q8azdA2fh8Trf6EaI71mQo+yw2ZXrYrT2W9mZ7n7wEZvBagfYSU
jV8OhBmboChuvKJ7h+oEEzpEfQvJJXKoGRMlRiYCq3fqh+sjNArVbQLJinruOXab6bhuJPOVucU3
kbkHzZ1lrLoMARMO9u6poWuNNetQXpm8zMjcp1YOXsCaPrMGIaMFRLCJHRzE5q10QEuMUfb4oc/n
G445bp+GZ4Quyhq4Y/lgUX/Fu3RhuvMtBUnDuXeH7Bu9heInuRQXY18Fhkd4px9/jycaT+mX6C0H
pNjXtJkgv643+SkcTiUubcauk31OCukZPq6gUegJB701JVoLpsNdIaCyXtM/5OSGL8Hh3Mg/AEzC
Z4ac5ZdRu8NF9oh0WCBL32TNBFadzwyt/kSmKr0SXupO/wZRCEkyxT+JW+64EbQnsJLV4s5eEhQA
PJGIlouTUJBypC+AowRRW9EDrKain4ckLlhjmD595yyzybv+1tU+syZi/cPS+UjQpFm3H3SaoEDf
5wkSE40bXoVSzVsVSC7u09WWNEOkXSE7tfopKf5KtvXKl/doKzGi2Y5pkIr2ae+t7tKRJ94EH6NJ
QvhFO/TniKaG5+kpx7tiG2KfRjSrKmeUw8Q3HexDP5vMrx8G0DaEBufITpc4LFmDIy/b0c0+2kMr
2/UNjrvwhQ9IqjgFxAX8L3z6IyniqE4I8oK68oEGk9fmSwtg997iPcZLGNJQk4HhYdPSEpl2fHGi
3rnCjcQjXaqcj3kHxxM40S58t3q4tG5kLm1Cmctm37R29hH+Ha+VdagYXvUGmCtLrtD4G5o8GRH6
LbFcowe1P9Tjn+mD/YyveS8CjViof3ut/xY9xQ/wJnI2VfhbdxRVnew9v94qR4kO3YVoZHjX2a4R
rpb3iIzxl0j7wLgAZuyJY0EHup9HZ8cOcxaCJk4N4o+yD6xnYvN94ZFhUhd1BzBM+Q0TYxxZQGae
oidUhwYMPFDZoqK7HKCKyD7JBNtzeSUWKN6xWroZVMMYqY0DAgKAAdLDOm0noM/+Cnb8pG2Q+7iU
HR9ZwLOivBcYQ/NWoKDRHcUFrNlLDx2+kNqmMO4Yak7qmQ6H+hXMtzZgw9gzcajZ7YsXsz/N7TN3
/YhJTD3sM6Tey5NFK3SVf1ZsBA0YXBqtMiN7uLHi4w8IXYlAn3EI8SldPvkPRMaCgrP+86SEe5S5
7Km+W8Zl7vb6GofqyRlqMZoPm1uGq0D8jTD8KOz5DprthyD8W54Y9V9gI5YazJtu1Syi7cllQaNd
doUyIlsfNyGSeiysocsHdc9GuDfRtiW7Qr72DZyOEB5l4FciXrIlAEuE+ENnu5o40J53D3vgc6d/
7V/5Z0XcNtqr9dyUzxWIM22E+tsgbEi8nhj3SMRlwYgDjNe/jiw/Cz1eMbMrPZFpmOWHOI02W5WJ
Vt7gzvmRFZWvAb4ma2Myx6zqhL+J325SP63dRHOt6YUP+yS5xNQYCs9wisjXAXTlvQbfm2zTnl+F
J7YhjE9YYWCcUPghiKo9Ga1sUJtAzp4SVMxHf96sF+SdI0Lp1wgphMH9XLNodkTYYfRWZKb3uwIW
R5bbK7l6fS3IavT0af7kao2vxFosa/iDp+jcMvpY9IhLw7fhHn+RuhAXg+WyQEI0xlJrI6d7Eov9
D8Te8C1Rr4SYKaAfNaGO+uMnq9sM8TIYeQ/tjst+ouh0RDM2vQJqMLWeiNrzbRcd6bcapo3ELv2K
YPX8KVHEdtBkop4k+VmwJbVHOQ+uSCCq7vgq4iNOFrbPDMtObyJlyswTklNnegiYtUECwxysEOkO
ajjH6a56j13T2MTVPpNM+eyvcMkOAB4NaA0BqPlGdI9wI7+C/pMKEVJIYFbECHRdZS8RuSKsDo9g
RFI2UnqCUgqyY3d/cdEgosp0B8hd3U2TpyGtHRCWwIxIEVkDVfqZNMxfIZ7do126/SNcwURZMoIs
3gEpcVjcIDUYp58IOOfvKrDZ4KpW+WhqEFZNKIuB9qLuQoqU7UiSwrfHdFReyxOdvSfuzLQR01d0
0xlrNxOEJnOBuwTxc7bNt+Q9i7YsDRxNcZ8/+SSWFY2EXcRshDD1lMOeutH9UTkmEvvVQflU5b3M
AvceX/HBxncCxPElxG+Lsz+m2cnQAj4s766sWjJXhtziqmzGa/FCJRl5xsaZXmIGIe+vowNNnf0n
nb/Wdd4zkQGrYYI9mUcGOEiTyeZT1SCKiD9uWLsKQqzMI1Ff0xG4G5NnmXZqUVIKxOxFa+kXCSi1
UQwlf81uvBdgpyG4WIU+ETANuBujRnHJm4GESKsbuFhnmqf5hb+bBpcAfVPx7sHFKIQ/4KOwDI4A
R7VXqjPmtrTekODvYcfAtwZhSnZg7bP+Xlq+Hm1qdUvk3Cn7QntFTBWtsYAGPZoIHhEtvsEsPtbB
g6UftXabe0ZsQnJF6xY6HI3pcR9UR+xPy0ja5sWCK7ATMFSuBCb0mKPsDsmQo+dY+WR+USTGM3g6
d7cBIG3Wa8P59sqdL2Ql43rULCnzjVeLFq1rt0TfTvb4nZSruouzo0q3VMsdddxQWK+Y3jQIzd9c
1GF648/5njVdcbnQPek5Cnx7LitnxHnVhDsjd8QVFJTSCYlQokOSlAUMes1azzHGM3shV5zrpQob
rlEquuayhkE1xsS4W0NpAOwhL665i0CU74xOPpMmOPa9UNhU4h/OGtVaZtcLsD8POHyQ9X4NRzRe
ksGtWSnZ+UippZoNdz1NUpRqHSXcM86VbJAWIyJHbir7PFcVe2sBQAOdSGY8FW+oLbhDDm4/OpwV
Y6slZA5djp5j5BaxKjCUQo0V7iJ0VxpOguYdQUrO6Cv24SeM1UYU/qrA9keTJozVSc0HJwGqHExv
HbSmp0t/GCs8BHKVtfWz//lmvsHqtxwC/rFgGip2BdTHka6l+xovGG9VZQeMTcj9HRJZPnWut1x+
vp6Nv7w+FgrW6ylQGV9vaOTwR5w7cqncRk6HQa94HBWT6LfTAzVDewrmmNLwetqcrTyjG484Pe4O
6yXgGLEq5PyX2uXjOHM+l+NlEKw3CQvawUUQeNVDs1VyUFuI1/KN+OgO4Y5kA+MzFiNOk+GAze/j
OL3zxeOVKoFAxoTImMPp8N/SXflAHZhHe+L2gAtnZM2qejW0E7NCU7dM+ULZ99p2oCqgoSFPEVjE
Kou6qcuHrRMD7wcmg+YODcW6m4HKKxwfnxvLBOE7eCO3nTPkNOmPw3lKD5pLJG8E1obFWwr6Ije8
Cc+WUib6dema0jlpa4Mf9BL6M1Vdy5Vuer4HPBFQ6eqvjHm+PIT1LEDl9B7GOe2dXHTRHuB8JoYS
8SDqAwduA+9FnXwdixBTgJ/ldUit1FcQd8Idxiq0zvv0o7UBvFGuMkfB+7gNkokwob0AKRh2axxj
GJPKnT+IxcNkHajXMT64lfPohEXQSAHfRM0dB8gu2aX0laPS6Fl7Ongl2yDt46g47OVAYYNpkWF2
TXcj0/o8IJnoRK2zzkW8HG45FM+Za+zFDWELLJ2AEhva0TRflK4Sf4hlwNExj7XYI3KcB79LPREZ
tEJyjHL7vFguy4k1XMb+LYUm1iGAl6NgcoTSJsq+qdudfKTTK178BxZU4pbSOIJtMMZQkow0X9Re
uccc5hjemHtGd+Uhp7syuGrazTfE5aG0MUa7FVDKZdxS5lovbLS3oOjIHskTDMel3v5efrvwQHBK
bLbIPpu7Om//ucKspUKPjxCIqo1SMLlw1qIn65kvq3YZWIjzEDxuCXOR66PhnFk45Vp1ctqz+gKG
x9XoUBfKNhgFMArhFBiyKwseF4z2f6SCuXVcKKrWSuzB1ckhfHJhWYF43GpYX4H+eDXHjUEFUxEh
Vdq3VQKNdXAwIbFnr20fTO6b8+O+MixD6nbqik9O+d76bC4h50TixGBMdlxY0jwOifNfCUEG5CL8
87wQMB/XrjU3hR+ZqBiB3Zdlz9evg2AEyqQ/Gsdsmt9gnAQoUZdkZTROU8XyZgtrXCA12pMfNk4l
TsDqidIleD9coOdE/8NktPbxFyzV4nkdr4iCkKSa24fup+U72QODjASXHFgla6umW2Y56nwQ59Br
hFcRjufvtDNVXx/XK61wBRRMPympsGcSWigdVDi3ZoyV20SjqxpGhbdecN1VqUhZjvaC0CIIWgK9
iwoj7CksN2EE7EflAqW/QduBcIZevb2EvSyiyvgHGnkYMA3W+aPS9gy/0EVCPD+jHVoNB57gVjfN
vm1IKlyLwjkclqfwhSsqykeYXSnIPconsVexhsi4sGzwXFG6TUtTK+NauXAvAVpFCqKUPVEGQXea
9cYRaD/svQGHQ/xqODZUNYBJoXMV1nrdHg9zxzosyxarPyl+82TA75dppnUQ9SjGjaYGRe9mEY7y
bqXuGIacBb33JNACgToTtPVSkpJ30t0m3VrxUx9BAPcjkcnj9cj6RRtmGoxMM0VK60P4grHCMqb+
NDvB2szmc1F5mIFohDfWH6O91AjMWM46koYtzHIMGrGyEY+oyndcnmWvRE9U9qJmP8b7B2b045+x
v61VL6CE2MPiVWGGtjvWKhnIqV/HNXMxEx31AxjBokwT1M2GgcmtYMjC+AeSKpPg8cQM1MD6CLIM
mylSRnc2I+RvGO0U8SZzz0ss7WvMEW+7i/DJYzPe8lFRfNM5hXrLXWMnL5HHMXdC9owBTPFYz4J3
VjXyIU6hu1iotBAj430M2ZoGa2uzRtLMe3rp2jcQEb7e6HAQX2cPFSf27ZztFNdFRiNF/8e6gKx7
dg6StmUlgaC8YIlBwxhgkHZhWkJOD7uXhoV+denb4WIYLl6feF3/xYCnBhIqF6Zun7DYuQyoOEWM
nO4JRNFpD+7cBe9uMZBQ+2ReLiM3DA7MsFe0TTRthAfdn3YcubVw4e5MuVePe3XZAORwuYXyEhJx
sbD8LkZM1vqcvzFmmFIcGSvRMq43mzcxmFmMWDm4RRFK+/mWm8bKU0Ba0R32R97Gctl9QAhhgWK/
E7Qtbx+CibyZeDl30MciAKvoBFSdITm2JjxjYnMXyXDCBr6Mb2XvAyzjIdeQ4IzZIs7kqGcqOJoF
bL8WGbit/FUR0ZgDZ/yIo6K7tuSk84SR/YsAl0z7XOM9PooQJAtYQvKlo78DgnCKOUo5MvqjyRGH
LXMGPC1XPjBodyjJEIlx9sYXi/wZbJRknXx13b5hngB/wizKHW2lGWCBqchbmBaAyWzOLQhTSESO
64kgmfRtrmqBnYqln4XZHqAb/rdRg3+y0vQzF3N9LLQl1aJR01M+ngW2aZZuN7TYubZRSoSkT0+L
mad0CvXGTsP5IVJS2k4zmJyPSUyCWlcvv1Z9v9Z9VoOeH3JhEwYAxZaGtfe0p42i6FEozejcDsUm
24pTTKFboKkFFwG0Jtps2tFFPu7QLKYvcpJlZtKkiM4osoijEi26rS5NO5pwT3WiC3hTcEe6Sb1P
qPDg9dAZNFbMrFy9qnhjfGtUk0RqlfozVx0/Y9G+2yL6mEI2mRqRgU28FMFgeClxTRSZ5TaDNG1P
vZV7mSFdZ1Op/F8FwN8/D3X9gQqUefp9qs3QWbUU8fr7WlFkj80MclOubUGljFBu0SF5ixkQl2wY
D7gjt7vs//2QowUi5u/jPjaaHb5umK2tNnitihljlMX//aF0gaZVbCXToyHcEJ//fUOqp1/mQx88
dDcoAq0/2nGV1/n38e9vI9JNqE4W219twsTQYDH+/pr/CtkJVZ0GZbnshQZmp5C1D3dW55buJ4M5
ksD3d/tQ/c/Rmquod9tkPcIB66+/p/DPH65/DbOTV/59ss7C7diSg/UdWE+LFcE/Cq6/X/8ruJj9
Hs6/eoxa3bxaIpXEWaFbKSrEhrySnW41F/jnx7Q+/D/P/b76+5w8xBsl1ZEDMKYDTnmIN41RA9Wl
qb0pJZGLI4EVoHlpRRm9pyY23J76hhx1kyuOiB5g9JASsw6pqWM3ZFRBh1DaBDKzQBbTzBXeTkEG
yvlvlyOAFQrhZ6RlORFBs6tCq/emRqMwssBpS4HQUmOEQDCW0akUIMoo6kLqtzbSxR2YZ435ysPo
6GxaTQ0aNO6zx2DawmM61z0b8iiiYlXm6ETpD1Ki/Kmd125CU81w7jMXPJnMz6K7thqAoNZK5U2k
FIJ/gS0mxeRHZpMGmlxTCAEkUVv98pClcyM+qkBRIb42U2j3M+HJA85hoLWon1k0aJESgM9VD1+J
UWaiFZ6IbByeO3iVNaiVmeXhsS6GLQoaYiJhXZy3jUv7PVVDk1zL0sZNl0/gULXqWTT3ecXMlY4e
flci3NZil+y2xiGLpJaMvPmeB4ENOiIMQm8YvxOK6amQUa1nE6L30HCoKsRYHZAVClRllrzu/MbE
GWIcTXcawUctEaGfCUZIIZFhIITzUol4ImOKok8UaFPy58owkq20wEGqQJlNAEL8VUPKRMP7WHHR
2mZC/U5/USxyh3Im2hQtnUhqdseCjrb5nf7AAWrmCONfQfQk/tM8QoHEMo4cY6gQ8anSTwsESJMw
zaVRns0rJ3iMSwowA2CVHlKPWsB2xGSZ4LSlES1NQ3ksGvkqr1kXrRBbEwgRqhcdtAbMI+s0Y6Tn
tKNgBGI8vVUDRywIGaRAwTwM/aw9iexdxhDvyhn9fTWB7FnH2ZvRE42K2qeVIuQRDWxwhUajaZ1E
r5JOZgiPedgK8mM/xIjLNGJZ7i1lpFFCbKGzoZWWS2t4L1UhTt9lfqQdbKqm8dC1o3JEJ+ayTAMM
KQq9tKAse8nQ/jQybhjqKAT1gBFCOpluYwboK0WXqTx1im69JiuEqGENqJj7Yi63aVL126HWMNas
cTQW2qNhaNOGfnkUADXJn6YGrgqTl3584zJICfte8kjcHIPJdRCR5yTGCJpjfGNMMNnYRaReqqrf
jUA4FxWK3+vEI8JYls4q2OipBSbUAwJxsSFpaBNPbrogLlEZE8176fCWJQJVoKXP/FRi/32o30Zk
TJuppbGPto8nZczknYLNbFTlRP+P8EPDIWqV4Tii8RAFj1vRGP6oStahrZsD/TT9nr6VfR5KfxVU
MG2WNhONm5ZaA4QkZAE0NAkCtPRkpqvXF1KzE5fnXqd5FhdzeVdCjqDNb2uOBiw2+UGSVKe50+Z6
t6NDanDEUPtGmrAIikrHCiFnJ2i7+9SW75Oe09I2SMGi5E/rSKdT1xI9TcjlgxE/Ps2sTlw5iT0z
puVtokWlkbpgJv5WrQ02FZspqWlp1mm1KS24HshGJPuUfQS3osRdQpq9J7LilbQIDcRo6IBtNGMr
DMRbmlyJ6Dcau6Ie2VhQY3bRe0MsLeq2kigsW1yFHxc1jjdpre0ZIsVnHspHs4S83lfzXSrI4wba
3PSJytrUARvG7Rv+iBvV7IU9EtFYCq8NkjW6NL5idveHmM9bRVQODbcGyBH2dxSj9jYoP9pEfkPH
FVJ6FlGRJD2eZuq7U5SSCCXactJU5bW1pA7kY0m2baIQE1YAUe2jJyekCUtH7tEX2nHeVpIObzCm
iiz4NMIqbqXQpiM2+hXhFrrVI3UKktCKnYdclruFQEbPq8OQ1MplaNJbKFmNz2KcbeX0rkeViIN6
fbCiRdnL1LP0LJFv/WOkqAMVq2sFaT9hXvCwvlHUSzbFlPx9xLiyykp8r9yIltNtZb4LyTIerLo6
hs0jD1KajukeEPG2gSIhhtSzzLo9iDVqRJkUv5T6SJ5HJeORS0dJWFg2zXHyhcyIPamoXxilTt0I
9VEvetLzET1mwdLQ3ukEqoCRdlWF1ssXDc3Juf5J5/CQdrICnbbInaUm7KympD/kZLt5RtmlUSkD
mZmk74dwvPWp3G0jOnQoPKwQCb3DUZsmxyRrfNUo/naGRH+A9BXSpE4T6DRtOyXBAF6XX/simrxY
1eZgGuv/Ye/MduNG0iz8KvMCrOEe5GDQF1LuUmqzLMm6ISRb5s5gcAkuTz8f6epWVaHRM30/gJ3I
TalUJhnL/5/zHciTQh+VNzHVura/8wa2R6Jxd6VZPFkaDGTcTveGiGmKOXreQprfhBKiSGKH3bU9
OqxtGVp6V9u7wbT7a8BXd8Mwf4OxfduULTWCfHQOs6mvYXjHpL8mmhr0QPzI1N5m4pIPT+4NG0xb
2cUCaqtHvnM+IXExoJtEdnS0Rw091SIPtiMJ/KL1KSqozi4esf/cDtN4bZDAa2R+uBUL59ZlQa9q
pZhR0c5bGRWUzKh+VIQKAVDcsn533yIT7zMH+wNR4ZTKYS2lrNAPZYysw0/6a5glDxY25LhqQlom
QYWAm/yCNjvUGs6mbzG0G1QVLZ/N1hwH39OZ1aYMeqQyPnUqUjmPvklJM6+EB9RsO4W7fGRzaGmk
Jl2C0lR21OYCxTljWv3eFRKVeabPuB7HvPqJcf+i57N4q+cX1QCuiVMwlZXm7/dxvMxzmJ7Jowu8
Em1D/21yR8Ss8NQM+2qas6tONeN1Q8w9uuEfseezMI+b7ikxHgYPPXoetmoXZfpHOrnRl5DOkilT
qHOAL85xrL/HrYj2xtHx6oOqad3a3UgZYJZHVbKkz63yKmkgPnl5+93q9L6xWW6ogCJ4E8wvhIYh
4cclTLwzp/GraNutG8/d1rM07WaLyFCSLG+s8QyDLLnua1qoASSzwSLbbRBsctiGd9Jjw5snDiRN
mWCVFN+ItDqSGvONCefBD4j+ArWWB/V+4Dzd1lHkXddEfY3W3OE2X2pMpvwyhqk8ktl9NRUjf6SN
wdejQO+ELu3B1sH/7Ktto649UstvBdkBZ8AElPUnFixUCIJEt1trrG8dq/Ov85DW64gRJ08ynKTZ
HDE25e+BjLLrJupRB2X53vc9Sq6jB+FhMOVhEJsEHk4kvSuSh9qdmKxnx89v537wz1bRPGFbZ54M
UG9mGNJtmyFnnCjuwbO7y8EoXQGKQNVkA7WBx7qLzKHe+NY9FbOuKFs2FKDnZrM6V26bUQHvqNX5
tUfua3vKtFZPLbLFXU1/HbrDg+83lC/cmq+sYEGnTbr0ygILNzcE/aWF/NJlPdth8go3ZKEc0962
j24Y3rXKTA991i7rxIrKmWj1I1vTet9iw0YOzM0yKLptkXuvELCIlnYboFcBJ4drvTauui2lE6KA
moml5uTx82nL5pEP1/PdRZPLktQod5U/Tju3azz82CwjDEamAqziIKmDRBkxAqx9t2Qff5QNiXaj
OZRIQprkKlUHEXKS1nbMMOZwgC+MxGLorWOky+DSkdCjfYZJAu+JKQzwykbtI1Sz4Kw0lV1py4NM
FxsCgs/K8qyrMZpvTFNbBxs4xIH9tDPMy6oA6Xoem8AqZ+SMCMLYUJ+svMnv+xROZNLTXM8XW6SU
IkU/PznXZpTvrVL7VM3S6DL0gEEN2I8CclThTw0ZvjydMF+R+wYP78K1ZoflyT5wignr9xQ/wdZD
b5pXeMek9ULmosCCn7Go3/hizq/bkHKKGiCfAS6PbiaiW/EL0D6JvOKraVIX8V3LuqsDzLAuSxtA
y+AYxzbAKe/AgnAFcYXEzIBcJT026eQVPsYPNYn0FM4ypXLSvvZ+fZyNqqXkUAy7WVonktdpFIm2
OjWU0aqYP9YM4tvO4cttyalV5szG0DOpVwPZQqSFNsPISBKUVftiGPADHVuHrFmy5ghv7CVmF0HJ
KUX1383dacb/0nY3hq3jc2Bmt7Y7GI9sdx3mzu9z06pLt73SPvB2L6DX2BsPsiIxpWKjIMhmY7Jm
+i46uuiVuGEztKly5/uQJz665gXC5ZYVbQcwZ2X3oqPxibKDx/YpYJTz2oMUjcJAEdbX5HAPNCSK
Y87m/gSpi7FFJaeWTr/RmNGeBHKNJ5KvE0vz3phLAI2Dt+xCTU0iAqzBHABd37N0rgqUoZaD+8Qa
yqMoO+fOHfRRUx7RcZSek8lA2g768objk+E0c+ZN5sG/ZJ3Gcts3ftg4C4BLpS9jyrRqJpyNHC2c
0CxhsQ+N1a6xJBjFbNdaDKOTDyCrjt2AJzTfpDM4225qXk0S6WgqppyidU3pb36xUvNrktEqnDVt
+SAcIuT/tPqjCRCcUanXJFXW1hljmpRozVtCBHeJovuRJJptV5nfjKnzBZCb3pvhJOh7zBfB+xAj
v54g/W1Twy9ZPEAdbJL7Yp6e5nnCQhZSAO5leVO17dc5qQ5GEcdfCu+51fr7mJEADpAHihdljg1v
lyhiarcEgZ7ascQdgoLEkiN6heBEPPM5aa4dy3xtZpAMpRNeCWgDF6HnB2hv9UMblvo+N4cPZ8BG
Eni4QjQRnRetyPMvXlq8+MNTLaX3Y3a/VGl+X46NOoIGpA2UjUvTmU5QG1Juzd3zyIS0pRr1U6tQ
H7qQXh7cGgK8q5nYYuWB2LdQNMJveTNmOgsgk7d6wntmoOHbWvkzA5be9Rk4McpE2VWt0++pLH7U
IlZUddVdY0X9dYWWUjOrChLVw9a0tv6CBkm7+emtD6zxxuyNbVjyIcGtkHvlROgAtk2R2ndWow8i
L9nTDN2uYgS/7K3xWuvYOdqxw4I/Oc+l1NQSBK2Lej6M0DXI35mwHfSAI1L/WNpLzWUxJg4NRYyp
I7ul6cleGGYWU3Z9i8eX1oXi3E2U+1KF4YdTGnKX9e175fON22lU76fZv3UKi4p0JnatwapIsLer
A6w0roEbsK8UFn0E4yME3ibEt8W3zunjJpt2FGg9co9SgU5sBmysAkY+RTdkYf5IaVN2XfnTi8DM
9T4e1AYBMyNNFJpvRomcyIrnaTsV9JFTmnELQD5sm/fKwgUVBbupVaRaupLh1WUrF+nkuW/bl1HP
823h3YUlTuMccuYe5keFdhGokmGwYm6ppYe8hlG0913eJLtkaPv/B739Sn3+30BvPuHO/wr0dvVW
tW9/xrz9+pHfMW+h+5sXhNQ0zMBz3dC2CIr+e4a0af9meq5t+oEbWK7rwWD7O+nN/I0IVoJhfTtk
zec5vIc/kN5AwEEgtR0/sJgj/x3Sm2WaLiQ3WUyxrJbEaw9KF/VrETiW7zmBDdjxz6Q3FXUU/AHC
XllRdHSygl6+25vXohvG00yBKDZTwiunem9NvcLqukRasU0n81V4QX3qRZBYKATlsv8pjut9wAnV
ab2mWbqePm9Ku7zULKMO64NV9JpGbn0clmStNYxxveYszICm7x2AVMRCc2O9+/Ox9T7Ga1Ylnw93
ss33tQOPXNgFVv5ADZCP4q1HSHtppN90KTFrhWQ+KOO4Jn7mJiRXZ6ENADzmtdYwysrWKXYbSRfK
V9g2QrMwaSI9VvGIA9E1SKQwkitAw+PW9/2fuuvVXljkRV+zpzwQJeBu5tIzIR1w0UZLvTconq0S
F9/kLNkhJp/3sY5x2C+fEcJTowuM/RqSukaj8vt+z0z9vDnWzuvcYhJriYYSBcxgL0EJWsz9uVj6
DxZch9qntMOmaDytFwX0KKRdJc0ol716JCCJhV6IKGHBSSwXxrwU8derntkjO+dvlix9YWlQxPt8
G+tbm5cQ1/XaesH7gItsDvdhTX9JLdFunxfrfR3+7HEJ2IPjyxzQ0atb4AqZN134EogUdCGKlWiW
6Sk7wdIl8w3RntYLk7WNJTPCGABfXnRljQW9K4zdrJNl4zTiEfPS02zuUqsZT35KZ4UReRoSDXwT
v5utamvTUxPDIpDiafF0TkBEe21mQ39KKRkOwiGt8TaGR3wKFWwax6JbDc4NXqeMJJ4CjZ7VhM0A
WNkqabcyh5onovZgN6gQ7UaEaGGwqBXXyqIgHFyDgyGKa83jWi7svjQPZkDPf7mVSkl/rk/O2RpV
Fi9RQetFtGTIrNfkRJ3dKh6i2X0W02RsfM6qdE4COvKWH+BtOhYhoIMkSg8VlbhDmPV03GlxZX4x
bSajJ9K3Zt7NCXigMuC0pyRYYE12+DNUJelxJMZclrD+T/WvZ9dlTLt/fabbfoztt2hE2W8ijcxc
cHtmf+/2kbuzhCDXTtvfjdaBvFM040Zaosc30g0ncNTDqS/naUMwAwqMOsO3HDV4YZePw58CziW1
5H+tH4OXW4i76vrhL3/7msQbRyLZd1ED+YFIGWwhRO41y8V6bT03vTUoaL0aeQa2nMo79PgZHR0e
oRr+aDTB5UZJlA/Tst0F4eUAie1CJWHIJmfEYzSZ1XZms4R1B+VHopfac58gV+zrR3/EUDVrAYCj
0V+J+ZgwVoXMppXaszg/NHLcjXaEE6cbzNMgopnCH/tMmEQUAvFLCl1z/OrFjRdLsomnFoGMR2N8
WJZIQYU1MpqiZsvaHWFBljQbpSmFC7PcNEvCr+uyRiwqRopuuVmXI5EQNDLLpc8IxKmDfriYLkbo
QBMHqNQhSOGOsg4QrkOuU7ZyHtHwhm4ROGLThJavTs5ykTpEOq/X1vuCwdLbnL7ievYHS0tPrc2+
WcaEE/oImpNa427xTKQCLSJLxf5pa1qu3gYNtJJfbyknhVHpbrOOQetdInTYiBA/Bmv+zeqhXYKR
G045eLQTgmA3o0Nd1a08CORx3hqWtR4Lv666SqBCRx2/ZjZbuXwNq9TZ5k7UnXLIoVNsYzlg10OX
eHA3nTez+M5DLBaxvklqRgjb7Kk1xdjUneAutJAarh+lu8RLIRMeUnBNkxd/9e37uTS2KcmNjC9J
uDFJUQZi8veht0pMwlTJSF5HuyBh+xbRXLkQTVodTKteYm+Ge1pwuExzxNB1fU6l1dJ76enCRCki
XSHAzTUkHZszOLxmFPAqsubasH0CaaK0P9FX7U/rNSeDZSOQfpV9CLhjwel8InnWm5Hd/6Bs1G8T
9i2X0/KrqFcy7AnnY8oR3RJlUFwNiZlfkffSc8J5MRPvmBUAi9ar64VY7vx1DVjSNvIZNptY4h/x
MRUnU1oTsuogwy9ceaQEXV7NZlFeTVZfXlEXwu9NNg/lUIpItD3wRE8MM6Pqs2OE2jKMlwGli5Js
IQXNThmeqFSEJ9jaPorn8qFqWeh2+O1UENxXQ3No5sKmq9F1Jycj5FBgJQ/tZS5Y75v8GplRgaMJ
XNd4agP46pbpwV81x5OndIgigjN+H4X1bVUM4pj6xVmP5ngYhnEG5kSmw0QuhY5clJwtu77I8WIQ
XNYxsAVKShcAFM+6ympbX4VkRKhxSy1tQ2EtQnEpDWQ5yzdVNubv39R6M2EhRN95PLnhZdnNw76N
+4cRC03muzcdsSOHXrnU8Ltuib1pN4XiFFgvaDRkO6eunlbuUbose1Zu0XpRLSudAPjl0UNfL1Y+
0q8H2IJQOu7K4gMg9W0pcEzaVsr41SELssGZtY31kMnBpv6l3+yEdIUFsF8X+jmN5RuxR/XeGcjQ
GIweRe5k7keXhOxJfCnr0NoT225u2kmc2BzBVx+eCi+xIMj12WU+PE950W69PqJqW2v6js02CJdT
2mB8SRzj0HjqmSrSYx7Rak6MdiaAY3r3inrbwvUYOBkvwGmfO6o+JNZTkA9ce1+QHERjL3wqLYA2
wwyY3aFLMTk/W9u/IfsSeW2EyF7DZOusdH5qwhiQukuFdM4iBmj15Gvka2nxJCgB35Ss8ZzFzZMW
+YVH9jwWc3HT5ua1mUq9A7zzKmQHsCULtw7rpy10UaAfRGBnYtYIIE36BoE6FAq5RyHoX4Mq3cgW
k6/hv9WSholRKwrm0kYIq7bWYcw7+04l/teyophsXIikrG+jdMCo1C2zT8jUsuiiKiLTLgNI0DuW
q/1W5JT1aEWygXTLx9QOkRGlw7wb59F6apmTAm3+hC2KNrAwvnemgzigUJumyRaFlk9K0pIYMfo/
0LaDuAm7R8vCf9b1CO7imlYIqHoangHhSePsb8uZ3B7Z7WPKxYpSELLFY5TBvitiH+exWb6OrfMy
TQOmxaSkd2xjFly6YTZ2u2l8BbSaXNlecwwnojkoq9H3E+LWbp3q6A4TH28YvQXSO7kdHh4hKD/L
Mi02kHXLPnvI0xL3Ojj+XV+SqBNMBQRns4OOgWgNEWY9EnnqA46MWDjsDM+r4eTHX22FEIiDAN1w
hQ6iQxfIrLqraOVckk3m7MCRbpIZMUOaVAjdjV2aZkx5WbKtBMr0RlAtLROzAFGjX4kscndhYj4N
XggIxKfTUJcHVwbfaOagGPfcmwpyPTYf39b0Gpw824pRDueebIeq1xtRTxbsxoVpNYffimA40y2r
L/RjH9/nfnqV+B0wD1QlF02CkdCZkq9ugDOybk0MfcCx0lTeUYDEzZCHMBMHnj6SCET1qH0V/B8y
RHBTs/XqBHRLJr4iPUJeOmfXHdIUIBd0ImqMUlTKZqKk9P0Uk6ghJgw7DcSf0Qt/tHHDQOgO6HaB
u+19HZGcYI4+rToizfxbncmQs7inQVpSeDOoL3RCoefqEW30SOYiWAfE7iXsTyAAJTHcJ7pE2YCf
p8SgWHo/DINUBYs/3GwRsyMZiUP5HI/Ve5z0vO0h6FGTGkstnQqzLZJ3KXDsCt1/A0lavNOoeNMg
dAa2y7vA6l9ox7KHEnjGugqMQOyJDXmCyVSXR8Jqsl8hxrVaAqjX2FE9QhuADN2wxfJoq+zCJb35
82J90ufNv0ZX/+Xh9Yn//n1l2iA0rdORxnXnsDoijhyB3TLjWmOEJm29vV5QGpSnz5vkB/39YZ81
I5xEcW5IEzjlM4u99VrnmzUoEEwruX82SvYM693rRbk86/Opn/et13y/XQRZ/3ilvzy83lwvMun9
/sumLzltyF+/eH1x0/Di45RQtVre1ecT15u/fsHn6+g84hfOro9sdv3p9SHq03ofFd2RhmG4ndF4
ZcscRxW/OvUQJzG9urQ/1t32eud68fmcz/vktOzuP2//5TlCR/jTjO4bBFtKjcvrf158PjdfNwyf
t9fnJMtb+ryv6pcI9l/P/KfvrA+RcecBWSJ/eLmC5sEOMOZ97RK2RKCvuLOCGIS4xUJbt2ztPy/8
ZdW13lQTIvIhol2OxIW1lq6XMsrn479u//PH3H+8yvp86nyLrFyyl8Usypqcd+djndUmrZN1K1xU
CDNv16uzK9hUjAoU+xJy6y0yyfXa50W66Cc/b5pKY8FDZ/9513qtMmJETi2JKWSM/fEH1p//Z/dx
xkB3+Hz5z+eYYXhf1+R7mkhRwC5qLprqg6I81sraCPZrXe4/v4//FX8AQ19LWu3f/pvb32U9NUzq
3V9u/u1Rlvz77+Vn/vGcP//E387p94aJ/Wf3L5+1/5A3b+VH+9cn/emV+e2/v7vNW/f2pxvbNWXi
vv9opoePti+69V3wdyzP/L8++B//pxKm49v/Oqvi+aPt/uMpbeK0St/+GFjx+0/+XskU4jdBfd36
YzDF75XMwP6N4iGSJzd0/TV+4o+VTN8xLQqMgrSLAGjuZyVT/GaRRrRUOUPTtUM//HcqmbZnLZkU
f6hkMqn6wgpcViCW5YYUNP9cySTPfeCgj5PjYHhEFdryoyRM59Ie8NmKjr6vQ0moqCXBNX3/RgAv
WlnjOh+s/gbXYOL6x6HX2I9jgryQPhGcBuyFoDnMyTGwN/GWZtFtz1pxK/0xumjjOLzMFW3yIsML
NsTROfWvatoLm8k82Q5y4ybGGtDbDVbUYX4e3nzXq7dzrwTlKYqF9QBsCfCFycKGrSLKX7QiunOQ
16tjE4wSKJeBv3xCgG5XwxshY5iAg2GX+cBDoW1f6RhGG+vni1nk4YYMsttS0+BEg3SJug808SK/
B1SNDjWBQVqdDWkpIh012WX2lz4p042T9zj6XX0uTGe+G31pbMuJ5reCTHzREgGHfgODTN3VIWrd
kHW7lZR7N8B2LWPD3BZpjkjLHr/kvRfgodsgoqIax8oNV95bMxXAJdJuus1CE1mfTVBNDZWTssDW
n+pzM4yswVJBwUvlsFoM5BBx0SEJU4pYhz7dDWmfoRap6frU8S6Zp/HR0ZhCAsikspDH0YPQanvt
OVhUNXjk7Me608O1mRiPFPe3U9c++clw77kk5A3+jprVhc9uv0LOKtPn2WaBFsItMY0rCmi3vpzP
ug+/mqJ+cysC6mqY2jncnG6FflO8XR5lE0FHNUEzWy3rt5D4jooOXgeLHGDgsg2kCGb6He6KQl45
4whGzyIe2UjIzwBSOsRMn4T+oTL0COYx9dnW5ktKDRvCox3gDqRjmjjsH5SJktXGBVjIuiPYzbVw
1syYFgIPB5/ld/vMbXdSs+srW1tvJQc4zlgkGKYS3lUPIP9ldi6brrrqhCB6IY7lRjF9gTKbh0tF
RV5ONo66Mk6xXEEgjR9NmzY9mb6YjuP8bDfocCLTeagt+zqPvHu7IG2YrEa6+69uTHJoY2Uviq3h
bUPTi5wiLCBOhHWyF1R9x2Dbl00LcDPcpQ3iutHIk+vWw51VpMluqABfmTYImkqdWl0D/BvCvTMR
EKFyP9nGjjEgEoq2Zd8/27S0j3Eksy1iwQ0jAafZiIiX0jEN2eia8uG9tj2E4AoqmkNEaNvsLRRu
OJOQmkicREUpgq2VJl/y1oUGN4caX4V1oWooOW6pziLVO911w9fk0bXrh7R5CErb2EsXJYxZzz+y
jl46wowfXqBuoCGD7DI5F90WKVMBoZQqYH8xzc2wlUGXvAzeXUS8LxLuFNbPTOe9i8QBqRmnzUuW
PSgPjmePdkYL0qMdC9tpk6llx0rC2XNljR+TocU+0d6N8sdjT4zVTljQHb2AamUOYyEZNaWxhG6+
RKGmA7tbtv8bat00T0JFsSm+b7qETIzoHkJPZOPHa5AvcuDdiEp6DADkCdq1XZNXLdQl8t1xE0sU
kqHXUxVKKWS3byF7cvDib+PYlxthis2E/tCcly8onimSwwEXUb8XtEUvm6yND0ZQYeOJm++9zUas
LF3E0818VHZoXxNvOLGjih5GFUZfkRWeVPGlTJTEglS9TX0Ci9hJgCVVPn+MTD5q8jAsNMW3bLBx
Zzvi1okjfILJ8ETJsTwl7lPkU+ohE+1CD4jm8iS41zgL8hppFx1UejwhJrMwlvW2SBJvO9TddRl4
H372ExnAE2FB6PymELJGbn8QP8u2h87t5IOuMjwT+1iJgLb9HqfOcON4xGHLAhEATaWdY/sWWP/3
oEIHUE5BsgkdBiwcQU4WNJugZmRSct6PcomIK9z43t9TQG/OnYGYsE5rvl3Ex/vImzZ+1wCLM0ID
NYd5TV/6An0Im/beu0pCSP6J+7VccnicpFYbCG3skdNTBKshkFjWkaPj+LEIwUktBHZ2zGcs+rMq
46/KPLSBuh00NusaE4qRVfFGM0sSd23fl6EJLLSmzFuXw6n1DA36but50LqM0L7Q9ohCHBm+l481
yhFycXwLEdpUfWmom14WYZwR6xO++ijnD+XPsOheMswLJI6re4pPoG0O44xMMMin28K8cQvfZ4Rj
eOnqHrmHHWHTd4JNagJeN+Nm7/h1eRmFiL1S6hAKVvhdQSh05jkcO+kTc4G6jGjf7YURWyS40yls
mNaGUt05eRvckcJ4WZK96ruiehltN7nyE4PqD+aAviNFt2g6eZ369bk9gOc3lhBuQkl8fSPcnhmS
+AnXDL8g6XFOUhv5ndGbXJCTeUTNeUjq9uBlSCa6/sss1FfPDal+caDE+XMiFxZHMDyHFoelNard
UPfTUQr4hMp39gg5cX874VGhvD7o9si4qnakCp3SWd0GtLDu8+CqhtXtKNHchAPSbDlTkQkEz2sQ
d006vJ8dY7qPekXPYJp/9FPEAntUAagQ87Vuhoe+mwwYJRz/ocIpUXNgsuYg4juyu8t5ck5oF2yC
crYcv7ceBm4pc2hRVZhQL8Dh69Yf0iN2Qo3yQ/UTkgc1BUv0DYoGt9mlHtxXOQSnNp8qdjbJt3J0
Hps+yNHFuw8xC5C0yDR1Beg9SYTepZcLfNw8RlOHvaAsLx2mo7QxACKZGCItX5+Ffknt9BDNI9IY
RZewjA/eWJa3ZhNg2rTjVyUEOETLyA8mZV8+loTMHXA3BGO80hbbD3PIBJ9dhmE7PvtNjtxDlY9W
Lp69ftzxwpf+SQ4mxDcC1beqq+yDHwIhn2O+UGmBSBhTAkDm4aUx4+8ysSpkoxAebOcKaWvLCcQn
tuxVkIiFcMRwz6eBf20TsbgL48FC9kaBKfbsp7Jg3eX7xVvWoTErUNUJFfcXnoJxYRj6oZy6J+I3
Qa0oXJIS2jjGpeMUI1yOR5xdtJK+qhAe0JwxcrWDkZ9l5vAqYq4JUXIp2YC7rt9NIj1uHGKHPAFm
Z0zH7DRP3bFMk/vUQnWf1+h0NeFrVjPfp0Z9kZJk4s/xy1Rjnw3Uq98Yj3nWASpNIoiobOkuItSg
B0ISYd1DXUqK+b5IPWgXTubdR4H1syyT+ML1KQVbMyA4lk+XzSCARbbkCwQZ3cHoOV8O1MbOdoLv
+chqpSC8CQN5xViXDlGzK1sFQ6gdwJjHHvSgXE87NY0cX82ZRiBUZzDOeU1q60CW5wDzNbffDQPb
D8m+w6Vhm8AW7VfXlgSCgNEpmEWvcBS4QAZrCGi3lckQXQ0wh8iveYiUurXW4iVFyWy+UTK5j+hI
bGmesaQsgGBXIb5Sa6Y0WrOHFNS9ZOveTxXcQhMjPqYtZ9e05oMcdXXTLXYgzLlNGDCPDfg+PQSB
F33mgu9ddg39AwpDpGSyuRcOyVVld47yGfSRHnsQDdReh2iB/httyyw7O5txxBHAiNRv53ZuvpWu
embJy9qupSTpaPb0tM3u+mqipG4ZOI5kcqxdRz3mGPeQX2c9ol2A/K2Drzix+byFAOjJz8ThOBJJ
238dkSmwLF9i3oIx2s1dOV0RDZduXAf38+jEx24eB+Ssdn8qjJ+MMWSMqr58pTEtFMpKp8dN1+6M
TLBIde0bHVPldPmbL4ZZ2vjdmuOkHb0ZQzFetF6DbpJxVVghazNjDnYtSS30dUV+m0V4d1knqVdV
I9esnLo/LG4TKBQxktNSLRbk4clNxX4W1XkSQAplVw4v1Im/64DVaJaPt22iP3qnpbXt+vFGld6d
yWbj2usZUVK4OWUM1iLyrWO8PMTxJyO3ReSavreOvkIMiPSdEwCXsP2eEDlQevwqQ6bop9Tz5E0f
tsof2swE/WfQ5OtH+7o9u4a3rxSyZsvlPbULRDZr4CpiPhNm8h7nwBRZibyWbXMMfNyi8x3uh1Pb
12/sopBHT0+D0VDyIN8XIFtJfBVZbVToKwvc+xw+lFTyPVpTF/RKEpMqMUnB+nJ+8OvwwRvjtyAA
0xg24BrgytkmQdQQkw1CuYn281xrF7O9Ee5wRl5tA6UAlKPlCdnBySzokJXYiW14Ix5iNr/1D36U
vIfW13GGGcDuTY/1t5okKcsPv7piTC/abTiGj9EUfmf1+U1oxhCXIEej/mZb5xB/YuOjIWFqCUyy
7qKKyHmGPxHdzbF9VSX1U2qQHIg5YA7aOzeMQWsX4sHLAAsl2KNNwoFJpM4VgYCw5dlvxvq0vFRW
lJTWOtAoDkED+YSqwC7hCY63np9c10Nzl832S9VAYRqGS093JxJtDi0h74Unr8wqvpHe4ocdkSsy
LuBGJ6k3gKw5xva9NK0nRzWHwkU1GufeO/DzSEpYMAEVNJU/hq4Dwqe5nYRxR4zXtoWoVsutkcvr
OIguRYsZonEpcGK4eaElnO3wujwmlYkUnVEZcbfEUT9nLkA691XJ+tEEMBKr6AbIlI0PMqjFNh7z
Vy8kVUwr770vw2vWv1B/EsAmltt/H6kRTyxx8oi2jFWQMIvVoWUhAK1DsbTzs+pG2D1gzOQ74u37
IhqpCGRs+2xx5wX+xqn1Y5pCxigpGixfTUV0uReWcJcOYcLmvWQ7aqsvmYwhHcMcFCNsMjsYLmsD
Vbq0T13oHBIHW7xnPwcYA5BFRc8DM9LymRtD8NjgiAxBG0T1WQ/1mzD3aWVPKBd9PCfU8+cpvOvt
4SnWNZx2pJ1RRoenAinkfWVZ8UT1omAZxe7ZSCJcBSAiMwQMrna9Lw81MdBXlWH127HDQN+X+V0+
GunRIXpSUnE5k/RtXqdgUEw5t8du4RbUCSsAel7o6gmE4GsiQvsYazwVfluzUYYq6wR6z9zfn2Kn
O6exeTv2VACYuDIExCVhGODOpL0zkpQEhMgl/6Ul08zmwJcFfg7Enldowa7nHJ9/FZbbRqoP6fMG
IlSxDufQPIritlXiGW2vhheFGMaHcz72LR3BLAQqZ8w3RRaRRBId7J5+vmkmbw3LulSjFS0gfJtW
cO3E9Z7KFcu42LnxSG3fiRs/ODeKZUGWgHJkimbt+C60825gompYxuFE7i9p5RNEo/ybaXJ6KCPA
PMYiPcy1fK9TKCglNotLkmcHlE0DPt72ro6ROXWGfPb97GoUZCkA431vjGF6NNNbFUQx6CVU+lHn
PbpxcGbqu9NOho7eFHsxGY++Nm4RpD/ZLSUY2VKtIhpyZ6Q28LWCeVHOr1au1IXjJO6uCybOtv7A
cbmziWi8rEuIvEOVn1MzCG7SmKjOiHCkoE62DapgvOrFTkd4dSXOlW3BcedZbb9PavvVkZJFdP2d
yPXocmz8DQIr74jccZvZEAVkLt9kRKF9QKQyY0YObXljxmn3iJj6f9g7k+W4lWzL/kpZzpEFuAMO
YJCT6BnBvhPFCYykJHSO3tF+fS0wr72br2pQVvMaZJhSumrICAB+9tl77asopHgmac2FzCCzjZ2c
4+UIrQA4zKAWCBsSbR4csZa0eDkRJmoW0Mhq468i69YwGhy9ZGlPWIftjYPUuS/y8VqOg7OffJh0
HiNHNT1l9JBy3IpoEjHvTsBmy3CwGTXxEdearzynBrbomQuW9HBv+ugtxhfctFYKSsQ+lGEHbaMl
q+m0422VOrCPPcTJdAEX0qg/xcAF2vsNk6Q3vCmTMy+MTzShwqdv6euiNpC7eMhUMmpfXsJ2YfUE
l6PXArxHTkgS3zSeDs8/TtLkJyEiprvFO/FM9dd8D4LA0DElcDgLSSZtR2LHEBS80zypc5tQytUU
1Ii4EfzhDnmjcObhcep/4eufdmNXQeojgysDedP0bnBFzdhInrjbV6LnXFBM16ZGqGRZejtm7T2L
V3ymibvBuT5B4znkDrzVCCkwU9mvZSKJmzPQbTmJfvmR97vwnfIwajCHfeBnl6G2n1rIN7YFJMbt
43sqCx5kSltJQFNQFEKBcVnB1Ew5G4aCHqIVO7w8zu5r7X6lXZjtggyMQxXfkAc75KJdL1GJQctn
w1LVFSih3ALX9EwmhViCzx+sYQ/P+lbbyJdlZh50JZ97q0IcmK330iIxXfj22Qw+5YoN5J3Ytm4I
psvIqg+preBcY7fEd5cDdSW3CX83Mq84DtBjYwWGLiv2bk4/kYD/XRYoo2Uszn23T8Y2/GXZgm0x
ihRJc6CL3rAcEVRP0VCcIp+5w0r1jGtpKs+xYdsbsy3znYL+N5/D79QHeODC7SKumuiatueNaZuv
1nJJIfFRXkemh1DD8vDXl7irxTnJtHfAaXovJ+OcUipACKpztqiUfx6T7q8ftXG77MexXO8blnXm
QmEiZNYBIYf2+f1SJFqd8WSR4ZsxrIJk4ldMmM5bIbnUO+6Z5z5O+4NEsLrKVv9a3Du3CDJEdZpi
jUbb5PM8WwCNY9FKhpM9bBwDvTCr4XAu1xYvGcPfQoVh2MickzvDeEdObs71MpzGAprgvxkag/sX
WGM0HGoCeh9qHmBaJVd99VA40D32Xd5eojFkFPn+2xMnxKGHr0iVVYjPIGBi//57v/8x3z9CEq94
2/m3/P1znEJ3E3ajU+fxJg40rkKwWjGA7RLQ54vugwxNJFyJv16SkrGVzcoPCdrjPHkeWldREQP8
/qG/Jt43TUcpS7A6SVPD86cU3nWT2vxC53qXoQJNwpVXn78NY9j6SH6sLjWn5Jv4/dJz1YDXtz/+
/inhBWdOufWRLnoktb9/AYvOX7/r++eyuXCIvHBr//sXxooFBsgZGGs1t7e47Y7fBXB/v1BbHxPX
Wbvf0tTsmxY4XRZyFQQdyJ1C9BbJcOtcdrHZGaLEu6BonsBjFTdVzHl4oKFsGhGwmwJCL26wq8CF
qGATAnZ6xyFyXEgYTO1W9wX0uZxEN4zzogf1VTKsZKEF4aKgkYInwUNR8uAf595+1FF7m9ackTKe
pZtJwErjnJNe+1lMXcOCyKtEHu2TQf0mzGNOdTlcMRN41/2cHlsTFPsaVcqCNh4TMi043aJCYhBw
g+eRy5DU4FrimRYvc9aNR3emF5wP5SVz5VcqeLBMxFApOs6enUjX19Q2ItAT2OYeTVh1Wh8ChNk8
MYp9FfX3rg67Cy2Xe6eiFaSG7bQEDYSsSWYngzS0JbZzXiTWMW5zYPOHniR8D7yoyO1Tac9AxaLh
Z2MVL/bUiX2GHoSTux+LB+ZESdoMuDKUS8alFtyOrUiMdUAMel4qDnEi/mT21fe15UBPjPDV4y6G
1kCVRVn/akR119m3sSuommJUkfNR++iehfeak8vd5K38XVjqqWWo1k190XrWV3KmN89yo62rsxsp
xUve4JbxPLCkwZVy+5blCXireJieV7Nalj8PokRvkSO8dPcxbAkShNmtnWJGbqpXxHjMSiWIyiEq
X2bq0OQCoHboh/ekCO/Xv7YOwBcZLEq+qu1dkma/Sto1BhR8FnHzW9TY+yICYGXZxZPn+j9ciw3O
sEIGEvut7LmzVkv7a2zlm+ErxHYWY8TiptOL7mdCTRaEgafWXFc9IHuESqoo5+7H+tVtXeSGm1wp
2oAW8+EP8X0IB85bs8VIu+eR84QZqNwJmNzcTWF7z3XE+Wfh8tC1Lo9Rbb8AdToOglBxkva/utFw
vGLORQHnWSmuatu1Lp15FsT3955dUNGkgyuB5ScV7Z57I0/5pqB7PC1+566r2ZgM1a6EaJVWILAo
lomYKjb4lRfc8fNzLcIvgB3LpavRoJyeZrScJCT1wKCaw7Hh3EdZubGSFsXh6PXI9IHlA7XOg+FE
Wam6XykLlUc0FafUra7Kcl+0pt/S9kzgjM3e+q1jUSQ/GjK4g7Teb4uKKVVELCHITr5Ziti7UU9w
Vo5sKd0bwQouG+gPiASadwRJbxM1N62i+Gx9P9oqJXiYtOGGfPwNNbE/htb+4F4pydVKbGMt2QjM
/mXTEpUc5i+QSDQi6H0sWnAAI+1IbtQ+KzdHQKCwtnDkXVzWUHnHpj2g1+BPybxrB7HupPzKPmuT
fc6U9jmie0hV98fPEUIXMqczsTZ0QYsethBTW84iwuZd3MkJC21CtKMOeHvIPTdueL2EzSMO8V/Y
rkisRmiuFWTq2lDb6/KD9ZdSEg/kRbtfAuBPFbivKuUijdKBy7F6bX3nLpzhPXj5AKjVtY66eWXI
oraX3f3q7VWgqFtIfKS5IavTiVp42AhBj1kx4m84+kxuEkuj3+xllmMz7AaOziQzm592T+LZw+HM
54S3JGgvnl/9wDp06+JABuYJXXwhKdlckYy9Mw4RXgP4TooALGsKjmb0qENRyTOt2Q3gTcI3ccvy
LrDcI/ZhzsYW3r80W8/uTFuhOM6dQhgRPeP7CTX7zUpkfIgCHuawtJ3rtgUsyBGs82D4jdgpozp4
bEL1iVt4Y/GxKWX/W1TLQ93c+4KqDxcP4xTxWVx/IfMwgJdN9LZ+4Ntk2fdpuLdcioRcCzdMhTjR
uw957u+sOfuA/3IKFZxrosC7XqHFhaN9P0coMRwWIK7N00tS1e02yy2KTDTM/k8rjlr6mbFEefbV
3GTulqg7BY0Oy0Mv2MuOnhsPOgNkMJIefriL8NTmagbnkj4oX91LbR7KHmtriZlPy7vvv3c21NrY
eQ49xehD61ePSQfwQ+BKcKhQ37j2yrdUK5HYxi7P6vrQu/rFT6aQrWuMKbOcf1uhOVYBLeYTmgou
QkQ2TzT7DAaUz7U02D586ba8CcvoUcG7k/MI8dr9CNFxsW9S88J9C17ZuWubl4ygdkfi3Svp+Q6H
c5pwV5zC+2DtJTcIRbFJuIO58qPT89ma/XcTBH8C/WlXGL3YnT2XeB+6jEKP0gd/WrF1b+0TN1ea
LVsU1gkzJZV8yLgMi0HGGGmOJTdacsAfWVw8Yqa4a0MP2yWkQTNEGqSTjzOrnq8TOz7bofvs2e6P
GmgDcKQa4x5dpbOvdySD30nLNcAv8UxjpahZw2ws5FPO5PTdDISW1J514IfdIxn3un7Jhuk8pI+2
Z77smDPOagoeu6PmOuFBe9RmuLN5GDgJKxt3vqorZGJnQZcMaqfYNiu/toWUns3sxOpMHFsbiN9c
QcdJ0/1su28N5AS2V9GlgvVf4k7ofbyzsccuBVQY8Z+fWT/86HIKDUSa3smkpUY8Sx9GU/4KaGcm
atG/BdQadab7bGb3vWjK11JzLOjTl0YNP10CxjQ6UQqu6/LA/AjgpAGersf8IzHyELKd2CCXwoNt
Pz3ezyiYBBcDNMoK67h28lMwP8WZZR6yyr6up52wm2bLrk/eQULSW5405Y65De4gl1JFD5nPO4rd
dNqXI9BcfIj4+tP6DUGfUsEUjmdj2Es6tNtADs4jHhSsxWjDMc2NXbAvdvnGYCfAZzyM7G9F/LOz
1MGem0tpOPm4AU9KLCQXlNd7z7KxIydXRHg/xiGncGZ+DmbnA9FMbx3y4NbKFpFF+bVe31EVN9vO
rDBGCMuFMAusUPXs2v7VQEaIC4kt3Cjna89n0xa0pMaVIN4R6/4U+8a76/qcAVRALm34UzzrteSu
aXdNv8EGTai9dX9gDTi5pSJEo5z5KkEy/j7u++aXUOhTJrbaTUhwhkfzXTnAvhzglmxxKjq5+bJc
/hWd5Xx2YDIWi+R/SPtMVu4VRp6taD1KQmLnKuf3naxz46QvuSj7Q1zlHoPVvZ1n6aVnUyKLdW1G
6clSsSCtoucQWq6dsBeII6gnefRq7OGiugBOfdNdoj4h1FDWv+eGcJcQy0OZLUc/zekRKPJLxTiE
qsAqxICN8WWGq8n/kF1KcYgPgm/KSBEQM1H5dCpXQC4b/q1TAd1KkEE2bA/GI0XlP5olpWCsK1Dp
HPaTfvqjAXrSc4g8RoGwiYTkDxyB8CjM/hvGG2IjLSxVAlTbyJ75iiQ77n7eOzZlNbq/nRFXhx6w
5mSr9wm5Yr9U3Fd4c91DaSWPTRPj4I9ojYVVqar4rkq6N7Fkzn6cYBtYGJM6/OAi8OOjI8lTsT05
kz8wZ7Y3W5+NK8ugSw1rgUezd+tEg3+UwfTCRwGcYnMvPKBG2H6AE2Uvo035APYdmLElDzLStvts
Gqsd9jAQqpOmgrbkK+cWBcl/ICCG7tN1VCXVXCuwAnMOeT4AhlmR/huzsjnVaz/CSF0sA6HdSNbz
I+tSx7gjOoG6D2eMIZWX3mh0qyM7Z/s4OPmjV8vPOs6zawI0YX7bMmRDW6NIKCF/z8rM2DCDY1Nw
suGBBZuAHEUcLFduDXSttqEo1xleKdS8ui84Ryb4hMPphfAFBM/y0VTjdTPAZmCH/2q6qthJ7y2s
v5SBH2t1aQTjJn0s0uWxlMh0LTtLKFTjY5Q/BFV8WdBEfAtZrEK9Vz0sD71Yf9plYaWUjtAilikE
bztceV7/R6wEHB3NR5e+ZpeK5Fz9tt0FWKMoL7LEOSOH9HohbL8PY/zxRBz36VjeikW/uh4f6zKs
2WDgJ1g6WIaaCK5K1KGv49MI22NwJgqRZoE4aMyBxvp0jx5NpR3+7c0i4fv1UIUTyTOEd42zTXbV
9eS3EkTUmS7mpQqPQBGCE+SPYzC9Is+gESrLPwRm+CwhWJCTjJ7GyX9zxPSKHPHSl9BR8cJQYlCo
26ns0aLnX06LIqvhjdNpxNutgdQXfdRwm6BLxe6PeYCdH/CLt+MZysdUd/ckkJJNUrUlYHcqG+iT
ala2YBxkHwAVN6Iv3kbwA4Ac3jvaUkrTspevI5hLpBpYiN/ME5sDu4nVA7tZX5a/QfMF2zxi69H3
E8ULjJ/xQgZy8e+ClJhJscCrnXlkn9Qi7rzY5aCF1OnJQ9KldISAQ6on53Oc16IA7UDQzU48++Jj
5bz0IbRs1sSYT3RRHqRFi4su7jOPcrRSDg9hKZ4G/1eXQfYKg2TLaf2zNv0b8Nqobosb7WWcbfjf
gmUJ6IvWxyharqXdM+YKSqpK4Z5Zd5/yVNGauaClE8lg6rPQ/fYjg1g70edYvKRpv0kKSa0Qbu5d
aC/TziTbqC//NGVe7cOeRGGQqk93nupNXmRqP6TOY+La5moaS27Ns3rr4S2JBLAh2yQkxt53bMhI
cOozw8hV0ngUMdLm40vgNTeJAF0aQDs2CwWjXvOSRkDE4fc+KWHRvsX1y4GPjIURtbvrp6Q7tLon
zQhdWxjDZq08OdLQsskCZ4kjimDiO69FWXei9EMFIr0axHDXWR7b+YkMi56KjHr7iTZT1zuG5eA/
Wt68Vcq+zixIhAnyCnbKkp6olobkCca0o08sc6J9NY9Avq2TqIf+IY/5lwnc/Uc5sMON6720p1//
36j9bff+v7Im3AD4wv/8Tyv4Xxbv1Wv+r39c8Hv3X/n8nx5tABDrb/rLox04/wz90BFeCIJNCe+/
WBNB+E/PF75yPAm46t9Aib9YEzL8p4P7GjIEaTIlHBtCRYf5J/nXP6T6pxsGACI8x3WUDfPq/8Wh
LbF6/3d/trAdRkwvlOhOjhD/G2lCKs6pEFNiyhwg+q/RVNzTJPXVZF1VNUWwYUyidWnP2nefi1qz
LwvK5GRPeFf0ObNGihIMw3rYZtHBhja10WE1sR7EdoNOlZBdLYgF1/CMNS6iJM+ecstwVpwYTTHj
8tBgSBrDNLoam/E3TsrU6Rcs8f/1lvyVMvgfZV/cIx+Y7l//EK79f36dfKc8G0KHEq5ji+C/+9Cn
zptxEQaKMrrF4aRrMBblCPINwd7IRjhOA8w8EHogq6505XgVk2MGeU723W7IF648x34tI3lmaiR1
1dLcs6yHuAw1I1ER/k0JHJnF/fp83QI8eyrpTyJ06t5/v+gC5VGFk72Pwuiw2iMmMV6lkMy0j0pJ
4Ar1Ra3uxXnJx4uFjXperP6ULuwGZh8stB3RMht2QDGn1P3IJX7DNp8Zju32OcDFTNKdl5Bx/VzQ
6WtTH/z90q3h+DmvfLhcD3//dIirdbMUcUm5otx1oVhOErTd+fslSQmyws2U229SyPfLNzhERtHD
RLAaZBjG0I1DVPBQRfJndap98XuoKAiaXQqdqpbDWTw3b5XN/M521JyTnu9ZuWrrsbLtc70+cpgw
b4l8k65l8+GR2mo8Ziq9fDkukRNDm3w+5eeFDeABMeNR6QGsRlVEZ1dR7OXlZHXK9f8uxg7/4+X7
56za33Xu7J/qokyOqezup/W/6vj4cc7pT2KiPSkjYYdUgECVC/J+vsN/vCGDHl/lq4DD8xAj7OCd
v380r6yG7kduNTzJydLDEogMhSekIvV6CoTT/hfzArXnDBjR7EYcUiusDIFHLuEmMs2HyHuadZuY
74iDdD9L58E2/NRC7wlKQH8dKh9iRjLglltfamVDH42rFG+Qx9RQddMhr/vX75/6fonjiV8sFusQ
evJhwWZPuxYksfP3Sx38capiDQ9h+4nd9zrXA60O18rjQ9XYk79LeVqfk3rBv40YxPLN2whaG1KJ
WXBo5KWt2mtNTIm9mHgPFJITDXRTwkD8Dbn4BlbUkD8491uvlYV6UI90Z5saoRTOVLWpUVIBWJ3b
4fLNjIl96FDVEOCP6cLXUGXFISoz6CwEzU2xMBdlJrmUc6zgL6bPcdYS3vR0v53ue/LJ5zbNb1gl
pMcmjHFbN8FJhB64zzw++RkHWUvDXtzY7JaZFK2Q/jwzHy2jr7VttdveauTWauG4grvp3Z7q7gg5
IF2hJMQG239jGSY7JrzQCGr4JgaHlaoCNHLt81XrEeUHvx89Pu7FeYFTsWlZXlKGA3/BzARfE889
ZyGXaDGQ3LYris0E6hp+tIMbTlS0dJe8qUAB1+a1Tc2HWjTyVo85KcCrQg1A2fvDpR8TTfly8wQg
c7hA2qrZix2ssXxpiiXY4cFeyIO4QBKJnLkUsHrxGG6Urn/KMaEcl3kErEN3jGIms8SSrLX5FvEp
Do9CYofl60OEMKo4TLlmCMVjObM2bNYXHT5y45hZLC/1NtT0M3/fKHn2NSe3GPZR42Gtm4qHzu/9
XWHnaFzsd2mPpsmc6rIu8XzYnFgwIG9SiDBN3pZ9inWQNX3WK7kEpUtehfFLgkRxhmR6YVf+J4zp
LsDDCnIbpJoYfiNmHMYlXtND1E46IzwRHb4lvrstoQof7Fi/ymqsrhIWyACIml2AMZd8ahKxgWMv
JTL1YToJTKgm3JE0lqDXL38e4VkGjXzh9I9DE94P2KDbqiecVATR79l/cuPyPTLcfCEDfX/MZw0b
IGV3poLivbRttW90DJQ6dCkZKv01OLQi51qFLr7wryT5kfmu4fMA75OwIR7EhIAeYpkQqjvEnXiN
UotBxI8effnaOYjQgwb8Cc0cm8OiH4ecGUcQGVnYyOL1YJ/FipUTKLq8RdENpLVTluQ23TPY/5em
Z/RNKE0pWLll+C1362GXN2f0QKOnNWHX3uv32pLUJYQLqYCZbZDfmiu35+NVykdS3NOuVPZNkcif
GImybDh0af1bzcmtG1BTHncZo+LUXIVO6d0oD/JFgYTVmZ4y9wBJpOZ3yNn4tw6zw16m2uywWS4o
IpgPKxCFUkCcCSbf30S5aI72HH5OWQVWMo8elhh7hB3b9JZ5wx3rsgu8YvIJORVqSu+/Q5IUNJSn
TpSndj6Mpp5PWVHA9wvpg43ocK3S5odwEthGOOA3BL7oa+T4kgztp98mwKViiQg90VpcWJTXAohb
rujFOFFCirFqnPcB9EZWAL1zqqLlZmrHNVCWt0wEu04OVC/X3bQnVM39aGG4MVC2oD+mOO5h7Ya9
exiWgn/GbL34aUUIrLSsB0W7rQ4zMAqFOIt62QaW3lnqK4ogPnJn8egow7Wo+O8dU2PQHNIZHku9
7/OpxD4nqMkj5QXXS2/HpvyZ2pzMKMrhYgbdJKEOBtH9qBg8VK1vXL/fGw0Dvw3cddMHqI9b2UGa
6m4SqnihZRfS6w8Vhpz2FE0JqUBNHdr2fqlQQKr8nCwDDZY5jgsiXiPuBK7z/gFIvT5auO4uLOw8
472mmvksdjFZeCkfS8fNrZ1tUBrrcDlWyPdd2pO5Mbz91EQw8RuFgZ1iUNfG/tfMJKtIPYkfGi9L
8hiR8Lkb4+AnylZLQ1XR7ynMzKvx4IT+mw4J5LslFOy+k+5RzGDQCDi+ZSKMwfeMDtOicu4B/Ij7
ImGZW7FBSIvgWNfjczMiNsnB/aNZwVdz2l3ngX3IQk5kzPrUr1WYQLRD2qPzS3WV1UW86/5YuXEv
PY6JzERHE3i4Vnu5L8uC2ELqYmPqJMs6QzwxVRmtSCBgNl4eNcdYdxg/LI7AfUQzSBybaz9seIQQ
XypwuNfFNTGEm0DwjUkzyhawqsH/OTkwdLadHY/vs33jjsH8GlR0uEy9iwnJwteJOzSjeHNQtX/x
MVcQzv/VBeij3VK+wdQC2oAQqNzqxmjH3dB7gSMmDWhhyeW8D/1EfdAS15AqYgKvmMRR66kfx8fI
kDlf1z78WY5/E7ZpgC/rKG+tQ72fbRtm/KotPoN16A84u2fdL970pwpNAPYieHpUAhe1gDRYeehW
AWFYpYTaeem+z3loDBqtYVpFBx3Onwu4j42Tk4BEl2jQJxQ6hY9esazCRVHalOTm7PPyKbyLo/JU
LRTLrHKHXoUPf5VA4Fn9JvzirNIIEQVFWkLQujXeBIom52oVUgyKCtvK9wmFBQjL24ziggT4QQpw
3CYuIRXLHIAjl7t8lWniorunewF1cJVw9Crm2KusE+EvWmUeuL8pBwekH38VgQRqkJl/zas4FJe4
+1a5aFiFowwFSaAkTShKJcpStUpMIVqTWUUnf5Wfwum1Ro3yV1lKzhHcDIviqD7Z5qzE/faK3SuM
61XSEg7SXQcUQq5y17gKXxz0Uy4nc/BWUWxc5TGy4LcDelnMu3woVwktR0uLm3APMgx4KyqbRG1r
mvrWl+4+WmU4exXkXJQ5d5XoplWsc1DtkjD4XfUfYydeeN4c5SruKVS+GrWvWWU/1GH6+VYpkDPn
H38VB5E+L3Jc/asqvAnRD638YVnlxI7jWLUKjCVKo4PimLVFhE0RI0nifS3lz7onLJpisGpXsbLn
YBp79WNCv7ql7Rc4x+AJaAhiaUZ4CsWzQfmsFL5MtYqh5SqLshLHTYxQ2q+SKdaXeZVQB7RUnvs1
vZ639E40q9Sq0FxHtFdW0vaxWOXYGl02WgVaD6VWrJIty2Tuw6uMm6x67irsNvHVtAq9y7fku4q/
yyoDN6sgnHs0IkROlm2ByBBATa+QJUNWV42DJ042cGeJBKbxsGer0GDTyPhWrxI0EuBLgyYtV3G6
de7HnPN4y9fstdI/utCIwxZHu4IHbtXi10JuKFol79hD/J6IlEYqTY7+KozHjNyrUA6Kx9nXaOc+
GvqU8dlHUm8KDjFtwhe9yu32KrwjLes9hSvvrqzFDSgd5Gs00Io6FK3vyql5FUUcbwbPmghMs0xl
vlmZjb9psZ7lSsgpMV/2pBvKmjprsuQTk531mEQU80wkk9jmtHQb+rreAgehl3v9lnIvVEQ6uqgm
fzSZnV92IUtz+jSsUt1VFlCHSXMm7rv2NsAsQmtki7SVio+4xHooHXFX0iZEZs25NJb3opW8IYr0
FQH+8rPa3yrNXcLVgiqK/CujHWUHkegn2y4+OUmRc7BiQ+TgASs579rtlhqK8tTr8hRLkrM1KT42
8dWB2WxjYSy95ea4xJwcYydAbDS3GqPCbM1I1dMfLEY/xzSnMEE4r2GLBjJT25WMX7XRVK/Op1C6
6TEc6UPLSYbjdksr7GrrocRhr5+P+qvvkmvAvF9VlOBQYUQkO032qL/qxzUzta7dsfrfCUdefIBe
TvVn1N38DBKbii8BUa27krHhxF2oFkp7hSsTDBib6ntL2RIFwNs7nUViyCOo5sAkV9PikVJiiYHB
mipD9ghtn7rgRYhIphlGbpGiSdrDhNXEATDuSXrI85UtvPripJen+3zJj8Yk5jhM9AiosH2wVPxS
yjTAMAbtOM8fa/ZTUrHjZxZxC5qZbWom5vdhwhvRZT4X/fiu++ApBQyEZ+MW8ZJ/gyYGI6sw2lrq
3ecEb49wKMvJtynZtd50t5w6l8FB++XWbZsn/mCOTRjB9uzG3mwKcOucSkLocNPODjjkGfLQB2Og
qFbmZ6rH8gq64tmZLQFHNCwZdTlDx9cq933gkbCoOxHf9sxyeOnJC5e62tUJcLoso5LGlqRzGxRo
l7u7NTBcgnjM+JRgurE5YXshJC6hggxKVQ/gfCFfEBNCUIXYJ05Gl1TScwaEFL/+rwAcmYLlmdj4
JmWdH4z3EwWRj+tExeGM46PnQDL3NJnbyVtlaZ6vVnXRQRNsAp6xtWbdN62lohOXA8eCngxH2u/q
wufyX7+ReU0+4JroNt8MnyWXhFbmiYgoQl5nDN2o6UiPG6Kk7+4CHjHKyTyPVX3GPtHwR4R/dJI/
1emhTvRvCy2gwYywwfMZEQ717j07rIg4kXNS3kI3CzlCzvavWcV6xYteQkqzKAUNnuE1UEndRuxl
qujBon9AThHdgYxFlP7quwZkdWSxaV4eQ1yvfUamaa44bowlZYJZgBkn7yJoMiUFl9plKXuyxVBt
O4RHHo5feK9puBRAQl2f1W6XC2Z5nhOQYadTpPi+RSMr6pysY9RF0XacXTrWRMNEXlMTiCXfOyw9
NcBuJv3t6CXxMerCfS3J04aq/gzxXu/wuD1SipJtQXZRlltnlwTLz3GOEuQTwQMpewWd/qrZ6R2n
sCEKY32NY8cz1rynCWCZ2j9VZrhp6cTM5xvuIUNvPXnwBGkfKp7n+K6G7TAVhhDVEPKfjRicIwrH
IgQ7LL95IN/z78rrJZ/HPxwtSM4S2Onxc3m0CMI4kluYZqzaA6ia7A624aWFYDZLvoGc8l8mpzx3
7sIuZ10kaq6rTPHe4XrRO8NNdIm406VMArrJIQ5Us0MNxR/OVcMtTofHxtAdrvMoPxdgOxvKVfqW
ZE9YXQuX07wmQgcfcnmRzfQEUujOBC7ePUVGnIS5AqCAm9N79PA8uYn7QB5Gev0raVYMiQp/Ge0M
nCn8SV+wQDwZUo3bgVN/UojHoqWewa/2ZRFhw4n9SzgxtS749rHQCx39xJpzsPoUqWpafS7bNDG/
ceUztdjEmGSBW7g/hZa5s9drTZKdbcsflc8ssQAsI6T0tVSW8+8tN1P5vem7ej/AcGtL8RI5T5Yi
9uXS5t6ZmdLuADCFhVOXT8+00wV9snE7feVLTY+zH28HwktOa31MFhlTIkkTV4b85MC2xV9RQDOO
36h8uaJVyGeI7m180ek9BEaVqT+CYhqfdMSmduKPRIb3ERNnWtV3qnT/WFbxVK1fM7m0F1Vlu6Ln
Rh7Y6cbxHUFES3GLzlwwpxrsbxnciJCgVTIeBtf8ctwJ36hf3db2zRRTPyqzmgpSXEZlG0SHlp6p
g29PgAsxb4ABHA8T9l9OX2cmED2tHN9lgEaYIiFmwUJXwUU2uK49Z96L1Ayo+sa6iq3wKWVWkI3N
Uzp7tSJnOYGmLYjQwX9rIhIuxdxfTfiqN3VXUzab26t7bzv4BSQ9t9p5Jmq2AX7ziVYXVofkhWB6
bqai5dd7wB16cX5WJLAIKuYQYOvyXPlFckoFkZDJZo2sFhAgijcU7tZXYYiMDMS7oOFh6hmZzVVB
/B/7NadXGhnM7eg2r/nBAX3I4O0IKuJcOjQ40ViDrWg/1bdNHpZbaS2fup4sjEAQFdOhpM2HUeIQ
UHmcpg0suyX/0WUtDcHdYxNpOnYx0z9N9pkbEZVNHejHVX06NVX1TmryJWwrWCJz9cvlrLu1HvC1
3zg1PhrCoLQtmGG6DpL2F6FWcqWp6xyrGYBLI3P/JuKQz1lr+ZjI0EEO1O6tu/BBaIL5vljc5RLS
O2IVIrup65z0QAyJZeYZwh20MMFdAn8GTR9UtU8m51jVKt1rGY/baHHmEwG8YjK36WLQ0hzq9ugV
2gUG3MSIubPPIY7rPzLBSxAaeuD0jFBpOFrydUND7vAR9ytAMJqRm0MCqduxehZ2T0k8gIGDY1HN
UAzZ/WyFERPI9DwmMFgrBw8x6jgJBzXsuccFVHHw++pxLVWKyu2ihpqlbThhDfCeQlHQ4hJjiM6y
MybM+cIpmdvX3LvHzm8/02L6VSPLnP3SO/u1vtcltpBhwUJcR7Z39BUtC1Hmf7YeZiw/iF7LQN7C
Yf2c0H4ucCGgxCrZHabRWssAeDgCIeR2LzOMRl12Q/Zgq2AlnFHiPzLSZxtoDORW0Iuuu6D4nc0U
d0USVep/sXcey5ErbZJ9oUEbENDb1JJJJlWRG1ixBAJaBgLA0/cB7/zT3Wa96N7PhnZvsYoiEwhE
fO5+nOTe4lilKNGo8yfcQs7Vg87mML7eZSmlW/wqh37M6zvmzwSGpH1MhkY/mIZ8o6AkgT06/uzT
prm0i1U3wAu6cUYX2gfRSdswzZskeTeNy7DSoZXOWtm96LamkBiiYf6s7BQEIqGzW9L45b4Uachd
648H3GVs92W4dWhJoiDGme5TdTMGievfrNVTUppbsxVHHhN4S82jLB33WLZ/29jQF96837pJCe9V
M2JGCOvRMi60mCRnP/hho4nsu4wtvm8081V17qsWdnUL64fSFjRuKfbhxd40kROKOIM+WCE1BZRy
nsah5Q4l3Zb3pyiPWL9d78JottvZgSKIaja/qae740m915O89jNOKZ4ei7EuM0Z332jeUZ8zaNiP
/d5L/jR9gflBqFeOyxF+ub8DxmbanTCt1UnDBpiQq5npU2wobKgJiE9jVnenih8ZHek9S+HKNfrg
mS6taOfOwUsUlnItqko/dTr5k2QltkbXwK/II15n1ZtOJAMvbkkS1j/hhAT7RS3cJHp0t4kZ/ki8
6sXqy/4WjXUHhYDHnz3FP+KIEweFIU8zpgxEFjkgggmHLunkHeN8soun93jOzn3MEHWu/Q9l2cSg
5UaGmILtHEuAVq59ZQehsGswjMAKl5TNU2oT7RoSCtMsLNE4fqcjGCaf5BPjy9RY46t0VjLqTngP
ifYJEIq+Ja+jng4uXqNtUFOfk1RztqVJCNxEAewyc3d138BPzvWDFjP3ZPPgngxnifVETcslyJlT
+P6lxk7vO/eOGtPQZwTuLadJSbEndAeHBKsfrAvZ/SEB+pRKYKPVkBLeMZ1rC7pmQ8nqrwJjcKYC
ebCj6lyGzQ9H26TmIuYrhberDLx0jd3Jg6O8R1dPFeKSQ4bbwg0Cj4wGcFgzbLAxs9rrGazTygcy
VZjR36iyii0olIOlnIl5XfaAufEXhyu5B8q+873w51gTExN1JRglqk0aJ+nRb/+AyaGdJcHKa9Jp
xz3o+A9u9NgWtnMxm/KeEVxbZZPN7ZkOtyBUnzEx6qGb4BoZwXtTDD8rqSWEs4bMXYraKapsZ/Nq
kTzCcFqS9DRw/DEvr24Zx2YyHtE+kJ65scFTDXaPd9WtiGUAN+DNG1989zOT80NSOPkO+U2dLNcp
iKNijiqbnR9OYm2brneIC2RpuwMWMMYarkBdUoJbPSsjeauVPoTORM814+PNQPgxLRjPpFRw0WmC
owgIo7PLIuR6byyzzUfFqPpdDg7/ulPb1oQsmagifijMWp972BVpS62N1B5Pet1sKXm7FJYmLwNN
6yibxqIBU98BEXvH7KXPMyzq0EM8Dd0aivy4600JmsMyxNMEHdibwtcsd7rDmIB+aEx8bgZFugKI
EUz85BfbhnnTB0m1Fr79lDVRtwE+a68Six1IPVQc4fzinhmazb0LhU3P0COQxXI4Rtnv2CkhOfTG
vc97n9fFjx/9LNfbYLAYNqYQZHPA5I53mxOKz8uZqHzB0yBM5gcq1PCIeWo9OL5/cnzxq9Rs1McR
RHIkRPye9bdW/Y3Ymz/NogwfOmPelgs6fcb0MGUQjpVQXG5PlT8+23iUyAkxltOx3d2UaX0V00QF
ZGbgZiVFzI6fynEez0Pey2tTZwevKTemo6lUXrrbY8jdurQAb2f7VvgXusIYb4d/MvlT+9mxMLmb
aqexafo1t37lHGLNHlBZ2tnTm0m7ToDRMUgLH4q0S+kj9Lq+ojDVcbqFh2bt1Hs613/LVrFF7vN1
3tofoVuVv22vOLnYsKe2uqbSJ7xlq70/W82e4CLY+jY/z4TSamOUu9n1ORQB8Rv0tOKVImPHclHg
oFkbs+lthipgIp0YNLLpe4UFC+EwIqkxdvRX45NI7PjLn6j17QfK6uGEXjOjYww/hdkumYaL68Vy
l47FRSkYeAEHB+SNsd1MsUGEUA1nK5v3SrnZRY0/WvqkjiZ7I6LWCQhkCeCpqEBGFcz1aqDtm9oJ
+rMeKOFsNOVnJKs/GRlTNFHMT54GgkC2HQMcP2/b/swVNjhSKqhCFCFS0hIv524NV8nZZ07Kw2+y
iid72d9AlcKN3CbbWqeEyBmX00PAAXuw8xt9cj4zhn7fOFuReQe0tV8peKQtIOV0nRKspepkxFZG
n1cYEAXtnKN2UIL59sDtyvyedPPjPGTDTZGR4GjM25k28xdy5ZX0d/pn9gk+QMgqZbydJL8FG5zu
DrHsYhLSrV0X1EuHCQB8ENWUVfwAeYhn3zwuR0Zrm2b2zmRUdF0c62ht/c3zWt4+i1s6I+6T8D0F
a0VHhpshAXExoapHIRmd+Amt1HkTUJAQ1QdUd0RjwVSbEkbgZty5hlV+hGl5cwHDbTrRIr6kl3y0
smcSu3My5pfvD4aRFov3m5PFIDYSDB7qXAKP24IZTSn4xqFo659O+LbiMJ8UoNxUF1Tnmdo9kVPs
6NfeZ1L5aLdyth9Dk7wUnaolrgGUiK4xz/3o/oiBIkFAHjYkyW6lmxbvRc573SO+l0tIOKbxT4yL
0mmhV4HxwFAIOn+6tUiEpzBgwzWFQJgqBvh85arE9E3FVNK82Gryt10dGhsmdbQMnIyOoRdch33j
An/TA11SiTbWuE/gTfvZ+JiJeU3GdyKUNt68IK/2WUcDS4hXsGEbyCbuz1jO6JbMMbVSw9YOl1QI
7b8QKtxqCx2IrOTEBoVyb+Iu+owvhbhbWexjMaQPsRHcM7Ngak2ek21yyOCuJ5k0AdM+1CPxJXo/
O0Eer6sz8g+eOIZd1Dx8fzB9CssTdzu4doJD2SGIZ0tzD0uGIzHIDXxhafsu2VF501DuzYgpTiNt
wgwBCA6zsx9H3JQXuXDsbUau9iA5n0a9XgX+TFLHDi9kA3Dfl6TZBhDkRN0rj73T2KOATPEhKEsB
8wMsejyfcaC+xY3rXoRMoLB3BG6kmf+kD6rZFjk5zjyIQR5MNAsInb5XCJtTnpnbZhCXcWRhqurm
aLylDt4N0BvDjrkzrK6Oh7uwI24yem/2OfyaoqvBco/svBcaGzL0MN+JB5E4m+1LrDL/GQfpr4Cc
p3DeapttbW2szRJb9eSp4pL2wUnRyBfYWbhPvKIgNO0/xpwRWhE0Wzh6zdpocgPsVv3XzpLffmMG
u8b0um3tgztxicswQXG4BYAP7Geupkq4XznMy7MuUqaY2M9AMUL4wopSxv4xyLyPMkmYLvXhlZqY
+JkUtpWWIPlSh5Uxf6WPWj9g/hKU4Ao8rCghnOjKgF509gMWCz8yLBiIuFzzIGFYSF995Ytx3RVU
3gre9I7TAvE9BLUEv/haxcFOjN6un+NHhUDG+G7qjH3XYA8sIc3zFHtoNSB9qbpzPAsM3jwSlEnb
SSuZodR967CpA/oQiD0xpXxHApqflGyJKKYjMiBiNdsDA2V311Z36m/nHdk452CWyiImVn54wYtt
IQ2ZQ3YBR4FeUzLdYK4eUu1gl8VnkQtO2/2aTd1058gfHfsUNcbClk4dpVjXUdve/YAC8ZQqZW+I
KS7XvGbCPekqZBSPHMEZWbG/NafbLEnfpvkTMUFOSqM8Sex8exA2TLh1B45p4tDr4fcLoLR7VrDO
UxOfcN5/eFlgHEyK4COVGLfG1f0qcll3Z/gWazPwtpVTy5fB0ySA6/nJGTvIKnaEC7MayLu4HVu3
OTwXKokOy8h7rFPipb3zO5w42+dheRh0Ze1Lp6VIjNRXWlrkf1MqbBZDTrh8+P4vZ2lt6cG94HI0
h454HoKpReT5mxX9/eHbjYE1gTxRbo6I0BKPUWunBVMoXEonThwIPknFhlVynsIdRigIGCfEn+9e
nu/Pf3/oxoasqRG88qMj+X73NoVjyegTqsF3bdH3H8WMo6kY0Yd0sbZRJPYqc7/aOTl5/JY1g0F8
1kOK8giXhBsW5e40Lx/wFGIASV2Tc5jNiW9Sw4kJt/rnw1tOMvUULO6z0khf/FZRPw5s5J8/Chco
y//3Uv9PvNS2a3sU3f0/4+6C1f4vXuq3/453/c8/+hfv2v034YC1xkbtBIEILGy+/+Jd2//m+cBQ
ndB33cXPjMP3P9zUjgtn6793U/PV7AANxA8EA97/lZtafH+X/+qn5vtzWuNr8mOYZrA0+/36eU/K
GF+y9X+CwauqaoqtQz83TxB9mpWTlZRXXHDLwvKI0xKPULn3m2YP/eZMXCBzBmtPDJ/hbbEcDSYo
sSdtTfZR+A/wSTckUjRCD2VvVd1mhyET29D0h1NRG6/LDpLi+tfZWjJtCrJYyDzezvFzsKDkND9H
1njHiLSKVXBqzO6ZDQrcL+gmJXE1v7rmlkcFinzI/iLnv9fR+CPyaxPXJaNsGAefuntM3lq3Y6Ol
KQRlkfFF/cnu8GvEOnNihsRTwLsnwrsEXUcmAyzBYBynvwkmHsf3InxuJQKT7w9YmgIsDZmAS2LG
WBEF3ppoUX5LX5w6gqiHwFebzEW4WTlyhJkNnWZ2YO94PiWiMUlQRi3Ewcryr1+Quiz4x00bkunj
Nt1MitjpmDOOy9J7a77l4W/bDV/sZLimSYgIYpO0FRR3fZdj8fbdk4iJU2yL/9vGVbBTNTg4mpB1
tu3ScccRQK0clqZ1JUmOC7PkIC8yDCCGGTlA304eu2u6YErnB2b4eDez3FI2sySr+fmFbXvblsv+
NZI4od2NonD+PPndX4B89aWGTZ43/NpwlI2TQI11Kyd5hMID0Ru605nZEg2lcohhDsW4ROLkVpj9
7xqm1F6OENtkEoVvaFrW2zRbx5o9veB8jH2lsA6TjlLUWua/ZNCsQ5A+MT5m6hfqXRNI5zbwYDsG
CUFte1nzljavpa5PGTaqtz07aPyvNXs/cnYcvjxp8aM48XlIRmGtyTCt2hGrajsa/Lsh37PkOnJC
BY+tTxUxrotaJmvwr98oQJM7Cja6UzK24XH0DonP2x8A02F4FO+nNP/j6pBhsLXXcfV7DowvSR/C
jqSS3pqYM1ZsdVKmFScYTxOGoX0ZlJd2aWQTVol3UAanJZWYzJ27WeqjidFmd/Ch9i6LB1TOogB3
ZJKr0pRo0RNypvQCyFtL1K/yimdqXcB1W9PXOAoNpiptT4RtLzzmwdkut5o7QtFgesrAZ2mE+qcN
sxjVBjzdEtymas6IJ4HbBnoFMmB/6pcPDhnxQqfuP+VpY/6RtOGHYxYwsV2DsAHieP8rC4J93IPb
Y2bS41cP8NK2I0EpEsjsv/K/RZJCf+x4I9h/XlhewEPK6nfuF+8ts6wdMLwY2+p2bBaFtuJopyP3
P1U3RkZOqppOLLdbguFM3Ol9M2YE7bGAteAb2A9TCYAlGwJ0PEzz1C9zGge8nRbtKyzSQ9qO9GRn
brf9fjJ+W7WjIq62umQ8XiVxd0b+fWqVl+1nbI4Bgtauz9yHpnGNvQeNx6jTR79ZqIyu7NYasnMf
x/qkce6ehIME0WM/7qtw18ckuNgb32TKqKYWDmHKGu1j0sUCGsPP2Bl01Sls3F7nQMJyqGxLhwAU
6GDeGpx+uPFia+0refjn50zcZ9DdSGGVounOdPAxVFSiNMg5TOJ+MnlWeFzd53/2K4ANDzpp1vNv
c6mxY7w9nqKZg5m+Z7rv11qZNlrRumzm7mT7wUMd+7y0HuyNKi2OI83dNBJPh+8W1MaAElhE3bRS
apHWgVj4hmAwXv7UBbVWarLo9EEUUSwFa6YRX5Mv0Nwr+n46xSRosJon12KlMXzepSbJ/JNvZwy6
RDrd8yC4eGoG4VQY874/EuNtHx2BmBEQGMhzfz5bRH25eHfB2PqnuY5fWjmWeyI6WAW19lkRAog6
k3VqFqVWdrwZbvZbTLQle15cbr6Hqn2Xw5nwwFdP2fH7QcR5DtMQxZJTXGoOTNkzhNUI6Tx7yjhc
PoyWWd3bMNzHVtu+MRZi3Wq6j+//i2W3QGgTzEr9O/lQ6yqsznmYXerHOOksKcTMOigFur/E2HNn
7Cg3cWgaG5FZzsVqxJ9+kKeCTAJcZopxnWQ9BD1KhKweCHEv7Awb9V631KZC7H3npV0FaoLmhmp7
AdfFrj3rr0omNsc6AdMgrHFcEAEZV15kxQLaPTDrGKk7mES9hz6GgyDjDOyPUbwpHTR5MwcUSHbb
I1qKVZ4LH9d2x7m7o67xMZZfTjS756phJju1tbWVo3rkKBSw5DcJlx1kapd7CnBw/FVHabB2xkwf
MisgTVv5JxEa3smTyaUlC7b3W8LJ5YjC2DvmxY0ql3RsaV+qPkVvmztgTNCWNkZlYDnII7TNuO+2
okvfvAkvRMroAQd4RGCaXrINwmRAw6p899yi5IgKGbDGfbcF7esdxol5Ul/hDRgRwZ8xxDpR3t2i
sr7JsKqOyje9PTVrePolOarISupTkf8ubZ4ikMLmDRYEKh0ddYTw+ZJoC1wE+TbWCcXkJbBcSLtU
WFhlnF9Nvtbm+xO8hOXWr9WeRQnOQ5JxXBDQRNXwXNqlt4e8dlcG2bIk7aFwhGV5rVv+LzHTe67M
ZEcw4QUm49Ew7Leoz6LPDijTOhmyGi0BWF6aPQ/2zInEAWU6zmpjjVZ/CnxyFy0cJFMbWJ7xdtiY
9EFSBpggilztx6kh1NamZ0CWBhSi2hvv2u6OPgzSlGPfEx5d8LlD0567M2zodK0G3P2jbwOvnnhX
GTSzjbPCgw76lypQFHkWmeKyyn8aKrzb9Orc4N3iyh8aMKb+dCnrCxkyZtduJE7KH69oNd5GtqGz
A7R1m/2OKUxG4wls4MAZ4m078JcQSOFnRfpDzUH8iMCE1Ifx02UOAcZnU0aD/cxbdJqld2F32t/x
sM0w44wfaEPFxmIE9FrEzjVP0z0uyfYSaVRinkLz2WyfASoaayl0/uBE0tzAF6vOonOeXdOLGay1
xk2S+b9ilahWwedE6cYjmwgSxPQPHpSDpJKmIDyymPGz4avXAS7NWrUp/mUM4q8MGTFyjVpgQmQS
6HC3TTSZvBbWj1lZLVNq3p6KJJFs/atVQZ8yAiL5SExkFXI7/fZEP/dJYl36LMGcZlbiPRH7wFbe
OSTNu0bxdC8Mac/YnXj44je9pAyOI2S9U90JHAgynHdqznjuN/wIJBfwhTqJfdGDdA/RGF7M0YTI
7fY2jKcsgmfuTlvpxT9bDiO3JNXlFtiVS4qg6ledrcu9rpLqmDtF8DQO7S1Mp6dhDtuXWQLub3zw
CBmg/BOj6tbIz3U64dWsqZlrbfHJ0rey66R/TWh0tmOYNoXkimMXVmznMYbRIZP8Al/yV5pCP7QN
NKM5hauT4WGNP9F9BnThAft8Z8p10cLspUs5uE3KvodTSPhysvwtBKaUUS9mYVqg+z37ZqLuHRSj
aY4dfAsuVfZO3x6sGBbtnNliLbrJeq5qvlxWdqQAq/697yRWxNivX02BG7Bg5vPbhSybDHXw2s6+
BykMs6Tfvpap1a6LEZcJT876o0sBDJaWEZ/pcEVWoXWdkuvqyy9aClhoYcH2Wrq7smtey29Gi/xK
dbtMhenpYqF3oPkyv0OugpxH/D/wfJ4eNRQ6OoROqafe8HsCt7fLfEOHYXXIZnNPSxdEzJBCwMjs
5mui/nSFhzCnfTZPDAqAbbIhHjyuDl5Xw1ji+AWb5Kh9nyKrvTgxNZVsPWgjMZDq3WJyDkbP9DyV
3rnFA7LBBZ1zwEMGl4Dwktxzn6aJugs7aC9Z1QWQ7op8n1E98FCF6U++CujaxgvWvl+5PwfYCDdb
UgyZYOLYc+6jGXm0fvScDZs5vsdjbK/mocQNj3DKL2F2RwsL4CqNnW3d+xNWh6XQBkrfOpxlAdLK
Hna59K29m/d/R7uiYiUjSG77+r1sqWApbDaHZmRvHG5/GBY2jT2y30H75jJ2wxXe5+hxyKMnGpld
7hzjb1kDV/CMIzGQY5zSAFEWGRGmns4wLrRhnfTkq4pYO8Bo6kMddcZVGBODzurQsdjf/BQzYBrI
CeIXVz46O7kaXlGwm8a1LbJbnElORgJATBsgzvhmc0KdT46l635JPVs7Ekg+o3QiUirugNcPGk++
KqrrmHtPiepfdIg0ZvhdQFlpHXIKji91UwebXoiKr4wPhg4ocAl8Zb+x/7qRr/aNMFsYqGV6Y7lh
v1Fb3b1NQQtMEjG+SPtwyyrZU6VL12lp+zVhr2JYG+wwNrS5PIxFoB6iD0YQepVhGjkUDDHwaJrN
MoK1j/3kPyVQeA/jWNJQNBCdhXBnrB1aNC8iv87uMtKe4Ql0Co58JP0fky33Revnr2Vk3gCecC1C
jZZzo3h/sr0Dm10iVZBWQaPr3XHYVIAPyMQSv/RbE1plU52NeOBWBzCBYpVdsOTIs8pmXuQIiSnN
FEAULkxM4zg+aCup+z+zcprzIIDWUvXys42zYq1h3WDW7k0K6sd+pQMdHq0BP2RKVKLFffpECcmH
JcUE6mmZt1t4563KIS2Uxno7TIM8FLm7AlxmH2Bz2cC2sQwS18a2NBWP+B0Cxsggni0v6CGBBr/6
KazO7mQoWCwCURgHT9+A8vUjfXPKfqv9OQSEmqrrUGUvRnF3bSWfvSBOro1jMfImmIf0ezfaKlwF
Ydx5K7TI61gMlyJloycd/1JJL7xJGiBwsmJJgcM39Y5zNvzfZtVPZ0xlmPhSoOQQ4cGpPmuSR6ds
4FORiJE/8vhYGHlCczESH/zvcxdjoJs6O3pxAuRvHzv0ONef4Ay5gqzHsvXlxyBoRaJWbJTioRvo
d7dAgzwINBtkeizzoUvWLFieuIhbHitmsQRKzWpN0hQOZMfVq1PzgBMRhKdH4TBZ4XXdQoEqadNG
Pe3PaWJvrMpigxh0L1M4Ddu4N4hcgKfcMFQXW2G6ybbMKJTq7Zz4IbPq3k1JwvK5wqI811N6Ay1L
HSUw/ZRT4NFyvNdYlhBOpsoAtVTC3zUNcfJec4PmVMJDZZPnuzG0cWx0vrcOM/nmtTnbmpz7SfB6
73gErOovVP/xCR96AQBz+G2Nw4uscG6lJBRt3bjYcJw/jRn+cfORImqr+OWS5jkiMu5w3npXDsN0
4ngExpvWE2+2c5RWGL6KsPyZaRh0c4i9cLSAFwaKkYrXwFAhpuUUHdKbhR42LNx/aXXPvBI/nK7Q
R4LVbAXlU4m5pePxwygh/yH7B6K/03sUU3zMPYfxv3GKe2EHR9It05EU0WUY1BvkKnjpVN8dXUmM
jVv8bBhaIAdbZK/6IHiqSEWRrj/Gbtf/4sNmrjMihbX/LFN74+cDeV7J/tdvueIH3SH9yM3IdumW
JB2a8YCqETN28owOFZlXdNKMDSOv/fCoQKJPzom3Ektv7KegfIzkeRzYek6tEe3Vj6lLB47vcIpa
q97wZ2BzK6cjcAFQ09gBsCG6Q4IFIbNmdeuTeUHqH6QY4KUyXNlEBXa4ctawGyqF4OEx8Busn81M
b9ej8Md39ISFU4+dwFCiPajZBMKlpwelA+eRpd99zLH1rRA36FJShHG6KjhDKVdrYQTsyGi2ato6
+SDqfuRAlX8WU7x1fDycKmnktaDqk506gbpFJVjPi2ZI9TKPJ+jtN8tk/hLwa208Gf1ecADrGRbY
2mknJqkGxd1DCqsvQODFF22vm4DuvhE30cYMOwouUn5pLzFIT7kT2kZpyUPLJddUqPP0c2q7/oMT
psdb0WwsB+WmYcD6SO+npgGl7Xn6w8Izw8S9QteAzjMpf9sH4mc+kztt4EWX+bifeKAr9xuph9gl
iupBZNElyTEbpkG572xVvLgzpHrTS3ZKOc+JDqpV04tzm5C/D92XqpmjDQUAGa9/I+/D8kF65Wfj
98WTW3CBcurz4nqX6xFj/UCwU3XWDTXQV6cuzSDZNtG0ioEzDFN8FVjqi4noSu9BxOkquwQZzU3q
0UDTtuRoKoMrrKqTL5IOaywz79ikHho1/RzJ/7exgoftogm15a3F6kEtMisWPV0yH+xXXuWhZUxy
c0X9MUbOIRuZdRfJYqKx2efQjIXf8upC9WOU8eWCryvYK7rhYx3IF09oe7WET2iBgNfpJF6yqipJ
Kpe4NqwQlL5J3EaPVgbh7pVWZ8bW0By5Elcl/GHu49dYY7LPcclT7IXZ13gtc7IFZUO2TmQUcs+S
cLZWH/ZkL4Vb1MuxaaoSYl455sXdEOLuGlH6tWBjHdfVu8tsBAPnytXFvsFjokqA9BYCFR6R+UMk
j1KyU6jzH1yTn05hjswfIWLWXvfRS0JAwore6Fn4BcoCI4hhnusJxxXP+LXmASAca2UQm9kQ8nZI
q1t3d2Jwyoxi5Xm0v2S5z8SIl9WRjFeMu2+R+XC17Z8Zvr3Fk1cBv6VBqxwdtWkL/GpUCX2Hyxzc
VtTz0ekB6YFkHT1XpPdRFIxxqzqKF2gZ3FQtbx9m+Q/EwwkvpYfDcMCSoPllQTH8zY3gksW46kae
k9RDB/XFA1eVAR1Ci1QHv4M3z/zySwXjF8AwxsaMD/Bms3eazENbGO7ZsradFXvYVknoNEyTSZD/
8ZLoc/a6GSc89u0qf1BpsFRwOGf2DAL8CpnZg+W4Z+EASiKlclEx6Cp3Kuk3tvzHKmNKM7QOekNP
2Qnhjc1cdZ/EJZ58K6Pzceb0jg/zPCGHWH52cMJTA3lwWzFm4TCdrMOUdo8uObd1/SuG8+nNCQJy
M5RXi6QBxh4zL4wN05RwZ6bq7FJTEzu6O2YUcjC/e0zNyTpaTeCvsARvHGCSHeiBi8enbM+KN+jY
8FPq7g+oBH2bwa0UVvxLC4dWgAArgUmRjkuhjo70GwErZ01QTTLwZmdX2by0Le6Jla7p5MmWdh61
9PT0S2NPY9DdE/C74XQFcLz0+kwhdwBv3IBnsT2OM+0/7ncPUIz3karXhzijI6hE7zAoDQooD/KG
I5mZ4tNcWoUK46+xtAyppW8oX6YLrg28dekiMpdWovS7n2hpKpqWziISiK9yaTFqqDMKl16jhIKj
fmk6EkvnEVZOdc17LgTkjeaFyvrjaJGZH5a2pIp/4wz0J2UdrrZEcvoEAv7Okaz9SD36liZIvgdk
b3vjGrQxUeLNK7c0NLFrVAdjaW0KqW8KbPeCw+WJ3R3IvkdjJiMiDN3sv4GknQlZsVnaoDzZHDvq
ocqlJ6qsp7s3gtMEPrDGqC02JaVS3lIuRckU0E9O20vvFExeQks6MCiHYcLeVMajXT1YHQsvplDm
udVt1vl9Nvt6m2J7WqcPRUsy3BW2Q/YlkGf8ube4weKIQv4ZCfNL4WjnyueQxDnmi+XG6qOKSnio
xnb3FWuLTg15TQassnJp3/KXHq5uaeQCpxFvm4jG09CT/r7j+kvzOL+UxEiPJfuDQNHk6eh3OUW8
fV28HWjLXWpZiJMR8jhWJem0Ft9rMv+dYEs/uSZyTpiOT9kClEyI+uOd7GiYmGgjSFgDzLkkH0MX
md98jks1mUtHmVy6yqATj834BL0Z+7wQP4HnuuciMR6Jah37sUpPuWn1G0wiKyuiDC0U9RdXREE6
Hs9XTV0THFHshNm1DNlRICyRZ5j7Vz1QSk3mrb/YBCh1H250H2BRTho8xlX7lob93WuoawuW4rai
hyXk2uzQ6XTD8UiprjLfCPIzApgxmKpkEruhnbyLX/ebufdfsXSRC4mqfoulrTu0iYAukYK7ZFxm
G+FXSPvOj9z8rOQAwoJ5wAHGJryCybAgpgy0ao5ddGiOytMcc/ROZP67TZudz8wZplM3vi8ZsZHG
u4Tmu5kGPL1U4dV04llLOV661OS134V5S3WeRYeet5Tp+bTqIUuueCOCzdTKQ5n8GNhWXlNKYyaQ
cJvZy8/M4OlfZIwwk7WrLXZ4IRZ7WOhq2+D65VCGK9oSd4M1kvOh9ZJGEc8jIjJxRKuDbCw03REs
Pd0BjcN3qpcSwZo2wRJz367yfuu6YHZew/euMqNiRMrWvyluquEV6ycARAL9bmJbiJZ0UBURHZfU
A4j/kR+jNlBv1L2n7XDih9sB4ETD9ellwUNyMgpzeoKL9TR0rFsNFYxO6/IQ89Qihuj2Ibfws0xn
Uwr1NEGqnxRYrpS/12JARHqF0xocGanPG0+LfdwW41rHeH9cckQQR6h11OodBhn4cPHWdaBp+9F/
gan6KmiE9GiGTOruEGOmjAsqI2MqDh9roqePKdvCE2nG57gezHNA1yQFAcODy7Ja2dRQon3RSQkV
vboMS02l6SdHn/jdahIcpfEjlD9KYEs17ZZ08wWPI32XbLUpvpT2MViqMI2Mxqik5llVJG+Za4sL
Zr9tuxRocg+zAaaDY+ZBs+4c2KATQCvbg5TWu+RK3LZnOS/o/DWZlbv1Q1CCyFhqO3mwTpR4erR5
DjBSgOM2P9SvpDCHQzl7S4lVsi9NMGCmyp8n4fK6JSZeBHgJxkBtqGIMGVSMKCwPGXveZhqvQDNB
FQ6W6pJiMaTCFnhq6RJIy4Sa1iFDpSiGfWDw9nS0lNGw6YzqGiIxFK2C0RNFzB3y+hRkhrVVQPoT
CBtQsJD90wazOfJIQ1tqTGsqDzXWjMw+pz5bL3O6zAaKaJNWqKn+uEGEzPe9xVIn3eXQEWbtddph
YI+f+p4Je0escm+C0JhD0W4sLO7ujAqAfMAengtT9l9pDQPHl+WuopeCLBMrdGVhbNPhFwEqhMx5
evEqLpTYJqMz/Dt7Z9Yjt7Ft6f/S7zyICE7BBvol56GysmaV9EKUVBLneeav74/lcxt2+VwL970B
Q7Atq8xkMhix917rWxSVFimz6RI3m8yMJ6E8vdjxry42fw5zDRpjsWim0ZKOSExrWtLU0xGo9Dke
V9Ug3XsXcd1EhgaSOnig1Qv9tezUmu2LW0picW37GlGVMmvJzCuawK05+O+Jq9qVldvGsTJcEgch
PZOpVWwr+0FK3qPN4D/rWT/Af50YrAt1U+rxqBwU25ns6X3WxY+5iykdZrBOvQtPK1ftvhxMvg2O
u40HliXqxrdeOhvZl9mmdN9GyP3wyt48/F6jhlQwhOSHQcsf8aXCkumiGUAIDpO1aUbkkBrxbZ+F
a+8jpBhPA5nF3EESJvw7O4Tg0yftocfiheMUsVogMbCMGoXl1N5hj2ZyZQNX6BHSdV6iGIcNR7SR
JGHhFXZ199NIvlQlm7Oryx1Uhts5GVHqzsUGzQczF/OeZNBX0pUb36W4JM1Ij8Q2eykBzr1NggGB
zuNcAwjuMW23MJ057RD8rJcI6MzGSxCVt/E4v5ORwbKZhnc+EOQLszPI+H0oRP5AeOscDM8MvHa2
o8uL09q3NiPEKbH7tcZchxjDf0iWkOqcqncZ7RGQh38DzsOex+fikGzNtLba+G34IKOAcGFc93KJ
wTZt99SGKGGyOMYs6aXHLmq++FpvmXMM+6jjC5o5kzBp9fYtfm3sKsznw3leYSfbZw6ic018BET0
gMJ/dFZxxtu1SJutdCq9pQeEuwGfRVvVw8Eg1GyaVHWFw0fMte8gyf1W4NBCZuPCR7LvK6luwLU9
dBU4bDp0FztAxiAVvSAMHE/e+CNbQsfLJX6cDNu1TKkAHdG3G/iR+QaddY3wOT0b07przfI1CSf7
vGibOLumHIuagbjzHiW7QQRKxxOxr4XoyJ6BDxW6g9yPmLs4kTnkq7oYjlsQPH7YFzuaJqQNO1Fy
44fTa6PbS5EP6bnKQF0EOF/wSp2CSB7iJbLdGkckKKS4S0Auuy4iHIawhNtuiXp3ltD3cYl/D8mB
70KKp9AjxTRluOI7R4SMeIondhbdsWsC3xdl/rb8Liati1W718rwzhReW1p7gB9eYq7cIba3JMSx
I6veIrPeDof7sW1egDBsZzLtcXcPN2mpnsShAcBDEPpFkne3aVCSHjuUm3HjPHgYE5/81NhKKJgb
xE8x3JtwF+gMGXlQYEcLQAkhLaUz20pjAwymW7lTeZk7BgHLEVi5H7O8aENpPl2JbGAoFrxVFNdr
wtkx0ESbtCNuqB37x1FySAJNJraWSAlcFE4KDN+u1zLBUlNaSJqg5WH6WDxWXSOsrRwiY0tTZb5L
gu7iDjRF/SiMiMR8tJF94BphWwOOc/HDJmRepOSS6U1Jo1cKqUbeI5DCA3cVLsaRkfJ+CNL5Rvnj
OeE7Wdt62OmADraZD2/DxNgZLge3SI/FsdfFkd73BsMcalav3FlGhW1JAvpKE9ZZTXQ5gQ9EdZTb
4KufjF86WF9bk/RAzkStR4DDKQ07KDXDOcD9HE7wpYQb+vtl1a6txS7ZjwLSZexf29x+Ew1fg41r
Y16KhqmimV0TYtU3UL1F7xxrACJ1d+vIm7AW2THS9RsWBIH1bIQtYhE8pURw7WI6u9pPfxL5HO8s
qLthybqmVMP85e3TBcxrLohexziUiKRALuHUw/d5iBnC9AVY3xa+b7SAfhMDGb8L+zdwpjWTSfdB
WPY+WvDAkCOwkBVlD9dCRmRTtFfEjNFRLVzhBTDc1tfcpC/Gyn9U5tK6gUVstu25w4AIuFxt+xFc
MfUHATgLwjheYMbugjWmvfcY47LZO9Vzt4CPBYJydt6YRm9zEc307GX2c7zAkqcYTyVAud6laUQ4
C4Q/981bAMv99xba8rRglyML+c4AiTldkMz2AmcGaP89JJ4AUxZp8l1R/UJMNBrL8DYfzU1qc2Sv
qEZcqM+g1UYY0EpvqwUJ3QbAoTso0Sm06JzxMietfLbfknictgabxClm4rUN29Gi/ZVf4HxSXrKe
fHw3r0lCxGVOghAJXfUAPAAqBckNHAJHtquGPuiWmvhYcFx8mapLU0/9Nzu0B5ROApnlkbOYx9+j
bx7t4lKJ5MaiJ0+H+TH3oPZ0qrlRbXHyMV+tLMD+ay8wKT69saFIdoGNdzxOHLuwRE5l8UZ8IAQp
aCg2b6+jEcHPMX/FOrbO4kdOfboRnWEf7RLhppNhzIJ32vESQMuF8WMXhHZNHGnCUUb+ikY/Wgaf
T1L4tA8c97Wzun20ANCk0UnQAeg1+4DGsMlYmNEekAhGcnv666QZDCkSmN5+FVG/Y/ghREDJHeZs
UoP9FbrmcE3V/QiXFfr4F/YJPnfsjKvIDKAqzh09FQ1x3EVNlUQFhHtijlIx7ZOC77UkQXMjm45q
CZbuCt3ZvEpj86Xtv/mMDKHKL1aLsbvnKcr2fRtt3IacO6PmcEq0Q4zd2G3Ku6ifna2u8ZNX1Her
pI6+uOVaGm32DFHg2tIn3uWDT3YAzNaQcd46cID5TfGFr6B6RBlFBsxUga0k8wNu7OToSw84r10I
ejBr1okNU69d6HoOmD1DOYyjJhSxbUmEVGOaZNYguMp8N9m49Y8mTplOT2uO4Se7sW1eDKSague9
70fSaoLSY9iNC34szJ3dZsPactIIY9tSGWCe2+cJfIsiG7fYZVz21A2cDSxpC1sQCM9lzpBrCgta
SSsrHmzBe28izdHN5mOGOxdJok1zueOd2iM4XLdu8b1nw0fCr1epgfG2i2nvWir/kiwMRAEMETUK
XGURTge6Bk2dHdKFm+ggqzwloBQrx9Mc7BeoENoXDz5Gw5owZ2ybU2UzWvOzxfD5PSNsY58sgJU6
w0BvcbvNheSoKNTXs2vgFgudEAExLjaPA5SeIX8m6Kk2ky5psIQswcmzLjnIicL17E3QO7wJbOPS
VNlPP4YWSSU9iq+YsJjOgavBZ2EvNMp64VIaqTzURc/5HijsmnfbNjLTGW2Wtg4pwpiJBm5MSFZh
93IDYXbdO7F9Cz8BESN9NLZUCrgcWR6PHcZvHsuM7AlGQFRjYFrPM3OzaYwhFuFaMBv/WTVvADz+
rQcmAw0MQtSAEcaWD/iGw8pUAnQqiZ7clIvmDyvNMbLSbiti+XOesmQbmItUOSb6b6JPBUl1OBpl
ax+zOrxF3+bsEHAD1qtF/ZR6Kt2lhgRpInhePgZqPQLCAEbOSVTjhvQQ0D0oV3ZpWoVH22vXlVVW
J5RR5PNWNOfG8MWKHl2crkzk/QezS6vdh8Qzr4hD9Rt1sPVYUR4qevKL2JKd4GrNSMhwpZ0cU/V7
+t3jiRV2ofVMc6UtnwhVKk791MpDKBrkE8MVijkQWehScIfaQZxqG7Jl6AfHj8vxHZeeJP+4SeLH
oRZowiZSATN3ald/qL/nRb4e9e0Dze5qB/GyOBmKgBzR+2LT9/OAs42eHmKE2QcmYXf3kBOnvc0h
YIpRdlS6WAtyL1dNxrfqTGG0dhY4Nabz8hQQr7jTRnWFPouOF0dwqYvDMLA4nIW2n4ZRywG6wU/l
vfdNX+2mHsm4dA5DHNGYJA4Jkjeg04zIIvZhEMSLqBRMSHcy3PytEECcIGThZOstbzPrPt4G/vR1
UWIwpnGfZtFpVIeoOdcwXK29axeHLsyybTMb38hPgW+W5Pet9O3N0OXulmV7QYceMxZV3/LZI6fs
45cKim0EmKEMC6JSA84wQLkJbLESDl623jgKf16ptzHuHc3g8I9fqiQ8seDG/YehZ0iiVydH8irF
LThdHPH0tbtgPMWR3I02XngXzUnAvwLOOl5rHT7PJMTooEfV4TZQf629aQNIKS37mEj1KzB6j212
wfh6voTCFPM1ax3TA8OfWiFx4pgJ+3fyk3aLfLBYWTay7VYOL6BezX3FS85z+/wY03c/+eRWnDBx
bFTuGtjepFzTk1q0tOHkfE+VWiSMOUDTiUeiDYBxqbZ8o8T9okfsdlPmkgJL4K4l8CcVC35XFyCV
q7Z6QDo9bKPMJXYQIT0VSTa0ewLn/XWa09XESn2m81whd2L1GZQ2jyC0XubQKqCUGK9OA1oI2xR6
4/TtQzn8gfP9+LuJJirRJt49hQOHp+nNThZzQAsKrbC6q+FByZ8JBu6CW9Ta5NLPbQV8oLgGwRwh
zMsXc9wAbjNf+x7fG7LTnbBZCR1bNOMtTGoerczStutdbaaPH6uKOJyGIJcQq58Iz6Qw3pn87O3H
Y/mhev74Za4LJvv+NRixQbTGPZFRTAU4N+EWqbKdWhA+uBJ3HDq+DC4wI7aeYDctdGQDGDGxI2I/
NJk8QYlcBjY3vLYRJi9XWxeoV6rlSRG+iM/WFIQbmFxA+pxh2R2mrx/8cqMK+BFkyLUlbgLQomwx
g19dbaz0mwoMa26SruvE0cHkneT02UOKP2EHerLhnRwafL4++OnlA/tcHXPGQOCMajTb9Q5NtVgZ
h7Zanu7YOn34zsQit4eMYx0UAVzCYfgzEJbY2oG/r2YL5SXYJ4/zFI25cS38bibytt14h4j5MFLd
8Z0GOfs+TKAPDv3HAgxMXgmGGphkGjSro8CC9rW85FTy2JF3DmYDqOttJ20ssNOIMCwKHvqEgarX
pwHyj52L2GfllQ3LzSrQXuHYlX84x36M/zv4WfyHHIPF3vQXd5EnSCvHemPSlZP4Xj6lGATe0FGY
jzUKdUzcNlm3sQ2eIXcYJk0Qx/GP8/wqbK4nhCeKFgpTs8l582jj7f9kzfoP18If+tvFWKbUtrJM
l1JE2cvF/snqhCl6cmyYAgchkE+7tlXvUmIVAX+KiyqrRyqSTbhkVRqor2gFQUuTrZlvGqlndMtF
8FIUjwlL64b4qvxmUULTan4owyS5dRbGUd9s8DSHdJ/IyyQBgAQdFRpXUG0vsYtpnWmdeWrTjNTZ
OmlufMtFRNky6ZQRSbOtjhdbHwenIcn2EXDih7Ylptqbb0vfj34xuf8ueqEPUpUhulykRmw53cnP
mceKLPdhAnTWM9nGWAIA1CSRgOAb8XYfevuYJkwN7IKzvUVS3zZI2TYDi/jKIZY7HkfjK+R526yO
xdJFGSrjVo0MC7NwjBA/iejL7HG0dNJ8i3QEh0oYHGNH98fOao++KJ0r4cmvqh6ymyCE/BeZFDZE
0z0YZa2JhHWwFdS9vM01z3lZkxKnICQQ0bnsmLM2r2KZL2Kqv/FiI3ihiZIGzMypus2dtuNb8iTp
wjRMJZDcmvs09RG0wXo4Yj0lcofCZ694lW5p/LR7xA8S2Ip4hXidkVGjH6wqnS8FzehNW5JMXUVl
TzZH3OyRZy296Pp74ufBeUTti0ciBzOvUuOGzuE7W4U8JROXmcQ0EQeZ6bPlm/vIHcYbN+clWEzt
eEEpaKwzy76KoSq+jyGca33PLpG/ITQgcjcECUMb781D9LjRqnyJ/DG5MZhSomqzeO795Ca0IODR
qVwD3VZPysDnlM7xV2wnB6hQeouqrUUhaM1fMo981aiEbFUqtRcZDxN+lAn9dFK/eG77TZIwj9Ka
VtgwpeJikZF5tPzsrlv+KXYWlMXHb+Q8UBdTkf+oS9LGfV2lFc+LO9MRZNovRmJ/oNipcfPxJz/+
DJEmdIwmEio+/kPhGu7G6acJfCFdCeRnyclqS474eNlWc604ktpRx1THNo+h7Y0PzVjXB0sicxsb
Wj76xYrRD+QMokMNJL8IXBCEU/pYTEV1KTxIMoTPgVAp6aXOnKRQgST5ijWZPzbDGe1QdicyNziU
UAgYyU83ngfHM3UQj4Wtc3QkUavKqH9WRqjY2ZvmZBR0MXB7wU0uauuB8yaqanjskNCIqPLR/YbK
2gUF5IqMG3ttBzL7vCHR0FvzmJM4hCCbZuED+vNilWlM2eQcLvRsXHvwlNeg0cprYkMk7AlrQklj
S7CnTUKXDmWmfSacdAcX2rxNdCvZDlH4uk5ML3Byv2sCHQ5a9daNH3SPwKjLy9g7zDHluItKc9i1
ZY1tsZtp5cEB2HDP6p1vzYxyaeQYaCqwEsEmG8E2pJyLw9y8jR0xnMyi2KZJ0Z1jE9I0PSZI9z3J
xUERWut2HIaz6yEqZThdA/gpI4gK83davPUasV8K+L446FRHGxsa0uafX87S/du72bXJFNKaV73A
Fvtpo0ggKJEwIYoDioI1R996bck8PgmVxTf2oACqxMnPmucYx0yKZAB4Dvr3MYG7L6Ib1Ru4/imU
8hwTCbOWX3QTf3OJanHCFimpnfnx/f/8L9vCo2o7nmPh4rW0CRr1r9uHrh2afGigDqOMzW0TYNQY
NAM8tF7qLNKGJz7L4p8+r3IrAYPQporTqW0ad308bKS4B8Y7XELah+t+Jni0r0f34iBWiwp4a+iS
JI1u5lX0DMtVw4F+yfxVv9kFJUFMnz6FFqb2PAekpUcok/PXT1EaSOnFNBbIxvLqAs3vDgPeyqH4
2NjSzi9NRlxNfxPwDqSHVe2jMbeYaCLI4+0zoG8vn6HBRRtvfGOchGquqAz0uhmesH9+JCzzP1yp
pYT2lHRN72/3GxuiAQy6Rgkfw5ZVxM9smlI4QMEGwBAVDplm+DEG9X3V6vq1dX6ME6N412nqfZtj
7NB+dnbMPN+MPnSQIvO+5JV7zkjzvtGIuLd1wlZPgqjHAVspgAEEvTt5aZ96CzCXzQB0BZ7W3PcD
ECcvy/aKmuKL74w/+5nIaj3el2WABjqFSxR5Dm5ZpP6ipb2TQHzo6exHdJMONRG7/9+QTypZ1E5P
U0lE2dt7Rq5r1LR19KP9S06ZhxfwT0/R3wz5Swx6E73lxG398QOXlSv/+FP/lW6m/6UJEPNgV2jc
3ASc/T9Hvmf9S1ha8RdBZpLf4QD5X458819CIaNl2TjK9ZTH++vf+WaKH+ihQvNcpTzizzz5P8k3
k+LTkZkEGNNCciNt15aWy2n1rws0osmGe0DW+Ac4T0Zh4+11PT1VMwTGiVrGUY6xzUPwK1M9omjI
aEelulxXdNtD+IXhMrN0wcB4TnKDgW3as84xmdj3tZ89Q86AojTITUE6ytZL22aD6EkTBl+ZHL/C
YybxvlugnODQnhxVf00tyqumxkEXlUa16eqsW9df9LWht4vTb3HmZ1SCxSvS3BnJtNmTBCSPcY96
amSTXBm+SyD50O3GGYhemSFbrTrw5NRxOkfs7tVcRJUxFrK6g2PVT3XVtHCb+KyFYFTSW7pcWRIV
BWhIeH1Q/XKj+9m6vTh2hKDQLQnoNZpQpo1pBw2MNPs8fSszfkBdTqcRxf6OpINiPSEDOktN+NCS
jKSHa40uANa9YGBvGluMGYgnxvdGUyfW5cbD8EQ95xgAhhX6q2IxDEXAtQeJDjMAVuaxIe0YbLuA
m1D6wSOaDx3RajpwCb3V1jcmsubhT0/0f6hjPtdUPCAUUsqyeUp45szPb/B40nVf9GV5LE3vSbSy
X3/8kuoGYvYidgqmjsSDtLuKjouyUtQEkfvvm/nP1/JpM/m4FM8UpmUJRzNF+bQlKkMKIl0SxE9G
jQWwzL+aNFzqQ2F0d4HKng0v/0mz8Xd34NNOvPxvXVoxqAO0TVCh+WkPmztHzk3opMfGiIAY0tDm
wV7gYmFcb6mZ6v206ABjQpjwLjCINHDy7P2hPfExnCPA1Jd/vg9K/nWv+rgiQBpCOixYLcRSev6p
tIyFaoYsb9KjFXIjCPSykDK0ChN4ux+LwiRFHjGlA1N268T0uPJ0JhSK3Bo8o+vRpNIhButnj26N
OM1Z7r0i3X/8KMcnt8xUqD79+PGfL9r8VA9/XDSUEU4CUluOqz99e/SkhwicERft1fMuaqZDy+l5
2/YGzfOYrjcHomhjDtVXVNf9ugpYh5EPAZujUgF7871yJpRo5Peh9CzuHch1JH89p765rUYFTysE
KsggIa3i721RklWgmuREh7iBdTN997rmFqYhN0JF76OBddC3CxphoXoAJdUSku49/eYTLw/Gn45w
yyeGtsInBRXs0ZD49ImR7aaLyw5vVjsccZJh2aoiYGLDc6hndWN6euvlJFgIZcUngkUEnjrpr9IZ
UXe54PRK5uqUVRnATUpRwQg2wmgBYGJYqdF76oFlw7u77XwwsU7JS8Armcbnqf/mlUwMbVQMJzuR
dN7s7q0qRo4HxgIkYNJb+e6aLg7jWP936+XT4ZqPbUN24VQtXKSt7Hp/fTpT2biEXmGDa2vvqfC6
gVs+X2s//W4AvthXv2g3QouQTNMBXW2CgqFbvUW8BJWKtPANiQSImPD2QOq8/c1X8p+ujetTtGsw
fXPe++u1cfxKzbYme6+aDqJOMP2nxWsBtnhTNc4T9lsMhIa9/dgOVE+SikNGXx6AIDPTrl+j3jDA
dK3KTn1rXGzs85RsacPe81g2m66vAKFgFVrLuf5F5aGJ832avelk52dKkbsKh/+BLprYFqS8bJbk
YPwn0AsWSYkssxMZE98iy3cu//yx5d9fYTYIHyk96TgeU/JPuzzQ1SEKnDI+zg7eDhCHd9SPDG8d
+rBEDd7nFRbHvN0PrXn2EKVu5olkEYmNIs6sDMUlCT6/uaRPBw+LWkBY4KEERxlbCuvTJVmRMUh8
xdEx9D3WqpivInSsfZ2h2CVM9Ri2OjkgRDwrT9ub1q1v6YEY9Inl765kWYZ/WqYfV2JL4L6wQ+jU
yU/PawwH3agNlmkb+Wvbem9A6xyXoMkdxuVhrXgPJQTmnGaGzkEpNjSky0ObleNpGlJnbaKdTbUC
HdjNmIWVvV10g/98t8zlufzbNZqO9hx2Pt4my9380xsfMx25ecXIq6Sxb71WeqfaSDaWV7wYSjff
SNGZA5Gd3ajyD2X43e3RqFHIils7ym45UL4nMRWjLt8T24sRv5AewRTgo5mhDBq0PpLbdYHBc4u+
sT/TVX7uuvDDAdFc0pHTnq4B+6LV+80nk5+2heXuMxBnT5eOqxzxeUX2k0yiCoXUUVgTEke6BGHV
T+dI62DTNjljxxbrCj2jZfjLsSLtYuDhE0TVBqedcofTkB/cJDZ+s2bsT6eN5cKwyHPDTQ0472+o
qh68TTH76FmH2Nu7LaDQJi5i9vrpyRaLkjkmiDFK5gftm3K5gcSY8+uO9sioYBfOy4C/BrK+aUYC
smxv0SWZ7tFSEyKJtNnNgHUdd0ivos/oj9N0AUWt5UoTtxcRV/JkjiiyEaobb0VWYjjoG4jy7Tsu
GWQ0IK3WvtUB+FAEk9jZPULkcDfh01mR7AIXU4XT2isGVBG6fafzMp+TrrvNoYRc857vsU0OlV22
dAzjywhfKk+Z2ITpwUtxR3mBt8dIQBLSohj3I8a12C6M+39+rN3lsf30WCMepjxyqZA84Xx6HXNc
9Qem5MbB4vhxQOHO7o0tYZ754Ei1nDsz6+99z/GREfX5jjlnupuzqtzBZlgVsEj28OeZjCajfXQt
/BBhFt9NGggDeqBjXeQ/C9OqdoRUfPGxdx5Yz5rpeG1vFMfM1eAN2FNbC5pj4nu7SpTXsq+tr6X/
RApvQ+V0U9jYNuvZe42D0IHbrJAs5b5/nHqzOM2NxbFDIfdB78fZaXk/jOcBPGXZDb+Gxm3RLdoM
eeGyQe72EEgRhqBYy29hAwYRH+AagVJG/wuHYQPDqk1MREIGpMXAR+puVu1B6qXl7Bj9ZiCQyg6g
PufFdOWKWzyexW5GuXmy5hEYvu39Ufr/9xOVT/sli2Dp38B+okDVjvP5CxJ4uosm5S4ZEWPaNm+u
dK4JpB87wK1y2sd2uy0GoISVBq4uxvzJSYHeurq4D20JytZVAIixHZoJRClwwu32nx+hj7fzXx8h
jT1nOW8oza+fi4LIUDxERgNUdTkLY2B6zPyAqaFgbycBZDWwzJbWCIpfPPhpzfknqIpvU8Qx2Z1g
eRWEwlmzi91upgD7zdXRL/j0gGv6i1pROtjEkutPD/ikG7uxRpKjdK0s5GoCJU5HuhMDmp2vaL6X
4zAxvMQ0nWeRubbjQzbHzKg+Nr0QjPw/XxADjU9ngeUrNYmuEB4aXQBMn6O+07o0VF8p/zCauHts
s0kespFjF66vvM+NV35rR0ob7JuI+LSs/Omlqnwzi68QPQWqf7P+0QH6BP+QHYYZI49V/OQ40519
NJEE1SE9Ah10h3JuZCpV6R2zVNZ1z6ogcQ73I6a8jhloH7bbPhmDu9qNKKlY1Ue+yks8Nu9FWcQX
Jy5KwAnzna/oSzYBydYud3IXBgHkGK83904dfa/jMLwZbVQBkJX6rRdzCrY952TG7l3HCQPxDtfZ
oyZi/v1DTLA3kbKjtrDM0TtUTGE6XJl79LDNzrbAe8QiePCcGU9QyOaPNgxcp59FpzL2h7VZzOMe
AMUvvu5mXcU9GcKTfjfrkhjStOZDYcVrl9yZPJz7g4DyosjkOBdIc1HbW/GT0l+52eEFleeDLyx/
5yIv3wA4S5ARY/dopZak8JHB7afB8OLT2+saANYe+rMIQodaxjn1mQ31m+EO872JBc5yaUnYM9Pe
bAhtRll0LoIJ0p4s0q8ubkZIG8hfhwiAH2VTfpp762sGhJazXrRJPHeDLM25kBE5nuE0YIBh9z14
HXrZoktRWYR+uC9QB7/OCou12tfMNo9tpn4Rxa4eujR+c+dpoA80GXtNpPhqRJTW0d3aOwN2r1de
grcZ/rYLSV/HZmj923RmLtuiiV3H48A3qfud8mJFkEGGDTuEt1S63rAdW4YlFpTSu1IBwjCt/OAj
kdlT3ah9q1jVKLKM42zB2jINtDJh4b4EiHk3U5nfNsNI9oZjkpclMFUK2/kKCCtdx0FenKbII1ho
0D9Ci6Qa4omTG3pAS+Izfs0MuO0TZXO2c2AU8ycnotyNYvHt8CyHedEenXp4H9y+2wM1kKQ1lOgD
CeTeNEQS0by4WHYTbCKXLKAxyQ7eNDwzM6nQPrOmHRBLfSUxaVNMbXtFEF9aOmfLQ3YbDQ0JwoA7
lFVfGISEpER4Cb7XZNc5ubGRsk1Iv4CSbZWwD5zIuldm3+7cfOSc2gFnngvCUOOR0JgUCN1psdyg
4+J/4bg3blqIe1HJc9hTNrZq+8ehu879Xex18KlkRqoQJFFC+eSeEkcdixRfhF/LbWBgYChrmzOi
i2a2ds2RgWZC8ryVfvElwp2mIbwsQTB1l6ZgzdG6tQdTvxTwqHHKwFjoklSizhf9BXeFfDF9FmSo
npURjC9qoVBjTSCRmgMTqWIhXfI+UHivMPb7gX9DFgP1mCaEyayoa8dH7JLOhTNQGWc+KVb2vHdG
C1u3E1xE9qMXpHDOFqqiMfGCi7tcdNR4V5mieQ4LLNQNwrC1Q5W8S8wZxWKIjd0LSQNFT1GZYXCr
ph8OZP6pquQFoauxsuICD7gFjMSIc/tG5EVGMSiDfTT3TxbhtSHxkTf9SIKoMNjKMZgc2gaAMaHR
N70cEXoM7VblIcPyxViwfHByY4e97HW9teJufNFlm5C/Mz+jLrrh/GgciNmsr1pxcQns5i9hO7+Q
BeBhDfPkZdYVVGXBaFxF9j4bZvOldInQNPDpnXuTKpfdMAqTdM2y2pWNnd84Zk1+VJRYXzADORvT
jIFuKhKDCqMRXysfuE1M2GcDDmVP6c590vQn8PcfogSytpTAw+SofxQDdto8sMiTj1tiexz3oQ6k
9+gYBDjWU6zOEmxGmbYgT1iuHCVvJzfactCg9K/mV6vm1VMx8yX5ltaE/zPr6RpQNb6romp2lW12
RxP4zZWEam5h5t33SYPu1YV3SJlNhZMHyJ9HucknUIeIum03fMqGsb6KosBiSTws9Tghpslwcf0r
X2V6lANJ1x5Z64WQ5ZGYRdKyjJ7RqBSvOBCJ9W2b0xBGoBXy9JwCypoxkdkha7CoTWj0EBl41zf9
uo6Z7UIUwKPb7c16eMsL6wX1X35hdq82fe1Wu9JCK4mVpKQzfvvxU8fGjdci0v42GYd6SxRjuLPk
N2useVcNdr4OU0F8c40bNBeYGxryyMzM2rQwY9DhMi9T3omoPx5xAiNXWg75rgzPcxwzmgIMttJQ
WGbpy30LH67OnHiXIvpdZ14NfEXGxMsUzkM51fIa0g53O92tmVKkJ8woMyLmWhylV0BQCcBaG2JY
6Dgcvx2CJ1OMLVOEUcmm6eoXFoGEeTVdhqJ+TpEf+4nZv6bdW5vRvKFiAUShk9sRKgrsTr5g3HfY
wm2HhOC03vG+AJGaxosDN74WtX2TO058M4RZzXFtgHJuwtYno5JdjU2wygrzMYTxbkk8gYQ1i6o+
xsaC2Mz0TYOtT5ruwUJPteKJPabAS5CQ4E9wYcOgABRuW21lxhHQ9NijSw/XJubQ9uDlybnUTx5q
HNuDipEZaMOtiO1WCAcmTwyqhhLU3fZlj3gk6+qzQNnqRLWx9UMlAS6U5kEyOMfd4UqizvQzoczv
TMXzi2eFpzmjydXFJageolYgC03neWBqaCCTFEnYUYXbDnVMB2s1GK+plXt7D8xJ1v9qWhHfJbPx
kFp1uG0yZihTEuIVTKZ16fbJqW5siLXjTLZuPB8twJV7CA/wvoou3OkM8ogUQ3kkWuBFR8O3wfgy
Zs4IlQ5JTTeB+/Dtx2QZePAeP7IK9CryOBlimH9evNjo7nLXBeTIf6sCS96obKt19BiB69yw5Bo2
XTAHEwxdxjrz3hzKvZO0b4J0sZGdeJyyq0H/e0XlR9uJ0GkD/e2kCa8EtrWeGuclGGb8fA1GYNIX
UOd5pyQjUc9pDawr6HyRHwe7ri1vTbdjTMPZaVdjJo0t+5EjNTk5zgBvwlgFZJkjZ5k72jDp92nr
5933MqhdFM/0xRvzKxA2anY/PWgreappjayE0b12g+Wt0NrLIwwoAn1bEmNsoGiI2IAHGT7HNpWc
kexGm2x29wnev7WYmdXWU+6txqTzt0wFQPMoEa0JFxUjKZK96Dfll4EQPvbThCDZlK05CtTTML8q
6HpbDERAak0oozIB+jG6GcSmanrHmDjSvnXepVW+wHMLGbg1JMEZ8Q5dO10aOMQT/sdUi69RSC54
8n8pO4/lxpWtS79Lz3EbJuEi/r4Dei/KSzVBSCUVvM2Effr+wDrR95zqiDaDYpQkkqJIILFz77W+
Raxr1khCmWzWd8ITMCti7DKHEwny2nLqtTehUFo54wd7e0IYam8bSbbb2bD3CpPwp5QsEBBSDZYQ
+RyxgaOsgDJB2d51uJzDqPo0HOvoOig3Ri5yNGCic1fQskucbWKRU4pKChp04h8KH8pbyeBuCqdF
Mmh3KdS/CVwK4OeF6+LCAuzG297CMwSte+0D8ko7hYhHZWA8JmP2gOsdTKkIef52cBfB2IAaYeOE
Te2Uzc0gvzI/4rY64zrP8CeUJ5SqP+EQHX3sf46AmTcSYW/oUFSo3C4Egiku142+jILP1MseQAI9
Vk6zww35rOg3LCbaGqvaZ5MuSFlIoZgUub7zQxY+n7bMIsg4XUhz+wnVc5Uj4Zkm0A6KkA96icbK
IhEerJW/d9LQWP2QZV7cI9DZMZQ3Vg7qF4jDHIB6h5C8qaLHqhlh9QZ2c2YEyCkBZXc1Ts0PiiMu
2Z2N5i3yn51Y59JpFNtWq0kmnW86GRfI9QL0G7h4lrcvbz+43eX25e+bcSoOsUvzdIEBg//2QbdW
nv1xu5+T91zHbnf0GR/+dZ/b12Otg8xiG3f76vcdiWD1N/6gg+yYH/e3XzU/NQKlcFqiaw92BqJQ
ksmTLeJYPop/PrOpgMqt//60I9wmGvHF71dye51/e02/f9nfniX0zUciM8nvMruYvIz5/QDRRdhE
mBAqOr+W28P/eH1/e8o/7vPHG/fnW/P7eeanDdviGW6tgbn4TBIl81mF3c3GQX/HVHjXJagDenf4
8LN2R60KElVDGQuoZzpoDdi8saOzT5gVmTSsaJtEioyA7a6/Wh4FfgJQIY/aTZTGH11anCEmxXtZ
2fBb1KYRqbVqVPTSq8HhUG+9ta5g3sQoU9ZgwV7DqPDPbp6tar0P9lLh5baYEEMcJamnAKuyMKzu
qkPtpLTS8n0TRAfpVcWpZPbugFd3vDy/WjNw3EuJ3WILxgYElFBEapBj6r9k5IcPif7Z9Cj7zTT2
dkWDxyzwxbCBO19Qn2vD9NHEGXw7NJ59tzR0+EEOSWM13b6V5bGaJtlwJkuv32dGOS6aXj8mjXXf
jPMcAgX30htOKorwfWf6ruwmzAxjxlbKU+0WdNs2Eg7JSpl1RkW0dG0yV6QgW8bTrkSD1Sv+6lVh
dRkYGCArvrULbU17COEHEBQYliJY4hx3mXbxpslAY7rZggoThF7qjzGt7hUQzp9e15pLZfnEv0XI
Pvu9w6GD/+8ro2YzLd4NBR/bsCvE7W4WMnJTZ4QT0JpMLd4ORducaUxQ93SELefaJR9q/07z9nXe
n+lrfOhGty1x+YYp+stcsg+KerTTrnpOrMA7Yb/dYNHFpe6P75XhX22mSdsmMejk5tqm61WL9b1p
1kGbxPRo0/sKQtfCDX13NwTjVWQsqAJWQmSWiMKbS1/Y2b4IeuZY1ititQzXLIVI7aYlr5Z2upXI
U8OO+s4jRzisL64exCcxWjaxrSTEDqVXb4NcDIcQeDJW1YTH+nuTBRRJ4BBgOtGfUxN6gjdp8Q7U
2QZXNpMcR7SHFBeKQe8hMHpvWzQV6aRjs/daWh4Rk8yRZHG3wD8B0z8mLL7tYJ1oeK3netHRIKEh
GZOrjNSzFUiVeFcZ8Rc+tGKT69ZXMCZYa8fe2BnK8S4RoSZGxytGZwKByY3h/LTVlT9NnnOmCQVz
5YuWkPwcu98yQ+CiBQTzmnFrLBPbbnGhJEDT10Xlg1fVCDWz6npvxANhihxYgFSSR3f4ErrU9zwI
/9mQp6t8DsMsnR8dUaTYsD6T6RF2dbYjrJsGviXPo7esurhZT6Rj4TqbPmxCOxbFbBwsgqc0FF9M
kUTjTsvIHfeprR2CSPEi8yyYIQXAhAVGgSr0GOgiYwUv51drLnZvA2StrTdHyasCh3io6jsLKtHc
OVowacYbbpTY/ZgI6LbLhbjxWbmgL5uiJJVs+gRuBfHYWFtIthcNINyNnrmvppQwJAgy5ropniSQ
8nk8AIJr4KoNcs2K5VMKWt+2P3UrAmIxasC60bVEeUgepgXJKhuJ/NX1Af9Z2N01BEUuMxNOhqdX
xg7I/Y+idVk0AMQuDDvMQeigGcHlgHGgUm9GGh2Va5BZZIGVBxhByfwIDGgb/2oBJsBPdA5d68u1
4+LtpGO67IeMGiIRL4ZLCg51PpFygoQ9zR03vgWzXE0IhC2TAxApSpRlS2IF/Q3bZJhHI/6Ywszy
dfZJjTGoMD4SSXqAIkM+tsKbPQ+fQ7N58AvktiwYL8gqMXTEL/gPFhVe3wPpyMk2TowzwYTbbjIP
pvDpoopub4/xkxbP9H2Nnqpbo+n1NJFvmy87BsJQYgxCpjRhXDWxqOWWu27z7gm/851VJ79yzbv3
FAkVKhADvGexjh9kXtebrMYrW47ZfZ7mZ+Th+noOvHCNL2VZMFGVOuVh/eoj4QR2ixqg7fOnaiLD
Ocmhn2rEHs4mD2fmbW56V8s2bjlRz+DlagTNBAPoj8GvwdRcXlGshWdNv4APf6kqyXTC6j8CZBML
MzPS5diOjK6n8CVJxbdZj8FGzq2naXJIS6KkkJnpPlgqAmKPopt4Sxue80lyBkSN9olVFDG4+6Y1
BRsWcrTPSOjREtsvrtFi6vsx6nq9tMwA9gEAm1BqV72O661nEG+XBrTmJrdeBi6zM8wT7VYrvJco
HOJjrefvDoVerXRzY7YuJTwRwSuQEE8TQB4jwEYgOUPTqUb1oiVLANRiGfk9+9mcOWmZDDs96fAc
kOAVt8EHdkZ9kVqq27VZCQzZBpYgko2vUkYf7pam6FtnAM1OffPbGbgvSBdw92wSCR1ZyploM/X0
hb2YIzOagdieiQMcQV4Fz2jjFOw3vHgEDNPKYtO5B9K9CXADiraizK89ZLngusdTH0zgG/oyXAc1
BkE0plxdsydSGTRHsxYWqydbVaLnsq7ZZ4lpHAkxYIsnpTmj6p8qGN8Lr03JvKlsQu+cTt/G+B1Z
crWDLnHRJfHIfhCZLVIid6XpXbYD8PMrIFgOoYq7pRRhWe6ZbE+yYROhBFwjuomLuUPVI/Tf+CUX
Tsy0R7iAuxKvXAVQSwy4IXUYPIAHoKnilEzjZ2LTUiAsg7ckpPFqivGpKPCLSAvQZqnTzWP5hrWz
1OouXbqhRdxWhK9wVhA7vlrbmB4WKclngOSZYfugx/iNREPmW+atMf22fCG8EBFvlPPGEifUGqQP
ElQQr3UjtNe5TQeEZgWUxn5RMKY71eF3EWdiNTUATBKzgq7ipQ9gVL1ta0AeIXp0AgH5RV8ckymc
UcOoSFrM4tcwDV8xpEAYSSTFkVEftYExelHNKCZqIKzcNqmQd8SR4hPT3CMn0Zddhh5zkdQ6AOqD
jWOZF/TMEXHfNUtDZ76FIIW8QzjlgrARng6/949cDsPaLKtL7ONOwfO9xwnWEZ5CWI109WLv1BhX
EixmXXJYsXEjlTzXgfSZyXmMcn836iOUHOD1qbaWTbN1kqZjOwO7Of5B1iy8SwhQI2+P0VYLgoMf
cuV3q8ZqcclW4oU4GwKw5UsdMc6uI+eVGHNzo013LeYU9EvqrEeUJOS1nIXwj3poXUkd5R3o3UWv
ojuH03/JwP2S2F3OyV4HK2/ud0pYLy3e+XJ0V2IQ4HkGLo01+zGOEfyMCvSSLRGtuUbRHQziXQb1
xJwgWXqan6/o+z9MxlU1kLmEgeKpVn64EGOA65mX05I6PWnNCX2gWHcDMCPXRwBvO/UFD1F0tvP+
oTU6ep+AiAEq0OK/G5T/mM9hMsVsb6V1S1O6IDFlnVR0U35/s+0YrzeIg0y3ZLCUDf0i1zRiLJLK
eg5NZlRtSF6MlAmo7x7zi5rKgmyjEniVz2Z+50TuupwtrbcbN9QG5HeUToki3XG+cQIAP5FroRhv
9fbgzjckSx7cSbd2ciZqlW37htIPr/UcDtVnGsWiqoyV6gE29s6ziiPmBFo2vaPOXadW6+6MOaul
GhoUaFZ5CjQdhth8o+nAJG//43LlsHUQ3vL2PQio9lAnBwzZDY5CgnHi+X+ETjJENfpQbUvD3os5
NgcqeX0gPYi/8D9fA251saB7TFxRtgOIxIZPSoSy6PwAhriZ7YuY/QOpfwrPt/LCVzPNAowm6zGp
yBicfyfoDoyQ//n1Md03bM7+Lsmd/kDLOskXfjGB05m0RwEL5iDfGTQTaTf//HanYWabDCag4ckK
WKCVBO+CfIPM7cJeOhX7j9DV4QgaDWP0IoLaLehGNNiMsJ7ZpG3GBYBUnFNFzMGIjUmRs0RZwRFA
iJ8+36QyJ2754s32zlwE/DmTT+elCuK9H7jjlnbQ7vcP5/07HySDwuETL1rFDGx2XtbKAo+lcv4S
ht332AuKw+0m4VKxGmhbgSjEej/Gc65YkqxQ++K0ydGgVrNXWt6YFmUDD4ibVJNIZhiXq11DEBZu
fvB0I9V2r3nme2pPCpR/ukPLbR/cFEqOg7HCKjh+lZqDd4hnut3Qz14ZrUup3INmGHER0dFQf/3w
9r9s/rLxKiYpyieTtGXoGWnAJay5t+Z2w4sE/bNAzQz7ihPAjCCfts+lY0Ffm9Q717h3VkCyoSG7
eYhoOlDoTPuRC6Sgfjr9V1jy7anr7zPvCOnzRWREZ9LXoMurv0zsaxdIVq/mYL0apvFid3ibVdAt
/dx5CGB4jNMQ0Tpv99TE32VI3fwjtNu3OmccamU8tV0Ud2D27lFgvsiux5uhPQ8OFYjbfegdiXFE
NauVVn+6QnwgvrwfGofNZqUPSzRL+9wrjhpN/qXX0zI3TVK6LYWAndIM8Ilk1JdTMrIqlQeCi07A
q9jUzd/6z42kH8XQoY2gVarF7fvZnIGnJezZ55/9cdc4mw++21Pefqy3yl03g3j9437YQtDX3755
u98kwR/ptTiXac5UqMiLHWESGdxR/RcM1rPIULvUfvwWMMRbNXSb8mrUnl0qgIWb++rQNToO4GOe
BN6xIelh7eDww8tCOpNd3GvSuwsaUPJNBh6/xq3YQ4himY0XcRc8CGuehNkaRG2fPSz2MdviR9Jj
tNHFNWNjBfWbU87Qf0FwUHfVsIwL4E52CTCKxePkECPex5jQwDED40serLyEmjdS3BTwbg/OkBwH
mQ8XO+K0aubeXZgVzDEq9Vkj89yWSD5rM9/RSDB3Wlk/se13qenqLQmJLHdK35holFdYRqa10xqP
RlIPO8AJFN0B12IA+nPUVrS1nIvV+LshquV1mLJtLXV1iAJz39iRu7I9v9nittyBn0deHaG4jhCZ
b+lEstdXxi/XHThHBTFWQF6XiZW8gZqkRSOmtcs1f+xfdcPrDm6Zfhhxpjam4/yUmXd2HXlPSujV
UeGXsAsdJKS2Cglw4FL+3Ke4M1Np7xOYtj2JUP0ot8rGNst29jlvPJPZMIM6Ix+/CNt4qU0ozPU8
CJCle+HseI79CL2BESqyFr0N7Dhyrvs3Vnv+xHIvLJO9RBQ9CX+4uqA7W+b9UzbA3E85z1RfESJW
98xcpnaL5Otb+2Kf1Z8Sz3kyHKjFiFDdFd6JJxwn6mCDhVpqKouWTuj+qso+2JI6EhQS2VpjHZhj
5r6GLrgJyG2ZHgWbldw2ja2Rv1qO+OkWxCPCNEmWzNVGiC1MkpjGDi6vxwriWUtVxcuWIVILV3UL
jPBKq5cql825Fa17zdy1sj0VsIA3tlawRIhuKfT4qlnGD9eKrn3YgaAkNzJjQ9mLyF8FAUSw3q9p
Xaewd/U18e3sNNd16hxHTMmTxfCKHJONabfsk83hKTQYAhdN9KVZk0l3QSPOhJwhrwXmMrwL4qQX
kdVf09K9bxx6Fcp+0PvuFVL4WxFFpJEPu4SevZ2ArE7G/Acg/oU1ddXC0jgtRF+eyqL44NNPcYeE
904W/aTWmpZ2Ee3NMT2x0OvMlb4cWZ4As34PhviGevXCAv1BHsgqkXbP7KS9TiS5LA0l1RJ7wMnN
x89cer8qhOYVQgK/aXTOTuNqyS80MJ+d4fwwnxQAJ9o7LJRTXf4cdYd3P/oGbkjzDBYKnJbkEuXW
ezojM5FYvseyexn9Ga0Zw9mXXsgpquhQgM9B4P7OcRmvE6jPHKYQEEP9RXmEmyXohOnD65t6fh70
IrC6jdnRP6RHgmMeDdyNTFV7VGcaHN5A6gu0OrMM0KXW05e+XpjMbvELZOZ0slyLIT0vPJU6vFLR
PyW1qrbFVDDqr49Rq95VphM5Mb7GXpoCAjdguOU0+7rAPzZAMFLALEqz76JhxlkVmPlAhQ8DGnLY
e1B5jeFidQ5dsIyPrE1xXtYnZ2Cwweb6LgpNrup31WwbEvVzQ5PXCe2TGuldufOaZUKOD4Nor0Ov
c5hJ0VoTP3sdGY4JJXQkf2Zlhi21r94+eTJ56GW/qOm8DhXjk7ZkAoJzmWPPYrXiAEywliP6qXda
4+04S2ed8D7p5X1raR+B7z3wDo9UIlzbu+sIGnDM4T2NzqqdCRitumvT4FCG9q406Xz15hoK8AsN
JqAHvxA/F63PhMBNH0h1fezU9FqByV2Apz+QnHVqMgYg2mw+tdE/GjSwDDx4bOAyi2g9LCqu8j9x
E0gCkcBxRnA5ZayjqLE7yGSx3BZWicpVIiX5CNHSLfwOJnqvd2uD15FxVkba1YYBlOoTghrmla31
SWviONn4lERQ/VRqeIU2sEwq6bDL+K5aZGiNEzC7cu2tBqMwip1nphY00doZ053136qsuWYa3r1O
Vktbvwd6AJ/E1S96rp0Tg7jy2H8ZQkahTAoRxK0DZUNVDooXreFqW/rQ0qOEVmAVcOFp6k3nBcZG
0thfjpAWhZBvDJPEsk+8aodVYc6F6tC1mTrVwzDuTbP7CkBfo+aZro2jQw2Ncn2FbIZmefFLpy3K
xbW7D5uAkxI1wZjADJLR0yR/ajG2ozZtOFrg2xkd0BIm9/SP8se8ASJc1IjayihrsTJQAufdxxi6
8Tn2m9ewgECNKdq/C+mmLpglfxoMBXa4n2K4MWW+j1hLhMYgAmFCvtJwuq0maBb0ww24mgYt0Mkk
VWWiz6q7Y73qIv3izzJ6vQoOoWdfvMERj/X4aEGZBy6PvMJAjWcHKmFO4az5K9H9zO2l1nV+BhQ1
xxqmwaLs8Yq0Qb+d2rDeWWzE1m4KRSqzQug/FfL10mF/SbgQScGp/JUa/S7zkT3F6RwAYprAG9Ay
QgdAWlW0OUmhyhObAZTL0jb8p8DLqkdF2s8yE7LbUm7Gax9j/grAQXws7PG+Zp538oVyT05cmxu8
JRFCMbs8EeNXrULDPIOq+gw7dwKzUSgomsGu992asDpuvDKGpGDw8eLdcw7m7DsZB3A7Ay1yvZoK
+BVsENN07izN5Jkma/3NbMMcM8hn9M/unAT13O0GJz7FbL7KwZBtU9sdiT210ATR1g+d3qa05iJq
iDZHjiDpj3EpudxujBHlHjjljSumq8fgHsN+P7sSEX1CHvFPZCOiFXEGnIVJDrUQ1a9Zl+I0cDGE
w0aCsiiHcTlAw3ykVu0e3X0V6dOjZ8NHyHTbPDpgrxdAXifq1b55UsaQb3BFUCUmCYFzhKwtQ2Vr
91b5HLale7194YTGuDHmGX6pkQ4r7J6UB06vlTBRdKdSTpdoiriuOlQzlW5xpVO8PWTsiFPUFd9S
qHhrmY1zyiacVUYT7xwmdEunJgxIjxD/uAGUdZd0EHSn2tpJsUVkdIJhEvRiPfUQgU2T7Z5KJmfR
d42gtNQYrueKZ+sYDE8lU/5Rp+ei/MvgbXurGh95FoLN1G7kon5H1IKxEp1RIsPrhqXTOzznNpgz
98KRS5yck3rZgFZ8yOQeMydhyxBN+2ls9R3pg3vNx2IUUU5kiZEc2wHGTkNwn18/qAlSdAqcKpp9
lpjoGGJM2nlobIISI2p3Z0ZmIY9RK04zwZIa7DSyjzlI6xHB6FrVXJliyYMtHSwxb9m2cmjEaxV9
RSmVt+o71BeIBzBRikMQI6iUlqRWdA9Q/q9lBwWPxh8VlCZxL714OnuPm6G3JQRwqYcE1k7s/Hqr
xZ/HBXQtvGRNFvK4x35wDofaPUfJkG0nQJzVJE6TzIvN4Dbvaad9+aIXaElhfISzvKWEKitz3gj0
Omxdg/SYQQdkMB0AxR9YYab2U4zjZcZxQO1PmXkOwYIETAJ4qOGIcMOvlV/N2NXWdhPGaw/WGjhO
8SsN+man6OYhcRou5Kwd53+TzdU3cQkMqslxiRCJMdaMGtC6XmA+VSMgWa+Hg9qx/lvknQxj9A7J
96GU2gLqQ4CQJUXhNQJhjClTBLMzQJ4s1aIU5goB1FIb4e4J1YpV54WfWSIR1FoAt+KxnAje/pkV
tr9ns08D1ZFESwMu34oCGWYcYCkmfficFjU74gZLdujTBIN4QuOVVAIrUXOv2WAF1ZmROa+4ZJKr
Cvu3Oc3GiNp2V4Rs2KY+gXMj53RNcQQuOVumfSjilEyOQfBcmFoh1YyKdtbAzjohQ5upRLgx6z44
WA7c4k7P1INlmLtEfAWpH1GDo7iGX0NPM4mu5HNq+4CZtApnEnVc4FOKDBIeBm9VAhhZplmXr3N6
hPMxrq9bi9bw5Kf1cVTGpp5JRuPg7aOWaA4d81ViC4Y93XSfGdk1qnNnV/hgzZl3xCeIRUQxD+4d
18NnfajeOYX0faSh9SQWzN+7xCUg7tTuSLN7MZlCbZ1WfRZJ0h9aO35AVTy7TYbTmIiz08Yeu2Dq
C1n0LxAaFpPTozph5jE4NGeJDOK5CKRwEiYk0/Sj7pqWtqJ9gh1ioZRhR2W2nN9MkQOslMmB4yum
l1dd7WYiVKjF/OMSredBtWgnpDThfVF1Av+4ffSItwPXETCVsF8zFBGWDXieviyG7kJ8GpOhbYrU
o4fORGIdD9Uq8NXnzRp/e8fyQnXrNCYIeiEDiS10eq5sYFN07SrPPUre2lXRQMorBSViZoCMSqms
UJjj/kQhQh+YJoUnkpP07fsOpiQJOg22/Nnsp/fKPjoc4GDuB9iztj3tYEwOl0o83O7VqAaFpo+n
FUwBYu+CGqSLJAqoiMi/0gugECmECKYHt8fxt9gwqAoS72JYslz5NehHUSRnl8SitnYQjqTA2X3E
cSB4pMVjwQuoenOzZuqh9knM5xN7fWZmU7Rj9nJMjZRiEzdNmX5GfajvDIdmsARTQ/TOZyEQsSJp
IcR79tobndj0PQPcIkfCFHAGVDHqKmeCUhWtWR3IAZ1RAhjAMWki09PEDEb8YVU9Nm9ko+tyTBfU
gYrPBvNc6L5nNOMIr4mfEsFTZlbVLcM62GcW7zi6qAMBRcZC4oBtHTSzcfYk6oFfnWI1pmeyE1V3
bS0qrkzy8Chg+h001Vr6Qbu43dNN2dDeltTUrvNlKIJ36GVPoRpZ6ZghIV9jtwsnadX72i+rI8Ip
r4sc2AsTmhQDdYM1BJ3VckJiBC76i/V0trClV6OiF2f2BTndHr8jhdUZRUgherNcxUl3im3rwzVY
j1K9uZQRFbVeYdM1Wecj5sfIGTkX7DutF3xIpv1A7Fgw8qo8qT0NGZ5y4lrfVctezKmY+oD1FZwq
+joaEwojDZWZlKv5nWEYmSz43BlJDBrYPBQeNDi3LuJCK88IYTCiz9v1ZKrdfRYW+zG5dqb9M6rY
OlQ+D7m17xoLTRB3BYW0GIruLSIrewm3VcOpOec+IUKJ+fguZnInDKvYOtWQHwkPAZ2KgUC2atiQ
GGuzQ6Wc97Jee3YiNRx6Q+xqXb9M0pHnpm4hrjNzJzw727tpMeznGtjJ+vqaWSya8Sje27AX144y
Uh/MBsNfttYAiF5TNU94CJGSaB/6fkh2Reu8Q/QhtWS+0br2RxSRdjtqlb3Oyvikha0eLOeYV0A+
cXgsJvc16jXks2ROnMdBj3fBhBOcdfSBYXu3nUz9obKVs2EtsY9WGxwRo1APDfBn2eLvaq/+4WeA
VGtp3Ecth6gatTVgZG09H1T6jHWIWvGmuQwTCTvk/ZuzLuwRZ5oIDpOgCcpfeRr8PcMefzvv+cdB
AYft2E4qb+fWINFo8hOzhr5vic5vlfV6sx9THE832a3RkpplmNARWj49CgOg/ZQJ/bxTMxsCIyUD
GFUy+uNEDPdgSt+SDiVoSqDsivrxHqbkxR1CLGVEYuHukbmL2rSJOZZ67VJSySBxoGjKnPRRKLtA
hvONww7KjoUA22C3vnDRDvHaqnFZNvW67p0XmIwN2yDKpRB1D3G6Lw2V8bIeWINuCxHtFUKGQBst
KsnlGD69zcn+ORXzbrR12fvH8R0ARp6XuQSze4pbqJBDzObWKva5y9Sfzlq3dvO7XAdZ0sNd3ulQ
IqgU0YsQk7JlCky957Mat7J7NTQM1wFlmYALQ6nPyFhV4J2aA64X1LYdF9Xb++Q4b1qPNk0AnxpM
HEO3F1xNw7QIqbb0PnyeKARXlK5c62GgGEB8Y4bom4hDAGGK8T2O0QCwiAWiFLixWsQSXh9QtA40
MnHV0VHgXI2h3i3CIqFnwIJlGiw1KXIfpWBC0uvpEIkyM3X3ZcoYL66iQ+NGn7P5X8nsMy84mhDS
IvYG2m+Os+3c6x5DQ72MHFZ4lCCp/HUI6g1D7wTPdyjaJ2PVpaxY6cj6WGyaor6k/sj10dvHJF7g
operoseIBhWCsoQ7lcrdjkRa4NdqfKBY+reOgZ1umbfSG5b84EJWI2uy059pXY9LFxzMMkb5aYeI
TNAHEBlM23vpYXUx8gf28RctxCDoGgjm5vWqk5sOUQSafVZyObLhS7m7aCj5MIjQqjSTT1+O51tL
HRuJRfAPeowUgmrpJONKE6QtzX1KlvZpE1Qz5SLNr5XbnmMWmYWWfyqjrbER89dUOmnWhWDWP+3y
QEYrm/b5AmKgt/q9Jrb9QTPSfuP3yWfG0GpZE0G0mTnyZmcdM/Buyu79ZTZwtnvjHXsSAMtMoRY5
fdvXrotq3CJluMnccHzN8RzqvTe3M9rvmIbOrh5s/eqV+vcwPIZg7H/QqEDxXEzTKRZOsrOtqVmS
yW6tNBpUpa5nh7KGz2ub7dkaun3esfnzDWGeO2qcfE587IA9bn3y6XHzQkgpkG+i7edwrkAeQDLP
eMI+W8WNrJnvFp92YQDwyDgf5yOkMdqfyh+fTbM4wxS49CU4kKAhEwLT+15vxJ7eN5uc1mCsR5+5
n48eW69ngnX1TooYQzQ/5TLLomJlGhF+GWecCL0fE6xcN8Pn7Ij0dV4POU9QHbjrKoo/Izd4KtOa
9FPxpsboK8ucXdQXrGqJPeME7SWiGeC/jvtYU15bPR1CK547+xnlrphPonrgF8mSxt5kz1bIvLoL
q2iJ1ZfDu6LswHerFhMUzVFnRfazhqAKd3e7YBOVZenmEdNcQgqGna0SBh5tcuyOZuN9Vrq3T4WP
O9DcR2A9F5WqfgbkaEPPAdTT2k+Dx5xckF8TrAo/HxekaYP9Q8xLqkqy8DoObcEghYtf8ulgpl6E
k7+bz10zkRORQjh1NO9pUCx3jZ6kC01Tl1anVmzncoKo0I2ocSt75V1QcTLoBW5pSavbDsWlRIe3
uL3yBmw3gvHxjoDRx7YTGuN47G9UEdXkE/eJN3icuBBYLvZN5bPIRXitBvdSpxz+NxDV7XQJE0iL
ojhraKfpLfL5hpgQ2jZJlnbFshQgjsew8eLM3+Z8IGmysQhk4apS4q9dEXhal4a/HEdxga7HuyDc
hgVMD37FYiq28/d1MmEXlK7eKuuQCiEZaoKaTxLyqDeeBcFBJE3xu+b7ShY48EiLMqxg5szbncrV
SYK3OJPa+Iwjau7Sc9EhayUF50xwkkk7pCDQW5HfwwSFg8LD05Q5DR9ezjWszbNPM7cOTephH5s5
WUlc7DII8qAxZ4Gdw589+cm4HvOj7cGniua9fa5N57S0f9oVO5Ug5/oc0YJ2o4qcDU131lQ+L50f
rLWGzR1H/yLLsAzcrLke6R8cQHOnEN5/AEu0lmzF84wSwfV8Agcih+EOhgyttx5rk2wM5G0OV/Fm
bldECNzYCsyXTQ4OglmbaYtFQ1tPNe6zFNdGUf8o+eTWSeo/S4w1RqwR9g1AKc6JcPMEyGB0d8ug
EfrWmKMiAykfRd++qHmXlTXuUXXWiIOCy7SnMy6P+muCt3uVTfFnb3LSg2rckoPBji2lrK1xcWBA
anYhEn80lhOSksmnZTwfj/2Nj1R2glf767Z246Wj0WCgYB/KHSlmI3UjH9lgWY9eXSUXdxTfWf4J
xmx4YwxKAsgJFx1C/AxNL07mvZXG46E2mhT3M+hu202qJbKG9C6h97DMALmu+bRBF+Xkjhql98g4
Z1n0kbniKTYYhZEH4b4zOIP2IsnWvT88p+0YrfwmRYQzSkb8uoqXNA/7FZKetd4bwVmbWLFMd3zy
LDRRnPy4NTpGK7U/7Topr+AVR/LDELKNdrMXcU+mz3gn6XgRhvXqJWSuFkazr7DloMNxtl2Ia3Cq
4GnAjDDiOMVq6jcbZbVcY0MKIMwN5dKLimkz1OoK9ghTy5hmD4aF8qZk+cZI0yHqM9vkLNnBLy2a
eAVpDdeB3eLDhICzRU/yG+nz3//BKJD//i++/lliS4vDSP3x5b+fiJ4s8/+aH/O/7vPPR/z7HP9k
r1v+Uv/He22/y8tH/i3/vNM/npnf/term4mA//hifeMK3rffzfjwLdn5314F9Or5nv+vP/wLJvh/
oROaOhf8v5n//zc64flDyo+fUSu/lZJ/JxT+9ci/CIWO/6+ZdmmAQ7rxCeGz9N9S/Y//BuvoX7bu
OBYIK8ukGpyJXX8BCoX5L9ipgA3watrgAy1+9BegUBj/YnnzwZd6lsP1XXf+fwCFf/InPM+AVOBa
wEAFEs8/uTc0yhwtrbQKG2t/KQVTkIbWYFRZGKKw+sX/k70zW24by6Lsr/QPoBq4AC6AV86kZsqi
Zb0gaFvCPM/4+l4X7upyKTPS0dGv/ZAMpSyJxHSHc/Ze29WHPwBp/u4dha5bIBIk1DfzE2knza0c
mIZRHgYMAyatTbd8ERKZI8KQwQ+7PxAiPjHCLHWAvBFYO8sREIgUHuc3sI9Knp/rMikPpJtaKZxg
JMyXck6usvoTNu5v3so1sXKi/ZYc3WfUI4mTGDvruTxMTfKRpMmHr0UfEYFxSfD9txvt8Rd943/Q
KAFanbcNtNpP1AsOineyIb2x48Mj9OkctjIEmGeP5cHXBm/ruRVZSAD01kTX/en8GZ8JG+q9pAES
k3QUxzU+05sC1snw5DkqGopi3Zv6xa3qDS7xm5GdKH1lGq+FezTqFgMvuWZO79ybQbWdWUb+81F/
BgYtnwQqp+BqGtJyPxGtnB5/Zoue+OB52k5PfMqL03nC4G1o02Usx3NjOe8IE/5wB/2FgLK8rwmc
BZiH9FBR/vctpBl2QWUUWAb25WOst0dEaYi0hnPVUh5Qpvk8uI3z+RK7rGMKLbrWMIoI3OL5sSj4
jcgzYpl8+eez8fcfyzIxqwCBAzv26SaQddEJFbx9aK0G7VdqH/DzmCu48lTSQBJ1+l1Xs7xpYzDY
kMhQb6RPEyhjDPU9TaWJJWG3G2QAfvV//nuc/Zub828vkw0txpRUFxle/vt0kQfZAX/JyoPWVfWh
7Kl6sTvcTNPAA27xRDgtnfP2W4kJffXPb218Ajeqp50B8z/vrf79t6fdhcTVa11aHkbbfBj0mKU8
xXe265Cs6vEykuGyxgBxGKT8HkUvee23f7hb/m4Q+P0TfLoqsP7Dos/5BHMIrZMw0QuaqeuMMZfI
5OTjn49X6H8BQHNILofNfel4lhCfYYCFn9n4kEtU4Xq5cyAiyyL5GHClqSA5g80DkfH5pk+jl64l
ymsKtXadusPZrs0DEmRMh/p04/I7UzqBK+HeIYv4NA7ermz0C0Rkisb9faB3qMu6cxHvyCL7OjLA
eVF8lQZlnAYF4pzuvLy4Lenny4ySaMHfUT/fScq61KXEUOzJxXieJn9dFmJeNy5M6vkGVaS5ShJ+
yG47fWXCz5rrinI43qwBhICP4E89UGM/nMGoHnsh16ERHlIDkkjIzo4rmt85IdnEmmUUm2q6Ds34
SEV0TWnh5BfjcSna5LokYyd/pH0woKPPgftDUCQHMjlmVYC+HWFEPF/aisJx8zPp4mvq6De0bcDp
eLvIwhdYwiYEofKR2elHIeIPdT8Jj1sY8Daw1PzJtJsfrhqK1ZmhS4AkTTQ79BorZxQ/NOQt2FTD
DxlGe+E4dw0wD7qhw9kYCQIa+y9p221tu9nUnM9l8GjleBPWmDe0mlYGXu8r8tmLVXOCBCPe4JGD
NUzT2YhcLnZ3HTQOzgV9Qtt01fWI4nEYJOjDiW0qDNrOGRCWVcEeBBsLeSsMYOr0+8TMEiCO/F37
gi2BM1lkH3XW7Lw6/Gid4E6YCDesKUPlEeo3fl/+8HAjWCOHqg0MPUigLn3U38ce2iSKMiQtXsKB
eULQAG09xsXSO1Wh8VAWeAIw3iQkE8xPIwo4h0nYc/uzx5oauegNueP8vtd426ekQQ8uy+CKdxiJ
l1+hDf5Z9eMNeZJX9Rb5PJxBCHGjRVg8eb9oqt4aAlw8Lb2as35jqzOlKhljKe+dRL9AWqBGpH0k
SvUXZ9fewXhpjpeqmmD1sc8qAqqLwD+BN5xjF5ekzqK/CuyW+LruKcloXHgmZq7J4/60Gh+LE7nM
uV5QaoXTRBryBinyZeYTrfMQk0kZQVSs4muchNqa2fFBBv075UhkXyYXq5betK+S++I9M7bGo01v
WTnPTjxXt8undxKObzT6s5p344qozOgq6JJCurkOGc/IZN2SQUGeoZHma0uwmwv1i7qVBzU5mzqS
t86g7eZnJJdybeDfuXuLjgIGoItZx+WuYVl/TOLpxYDJcGth/lt1ZFnygowo+ZB0TQC3+coegYw0
MOOH5Xas7OAjVg8uuDjc+lr6aorgySGyD/MQb70MJeTxfAxyvHgpz0qBvRXwfzNcTNUGMzTG4sqv
UDzOkwpnAKjrhVcM61zRhH0pVB7qBc/NzJpwGbZ6NdWHWEmHkVuoxAg8IrFbxe10MdSFImpC/+HP
SF2dJ30mZ7xzuvO6S8IPhywiFBQMfW0NXLpMUNwmV62iARG1b3ZE2BjPADqylREkVxc16wqzHY1N
pixvYAk8uhS9hkozCSPhBzyoRNXAQ+b0F0ptkJY0PtZI3tXKNHkrUriACnTpptbM+8atQE5j3Zna
W/J1C2eGWmhZu7keb/SaLOHE8+/0jnPjzVq3H/SD7fXbsXYEztto3IEHsVca5pudXY93rt0VNHPF
RaLGIDqjKPlD1Uq2qExtrEjrsQ4h6BjUHMrW8LZRi2eWIIyNf7e04hONE1O6LqZ1nKGFNcA7gTSt
hwRKmNXRaRlFm1JNkwV9f03nbaWufeHZivaws3eThrRftI0iBFBaCemIkR/xHPYwdbWx9LZpGb+M
gXKh5PiyaIqQPGDo25iCMjcn50oO02WpFi435LJ4oeTyoaYDPUs/7EAeNJ1TwxDXthi6plb/Wfn6
cxzm6143nsAa3EwdSpqB4D1fuu361yWa2q+dl+1HkEzLzd9Rfd24J4KWXZoI3FB5nF8NI5m2RoqN
opkSMOIDkG1u63DsC1qQ3XtHhRo5tHyucm86Dj7SDM/Md1E2AyFEgopd0W92ZlC/VB1nJGjwElXZ
beuRmlJXxnfZNfbGn4lqNbyEhINWVDS3K7HRB+55M9D2lSzw5SqRgC00WDuZIm3PAiSSxBFhBidn
4PGxNZ5Di9ioPqCy18XYVcqiVOX9QzwbhMsSjQr8wqXGl3vHKKcqQzt3JPMuXPMgk+gni7u8JGnB
7Vm2u9N75bb3omPcor3lUYh/l4QMbTMy3+gDdKsyRYTUuWO5M23erGcwr2K0tW7Ub22aqr+uXZHy
DPVz+5FbF1gGDySJFps2q4k79MSVMGb8fzqxtv1cbaifplhDueyOY1z5xXthNaTCOwP6gADJh1oT
WWL84cU2myQv9rAro5lKzHZdkpSzKuwQATKeUuzc4HOzViMPhrUsyeLxunsf9WwksoPCIwcVW8U5
b+UlH3kEQr97nvPhCa4dknN5PwMzWNsNj2gwmK9O3rarZQiyuwxLnoF7ECUhvSZUkuUPCE6X0XHf
gbJqa9PVX4jFQeKRx5gZ5hKxb+TRjh74iqtC7Bf+evS1rLTAC7PRJKjaCtCwBgS7dB3IMwFcN8i/
tBLjm+NjNZcxlhKLeXEzT7I4zMFt44C50TwWBh3PMg3V0Ya5gqAufxYtvRxqypyoorkTs/tjyoYn
WOrD95hecZiQSh1M8i3Ydrqza1oNuS2Ssr7HBMnmW1HTo1e3oeVDKXC41WDlJVHq780ivhFVv6/8
MroLqpEOloQ81EKh2RAEOq3NsPgReYTszlWc7HNtq0fGxUMVLAG7rcWYvkRMpRs92qEHr464oJkE
dbpi1VxhdSN2rh1zgBcZxKSq1vQNwr5pM4lpWyTyWIcABxqoE4PUVw6kPfbkFrf9kIN77hwgdyg6
A7CJ9AJvsYcxZNri0R7rfGMUxUMikaTZmguKF67/1BPBCwmc/FX3YiD7OaJM31RJS1Bn1j3qRs8P
Qx7MRBPcWGiQK6sj+k6iH5btRLXYwymKSPknGpd7hBYg3EW7i0wScseSGrAH4dS0k7NHRqadXdwB
g3Wplgz1yIya6I2Geg8IQFjILYVh+oAs82znh8rggcYyGBR3lfaxeKgJhfEdi8hlrS5ocGyIyUJR
MFqvlqYh8QwYybUAuGwcsDHB38GjL3n+STA99FmCOqoI9w7IrrWHOnE1l6TBRQlTQC/w1g+Rm69J
q+yoXdseorR58lCHQJRaYV/doGvScb5CJBikTSB5rNuHcKyxK0/VbWg0JzhDHTPSiDuJljcOi4dk
wCRqUzXc5K21AYznbGGPk17f99+aiCcN52+P+Iu2hummmxzH094T4IKJGNs4zoKcRYiuJ/TF8QF7
QR3thw6ts+b765oZBr6ET9xwqVs0PsCIwmjdgmr53jcJtxMnFZkX7y7bFp9FFW1tGX6YtXPiGUz3
y0yHgplNJjK5VjY0GcfAOs4ouYDAlweGM2/v5/lZVEgz5yw8RW5gQjQjGI5ZYQ9MZEMnNrzzJAwq
P4B1TzjG1Dff00rzd2CXwg0yk7cibb2tmb5W8AExY/a7xGhYFLXIl8k3Wrmt/OIimN2xe5Nklvd3
KClfaL5DYMp62o0RlmPHHxFzsDaYO/fgjgELxJxlutGBHzC4Caifs3g3VB5q592QYAkm0DMu4IT9
lYuCH5l3f7Yjk/G7TK9qwvxVXcJ7rPRfqjod03Sn2dFDCsCoZIvTVIiAJTTXKXFmWEizdlOAi9o0
gnWW1NmZ0UbRSeykBRJ6+2XZmoQmSeuYpIzma9oCkvfZzcR9W+6g6D2OyCjXugO72Bj5pDD314j3
EtZ46+WczKb7pciLR8akrwjT7pelbhuzzXQFAtomii/CZfGWBO3ZWNWFeG8njrvWK4j6e7VSLnxx
ycm4sAQ0GIkTcB8R0gWy95vN2MEg6KMEJz5xNu2D+s8THDRS94+5xhLShyRUBsRRamno0nThW+VA
+zirup1g5VbnLDQyKEBG5UYHYHNurfjNWxSPsPsipArWCPzH6vj7rC7cjv1dhqYVgTgPLlJpzajo
7nAZY7XZ6lStBaE/85xqFHWR8+I38fe50C92jHwpMJMr5IIW/Sa8sYx9miY9YB9cMfyYUNnZkexF
zskt0kenH+9nx37OXHmP9uajtFCUxagG3Oqe4CQeMXu+2MzTaKvIY0VxDyqgerbVNmQYky+lnuNC
qDCYGW5DSG1T3Jh9fqs5VgaDxB23fpR/o6dmC/aXDh2NxGevx8gbuGxNkVWx3Et4+bWkavMnB+Nn
mbP5Quc1Ic/wyS5kQlXbUpyIb6I9aBZi0oi8wuUODTp6cLU338RAc9zSJ1sh41qrj925Etszarce
CoJSOx6EqdMyN4uNJEkW2tukrwQt3ij1DknJTG1kPeYzD+dvaBwCczibA9DymsVxh6xSrezZoO2y
KPog/ZQYtq4/JxXrHrjypyAr7mRBo99u+ptZiMtyDboo83FgzoewU59Bjat5ofYWan+Mt/6rBcWr
Az4CgxO/k6uEn4451VjLefzI7juMjnav2yy1pE6xeuY5NHpkVMuHEEp1p7a2uczu1GKK88RCXG1W
y3i+6ewXJ/bqlVZMJxwttxL7/apRyneN/ElnuiHQ8UFQhkDmf9KwlBPtzE+oP63qH3bQfx+KF0vW
yhRGk5p7BN/uo0dJj2wzot7dt7KncVga462BuweCQnQ11RZ9IC5X978u5bflwxtqzinJitzgxLvq
MZOUEYmPViKeWnp3SUad1+uOVJ7VfrdYzQ03fBLJez+j3mOMN25mPGE1kZRgxjszZsbErqP12YYz
/6IGjC4vX1N9neiMNs5oAE0ya25STo9WsdFx0+aWhQaLYPZ6ncvKqnpeqslVwKmu7TfNlRTPMFit
8PDdqHlZtAFWsPy97nmm1aae0Jxi2xl0K5zCu7UsmxmgDTGmQkEi22TLEsPbIjm/cAfzG8Rib7Ng
b+ApXZ7aWVXHKj39WbatvV7uedesbspfD9rOHU9517wBxgFRph7Gr3nU/6yr/qyGEnVVw5l4o8LG
5RVeY+NHnCN/b2SyTtOcYUZ7mEyBjKJQMaEctipB9A1PTzCOZ9v5knThD1ItcYVpLNVFwKx+xAEA
Uk6dk95/GufxVR2m1FRNmUGxbOW97VLMdDSuvSpcdmjIC1atTCQvgqejkhQqBssCwpQxcy29AbNF
n+G3CBJ9H0ilZsyXSms+xjI9E6G0mwdkyiGP/8hCfQXx6jhWhYZ9PPmIDXTdNYyLWKfo1eevk4zR
WYOegRvE+BaEH5NFVUMOfOqw0Y60evYGi0RH3drLC4FyFKcAZuFSqnRygfUpPMhU3o/YD6iL0GCi
YbGVA25HSd7lUlgIv6Q2GZO+IGi+GrjxgogNeOtlzbrkBsfLUAj08Wol0HWGwcqMOntC1SNLgdmp
igd94Gted/d9KnY9tRMJbnEpyokx2zea3EcNxblxKZ9BmfFwPISufzegApsaRnWPkxMLDpNDHOvh
O8XDbVUDAuzQyHcGCz/8aq9tb9wtzwMoGS4h4XMF5LjtpCGIy+RPDODshaC3sKFpd8G4CWz3K9a/
A4RkbvHl8WucL8ouv1m22n5UIfdITwY1xr5gz4aDJV3jpffV9p75vq+CD3Q3Nn7JGf4M2yK4Ykfi
xc7pMO6nUphkp6j1Ac6AddiPq2VFDeP1vOy0AlUqSxHpTTkQPkzoSjXNs0TD5ZcSL9OYdSMFYbBv
lwCoOFRVmIDVW+5Z675EjN+GXBCbYM1VNcPiZdD1shDEcFQe2J5ClISjQmUwJG8MDEDtITWppui5
kZW3j4+DCUMNCxeQZTbIugnDXrKaRGetrfwG/Sh/u2J47eOXNiB8GkqYXCGj+JnXZM0ue88cG1MU
u+EGxj/nxsle6haESzwwS/mdtk7bzABj5iCwzVgx3AemdQ8n5WOp0mgaB12n0aYq4WdL3cX4CeXO
DpnackqTy2THUjHZVhW3rc3W2LMFuoqY5enk/HRCJUpUJbmMTPRVGLvvLtqZTZ1pzJShuV4q2WVJ
Nbo2OXeJl1J2Yo28yr3HIs6cnRpKJrXvLT16SKGRf7VG+dGNFgVEaAYFVQSidj/i8jGbmELimYrS
XLw2c/tQIv5Y+0gAAWLYDKhMb2YAg4tN3s2yZyaOkpKzmtuACDP0OfK9asBWqGL1rEpTwubBzM3E
YcX4QJVhJQX7AImBvg48DG4sSIQdM2d12bXu0elNu1DDSbs8y40m2KOW88OymlsOlKXXtCnJEGKT
ioUBtrmnLrpJnizZmugdRPQUGNUZKN534incfVrdGZP+zbdZboMspKiavjkR8n2imhVSxPhVE5AW
q+uB6OI8wDnPXT8m5yrBA6W5KU9lle+bHKSBz1qldKL72Xsiy8ngAvjtjQkknplX5KfurmEuZSit
xQEj/inm0E4WsmIXyY5fTz990/mqWXm5Y3u+t4OOwc2bunXlZa9l1Z6CMiPNgMNCJjTZyK6yHK1L
9aNMNbkL7Qe/L46aXn6b0eitJ4e9rt82t40VlEe4CtqK4bLf2IS+DyISd6Ped8+Tnr1kCvWDiPIA
MBqnhbeb7fFceiFSIMp360jXSkTnWBm7QqsvSMTm0T4VSM42xWxWt4aZxjgzrJuM2kM3im6n99U9
EIJhpaV9uUtE7+5k55rbMujsdVWRg5IaLBvibnxoIlO/FXkOAiKcd7pLZ44o6v5AetGXujPlMYPs
gKo4Z3sEdxGyvO++2FayszNUmk2pvbWFp2qkQXyYS9fblnryNUNCth86O7k1/EHsMc0/IhtF8Ona
+lki695BI2pPWSNbGB682LNdHWMkcYEYcUCpF9/gpfuG38g4cS+QLrC82AXQpnhi+a/DHD8Fuens
+ql8SqtUnpYXxT462Tw5QxAUxyYo+fNp/kDUabCdem2buAR+h8ZA/SCkXow5iwcGwCMVQkY7nDZk
lBd6s2vS9Eeja+LUZfq3vKShADjZ2GbK8oQ7MjstL1Hif/PqydsKs7JPoxv+/rJ8DymSuyVJ8XuE
UXhKiwndZG6dWhVnv3z16X9Rmpr7wK5PUVHlNxZ0la30CFvW8lg//ecFlwRAGK+Mt33lU8JB/twc
4xzElF9ubfTtpFEnBU9/NWAJcRgFzOg2CcxnCETubvAIazTHEetIdLuASpaXTjGS6kY9VxT8t//5
h9jnjdKEioaBVf+0vFDuF7++6pLExFyk/oVsHQoUOtnKAwixRw8BPbOAfm4SQz8XVRzsEvhwhLDL
Y5jnzm0iohdT4ta22rZm4xhlBy3VgxNX6Vy0wTob9fJZl/Ut/zzeSwPLspmk8dFLEUK7uJ7W0lXi
1rw2n2yDnJYoBCoj4xA7qUcybGvYzc5iRcCgM3moDDvimE/L/1Jorx4H3mP5vxFV/JYKPwQHT2Go
Oj5OMEzleTaz8jxZlkNpnDrF8j2HbVhLWMOjBb0o0YunubqnKDbtCPb6ZulF+hCBtMtXEn5CiEMV
zWNiMREBhGk6Dc/+8iXAgJ/GGIitdOCHA18yT8tXvboKv31Pl4igA+vVHQDmJ0oMOQjnm6Y77Q51
bXVj5U5wk9mr0YvGE2rq8bR8NfbhM4WzedUojJLT6LAlZfoR02jfJrQNT8u3lhddYYqWr8oaiamT
lumWQS89CvoMgprkyQ7f+IBPSc9dLooWDnxq3U9PHtAXuk28uNP0g+kIRaMz+8+T2GM3eLY1jNR1
MR1cy9wK9QA76ulsJ0/fd7igqgzGYdbivtLydkfF/daeIE5lIlDgBlvftrgGuzq5QfmMxLf2yERn
qFFxVawT6y1+q+BUq0e8wSlJ6a7E4h3pBtK7J3I8u1OfSOTqmRptUjXQFH6xj5LO2xNRFBtryODh
phShXOnsKffpKO5DDBK0EsXBb3elQ9ICkOYbfhbaiuy9VaL+lNRtexdn7kMXt+FNAkkfAPMS+qzh
y5L5j6rivae9pRhSvVV3J5LoyUcXCWuM5Uuir0hVdQPMGIULSMWPLAWask7LV8uLb9X/+38juxS7
zHOZObvj5JTTPs2r/rSgPycgJL++Wr5nBy9D4M9Hqsdov/2R8ngYAetsyqhAo++Sg6DZFhkYzRsh
YDd25DBFQyFAdf2awlVZm2O9weszHQCSvIgE6zTi/nCa9G3CzUzhYQhu/cg9CXwwa9n65W3p2RTp
ZICM0viRpzGKzFL/7rsWdn/siDrkh/HNq8rLbLdfyZ7x8bmYh4F1KTtfEZ8mJW5Fvv8CsJb+XITG
lfCRBz2nhtFoGnUP600XpCf0ffMTevpdi1V7nwai3H6Y+BIjw+aZHVz7GE5Cbg0HGZmRbFzplJtC
0Qs9p3mN7ex7I93vbEwIald5NV3wfaz862TVsMCbcx4gUS9mm37IuAu08KgOQBfDnnWZq1TXobmf
E9Z68cTitnMRcqO8+AKkdkORZV32wS5iQK7jkbENCbNhOvdpyGhXy7coNb/VM3+knsMPfAzxauii
dYT9aGPY2degDAp6Gu4X4QXfTaf9bqoYkOqJ4IdxlQas4Gyb7fec1a+kPt3O5mmuBM04Qb8XFNXO
nnM2s1MrbrMiemUUukv0sD5C9FkBNCr3ouseRVVmkAy6iRQ0QDO1Zm3N3keZS5bTaS6ItNQgk9dP
Y24PW1az9e0sqYDTivqIBe7qpcoDh2CTF/qNOoxQbQTS+Evv1OAV2GFZY7r06zBMinVc4J+onwwV
keGwfVoqerEXfKhS0LhsqHQqLG6Wr1sB86JPsnVsD5cabgj+AQwpyC301mcDST4TGx2h0Qmw4ooC
iVM/JtWwNWVyjTz92WSxSO2QPbObYc0FZOL21AXspYSElKCjLJRG6VUgg18RVuCd/llvY33OdnI9
nV0BsibCnYRpWJ/0Rc08Bxb2/PRgFvYhn9irlIYebo25xrnBEq7MvrPS89nGgDHOAKYu5S6Phlon
wHaEsb1tWHVToIignqidwXIqA8qMFnp4czgGgu0sSx5VFm7ux1jSZcbruup89tuljWJk+gBRSb8q
Zk2oO4eoIKhjoNpTxBIKBumurriOdqzU5Kp0QKAbwzVL/hiwrnYrkbH880kxPmcnLicFDanhWLbS
P37W5eFcnIinTw91Zlw65EQYfak78ZGi0b0zHOIYDmTCbcYRb80/v7f4m/cmbUjwpgYCKO9zOllj
9XZGqT8FY0zHO/OpGPFGRnixKTMQXXZfiOksUYtMo3FxHXH0hgEWX/RBW/TsewGYXktfsY6gpdze
1Sm0bouSzz9/SvkXUZinG7pje2jmPdOkafjfsrS8HoH+yYTbRnkBwpYNots0w4phmM3kpMprWHHW
pewQsHvoqpCMVUPyocQcEe6bVZbTHelSd1ewI0ZrcDXVXg4vpbd1ivwa19k1pVTIPbGzBIsypOZv
RROxuH1cJIiBrvbtqhzYVtZ99RpPDmTegE3hotNgm/BBI1hunDRciZ6NvEjSch8z4QbzeJOoT0mO
ChaMnlbcWKfwuK3DMOFwyOz+PGXhe5QPD988mZ7Vho06z1XWw5noBBxA41ehioyRrI5kGymRRzHT
eqzN6Tkdwz+l45p/Ecdysm1DmDYpSjqw0E9yzXKMCg3PQ3KIZAIUU7e2aFTZ/Sq9Sa1GMqJZ6TSq
xMcZDUSSw0OJUynulYkZjlDBdEBFGRIUK+O0bG7QpA+Hptf2qZq5J3xPZCSmTnYK4V1Q8O7Plk8D
uDQKyAuwxnt9/shmiP02qpSdrCag4eqahFQsTIjOWXgNgJSTSEu9GmzWVTUU84giWTww9tfsUXQ0
KitSae4noWrPsTiQOQTMKwNbQblNMoVu4/ZxCGlMQWOJVlmRvjozO2J62tdMlAiFACmWEyNP7Ttv
aeuwKlT/Hqa8LP3WTntPY5Bi1Bw0HJDbOG9/YKBQ5fosE6wUSBccon2o59dOUG7MTBLew5aWF865
nORYjKTYl3zy2ndDrr+w0KNeRcXHojSXiPpWo8iFhoGjtr32vNTaS624t5zkGJbaeyG4fWCMEV7v
29+MnuUeeDYaIwkbLB1dWYMhuqbdS6zhsNcygYUtJpqSdgkm15jA9Ksw4+k0IJsCgGBfbP6RDsEp
KIbv1gDRROY7EjzvzBKQihIJyIhWQ+3Jg1lrb0HGc64+anUMivBdG8ZzlxT9wwQUamXgyQCZNJKg
ZSPWqEAFD219Sovm5Z+HBuNvZhTikqVB2I20iQ5U4bm/KVah5PqxpTXJwVSHrGYDR5FzkeD81Nqb
HPqQDEOqSzSfVz4GwA1VDWo6Skn3K5CxTf+g3/2r4hu3LZOEzXMkqEh+DjBsJznIMjKiQ2oH30oC
P1k+H1XpOwW1qtXT0VeKs2LoL0p6lbnp1derr6Zr/+Hc/M3gbnrorQUWCQtJ5OcnuYsAy8m8iA5t
CAB77HiqupUeN5h7SvTMKMV/1GzV+tn+IWv6LwGS80bVNwgGMZltI0ykc77JfPeL3kVfsAJPWyph
/hrG+R+UuN5fZPKepTPmoJD3DMO0PutwWWBbtMGH8DAmMZAluugoKzZ6DwgN0IlqZrOtn4E6b23U
bzeQBUPhDydHt+qt4BcpUN9OCWZmkBnZFv2EsxaqGhXhlcSAhLUunCABNwjzis67gKRA8KAPGNk4
Q9qq7L3mOCTjSzbFxUafUcWKrA4ocVgbT7O9C8lFESZ2UT9rSVpvl5p4AFWTtcZ8EFDSqPR5236g
sJZ+xeqeHNIq77ZlF4U7HguQrnHwIhVXO/PuQZrNd15PnNVE30Izh01gleDJax4bsyrztTAMIug9
7WtdNhhOke9yB+uvU4pYVzMPqua4SEVhU69dT/sS0sDVmSNCET6CdoO+lufPBEsyaprZtMlM7ejp
9mPeBR82SQ97aR4gwNaHArblairGeFfJhTdR3VZeWZ4XXr5MGK2yqR3hEETv7RAVv1Yf/98a9Qdr
FHnSFkuY/2MK+BtrVJS//26J+t+/8W9LlPyXZ0rbwv9jS9dEQPMfT5TxL52YWUI4HSkkq2xW2P/2
RDn/sljJC4woOuYCofMI/tsTZf5Ltx2HDHYkFrqFb///xhP1V2eF4+AX4g+Rm+1JrCb/PSa3ToxU
dNTmQzet7JWyzBvg3jaEQIgfxql+675ox2CDQs0+krz024n6G/fEXy0MDCHSthlHPI7GXiaM3yaE
IreLiijj+UDFDt3Oem5v0uGeCBCQV+SektfpynemgP/Ht1Wrqt/eFs643dcRb1u/dkT9ZQ+dtt92
6XoCONbc2CRCZ394SzWz/R4s7H460E/rNFI3a9/teUd41d2Mpg2k/jZg8xNt2vjyz4cH6/Uvb4d3
CQueI4TuWEQofrqoDaoNkO44UjCt+lRRnD2B1gpHjls9dysIAUm4NQt2/dIL2s0E1OLOy1j4hg5d
EuiMZAHBrI01391x53pr1o1QYKuyWM91ZhPvayIiavRuNzv6V9/pjVVB3NZuonbegXXC67waufCw
uJ0cbpRKHzKzdp8Az4RaQ7x9PDz4gGQwUQ84mw1893MTb2xqixu55IX1/QbeP+FY+tEqxLkjf4fw
o3E1jhOJPDQSVqbM7n3Q5Dgf6k1u1V8TD02GFo0vpgtCgybW8+ik/vNdFwk4DmV0GIZZ3/qOjhIK
dbsRNsZB1tdmGrnzTKytpFMW+fSCkXE95F1LA9g+gTp2KHo0d85QrIVtn/KwOw6i/WEWmM1Rv6K8
Md/tDOxCWb2Zon+htrrB8HCn2cPXSQzO2kESt5pjiIkN0BcqlOtuAEommzFYz6QopPJ7FzHRy8kc
gYNZCJu64WVsMPaWZf2mB1QHiONZ5xGS5EljUV2g8JMk7G7M4lAlP1hbv5savzeYXAlBSpxEcr9C
BFSuXTdbG/n8VBjFvhxoPNeswracNuQz02uunfDQZNu2naF0lihRUkIII0S3ZRFtLat4c9DvxBGQ
xG56T+bxJZRkGwawlOvxZRqicJ3Cw+1zKjrort5Jl3wJyp951ly7pkpBjNJRAhdGuY5OexJnW2co
3/yR3YYjdyKHnGjK/sUus3d9KBBwt+lG/Z3MHF/0yX6YikfaqRnkPoQ3IPii0qaVizEc0ug5sBmu
ypoQylzjR4pia4nmdo78fE2U1bDplHaJiEJawSb0m6zhrLmEaaLD/GgEx3gcMQOxnbDeNexwewNb
tJWxfUo0cqIHFDFx9NEo63zWAMPDTXSbmAZVV3NuiS+pX0EzjZjjmp9eAZdeC51xS8fglCX8tDab
73qKHDENuOfELNeehByDtY6kRD5IZRFEP+dzttZ7AgH0WNylZDChv0lobfCZUWA9eUZ9xkCK79sw
bgvqTOuend3WpBCPnio8ApfdUr1WPQnuH1SgrCpSuBtAWiJfR7KSVDW3DL/QV/vlQnsugw7lQZxW
j/ytANAJYzw9qdUg6n0JUI13bzdGONyBIXhCWfPr9s2FR8UbMq8Ry571TPpEKHQM7aCZ/xdP57Xc
trJE0S9CFXJ4JRKzRImUbL2gJMtGToOMr78LOlX3wS5HiQSBmenuvdfe9br9khMYSO4P7y6SFORP
a95t1RUDGjM/bPfNvFT3vJwo8gwGE0X/obRm7BLI6tc1E0Ddckh+ZeC0G1USD2eLc68x/C0kAj+X
RN6PAxEc03qyVCs7DDLNpEYz/TEXz0C96SoO3YWs24dUCWI2By7fz50n5zljPVBOwNc+VJXHsEgx
iWVZ5Kciin1je+JqMi9cCzFvEjgjcTm4QggO09VsP4KqGWjH5nGMf6AHCYDb3cAAIuNh6V/VKbvm
quKSHMGTs/2EgRGtBzLHAedS4JjTY7S4xp0hmP0CK7Cc4SYWE6kbXhi7ipm2SuiPx7cI4TqG9sna
lX3ZAP+aGeAZkBRjsqiioTxst5NdS1gLVRazuE/JHUkfhfYmWkZSzHmR0ZfmzagJhjN5IJMc/1u9
vPVNgw1J5hEHBIMEhyX/ZzmCtLp0WwAPKRuDQQ/yxwdTRrwppp50obixY/1v37FQjQufSGGz+M+T
V6nRiw0XiHn9TAq1+pfzPGux46BQNF8SDUwkLww58IwQoL6lDCzEOIWDqB6SmosAuRnJKqn4+f/z
2geGVb876vRox+UhUL4Qq/XEYIhozBSQcJzNjw0fCFj2dUBtzaLKXH8iLGibzg7TtsaI8kOkxqOt
/DFuLPjSGhnysF0Q87JmKlAAtdukF3Rty1vptP+c1fKQjDKT3Z5jnU90nblcnZQH+khnQgbz6Bpt
CYqMrAVdKo/R2l0GmUtRznw6A5S7hMsKvd9yZ2bYjYUmwOo3BT9pvbt4MltEnIvlimWmzyaxayIH
xpWp/gUlydqZpTjgnsYhbFfIRfl+Hlk/JYe3FttZBwtxOXSO+NguydKyxajgAIGplLuSRDRCsdef
N6hIhBu0Q3L8ueGNpv8g2InkTFBWzup3fE93UdhH6ZqGVtf/ZkemUasmvsj4wJ1oiXy5K2+W3l3Y
2j8SLf4l8gRlsqUTl7fm54VtfLAIaXZSWDvIprwe4c0giq9VMRs321Y1cJFMpJWcWbNYNwVIT+Tu
lPrRxgZGhnOzJ4YudQNEtW8i+OpWd8sWSqHaIQbcFmaoJAYBchWPUCIWV5nKm6h4KNR5esaMTbI4
/pvKkHYTstBi2/mSvkCI1990qcZFWCdIbpA+znnkZWMN6wTmvT09mtkqA91Q112eYYXvZ+ffJn4o
BTsAcOAGwLbMpIq30CdUS4kBqnqFwCPxxB4ZwEKc65eHg8ckI0LTZ5WVwqYpVc9OE8LY0dAu3UlM
9xV4s2zlTz2jHGLR29WzZ/uXaC3GxaqDVYVBY2uNfol+krgzgXo77gpfZvQBvn757ozVb0r9Gaqt
wgY4n3N+1D3pFkvU7xt1VN8hU3u2UYbFyLEmyobTlPXDKTMhDrdGMFalel4lJnD6QOZ0mhJfPRm/
TWtTotUT32pWPyaFKJMadVOClBbj/nAYzdavp9h5wpt1A4pLAuVAIkW0tQnh47njhFIIgR9zB403
lVQ2l7MwyyBz8vu40sVXCV2hGVV8SXXOzNpc2StGRj7ozWUWbRJ1W52c3JrKdmaWcCR0hoDiqT9k
CJ9cB6Uj7MPbYEZf+lKQ9d5LH1KPkRiePFdjGff0BWrgO4AHJ1yfqvoijfYBoRVkS+YKdseIoJLm
wCKfnnstbrxS0LWRh9VGrSvO6to+aZNZneiBvsUSi88INtfX1sxnnDobo7xHdl4GptJ4EMLhrlua
zLEMMW+r4JZRYP/tGQz+Wa2mOmaaYALDLH00bHS0451USR2p9xaZMKJxTmR7x4/jorGnC32CWdN9
s9pNJ3Ocz7EGTLKfMRra03DPlKGGFhZ9Ep85b9p3XkTaIsZejL2+PKnSenbm9AMgNPot2GsueQXE
pCcJZ4OanEvsGirmnDjIJPld2vwTad/sTW2W0aoQOebIzYYvpL+d9eRUUISiGtTvi5a+aIlVelY/
Ml5W9YpQUIUIPyfavCYcf5pRE+E821d9UwynaCbYe7MWLk2aAWYzrANRzNsM1PAKupRhA4Bnnb9H
i4cqSpTmkmbFgQWYQ0HPnNnuyQFL4kbe9yqepQKiudR2fzoeTb9uvn/Ekuhz/iBDQ0KyWssuKxiS
WdGKUhPFTrYwQgdWmhvz9yZi9eeqQFIERpXhfc7TwpLbSk7KAY8X/3NHsVCklp3yvESXFFKa59Cd
sgTZVKwe8XJWpsbcqUOFtELf3Bs9JlwqCQWB2oJtPSa8cpai58L4jgs+7M6sGZtX1YXUiMJHs0Kf
jRypuTZSf7Gj1tfS9CvvxwIdakoFgoxcd0y4WwYmBIpbTjY2roaoYiq80rcJrLhjp8dL7kmq/Eg1
Cdc+IryC6stFQkcs9GR8luXocdg6rLYYn8t0YRkwSCOIozBiCw+yDfCmTT2KTTbiac6/qIrA9qvb
jK7VOQuXRIJrkJyaJmZHJxqD2zjzeq2pKH2MoJLVtw0W7/YKmm4R2ymMy6uV4sbREtBZ6Q80Lslf
GpnUyY1iRvpwEjpKO+wE3PSdiqA1GDPWI4aiTpKzKpZj5tWGdtZTGKoVSLZ2ZUaqlu5QQCybdf2K
gvh7oGB1fwCPmJw2ACqbvm59l7GKzW4lhNzgaNvUWbprVT5X5HEYkximQOHO3Q7IgQsF6r0wxxer
Ydqt1NaW0pAcYltwF9C6v4lk8UZLmfzEymDuDf9wkka+0XQUtkv20OQiCfBnTgfOqNdN66YW+DxS
W6sDHCntqeNoAUhYkvEBIuLOfM6UJmR4HDdZN1BsaNzSJn5XKoUAg1gXxlYUaGLGKdfZv/pcMTyh
S69pY72ozWhSTZRdWGgbD9yKA3i+nJpBH0LS5hC7NF0YZXsHPftFM6LX6ALC2UBVVAusfSTTEFWG
JBNtfY1yGz0dZCUCsWvLQJncVwd+92WtfeIpKPUmBxxw7PStBx6V1WZEDfIO5btHuO28mtrSHzhZ
wUicTYYnUUJkh2OxhE/GmYNwGWLOMjxncp6mFfNbSssgGabFNTtRAZiz7aCX1buh6uTRzl+6QKBo
gQEdiviaER53qIBWRYU5hWUzf9mG4bAo8pwp8I39Kaqo3W3Qg1xdbvd+8ussYwinx86hn4iatHUB
rs2cqeK6/jz32+OWiWlvkvi3lqO9ww8KgTCitE8dApLmeLNzGWgvp+1OK+D5KIYcaq1KloIRTAkV
o1AcpACsli72MQ6UknYEh35YJc76SYvmk48qqWOPDsS+smXiuyyyyjv6DXjzJFT3zF4sXOryunfs
/FRPzaUvyJx0zCVUwTEi6My9RF8FgOGgmXEWmpX2u1IaXyhjDri++LKk5GPKYCv/EfJ6xALKh260
nzVmKlYSBfq2fsRyfmZm7q/2HEpji4g9L3F1t3/zZTnobMGuIwhGTTJ5Yf3n/qVfSF+5+i0vjNjw
hB6WurnVqfTZxOWG+aT4KuWW7UR3kRmyp3HM2XWm89In4LGflNoExirEN34opnFEyu/UioRwK22D
lVx1rx5mx63rl8Ggko36OnE3MnKmxcjaK31yF510Eb7Na6XTOcy3fNQICY1NMAdYT9xDBDpVcjga
b9JsVeFqGkkQKeVVtWmBYa9GSgKGuqxSwyfupB4gWOrN8LfsmpexTF6tKnr7AToCGaBkTyoT5AuL
qiWdNBlRTJnoAjhk/d70huoVlVkHke2r9KN27YTcxbFyF+TdempWzS1iXgFX9zyjpMPAc0GVx2RM
rrMwa5RgKLT5oOu8msK097oBY2CFTw1j7iJFdFIyPjZOtdpzQ/5dAId+YwniKFwkPdSpUDwrL4Oy
aB9yRf9kBqAdbcB8kph0L27KZ5OxPQ0YQPZLQ3nXE3fvDRzssYZDuY0aMgTa8blHnkR3aEMhyuab
ySEpIBPcLcUgXEsfTLJp5EP6LEE73S8J7rIyG6BrmK2XhT/o0aqBf4nnkzPSRvUsVkQuyGdDiiPY
ja0SHQuA0ygrvKLMK8wcNTMX23o0OFyDrb4DDI3srH1X6WDg4iZApWJ5yzI7jOTFcYkU7P22uaI6
MVldiuRcZBx/Fl061rLKtKzbvMYkES9kKI3lcs0t4bCg4G7SUjNcrHxFSKx7uBgqd+owViwpS1gC
wjKv9A5VNGb5fB4vcz8jG0uTzYSzdvulXCZ8QvW8lzThgvAi2bNotPchs84D+SMBmYxVqBOrcKpz
BKXZylRXbqTDaGQvhCGWB0avN63VGENxCIq2pT6XraMc1QHJBh3PHLm8cDkV5md0frUYt0YrkVGj
yQCPl1X7Sjpxn7rmSbUI49I2HKyz4GFSJhEwyNN5nJ0LSGZxGKYCaIv6VLS1cZqJxNUBJ4RNye5a
EhQuxoSGE6lAJOD8t1cjgcBTSJmWJVRNjsOGbXR4+ZbIQpBnyYk3re17vZZhOeicNXG9k6BNCa8A
GXJV0+YkZ0XP2JZI0+k094cJ3KgFWTl0MsnafsKV+x5lNTRSVSYubUmOzYa6ri1NHNrpZ13MHuP2
4rFkRkezo+sq6jgkEA/vu1oWvtBptbbGe4Qk21fJ68b+8d2U0u+CFHkSx2aCCnN2hcJw4C9zAVUA
gQrxYhwo7aCByRjni472FIcxE16ByD0JlCQySPp13myjQ7emc00rwjnQJ+ZBCYskm/VjsYiTaZS3
RKJr2DnsmNNcc2LJvYxOG1emCn6Y09w1GGVyII0b612XJag5CFaXceg8fbu/egTCoazbpBiULUBE
7pxCgjK5dH9MrA3H0lAxe9O/LSq/i9PEywVIr/q3KZTpjKGsWGbst+JQl4p87Ceaj+SE8awoxb8f
GGieZENgGBzLo6GHhK9wz3Nzzyc6vt/G0NIULHhlSNMuhSY9jZlAeTGfq0rZeOpq/qw30leFujDO
LU+Vm09H4HeZYlGAXqyVY/xhSv/UFSU/efEdUBEMq0mNh9XI0FJoI0MFiySrVA0LEMwXRcBH2vDS
vBUnpNt7SzWckToFhLMqyOSd/LuaWd8Xp83C6lGvsw/9OnJHQ8b/Z7WEzW6M2Zx0xhnGoqttjObO
Ks+Gg0KQ6gcUBrYsXObgRNVKulsbfBq3Lq40OUn8NdLZGQXxWsKkE+QwUJXbeKJLC6d/+8pyb987
eyHGpuXyqvmfaZoBgyzlLV0+UZVkIV2UiylhQE7gq267aEpCq+uQ6igB5Sfu3XB2qrU1AVd64/XU
Pk0qBEmKPaQbeAenXpd2MXrvXaSwSyhQxJ1CNQOhmE+TRAO6lw9kErnlWN6lbyMiumPtLfyUK/aG
xLjh4wn6RsOsK+mBMSbAbZrDoLefrXFYRI7lqKUk74zoy4zSICKJgMNV4DDeXh2DhIMUkWps4oGa
tZNZYO6xlhXrj3KWTNrYbReUHc/7xLuwa/GZCxX7i8NySm902HV+LcZvR6WlnCrFlcmua+QxB/es
AyjwMptnzVzAmKuz5PcG5rfKYs/rSbZrTKyGTQRYc1DuEtQG1e7iLUaeCykpnmwkt5gsN0PUCp2B
pOYsrb1HAM11EDu2ujC0GaQbJ9TPBrY62dzvcBfOzAluncJiN0nHBlXJblXF55wvjTs19R43K4aD
uf6kMfieztp9lfT7lBckE04XiZnjLtccSMBNBj1fKT8JlHvVpeq3Do/HyyVxcrpB9haE/TTAELhL
DLSbhMBtNst8NUhxAe5LH+vXD8G4SZ1zyb0AWrr+o0kylHfBevbDWUeeoSgf7WJzWXQVfxj73Q8N
2KpZyYdy3RwiroFK/z9ULXRQwpEst6C+kklaAhWUQbcupxLjYnLZALcKZS0mwNlDAhW7hv5Sm7rz
qkU9Rj2KQEjkKJxbgrM6Ow8FToLeYMxiZsJ0x14l9PKw8Ei6DsaTUJZRCE12aRFpkE23emz3ljV/
qCgoKLSfOvpLfgYIEGXc/EwhadE/h91e0mtSzQuEqPWydNb7api/ZHNMMbRydEKtOvl6dU02OO2P
RmbMqNzleODQifXtB2GbmFB+f4o8RLc0qkeOdHKG3yn9EvkyXzusw1666SNKdNs/+PN1gXncWxbe
RKd+VUbNBplPRw8CYQYCeWkOKv7+wIx6DEllKJd/p9H5qmyimlUec8Npf6PSJ6yYeLvRviMR4ftl
KKALZ9lAy/gVOBitdKYLG2E7dz3qJnrKW2Hba3sjQnyr8FgVmoIJtLzZRc9HmLFAzkl9tLc4C2fg
WGIp1n1U4hfRDjRQx4kkz+b4c2BpYQvvlGksToZ066pMkFthPc8Z5Dacv83NlA8bZ6qcSMjuhLzJ
wdP3bGhjQOj4iPIFKmgtJyfER0jUhPkw2knfE2FEWyANRWRGp5Kzi86IqW0bFT1o/gKytr2a9nCo
+0KEaxdnoa4Q3blK4JS1e7LM3x0gJvAPyXLisCeQ/yeuNJcOaFtGMBHV/DADKjS6mk03htyu4if5
uWY2zl8agOIujEcppfEBUG+8l97hUy7k7gCCsI8Ef8j0Qzin/uyFscQXyNQXFADsBrN5jQ22bNLb
r9qmOgamL/mFcWk1GxGPQS6w1Fj3HzK8mBOSbEnjS6OO2ejMGFHmw/tZ6FEsILufoltvoE1roZr/
3LpS5lLiy4VBzn27nUA3Qcsk/SsUoot0zTnLpf0skwTi4Qq7pithoRuh2sL1AbZh/NABdNujTENh
Y4FTr/zTBJ87JHGRKvSV2+bfECc41fmyTgcUhwxtzYsWEg+2u2EsnLuzvcZ6O261+QqshtZFW1Na
sGi5bVbXHrQGZmILjVAI0WbDuBfhxh4NJV+yYTdL4AyQt7IGA+RFDBlgJdTM+XQmxqTo9fymsJd9
lnMCyKwy2cnKsC1EWeVFOv2OAifzoL9qNBbJWsXWURd+Ti1LXgsxa3SHE1e2fWdlV17h82zNSkp2
6V+GEOmokMTsVRUoA8viGdTKlfMJL1Kl3lBXYoZ6crqdDcdM7bWZ8sEpzfK/VCEp3Ekc6zhaR6U3
v2GlOketi2EyqSSeJRZGk59fDd2o4AVVFQb6cxo4Ecm3g00eRcFRIJXZIvp4hFakkcc4cTp2G7jj
nrQ0D/RR+UHJ99Z8UyWe2awvDQSeXbOr5qU+Ljarday8q2l0Yl6JqXeUeJIT2hSk+ShPjayRwDGN
sUuvwUuymKqH/XEvpPnZIFaThkWZPvVy8bfQ2WVmUwy0FDAWRyoUkkwLhYyrpdB/13ky31ZjoZRM
nxM6M0G8Zt+VbDEmVW2mNgrgpCH6ID/KYtyv2W5TfiwT9JFxKjg1Wpcq8Yj8cgBT9NkVgXWBs3eE
6ZW271Ue0Y2imJKOmLc7fHTZr4VXzjMJIN8Q1HZN7HiEAFYpm/a5BtxHX1+DsQ74LrRq88/EAN5Q
C55ZPCmuQdpmNWXFb6tu0a6yoQGo1xohs+HB7Uu0bPQZg1XwCJZ/Qz+esh4TLLqI55E6Ymek3e+q
akNa/98btkjqKwXNvEzrLcFWUjrMNdKY1AQrjt7jXpI+rDGwtB7i0nqvWzxkmD/+OszlPamj1Um/
t+nB0zOgx7ScjRyQGa16epaCY7eMDzVV16Oc1ysvinK/onWupO25qRKGSOXYHdomv5ZNq4aV2g4c
SLqg1hhgKdH4KU1VdZ8HWrFOTnix6B7V0tSHKQVez4kV+HmuubLD/BNP5jHq8BvTGINSuGzJD/ES
crrZuuC4pPRGT/B7+xUpDg+V8qwZdYBwUXJXdBF5bHw2x8BFP0T8qEV1ZTp+jEzYDRPICVyT9gUj
bH9qSihcPbh4fOVKOHE3egU3bwCQfvVraxRhKTH81Kv8rOXLP5WBiDeMy3pU6S2Fel79qhKGnY46
0xxiyo+FK0CfOcGRcrBe1lEIf4DTkaqGcwZzTV6BnmRmXTCxHRnvSoOM2iTNuGk27YTiGxCbqRur
6bWRAc2Y2P4PHGygzTPrs621fbF0H0Mz6PnaeZ5UGp3mOlOE2+SVSVoe9Nn4lOuTcmzWcmNhqX61
RjRTqIfiliBupbCeGqzBlB1O0h1/fgLC2B01pUpU0j/W//9SlbnBlE4nvblpdJPMtO76339lfshf
/fzbther9uvnK6TyPYvUXYFYgcoirY69PoLt53OkH8+Xzco+DbQseshxYxzW6nKvUls8FZOGD6iK
tZDKpnQx/zsoUHAwOzwBrtYoC+ajxtkrTpBLVezOWfzkJEL6fDHXWuy6zomui8XNUqlfVW/9zW9L
LCmHtC/KoFmip6abUOs76zPvIT3KDVlXWE4sO8VwLY/OEwQiMEw25tjNnF2lTI8LfKAIYP4aButY
CUUbYVvOfJ/v96qwoa8kSkREx+eFcyaS6lAZiNqzpvmdJ3lPJ2H6nWG5L+dovMj4a8PJBvuXU2hx
rtEusdD7YCn4DDXy0+ZmGgLm+hUpIml+Kss5dFKuSNkgPFexElzaOoOO1czgBKj1VI5MZQZ+z9FO
Io1yTtb5S1nWIsDu+phVhBlZVBL3rHOC1AAbKuXw3tfkmOfN65JLjGnV/tkU4Fsnc0Jz0okTPakK
vRmJQX0xGkdJlVhiUO8eNHR/roEplN8iOtc3alL9j9Yih3SjeHdqMkFTK5iMqOHjxYlI+Bw+l5o8
SbncnnQdeZ6jzekLTKrrOFnWLqFz6CtArY5M8Q+tzHSZELCgxxnFwD72MoT2u1g2kfQt7MKERGDS
msCiwvi6DisnqLjrr5qsluG6Qo+hjUZUI2M1ug/G8EClk1F4Y9NP1eZAA5CwOtnZT4XbU5Eea2n5
u1R2/o6gYkes2nFM4vlQdWg/0oRpc1sRCLYY9PKqkag7CNMDhl1udtRau7YAlDZ0CaOvJo99En3V
3QDzyMub5ntNcGI3if3SNBOdiYYpLjy0Zz3bZEhjYmQnfTaCohQmjj+zJB1z+ocHBE87amaH2Z21
1v8yDcn+tPwZkhZZUaqfDcs4MXvzaAzRjFS0dussvSPLS/x4qO7cxMZVX5SIEzTSX1JQ9Vfz2ZbS
4TakRFKrMQ1LGagawfeV19WR6ZnKZB2q0mSAjRmrYLp1FOhReVRG6xKRjAkXrqBpRkG+FxAxIBfJ
6QGYiXMcSaM+tFqX4C/gbXD7l4fYMbVTLdcdNYgDw2eI1nDOVe2CY9oOcm3EbhQxYc+SS9fq0RU9
lOoLNZOfLSWqfDjB1X5l2oPCBfpOT6jmi0If0jMUTDR0YPH6Sob0opGkM0oc4AD1zK+9zmhdSH16
b3UJrLFo5fvgtAuJddAvkOwIt7VqDsAbAB7WyHxQIgoqnScMflYk3ibKGNL3cvHmCMEdbqTNWxxx
NoW4U731LUMk2JPFG/kEOZ0C5sKyaAoQh1329kOVVxeRvP2E5EHPjN+ihflSzyH1MVeICIrMsR8s
TDTku8Z6IK+CbIcP9hl3PUS+WqXDjTzKFigSf36bJat6NUiX9Of011CYJoguZuuRIzFabKVnTHLG
ITW76RrF+njtcd9cp6rRzkPCHHP7876der9xypE5lWVcOqU/iczaK4Npv/W5/egndJHV+lXMU+oN
+TZeIMnJL+34d7ZC+ykSHKZ63FmeOesKVymbg3pKhd8N0NHtkQ9CmmvFQ+v2h3nlgqtEkOs4mrrf
1sxGhawsF5VzCY2RXPPzvvyUlvUsy0r9nJkZOcrNdYJtFRZtbj2vvGIpM89VnB2drC1eSoPlmAlw
Se/VYT0bK3RRvP4oF9YJ8FvERsREUG9QSujEcW4iRwjOiaABLvkiTUx0AdZ4MfSR6ckUYdBde1J4
xPDSx9mpF/UawttjWmPkz0jf94OYMnAFPPfRyiI/jsyTQc2co9qe3H49Rq1lkkuTcrLjOMUm0H/A
NIY0mhETWi7i244yGm45fllW7bhocF+Xg/CGipTqRhjMRre6limJOyEHZXFnEanG7tziCMS/0jL1
M8M1RoiFEKxBIABzxk7gM6GiNDf0GAf2AkNRb9kEyBumeck4bFI0kdKsLcNJ0SdSZ2kBP1l1dmby
deoEnkg9suugsVP1wIIw77n9DF4YIKq5RcRKFBxU6stswTGqlg4piIUlyigSYz+YJjX9XHlkzSg+
ATFUDiCaOfo9OlNpn2MAuzuNphjL9gors12OlEJqnL6t67i+xLQRCBpD21JpcnTpkglQAfaDgaiG
I5I4t6o3dkZSsJTEws2H1sJERE+AN7keiqRfn61VUenUXWxZySEEm8EyDfq5SEfOecSCHPWNp4v3
AnqAvIBSAcZgGuoTU0GEqpr2jv/p71KIR4KQmTtreTIbhuWzoWhbbk1JZtGI55xVa18AHoIbSa92
ENlZjjqaAtj/AAhMTwgtZovl2JHN8sjeH/mLCWWX+Kn3emY+ssgOMTwDoAl91qeTHlF6qNZTr8Mg
7hIGNkOjlkcpGWVW/eE8Iy8jwwmzR2bXUB4m5Rqv0RgM3G+M1nMCkpP6TlmnoDYyT2IGRNDPuqB3
PxI9DXWPcSyRBGgijoYlQQxbUOLVMfgDB9k7LeMQ4t3zMpdsDULR9+yhv/CG/iZEc6OZSXthiauj
wqHQodkEVWsXYUQMmO9EW3ydGR8Hu2TzbMSt06iAcUULXLEYT6Qq0bx1npnFRvKZk83CzThCZuuD
aS4EPmbz6adw5EruRGlKYdKue6soyUs0UBCMRogm1bxJJnY3YmkLf+D9BIVqXQwLOW5Rjaafy9TR
rayiDJfi64pN79ytlBeStpDea+q0dSKHLiFiPHcq0Y2PWfamxVFxzNfqYMqqeXLMnmRdo9/rWfZs
1AtdkiI2Md3ow4EoRGqhPi6UU1wPymkdmQ822+b/82c/P4ETVk7R6iBLM8RCs7qEV1yalrYXZreP
Daj3yNhsLIYiC3RwmAdtXuRTuv3Fz6/UijF/5RhbRxy0tH2Bwqffxj40cK0TFM99ekzXHSpR+zb+
mpC732OvPaSe8lz9sj/GP85ZYVyYEMMY4GmlsUt82hvlgn5ruRF0f7qRAhZ9amSETbeuDR20hPib
aKssbqcHibNTfsdjgDt1L++LEEPpH/7gqX41+a/I6BXqjXpXvkEH6a7rbwsDfu4issM95OwE7euH
dU6D9SLJgbR/gxZUE5LHAf+pzFznzohQ/rIO6jXTXO01/zKtQK+9FYJqOIOU9arv5p7TaGsvVvM0
Jp55i9/0ct+1X2NzYUHYUpTZRxhlViel84mt1lRvIAQQGMkFZXQZE/RIw86DzJriCBNFkBEMHyKF
UV/ar5q03n1ZXGzrLkl/eOuI8wLtkUNazX16TNN3e0BYAucOgmexm686Mi2YgMcGjPy9fOXUrRPj
CtwEuSJrxw0PyXCo3rI36QMpAa0kbA9+HQ6Gr73pX4V6UkldmN01+dtftIdzBGlQ7AcYUNY+Zpi4
G0/tGX0bHKvsY/wsx512Szz7mTe3uPqfOZzeGzAkv5L78KYEQnOR2l4kwmOB2b6yqyEhCqk4FR+5
yIjzc9e4okCFsaseMmT9fifdM3K+QS6M/th7UX9dn7rJI04bSNFG9aFdCQHMnTK3O66v0x77Sx0w
7JEyn+nWiWACPhuQiufyTXky7tXk6uZtUPcY6qKLflTJzBqOM3OIV/lm3YG6qdw40kHmvm69XwA7
YE7RG85c6Vye7AuNYwrJe3Yo5u0OiKk4ln38zsBuDGAPXtrf0m0+Fij0w/Kw+vrpgXDSTy4lb+Yd
eBKCGrrJfzqOvJ/EB1zlq/I90+7fGV6LzeFJsMd9YId4ZwEutUPd+ApEXD1EidGzqV6dQ4L4unOt
w1LuZO2QPSCaDFSyEFtoMvOoesO9DaordThagsWV5GPyVmy6ao9PpGPEIrzurO6yY/w6P6Qwuxph
erAeono20oMZk3HnvSs39Tk6cDbN8Z2/Q8PO/4pT6bIMdjRL6K0Gsc6+s+t+E279S5wi2oDvUA89
6QVUbIWObdfvkyRATZJc58/iKC7WcxN+gk7tzlrY+KhyW484yPf8A0PIq3VD41L/0nc1vejYByiV
xn5iu/2/7B+ECsQTWF8RIV5l7bnfKyeaPtMHS5n2xZxvE9SjAA/pfhfI8q7Ah2SUmnv8gV8GYOGP
+gFC8QQ+Vr/3J3tC7rBXvroPOfcZtDq+dGkPMoBK1L3u7Nq/2oP9qiTu9Mfc4Y0Oh6fydXP0IMVd
d/I+fy2mvXSnV5T1fKS0g+Q7Gdh/ul/ZJ0nirW+Fxm21duK9gXH6Sp24/oMj3Rf78iy/ajfnlsAr
Iuj0sNJAvnKFKNYzCEe77kvSvT7kuFH5jInMY3Ksn8xfU2B9RGdxisNq3/zrgiRysy9yK5dh55Qn
i+kJXxyUH5wl/L975nSnwXopbgW9rgCnePGgb/9Lhj33lOmesQVeet2eIErEyEjrpn+xfCF9G0Qn
GZDWNzrOZcEAc52Q1hDRyQp0x7PQstdw08CTBPQKHb7yDM6e5S7SDlz5XfOWfEoWXiO3+0PFOvv9
skOdyDAW5JHf7ZXnBPVxCA7GPA3nVPBhczNVMHfYmjbtw85+am5kcNrwhNmyUpCeoWW4CKCR15l+
d4weeuPqiyuLFwSR8/osvarMHV+yB3puiVbwrihDsvWUC1QThnN7ZqYQsr/GP0CGL03mjR4AobP0
Oj875/UJ2krOieF/pJ1Xb+PoFmX/y7wTYA6vEiVR0ZYlxxfCLruYc+avn0XPANMlaywM5qXQt7tv
SyK/eM7ea++tnaft3S8o8eFOWHJLxIehnNkRifRNX7SzcW+8eie2hFdjrXwKuwoi9gwMIWJKWl5M
aN8pn/B997MApehcvLMWmBnm/qv+FwrT0fBovs7kV4lCP+BFhio9Ukc6WN4sWNHItTaVh05hjgBY
VGzLWpinMrHLv6K3EDbhG9ns7oO0lu6K5j3cJc/gJanaueiVoajMubUhkyEyHLt3fRezlA2uU7Ae
it1KXVeF7a2TYRn+teon2OGmrXVsmSpkhjmNXsECOGkzs1TUtXbzmqyr3KGlhKYCSJS4Fva0YFFZ
D7aCWIYGiDMe/RQIzgx+sl13c39hIM0+KsNMXtZP1l4SV/kWE6RmzIpVv9NXFtNEuhNeokXtcHSX
74Mvb4/32PwU27XOmno/SDO0C41tJCt0whyC1D+pU2/pcSb8xOKxJUG+m8vpnJibeesvskP6ar1w
Rpd2hTAzjPlkpH6nzo8c1/3UDhGpKfeROivJ+OCaUn9YEGZx94j70mVZsIWjfvLao95vxm1sV6tq
7mEAWhV7b9Z+pM/yeXhJaKN8UPrxN+Y2PSTqonr1n/JhUf1hyklwvrbKh/DA011KG2hRPDCju+NB
jMU8IKf5HPmEjx1DAMTSWqaNVlPW5C0xp2fKsxhsdHPRrycU3qx1JIjji+qldmqUuyZ4wpn+6RKq
0tvVXCdHB0L6vv1bi45L7UumFrRKnyoEg/P2UXgdedLtouMydmduA4V+0yIdHuJtnG5dx+LuP4PZ
7qgfqnVs7hAmZv0wJ2v9j7tWgMMHS/DImiN0y+oRQDn+RUzvSFQTHt4Wg+KwkAPaz053pzU73V/h
xpB3xt+MsR3MNG1m7OnJa8eG7V4A72UjJNaeymOHTP4jRXO5ACvZ3wtLD0kNyloDZfJMzRZMzHSV
r0wnqZ1yvGOEVfdgNiQQfOKchhXyh2Yb17aJFSndyA/8+4YAMHlO9Wl46NutES0nbSX0HzyTUCT9
Jdkbprbhzh7oR04KYfaoq/u6tivzzEVSaPYc2PKv8qG2TnUIxmulvYXJWjqyQCF/gjdHUTB9qO6C
uxRP5aYrFt6peY6KVUTjRWONwjhkG2uTg0v+R4Scx6b/pN31Cj6VJbdilAG642Xk5MJsg+g3Q4UU
HLx3803es0jEX+GxfTOo3TntQnnLdsXa3zTb+lV9yOPVQEcYTelJyXxc+4DC5z706cTOF4XhWG91
siK8pE22mTIf0rvUsLEAEtjh3nnjKfvM36akb9ybaB5MjuZfnrbA7pH+xduVqF94y4YXvIvYsAjB
QSWHcHASfOezemnclcRNbyiTntNV0GyrE91O91kgdGM//s12+il7Cc2565hnj+PXJn3CgzondwPM
QrzPNTvnZWEd0ecFk5W3xGA7FtK8RIEyjx85x9XpuwdDi9Lovqeu98z3xByKeYDtaxOh6wYY80DH
zc2ftfYo3CcnnDJgTjmO070OkYp+IPYcv9jYCowRW/id1CjdrfiMbuVUcevYCCRB0Ws/mA6JSzy+
dpxrR22Pjj58Gpawy9UPBr6waeMN51YMPzYF8/QNNnr51ewqW2LKsD2hqkOQ/5SyVG9ch3OLnRyj
rVLa2jLbxEvSzvfmLscLZnIKnht7aGTRwntjzsTbNtvkWGDUVS3O8pM+bvJwOfltIxTsCzKcXawx
jDZtox2MZNZvqatTp1AdFwcfLE5mBLkuJ9q/3pvEgsWJKrQxlqTbCBjqkyvZY/b5Krzl/RtYwTa2
ixeqzp6wdgHMsIMgUUBIzfGsL8+9WqzMhyZfuB7H+jql7TbnyVmfvAx21YhjPBeatTwT9sm5fzSD
WftmkUmzUf0ZVfZPOLvaGUML3UlJtcf7kpbfsngWHV6jCwlpzq09qLY+Bz95SSHYBO/7yAQFYN0u
1U1y9FaIbE3Wz028jnfZe2vOvG189g6wZjKLs1KDYOeLQsCD+kF/hosoB1ZzgU3G2qFY9mYRYvFN
cJ8+8LWle/FNPCpnihl8LO4o7giveH1aFMnI2beZzcsVtvEbtTsuCvFX5W4RkExd9rP3yWqcCBsU
VfXBfMaw+xH+LZ2Qlt46X6h/3J2JWdPlzscZeZbtrQe8jFPq4a6DQjrX7GrhfyYhPSzuQ049C5hH
5SZcsEcxXpoXSgXs180LpY+6mJcYW2zZ9u7UB+E1WYp/xGEJEHKKAriPWA8RfvLI6/eQ+tKf8i+7
VlfYJI8QCt+t/dZWFu4fd1s9e+U2RMy7lneCbWwSbG6+XRCJbK7FZQE4iZWIGcrD/ouEXtBm1gZj
kIFWwnb7pbayjuWxfkTM+WwSn4z/EeEncxVF6HLY+e+cqgmE4HQZk7Nixx8DBT5v9tXmqCyXHJvQ
Z7PLE5B09JVd/Km9MDofgnd3lTiWa/eBbW2Ng4S/8JPeAqILQtvI3MkWhoIUfqa+CTvRKTDKLyxi
om1Wf31L68T29wyrvlqE62rjY4G/l07TYjOJxLjDGWvpnqw46n10GFbU87wDKWMvLwVM0dqm7EPT
Fs85G2PxBnMHJPdSPTBweEn+Ud76X9hfzYcYlNFf2HN/2ASEk7RMX9PzkJAmONeP7qpfGyfWKCaF
8UnXbafshk2IUfg1At0Qz8cT/7H+tfbshuDkKYqQU9rcX3Midr9QjnNdR3sbfqlcMTgZgYrCarXH
XiU+sMp74Mln1CLxwJyzQ/aOHN3aTfVNga7Pwn3wTj7zaeY+x1+M4faFI/SwQY8pHoM7liPCNwQs
ZzPaXdVz9ay9Vs8sj/6DuMVIcF8su2furuo+3UlLY7uOjuLCeCmZbQWC0mzJ4sliCRjp3n9s3zqH
bsxz/ohATbAHdKSbKfxqObxwYXcJYdjl6CQLu1qKtPxo9j1ZG0bTR0m+AGUZwjlYse3ubL4M/day
24P7p+ufoYUJyUoTV5nK3RJubO0YB7jEXP0mhw+XOBLmpJn4Ok2g/lB02/yvu9RkZ1SXhM/1wIcL
x1vxL2YrbTsc8jtWQTSH1mbgy5ar8gFA7oonIO6URUVD8BGPsT+LqAelT72GF2gdsFHS3DpMx2e8
hB8pxzJ/AaoW+uMqqhYs4M8CC/kkXJjljrHP36sX7BQyF0/pKDwG2tzT6pap1KgrAxF0Z8UwBmnN
bL7/Kup1OFxRbtnVKIa2UTKlEe9jaHqDB8rLU6JupNAA7miLV9YXoy2UX/5+hAgrieqCoWJF20pq
zUVYso/jeXLtIMQwpYzxixAr1dKoNX63DiF7Q8ACf+mZ0QbHIR2/EHdJwNkLlTIK0a65j8SwgOjJ
9/HzFqvzwGTopj9CZDfzhs4GHu9RQQZX7VSp57jUZ//7j94s9w2YnVWk+zEJnSktSpUDZVzGxcb6
sr6yyoLPKjRmM4WwU4RFn7BIcoGbyvcf+vgYG4K3orlAEROBcb6oy4Djg28+I7IsHT/nYI7uEQsi
hWcV7ylKDkq0w/gpauFZiO49KhYdjGNEAxLW5/LQqfKnHIkV4Wpc5nTz6PJ7NwEJVmiZGjsruHO5
Avdva0o69IYvJXf3bu0SxaV6Deaxl1CXK6aKiP+YF9GosoNeOSFZcmR77I9G1USrEasFlRkaZ27+
pFbPA3i3+fTXgdnDow6qTyEMz1acn8q+eqiFMWKNVOdZH0PNzCmhDs9DTnhfrZLv2epLaTDuo8Fz
ckE+KFw8rdZ9SCX1ZBCYOTNkbRbpAzcWIlLl2D26NHcWXW0+5c2oLSMPNZDbj4/dKN/xOjjAZKpL
nSj/NAVCJI0WnrrY/wGwJWws18fR5zuuUu6qtK/WDS4r1pk4XpcGR1ejdzpgeYdSwHSCGWNYuUWz
akndmwfq1MWsjL0ZW/22TTlkWi3FwCKhHCSM6soCfzVQNF6YskHSMOIM25Nc/KPPY6P9VTvy5mCk
M92aeKnFHBcmQC0G9kNY+NyGJfNG8q30g8VoIl4yNB2UuyXxoRdAF72P5bQVzNLpVPgQGek7s5b9
QnaDdZUAIk2KVamGm1yR2YzL4QYt7CffZfp0S1JEU6dDpF7wXYxe62uA4aVD9Opft1dtsfIoHYRU
MYRJoOSWOtUuEa/0//g/ZKNrwJ4f5C9+NqA0wzI1mlvqJS5NrPS8l3uppNOSTDjAu64kYsLo7uGo
TTUT1PRJuceGtyftE2uihtg2zJS1anU38KTS9Bv/Qep8fxVDVlTVsvhGF29AijRxQB5aOq4IFiEs
BLAQwpdPEpMj3Pl3Xk5/cgLCMHx7umfto+YW49ziJNx6w43h8DPnHf6ahBZVMVVNti6/ixa4kixk
Ab3yIsVQFbLBT1gBQhTffbxoLozGG29CuTYAZSweBhYTUVf1C5ZeRMduzHOhdPSUcp/RJY8E36OT
5KTVjDXiTR6/IdVvee4CjCFGACdq0XO0Rw6AyyTeKDEppApFNBErLfhnzvqqxv/JjZbYbnFcleWT
iQYkH1CmAnVHddLQAi8gR3AhQhy2CMz6+Pv4uvZOZUUxsMiaE/XqYlwPkNXYlbzKMRM2Qh08zEwv
uhuT53uQXo4ciLYiUH74W4YhM7L+g38ixrEmB0kunbbUzrBpjm1ibDuD4nfNjMkpwRpdehxzqKOe
xV905roPtT3+jx77enwkkR5+cZXfdztXNXe8+1Vuql9WPTFL8re4KPfjAEAj14uVWLn3YuP/zUqA
xr8/LHkC8P78Hbomi5YpWZJ6QVq1NLWXPFnhOmBxNPWMDFqBjsaJVsuQ8E7HEuh8ArSuh/YkTmVl
c5mW8ZMndQgc4bbrev/lWTLBHuVjNTEXIHYCw+i8ezcxyxtzRLq2diiAA3U2L0PWv//5fx67Ull6
ZpCN5DCy5g18ePQ4OfRnqBcEYD1GtNQnT/9br21DhdqlhwCOmswsNsVbweVXl2+FhVtUUdQjDL0Y
AmQPipJgDqUTaXRPjIKkkYk2MvjUhAq5IKaA+VS3tNg92hidn3z+/u6uTl8F3KMqwnnTGYj/jkEL
v8n/GoM9giK7lGSKzG2ASHR4NJsQBjdRVNU08/Blkag0UWKUVj6FkKVnE06mxyaHjb3/cicgyojY
f16H0ldtRBRcPUK5ctg9Mbdsq8beP5xb3/2AE7HFRknBNGw3E2WpnjBUv/+w/8uTNXWD3VhWzR/r
EhpUBpBYOkSyEd9LbV7BFYhqbdmDmgF4Gq1HyVrHFM5DyC+/f/q1fZERNhHPRIB7ysWeoPYgUNWE
PWGYOD0CpYlupJvadiFZxsZjqKUUSLr6xm++tmqp4pRND98Hkt0FTi7qm7Qd4q50xp53ieDmTTez
t99/2a3PuPhlgVbL+EQZsIj89qNerlQzubH4Xh2TTAZJsZgXNLkvx6QVwmqRayYFaV1KRwtgYBWx
egaYlqXH/hsTpAYLrWj2+GWOmJpoxqMfjuMdaZIk1rX7VsQfasqS3Q1AlVWDioE/+G9B7i3rCgVw
qzCSG2F4hENCZXQCRnnGQx64HxNwzHRRafz+4KRpKv+7SiqiqJkK4FDRQrJ/saeoWt4oArAgx0Oc
PqvZxmdqnJCu2AGHT5hmRhUTYEknZsLdeEJB1yTn6Jtbqf37V7GufRPDBPMqa7JkXC46hW6I5pAr
hVOkfwWPZrsvU782aok+7nDsy9rdKgArfGX7++f+PJ2gmjQR1hmQbhVyNS/WGk+qxzKKC2ccfduQ
mZMEZ2ACzVv8aCy6pXvrPDSN+Itnzu8zNQPjvPYTEGtVQTAOg4k7TCV1M0SZzVH2JS/Dp99/2dXP
UWVR4gWzmqvTL//PlqJzh1Os0sgck9rN6MorocPMULg3zprmz61rAr7/n8+5OGwJSqy7CEcyByRF
LViqjeabWz548h5ZgJSp9BWB8WfrrApJ/hzyVzVcG0V45udTa2ibdilYk+ZKSeD7k+Wg+OIy5CQ0
G/2Eb5wSrKVSglI7FGyFCuCm8agZqVaP/Z4YhhX8UGHRayKKXug+jUUomOV6Jy/BBya7XPNDZa0V
lbcc22WW+MmuU+nQSa2REURLZFGY1Qs/G//gMxfWHRdKPJPdFL9AKlLzpzVF5AWR73EhTnHt9NF7
Z9hcT2m1eX2NXs18lQyUEmAfc8xNXW1na2RI0hkf48b0/Ncu0UWEq9B1tF49ern/lzhAMuFcOtiG
ZlLDHCVjWWrai7iUw/GeS3OxcqmwZhYN8FbHbhNGiAfM3n8KxvHsBXe/jxTpysbEgdLQWAxElGHa
5WkpjkdB4ZqWOWSTpdRUulMbp0dyxE5maX1QjWhn4hAdsfM8W3CgK8tXgTR1WP13WaBthlQ9YV5/
IW9nIfn54yjEb9IUgyMrNdlEMZm7g09hp9DtQPSeylZPebluM8eUuOpd8bOs8Fcb0RFbG10q1X/K
WlqnpIXMFesj7rqTVluHsW5OckTJtXWXKjGLXOesQ1n4CxUbYa3yfwgJZlb6xvY7vJzhMZHVHV6S
o1y3JyxzXvkZDulaUaTPwZNWrmAc4MGAVy9lciqlVd7Tegx47K5LFysICAFJFkU5Iq7AszCfvqes
dpFdGc3J16XP7/9fq++qrDqivrWrFkKFjJyvjq1Nr7iORluwKcX3Kmwdt2dNk9QXRU7X+Cw2cZDu
R1++9zT1zoPNrPvlozBme9wuMHd8/xHU/mvp5+OuJqhGdj3hoU6rvdoYn5amU803y+cMO+J91Fp4
t9J7rHHZA3dQxpSL4erGCLmyUcgWtFSKTxqqTONiMXGJL55S3lBHgyHLvHLY1JBL5zD8MQqX2jJI
rM8AATuSjBI5i8hrj6qeJqirdM6N7zJt5xcLqCIbBHmqFiwP6/KKQpWlbbs8yRxwIMjTN5EgBJNR
LVmY6OWI8243CO/FuZB3771R/5Ey8VSVKGt831QXWZvTTTQFb93V/Y1NTPp561C4oYm6LksmVMzL
ykfpkTXmN3rqeFgGqHflJlJZGi+Iy72t25evbjJCJzTk2KkMOFu+0K2bRnRvbGoTHPnyEcG3ZT8z
TUjynFj+XfvrITI7d2jAy5qPEAGSFf6/RFh8c0Mwdcz6sB+2aYw4UcnW5UTTqCfPudpayIpjSOWi
/kdLtjF2Asry/T28v3GfuQQZtxhLZDWayxbKWbes7VEX7pU25rcEtQxxDraWmo1Lt9FnWDbiWxel
n1d7hfsRNHpRo7Yhf6Pi/7OrVVGdxxGeKgitzaGWLVrv5TsMqlkbl+eiS89xQy5noYzAYrL330fe
zxO0Ou2mkgES2rA07eKcGbU57iYpxI5i0m7Cr2T3w3CmWrck0mLXycnDKCAe+v1Dr4wpTu3grg2D
g5Ei6hcnz7yC8e+1TexkEZJPtIR5VL2PegP0I7zTXHTSKR65/j0JjSk96PP3j/8+Av4721RR4WfL
hNzounZ5MPOCOE9VMvacUatVeosto0OXkd6Jc0qrdwRmHFscB7S3NXrShJ5KHdWJgvDxXjSfy0Y5
N9M/JhH+biBvfJb3JhWT7H0YHpRmD8ZvE2ZY9I3y1tv6uUzwxbl0cGjXNL7+xcmu0Khb603CF8d0
7yu4gUfzM8SED4Lyxu3g2sBQKPqR3iBzEtIuPgqAv0jKlhU5UQTXwMDh4RmrRCMxE503ljFulLX1
/PuL+Xlg5udBTFeAnE+LzeWxS80BawpmhBKI/7yVv2eDdAbJYIu59Pj9yIn1XhCncGM8/jxWqiJX
ckWcDut88MUk0CqKGLVrRI7QNJshbh1yhu8CXdz9/vOka89UEyl3KSZkwR9hQhy7+iDgv+14qXbU
W+7wGRONghtbZfZaCMouUuVlKGpLYrnAYrHKlgpOq2ZYB4gCgVRpcOBG41lwb42sK8clnoFEpgx7
oahzI/x3ee0FuU/DENtviQ9oDPyTovWsAe6uDupt075KbojIJ4QRJd0aatq0017Ox2npMzQgYew0
F5/NBlJbUI4ix9KAS6gY/aiAwFoQjYx1PevWNUy3GQZNcA1TQLTisUsTjiAn3p2PCZ7gKHecAx/c
fwNvTQkjoMmkViS8x30SQaxhJ/BIEE9VCmaSXNo44xCF5A0pKlX6EKuYyPuJIPMNHSN9DwM9bhJ8
YvHkaDt/swyEwlxoHfCi738dIJ4FOwnoEyZySq3g4Lrura60TdmCZBgzcTLFe0vfJJsa9jFIjuCD
uh7Ktx64n5C1DiAuay5LxTuA52U+XQNuDLhpkv54sKY1lWYk01Iv+wZjCMPVV1nohk54I4uFjqO2
0IdNUqJGIyN77mpE+qWQSDBNfeLOWSh5df/7l7g6uYgcoH1hyWDxLxaSRC04PHhZ7ODpRFLFzxYj
6Wwa9Y1L25V6IyPY0rn3sqjr1Pr+HcG43ZQ0L9LY6RSaTmgTzQZkB+t0RcYgR6gzzAP04LybWtGO
fiPvSuIeO3O89UV+nlSmCr1Em8ik+MnT//eLjKGIjRg0qyNVU04nf9h9uaq89ygZXrTJyllV8UdZ
aIfJCJ+YH//vD5ynoLKhqybROxerKNNAbyOf1WyI3M/peZfoy5LSvbFYyz8vyRTBWBnpM0yROpez
tiddVRozVgw9osVgwfmfEbeJOss4RoME5YE1K1RqJ2h1a9bVjHLI87MWjYlcQhGPMDxwc3BGiyPv
1L4LVOs5gZkju4QN9MgDKwmB0+1l+NpqQwyFyg2fJs6PsoyplyYIvzZC2dlshK7eCHn+zqOcp7K8
G8Sbq/7V5yQrsO7AXpg/OjeEamaGTvXLGfo7QWpAIkf5e0PZFCSkibImDj6a+EMF/NIJ4Ko6TqR6
sQlSBDC/DwxjmgGXywEviiavKimEk1zsc1YjA3jyisjBZIxLB9C/CfgBAmUBtTJA+4VJKqure5/T
BEeCo2VWK9F8NUz1nKCtyb56D+tKkLROxXEpZIMENe0T5cAfrSWhbO+1vWa5+6GWz2ZPMSNnMIhK
/q7W0ZOl1Kckz96tXtzlgOpnFcpJtXwtTW1ReALqWs5LlKopQVrnkZhbBVpTbgUTePgryGi2+2ai
LDJZ3+ExfmgVEDC5UW79RgFvIS7p8NuuYQA81Z/TgGsuw15EcdqLYC3lnc9wmEVaAGvn7fuvDT1Z
fD/lvKCi4mcfoXhrV1WvvnuDCivrH96+y6N96VZTSSFhZyvKTQpsyYzaTUeT054mRNl16IP8wdGk
hpDF8EPnSYeWdA5Lcu+88k/jV+tRVM9CwCmz7liwi7I4weK4H9Wy41hqzaPS/xN+SBbIkcZHlKAP
9zi8nAwWWTRxpoxYRxkt6J8tg8vMtWreKugep7VYMfhHIgR88FI5bp0WJ0HmPdQV/SxDuLENXDtg
SKLKNRKDtzVd4/5dFWOj6cMAgIgj1NJM6tMHr3c3YriQvOIxK4d3MUer48ZHKxtu3HHkK1uQxGI4
HZpp1iqX531ZYlar2Led0ZU+wbW9APt/MiSfaOD0FOZvjaQ4ijN86ZOxjADvwH8RM2OXuco7GZyn
tACoZ+Z0/fKpUrWqegQUspsuqfdgqbLqk1/G69/n6rXVlZqWpHPe5zz249rdQlvtSy/LnC5E0Wak
66KhvpN0pzJK12MebcTOWCo+Di1UmkPKl0NHMuvE5hTXqCMMH+uMfxcb45+wV18SU/wcYcGF5qOU
DO9RJd64U119vZJEW5JeDHe6y91XFawwKM0qc7DTHQq9I6GuevLqfCuKwdHjsJXG/WIIvdVgajdz
ha4crPnsqfIsS5rFWv3v2GLJ6+pKLRhbhKfMZUaz1Ks7Zs1Ky2xNCE846zf+KH7msfhJnXoJsW2V
du5Bk5sT1vxZVJvImIFPK2K6//1NXrvs8uW4ziicwbi5Xay65MeqAOd5k2OdvYAbWw6j9hJqLJee
b8y4n+7ElNqSp2kH3bM2au893fgGV+5VvBniOU2dC5Z5eQzMDTWok5TqUjG0p+n9dLrleBUQ8/pF
tdqTKEZPWaLv+sg8BPjJ0HlkofISVuNnbXhHIVVfUiD7gopr1pBuzM4r2zGZcly8FJU96Ud3voVv
mY7UoVFCN9yrsy9NK85xxQAKvOJoNumtZvC1waIQsyVrkoy65XIhYmS4mVyNqUN1YFl6qOHhmcwg
r9q57p9Cf+Bv9jem8/SOL3Ze+vWipih0oFXZmlao/5R48rHrS9GleIVj+XlEx9jjDTfqvZeltwrf
xrW3/d/PuhhvlhBGoapOhTILPlYVuBhMJUhd3HCk4L0g3rsjhm+WqcrKF4l7zzMDE465NQeLSavb
WNbPE9E3UY2lRz+vzIe1mKnPgOoTOvmkk4BbisdVLjUBGB5xXQn5GUusD0JfqSnWQpHYGtu8Kc/f
5GMkmgntR9h8+ZeaSs6gcC7UkGQr4biufGldpMYindIpg09PNhZWlaKkMzYmHmxKLnKfOXU2rMTC
2uZle7ASoC/CsCrH6kAK8DkC4NMIWE0xgMbtPmmHtdLgUiuav2FYn9uKb+mlhz6FYJK440mL6ZSQ
UN1z+Z5QWAYIm7gfZ/mHufYjrmeZasF8ccUXomxeo0p3SpBlwqAMc0DaVm+3IiE5CkSaZYEf7Ztw
afFTlioqSdx4KqGFFKxDr1gmPUppMXnPkWZRWazIwaq3ozfEsFBT9hG9IMknYwSCF1ipyigDRfKC
DTMYJyitllXodQg36w42HaCobggJiGiihybhkKgQ2jjh82P+ExN1H1kirATt4PeGv4IshGScCvaM
EIYXt0BnHVrKKiUWyBTyIxg9PDqM+tFMj6DObSXnPGaI/bpK2Qo1qHERfmHCngcr+rKwBxlBdTZd
c6uZ5VcbZEevTI9CVaOlcNE8qVjasz+VKT3LMb7FNMqewn4Ny3Bm6OBuaRw8G8CR3ByTN5Biy3d8
jf9W5O5FQq0awAGKry1rYT0NiV4vjtZgbE19wETKl5zWASDpK/StKyWCe+j6uy5oXjLD6+20GVa/
L5dX549kGBKLg4Js5eLCqhdVQUwoC5JcuXapsyL73f2Qk3iBSkgd9EUzWlt+4o118NohhfoHt1fE
FGiVLj5W8wcYKt6Ai4z2jyRahzRKqOenN1aiq9uRxgmTDiclZ8A3/y5FKuIg4PVW6nSD5TRdgycK
EnyCW5dqSoacbpYH/tEq5X1ALE4h3T4pXFvx2VQNnWdMFfby4mjlSZHknUZHAQ9HXKA4bdC/d4K+
428fEApw6TNnrjc+sPgv/ADFK0jEnVgCSDYpPjYE8tQ16ekykVqmvnUTmQ6WBizZJYimg5w5S6SU
KVi5jhenn5lXPzS+t4ErvrWGFpgCaVOtVuJQSKnmewSFeBiIk66xh0w/Kw0YuIjlshmmHmFMYHQJ
rdQfJqeTOLwr6eikI4E7vjEnuPuQ+CJC/k+5ihDmtBjwyfWaGUrwUOTH0szQsKuYBsR6fJ/eZgYZ
DP9XH9lmqD9xlYoSsn/zAXxWeCzhLUHu5STy5godwoWpY+ezbihw9GzJCyjUtOHe5JBKVkEIToEq
VJUYtS2HrUeVAYyjBEKYMOcVkR+kECBQr+P8CyMVYFICTIkrBcuPMKLzVCINavWc912xHND8G3nt
gXewcGhLcCjoPRqtvqlETJQxaatNj8e2DZ/GKIe+kUwicTyfgcsHTFjB3+fgtf1SV7iiWzL1eep0
/w7SQKy0JI3aFPohPSb5MdHj7dCJq0girub/66Mur2htDm84A/no+AYkxRS+cEqNHUzivKuFGz/r
6ilZ516FLgU5Gte5f3+XWMh5VqglvytyKp80PS9d+H22nM7toTS8Sh7xYjjZwQ3f+JnXTj1UaShJ
cdTiHnZxRNZLZAUp0bFOT9sXAnqSYHmp64PhW1sp5/3yv39/sNc/UaOSPwWb/qg2AKdG3QLH0CnD
EgNYeYYq8y65w3MWl181ewhUp8XvH/m9dFyesyZ9LLVO1MrGpfhnrHKo/iQoOGEf+3OVkMMWjSNm
S4ugUbGcjbV+qmAzkQXXxSfTPBcRFMdy4IxQdlOrD3NEXh8FNqoKsys+06TmRBqMK2tA2qAJGdQJ
kkeMRNtGiN4odLmY4sa1nhv6fCzHlefm9dwwmW8drjSyBqhtb1s4ujZzZRsE8KVo3lZzyT2VMca4
GiZcYilOlsiPvVXcp0I6zFwqsQiabb/2oQlbQmTL5CdQm+1wHU/u86ICmoQAkJCwbM7tk1TiJnoN
TagTGnC835/q1VHLmFVoBdGati53xK53yUrzrcTpivwrHp4saCORO67B1x1kdVE3dojfcbxVyLw2
gOABUcikoKv+uBlUrTD4uawnDoTqr3Dk9Vlj9T7E9XsyaTD6Mj/C/Tn//mOv7f50nlC8i9Mf36fr
/5zURauMECRDPozYQjJwNXMLnda09ZeZtglN6S7OivN0Pvn9c6+teP/53Mv7cziqcZtpYoKxuV+Z
MWMsNKtDJ0vPZdYefv8s60qFmhRiHZEY11JWhYtSed2ZBHoQyuQoafjQk2BtB8jWiRh35DKuiXHJ
iaJmnBHstBpEHy+7CTODuqHEi3bdyphplaN4n3EG/UjX+7vQU46wKvvEBXCqxIj8BOnT0/FiVSqw
PFd7DdFILmQZWV5P7F4FY9APAedo42PdgDQZoxNrI+xeyFNLP11zpsUWjdukwq1Nctvzt7lEN0OR
2Cdsd9YhynAjFQL3DQn89YybFwXjjLO+kJ6J2aiwhFB3dqWV12pk3NUVaXoEQyKlWqRa99qOakcI
HNceqdZWyL0Oru5Bcu6AX5JpwhZcw5iI5p4MQzhS+qMa+5vp3FyUyrPJibivGBtEKiw8v39WvZEY
rPocZs2BuId8YUTCto+0RQd+NhD8v8JYDqSj1xsyZuuDVvqkRWF+JaH3xhZzbdJYUwA1jQdm66Wo
M47zCt1lTl0953aVKc8tOIpaVJ+1XNvS8H2uiSi7sdLL1wavhSYDN4RBq/hyPHG/9MgtZIHQY+Mg
A7xHduvKtlTNC0i4wZQOJU0tuCqwHN0NiTRM3EMfhKHjhcmpbGhr5jJt34TUDjn8m7r5C3p7wq3a
cUJLRFtYvPASGoDqYLMWcYsFWNKgQfw+L644BVQ8Fug8ZJYbapUX88IThhhNZQzzyE2W6KdwuItU
vP8ne2e23DaWdelXqch7ZGMeOv6sC5LgAM22JEu6QShlCTg4mIGD6en7A52VgzOj3H3fEQ4EaU0k
Me2z91rrm1rj2i54V/C36o3A1KfN5K9LLQW2FwQIs+eKDnmCEVEL+sOguAr35Weoeui3sDodoBbg
xCW/HaRH/jhY+9i1CI+vSbzsNQAUub6ioXW4r2JIj//9Tf2d+E30I6IBYy2mfNo/6xHzpyta4M5+
0ZtWfpzMLGxoqhOl5t/3lTtsW3PaG0Fc76qC6PDCNO5T8hVYw5fYexPYIH0pD0KyDCC10k/9H1yH
/kmIgWib0dFaJXh/a8wmk7PU8cDFtvbTSyXyVy1v7tIKY7RjY0TuYZy05Hh3znRP+ONNOvVXDqOv
zRCz8uw773HcF2n53kt2FCn1yNyK9xlagTfyK1TpXwCtQe1jax8/+Ez1f7iCoo1AKoDAjcHO91NN
PYsTl7ZRgT67BaQk8fupmctGrEeQn9GI8OlOSyVOYxoFI9EDVSaXq0Anu2FMv+pzY94wQGO6nZMY
ZMUrn1M1qN6M+TVZOF3m/Ff4kGU4lv0N6ajknkBWDGp6HKXL2eKIQdtl5KrC7eRkm0kdd3zxiYsV
AZVl5R1zGdjQdkvWUr4VVSaEHCulL7xOvshNSSMC1Ajpy2lQDMOaaxq/41P89KVrrBStYaCFelOj
PNWsT74jvpTIkDaWso3NWFMr+Zp/KYM3b+QS7Gbqa+Lou9ihmimHI0K2XeO+kFj6nsRJNCVkPyWZ
s0us6m69nwzeAxjMl7Uo7HPrS9e294ZSX01mfczNvwzCNJj+84stvb9PqfnHcTgFdc+APL0gtX7Y
JWL8uIp16zrgbpDYmTzQLcSS3jYgUwLvDhwyy0cSAbnEDmR+1f1xydfc0Vl/Kav57QfHwj8dCgjS
LB3RCova76dqM8OEvOut4jhlVU4spLUh3vdTkXTTgfUcn48I7gZbA+K5Xr/w2cjC+IGy5B+KFgyC
PjpzZ72jf9/gBXfdNMVaoAUVu2/M60fXI2J4CBo+G+Skx2BuwgUf6UaQtfyjs/gfrv60Spjp0Mal
Qvy++14yY1djIcqjVEAk6zI72hUZZh5B9zurwV5VYUa69J3PDufAvohTwkO7Y1xXcJ/T3j+YZXYd
q8Y8WfOKABwCQgjhcunOaVBTfEVa5g5g0r3wAYdSWxyoaqgJ2/bbXex/vU3/O3mvbr8tE7p//w/P
36oa8GqS9t89/fd9VfDvf9af+f17/voT/76C3FZ11Uf/X7/r8F5dvxbv3fff9JffzF//7dXtXvvX
vzwJS3Q18516b+dP753K+/Or4H2s3/l/+8V/vZ9/y/1cv//y0+tXdgFpxNie3/qffvvS6esvP1ko
ycw/HfPrX/jty+tb+OWnx/e2qMp/+pn3167/5SfNM362uXqTEKwbdJScVbs5vn/7kvUzeemevl4o
Xd1gBPrTv8qq7dNffrKdnynsbWT8FA2WsU7tukqdv2L+zDLDYFjO4Yw6EZ3/f97+X3bjH7v1X6Uq
bitR9t0vP313eNJsdwxcOrxAG+mV/b1w1DcGtYjKd46JG7z5Cs6KuFtQ9AG8bqwfVELWuoD/ywKU
ZRLv1EZ+hJIJz+Ffb7axGhqsXEl8nFtD7k1fmTRNSNwxGkuQF7Jt9a9dp5+UDEnMvgpKMtu06ZQX
sAnEULwUXhFVeQVzfCQqcOyJpJ5mIullgla+FA/C1+/r3AZciEpL5E6wq81m3Km227a29LfT5Pmb
zBGXVeIfR3RtoTbMVTho7Q/GuWd19Pdv1HERgATsKY/d+9c3iv4xJ+ffD46YOI9TDyTKyny5U4K7
k70QypDD3hHmm63nH7mwjvXU3uorZbmPyzoUXM+TuDimevFR2MVlnnOtAJyaU3M7oSzBiM4QcnHt
ILivWPYStvtFMh2KzAOeb/tk+hZEY7sjAAL2T9VbV14ir/KMolG3QnC7VgRvFYmWlz0K11ZRvqSI
LdKyGLd1aiE8wDmbt8aygf/MK7V52f3gg2ejpN4EBNRvvKR/Qt7fEWfcHFPfeCjFTNpNmeKLCLIj
y7OESHSLzqUnPoxsPpb1eDtAlNykhNPuzI0xL+9N3pCLkHy40uwIDhKfa0XkyohajLfl72ZbPlcN
QSFxMLwOjUNcp5uPuz+drb+dEH8+Aby/rQk4KLGz4IYK0PhhIv7rvtJbu7aKfgnINSSM1Gji+8wi
vXDNMy+xCJeyxNtdKrLcSNTfDWTYgCMF4OU6x05bRd9qTV9JUYAD2cA3opNFS6jySLKXKcaoprEa
Oo3/RJBsvmU8jGSe2Q0QBigAbgIoCfUe68pk7893xpcBaAyhCOLDwa+9rQX5JI2HKwRiC3hz4oqR
RQThYuOSSO0pstrmKU/LS5ve9EYTTkYjhYhph4h9s35UY3lbVBx43oSpeR4uhSFfOqe8jbu52ztR
NYwnYtp3JmStLNZulNmTxU53r4gsvSNnD+k8qGlw7Iq9aJe6g8okuNMN9EcxymQIHdkN+Q47cg3u
qdg+/FZG7KhPRcAR84P99A/XDirKdSSJtelvYpHOtpSavTE4CqseyVmAV+Mnzrw31jQgk7B0+fTf
/6Dxt048BwbLNtwx3DMdVnB/PTCcwaCRi4rkuILLate9XZgZbemtdWS8EskiStBBEoWPr57kzBEs
KvawVwEwpro+cYv9IN46aRJY4s///bX90zGLgo21CxfTv/ecTIMRWaHlwdEzL4OuSg9eykvjTgbq
lOECoVlU2BAqfrAP/uHPIoi3LYdxPea5711DjD3gsI0aMW9O/rGuk5Cl6Bu/yj66RtGUmyTJLf79
f3+vhr4uLL+7mjom/81MhNvU3+5RWcIwauTEPer9imNObhIGxpt0JMd8rfm9mhxOeyAq136g+3LP
gBcqwUROZOXpH8z+L4qBuj7gtsRpV1yh071oMi4ysS7ng+DX5Ehh54BMxzIj6I0XghModxmsuMWt
jX0PViRVfqvdoZCNyoGPevaSfCfdKmz4u2E+YdnJgYdkNW6wVr91rWrceW6ntis9AIEgpEJW7zrd
kuolmUl09ErQmlZKqq23xASJ4J1y/fat1x9kLcddrMabgMkkKnsUkUvjvfQjCZ/IOBHIeZKMS8ST
ZMgH5JHZHwjXLoyYOU8m+gET0xTi4CQLaKNcgZNzvfAwxL20E24GOtGSBDuTfdDsNZeBlpjgclv5
fG8N1QP65RUAwAIyQK/v9dxzGo2QbyWCezvhxIOdgPS/sZ5cxMiyWe8OsweNsmnKnRnsdT9FJE2q
coXLBckceVp5W/ygE4Fo5u/LCjL1Ma7hkvDdIDiLpv+0bKcFDL1kIfodxz54SGuflcONmhdcIDHS
jSG4Q06O2xYIu2WRrpn23tUyLvjnm+Q0TzZJSGujhCWfTsZ57OtHg5AeJM2Z2hcZNyJqla0D421U
GMaIsUkuKxOZfQb42ixIGM33jHzcXa8AXqXYaOg6K7zkzhtMwAZI0LKdu8LcOj6wjyInAA5IdRgb
3razFtCrVQJzuZg/+tKNPFNgCncCMqBPbTp+CrAj7sWA6b/q+gPQvvYK48VXoCYEMMbz/VTH5Gij
C6w4nDpQmfXymXz1y9wpP/kNFlMXhwrYcOlsasN8ClQ+7mnp7BkaeZtcBeR2ZtrO8RdcoooSKzGK
U7+Qm6aMea+Vpdqng/YF6Q2tnXQ+ICt8IKz8Oa6Us20750s7d/GmyMXnLNPwYzEWc2PW27F36eeS
7NlOu24WdaLdKXZD793xd6GBeohqVHtC0Tuj6hs/W1l9NAdczjq2TVeOV+1McpbPJ4R3ygntx37M
SfBqhk9l43zMjagORVvvy7pVG6MOMthgvG5093cphfXWW80qrjT2wALrbb4Q6zthrp5ikp+9Zdrx
We3yuZJbHdAGo8NFhbEVnLSE4quWp2kqOJL5WUCy8yulmb+hY0cU8EyoeGMZe9uId3OcDZvFSBEA
pE2k6ODedF1NGO8iQIID1QPQVZ0mj0zMsuGQEDVD0by1xX7MLEpAq6i3UmaEOUgTJLSjn+r15mwJ
srNgA4T0nWl3GcUTaBYYpk36uCT558zBTJ7Vp8xNCZgnvGiTifRYqOaYN9auj+v96DmH1OZgwJa5
wxZAhLHDCBUnTKMzqISVoLbwLO+ChGjgQhs+J10TbGujfSg4XTeDYd2lowcluJNEl5vLa6kiF8b9
hluJe6hj+9FBju3qjYTnyuxNOogldO4u+Fa5CpqJedDTces7886pxEMpV9rr0G3HSme5n9fweuAg
LEHehcEEXq5ArOcVRI7Yq2UjZcZL29oDKzVutETSQAHaAIqG6c6weDeVqC/AztzAsA1rTXstqumO
onXD3cbbCItokRYswAb21vNgIpzU2f9Fq+twyqaoQ4EDxx5FBdVK5dTFHp0pzEquzEvJJdZOkFYx
acwzcZf5oLU7f/zUaYg9lSIs2NbMy6UlSsk1OKt7I2M0KUBnbqZni9MGoRLZZPFM9uKYXcmMFoIs
Dk1TPbfohFAXmXQ4ipnQuLiO6WZZr0FPuqz62nC1ObUj53EwEVfrxNewvT+XvnO6g1ufXtWzhdxF
K6/0CT4ugdS1B4ilGN6bFQE16PGRK9t1N10ot3nuG3UfdOaLtCPZLFEzE/EqAnLc5EyOXN+W2Xbx
xi+54+wQ8VF0k5UqkTZNhBUupddusoGUpJmgzTotHlC6rgqm4FX6DdZcOX3Og4UBqGdtXYtpvFcN
A3SDYI/1CyxFmy+7eYCpRagawgASSjXcgnvdRRVDEsJQxvejRsL4VC3XAwxIWtn5M9xJ9rv9WOtj
cVm0ogJCB6CV0vYLLomOSA5d3tVaUB69qms2gdHc2Ymr7YmkNGWWHrWpJw593sasGzeZtxKUTJdQ
RBtYIr/zwR+7jtXH8KlJybYmuImrIeCRxu4fPDJstL6+kdY5pZKspHUI0fvkVXZYUbqFBhzrG8Bd
RObWzEIZ3XU1EVYxzSJgln5PW9sIbPiDKcHg4r7tgn47zlw0U+uuTHSdRRfyfiLHJjs9GGnGZJcr
ada6mLZIEhJ1jE6pCuawlwRXDw0aTM/2wkFhgIcUhvhgfKjXDJvOhFcVLCoicliM6DYkQXliYl/J
YP5VEy+c5V0YZ2O2g075qLrgbjK4VyeBfOhqQjEmGmy9ricblN5FcnK74iAb4aGXALqWMkza1gNJ
foV+qaO83FJHbjRbrenQ1lMd2M8EDpl1gbSn4r4pBnXhuGVUW8kbZIMhT94Km4CKAsTmlmrqoa9B
gCKnyHa1M0Zm3H3RteAtLsTRrVFyz7H2KN0FTZRBZP6yHaBKT/KodPtpaOd7LPOE4uX+TeZN5Mx7
+THA5yxHlpEwQVTgoVeDWIDCihc6VF/GgDAcxrL0gNNr+npPcfLUkehSMo/TpY163woORk0uTJ+a
x/PPjrMAH8vtrVsCQLrEi1sBpcFoOPM2dbaMISYAguOX1B3NTavhxx8yJmUtitpjq5YHjTg1MTKC
KAOyZCa+XuJ/nnv54azMFg+b6tGYDRDlcJsa3QnNxl55DPALuMbRi2BGK3z/YmqDj2n9Y4uPuJBW
8GNaM7Ft6OnPTfKQmizXyE43svG5h7rKrfPJTAznSWvvMqF/AtTUhprXg8LUlmA7rj74si2KZ1lp
EAgFYSNZdnAHfwqdGvqEFhjvaaa3kZpfy969HUeNOES6CCetnp6QsGI4jyOa0/ugJIS4crSHeTbs
06T34TwiZ5koeELDXgiZbxw4mZ59K9dE8PJkt1oTaaxccavE5PocdA3aHgvA9tvGwUJKPHQx7HrX
uaNchcVqAZ3w5Uyw76LR18EyTOZW0Jx4u/AaxnSIzo/+2CRrgwKKFYH8Cl3k5MVLNPhIpcvcP7iO
XxPepdcRckHCV+jfzpNcorSBbpQVyOqCfDHWz1JFfm96B5VPhwZWLHOLi8QvmNzm/XVqBC3XzvKx
9QtBKlRPkGFscucY8QikXkrYamYclGWSkKxf6SXIpdGsKSrNq8wkKEIWDxzi3HZtApD7xEUKlVCN
OEPPDLaQO91E2eiT79kZpGhp8l214nZcgLdyz3l3jPzKS+9qwdpjmYmbiqcryqSJNJT0dqy6h7Jj
/ivFRaGq93acLoRp7/BXvfrKfbEjf11+DgHJA0X1DmLy1sSpa5hjwfLHC7aZQdaqL68G5XJfVw+T
yt+poS7w91Om2Oku0xdufTTDfMbV7ezD4J2ZveQ9f2UR6Enhbb2w7psjR1dzNFoK1aVHNFTlGgWq
D3xjvVnaJywUQ1TXh2leykhpTRkB5Y5DYo8eXSqhCMlVxYcMPLVzLpKCU1TDt7LrZj+OzhsAdCtv
VF5Td8fExHHILorLWD6ibrTrJmp1yVRZAJfDHFTdZ7J/Ywanvh0w50fnYwXHjQFwLKbOthKVHmKj
KKMzLvD8yLdpxBsN/pY0DbYd/kXXBMrmFMuvJqlmW0I2T6LVn5OM7s84lI+xHx/g3nTAQiR82vie
BdPRzisb+KZzafbJQwBy7TAjhoTx5hwFwlYuDQQfGiqJyNUiaXwlUouhV8DO5CkrKOJElYIxoHTb
2sRva3rphI65fLXn8XTuYfaZ72+GNbGk07Z+ZbBgE85+adUTqzbKI13TQ3e5cmP4u3zB4roZji7L
E+ION22ffQw2DTnH0d6nIWNo0PIGelMjWXtahTEImmxKzMhjedl6hInibDfDxv2Q6219bf2dF4kx
g7XaJejZJtndrxhxnZfcC9Mi0jcZKhZDf6rNAuTH+udEbD0YxhwGPqLbtYV3bnMR23HPjPSlWRbq
WlnA1Mmzty6WH/a0hF6fn9yJ95e116muWdsxgbpgYr0JRa9/ykyfHtvIN3kzgC/GcUHF3dVNie9V
XA9DFW+0Whig7BJYxSXixd5YdgZJFTsX2klPkNg4U8Jlon71+/izg8Asm+FGthYY31y9Fi6aZzGY
p5wW+aUpLvOVuFsA+Rz80tymrjkePfqp/WtXsYJaj5hpSd1ds/Yx3cUMi3Q/GHQPAAnWoeNMJBzP
WGSRsdJGoB3tx+z9rNTz0+Rwjqu1rThW8IzicbqDQ/sVxCJW+nG+qA2ih+OBRoWbdV9ivz54Mx0O
R68eDbV0W7uJ6WHI8aK1zXiXE0S4HVsiLiyKJnruJRhlyKpS40W5Wn87DWTwXCiUS+F596RcaQSx
DVtkBi89OyIcFhLgdW5lmJtfRqe6yQIwL1Jfxp0Wj58Wm1FxvNScHtK61gCf6w6NE9FQTWPn+KQJ
jBpTQFdi9QF7GV2M3BXPQok7DZX8t6NOErNSGDqg9YnqZJx0UmD0j2WhfkDocW6EyJaDZ7ESOHV0
HJk/YGeL/fscDB2HBV9j1dZwQJ1QBp93gJWuS+q1E4PY7K5t7be8pjfEtB7Bi/4uNP2aiJp0qOCp
pAHkUT5SkTVjaCH0p1E5J5yjTingUPHCK/lKbVtR+AzppVesfVySZPHo6Mhihp4IWPm5mAADVXTn
h4q1XCFsH71rbu5ywus2SWFc5bU8ljQbNg43inDhgN9MPfv13NwGZl3Q2casTdCWLunwoM0pw0oi
7ykW3I3NmIXmRGO4wl59NHqERvksaRsVzkn1YxNVc/aS2HRhDO1yMGhKtBkp9oX9KfYbiY8653ac
IsAZcW6VWtVus8HfA5Pudp1d9oR9f067ThzSeOGkZRbG8ov8nwJwTCX3OcBgFrwQJMV8ajXnKWH0
wKoAXkEZR30ifx0TOZykApaR+8tHoT/06wHsQNDbEub0IkgfITqL5XHJH5H0zYxWvxtrUhEsunN6
RltpcdasHUXLggOP/oWDFP7iPJPJteyD9gq7efTvRW5e54tz18UcthRQXV5ARkdhbq6c9vMxtthr
FEdm7Y24mTl1ARrpqrnrOpuVQEXoH8lBW9VeWVwqN7ooTNDoDt0wA+qVaWsrjEcnk9aEb4yxHaWv
3tFX0+rTLDFY6im7LqhAasTx1drFjeVl38yfEH18gdvubCfX1BBdr+nB3dpHowpOBv/kxg6UI85n
3mH3TgRzu50FU3mjLlmVWMYxQ15+CDIwQ1xTCKdZDPoPjNoKQlY2hDLDiBWfpDu9tniyucWijZ5P
LPgvg5GUFZ2O4Ub3qBInljmdPccHs9dukuBYoKSommOrkwOOXBYw8gHfPczpMfgi7P5O70YUlAtF
Aaxtmtg9U7emOoBCZn88un1BMZYk+m50n1sjZ9CRzw/uAlaz8F4HX3tric0GywqD1KSCa6yTa1AW
ikzQinIQobC+qc0MLlIqt2KeXjxn1DbdIE8DqEnm+axrSmPYwEBc0626axCqR6c37xvy0f1FXOtN
fm3N4k5VugjzQlwuQeZCpGyPQasnF03l/mqo/KlPWCwKPw+DAWdklnM8ejq4eX0ZuBc5T0a8JPux
a67JJCNqexYZDOMs2GmYOO0epAkHanUxEWERuf0dURMJciV1nJcCKopjvceL2fhbnWDckD5zCgKp
gpC5bhK9USsS6T/P24C2ZlONkdZV/kXbGO3B0pJPLa8gMop83q4hF3hrtfmiW4heXCTYQq5L4I10
PYJZOBeb2W316Pw8SOMbjBaIa2EU0l20ysuYgewy+iWzOi/UaRZsAP0mYYngwx3x6M+aZUSQ6FHd
cscEg+0kRJCvj84bKVd0CPfuMO9nMzpvYpVj6cSWzoJIWt/+7/yFJRWX9PynMMnoE7aVv0ev+DlR
lrisoWmPTcGZJytza9MWgX/LfJKWKUvj7qS4HTkXesAfqrhrQ4/KQJr/vnECwlctW02krTUl2v32
m/b2/4sSfiBKMG2SZ/40RfmbKOGmfccc92cdw28/8psmAZ/lzyj4Ah1ToYvaftXE/KZJoNn+MzIx
B5sNwuJVlPCHJsH9GcOB6zC3JRGMdE9ew39ECcbPJDmiC1xdlIgD9eD/RZRgfIuB+NPMB1kDjnAC
kJBf4KjSvxdNyk4tks4M1JD4xdcht5cNcHU3h7HajfNxzpM9DenH1CLfcAmg6ditfPAnTHJ6upq7
bFona93/x8avhjIiGvCS8t3YMZ+/FY6sovOGUvCib6r8kHlOynxjiato6mtvb0zwsojyi86bygPM
shQZXKSq5TLUNlwKjSrsU4vQfYDGB3di1VFgXd13EqJr3eFuV9YASM9+y3Itvm1Qs+x7K3gsfcAh
q+vYjb1bN9i1yTjfqqYRd9Knr93b18bk+5dmV1wRNdqeysH6VbhpVMeLdpHYI2sgbSz3dBI9nDXY
lCIW42V0fqQ6cV59PdYjxheunzfWUNYHJwelNQA60FJ09UPXAYWL3/TUcqMp92fINZikReGOhM2x
SBgH4W6x9+1LY3QoTdkEqDVYbr+OBVSTJuae0eLXAJxU+loWwZeuImvddOta7/z0/Mgoy/tJ9pJd
xj4oaeUde2/aDE2SXMgF9OCi4JaUg8G62oDqvr6bgBgTrs02dGE/QRqyvjlm9e1Gg1EdDmMvQnJT
7kcru8y4YV+wfFkdSr65MVuJP1KBJVG6eSNsIECavZcG7WBDo1erJya3/C7N17wN7rwG9yTSJVA1
J1Ubid49JbHfHUqHeOiN0YM6cpQL+24kTiFe6H15Eh9MAQvBLIh90r3BOFF7/+mj/25P/LF3KiHt
UGvVh2WDXMMleaTzQDSlP9Vhuy5lzxuyIdrQr5x3evnremHsosTN2oNaGyv0ybro/OiPDYnIXWTm
VXywZ5aC/HmEAWzOb+i7p3TMWUkvsY2+1QjI3aldBCkKksS3h8tk3q4c3q0wzGc7EHW04CWIzo/+
eGqs/7d4rU04+SplYZ9XeFG/7fPz0z8OhvOjZZ6aneF0lAHraXk+Gb2lDKCu+NZvp+n56Fgd/VYh
CBRdD+LzR/fH5o//s1I6+zIDoUG3IVlP5HyZAehZuV9Gxro5fyVfRlC19cgCD/lnJH/fTF3Pq13P
80KQgEfJlgJAY4wemoNdR62VMcQ0vKGO/vQ8l3t37u/srhuX1d1VRCl3tyVs89dEkpfSD/BUhOZT
0kn6TySVLREariU6Pz1vzCBDApQAti2Q/RtIZI34UA8lsVc1KG9/wmSDUhl1wzTLPvKhXTPMLufy
UE79BSODL5jmQlWZQOSE0iLfsu5nfyn2Y29CVzu/KEwnWOMifT3Zzv9hrB/5eWP9/uj8FO2AcaDI
OmCHLKN5/QEat+aBEegVN4hd3pTGSfZJdeEWsHU1XYNfuJZBjJsWag1tjoJmBKprT0/0ZYIINX8a
2csDnyzUJ1x0AxUUmyENCA/jhN/HKYkNXZ9c0Fe99zOr2J9fYrPu7bQgd5/quthN6yXg/IVBZEXz
REJfc5rHxjWujTG7n+d+4YzWu51c7rqAEqUa7TpUQ3edLdOvPbFosHrwaOhoXhLEkOudbks47FcR
GPlpaWoDSgnGwLj9TKK6QLyjHnW7OQb+aAEmDF5Rfji7ZSzugr0K2jwSdMmRceagpfmORvRHzEXL
To30VroZdJrvlQdSXZ6nkebDJJ8TuwpOFouUXVeAQZrqZZeb66EwTTcWMRVbQ+nPiGgIlTEYFE9K
XQuzSvYVQrEI1jKTgkF0h4R3R0uxtsN2xvpWmsONRO+T1yAGOYnEpY2fevE4mpICYjYULYwiUJu1
3SRtcSJr5spops9+SmdodOjz6AUgO9S2Zjgr7m+OPx0bZ7xY1g5pjZSDaVraXQRyfmT6W27nTGsZ
d5ZfpWVbmCPVGykSdrTUBnMEH3jT1HUMxIa72NfS0AyGB0Ej/VBnNGsyvz8leAH2DC0M5NQwH10t
vbGszLrw8DCeSunDUbQ2CfqzbVkUCKXWMYtDSnlm2n00z9WF1gYMEZmnbpl2NAegMOgmuhhJt1DQ
ucabKsnwptlNv7WIqcR/hu11WmCPOqxylaXg1mFM4hpesVSxLWtv4WHd+oV8n41FPyTBfK9yHKat
O97TAWLpbmn7npZKOKGc2xP7Ta2uDztQIOpoZsxbm5pfClf+tl9ofrLjpwuzlNr1NKf8cPI1nXP3
2s81AufjWh3KuHiY6n4KpZcZe/KRX6qMBHDUCMSWguNO3T65JSD8wup9nQ4fWRJaq10rVzLLGX28
OgXZ+8M6ihuzFt2WjUouISnZ85VxRWoNiTXGyrOiTvo1d1kgLgavS1jMK0j2NbfIs78AQk3VRRXQ
411o/VcAynRdfJUJbWvQ8gttbu1KDebWmMFtD9zPj/3ECTSU6XNXDPWOlhCgnrphzUqniutsEJrS
1Qionb96a77yYBpaaFjbzl6+GqV16xXxXVl7VzLnM3X16qUPumcfsFQ8BVdjVUS2x3krTbJ/8O9e
j1bqA93xjhSXxpaBSb9LUyJAnBikX2E4D4sXa1hx443pAMpzy/pBztlJwdpR7WTsXVtTu1zPSFTO
mt3IPLoiiPWxQtaamxm3Ez0xdr7uaMQKh7TKM1prLuekwcIYIX2O/2ja0uBWt8FCcvNA6C6VwfiW
EIbJCCrOkMnj3u9PJAF/WcWju1qznyeXGw3WEjQXD71gFjpp9odsPeeubO/bOb2syVIIEUvKUwta
aEddakbEOfBys/jYWcwvY0cWYc2IiZDBW1PCq06MWyEShUNhbK4yK2VRnZy6wn3PZutpqRNz6zaA
tYigDG19aLcJmUUita+VQW2Jc4F5ZoEYpS10kIDxSKsuFxe61XyscoNNO+jpvgJ9QM8PIaeFuBAg
fRO2rffr5MQ3mRY0+0lvrkS8sK4j63M7SeOyVxOL9A7jdynvTE9+avVcMorr7221szrSdHpB3BSO
s9YjAyNxquk0ysGA/tctHCrwulp/hMHXry1OvzHCpobsPEzdl1EualffiAovjeuWzArt2Ti6XU6g
gdKufMd6dZwXOgSgAOOmpOuEUEDnrO8bhqGFlLejRymj20m/JVi7K7tfByXzvbdor/Sj9qkqn9JE
UIkvNoy8FMGxF3xJ/QbqlCCIerHjXZ2O6qhq/UJDVrBDK+aFUmu+lkvQn/ggciKhb2qmWQGUGYSA
MCK1beplzhX9zq2LnWwvNeFtNNkA+oHJurNy4moGMHKmVUPA4Y59MRsjabuxuuZemgCQuW39BuZt
LLSdSaNZlTOeOddoN4UuqiOZECxz9CGU9HTQuVCgjRacQmetT87Pz48SyVfOT8cOVvqsUZKtZc15
Q21af3t0fsotsaRDAoLNrim/izIL2Ti03VAxZWsRdd6Ma2303dNKTc4pARhqUu9Z3E2Y4c6fLauF
+5jR4EKSLS485fm7uiGUjABHRsVDsjZraDl0LoOc1E4epjJ/sCpS7rSgm0OGWhQ3GKz3NCfeEsPq
IrFuFk39tskm+jUbnzLoWLKXyEboIs9G5moirsCVbfZcQ4mUzdeN4QwYsmhnnKdF5Ty8SkxroWUW
zM+H4bchkkFr3jOHY8Hw1qqaOXKTZSa3nY3QHei7VrEeXkwEfd/8OudLF/qlragGRY3pQmccPzJM
/X3Tr1W5mRTeuqy7Oo+6zpt6rYeLGoBdgCtgkzQui6O1nu4hC5EPvz4HWTfvZeHdoECtqRJZ0WzO
D88jzWytys9PjYxakxD0tagfZS+gLq8PuXYRW6BTGKrxAC9uuZ47+MLCNj47VvUY53Igf1DHEjbp
yVUyNFeLXdgI+WC1Wv6tVlQc3JWhMXQXX1VqyUMzVt7F3Klq72OJ38R9Nl376yZO+/cld/N97nhz
pI2FHhot66MlVcG4ywdDo7Wsv4iS8slw30Qy0+OdVwwlGTJbZz1EyHlqDvP/Ye+8dl1Htiz7RUzQ
BhmvEikvbb+PeSH2cfTeBMmvr0Fl3jp5sxtVKKBeGmggwZS0dWSpMGvNOSZw/AdjnA8hzeYAmMDH
UNnOpRnDUx4n0a2UNVvTAvkLNSykbEJ1uw5eOw3zjQu94vnC1FC/aA0Ycq39ZPRp9Co8Dc4C7TGf
3TjiLqd03sZQZDQgcULa4685D6trb/T0DvI6CtBo54yHmLPttUWLc6kFghe1D0o4rD/1ati3qbNW
Cj3GVYZMkRiUvIoKx3wiHBwHWjxdTTk/TXl3rUV144uQhyp30kfb+Gl1bXazm2NaLsBX4xpoUJm2
CJryetMsotgVnQuYAtcRPf9kfkiXWO0MaB1jZgx+V03TUzFg2DWn5jrCx7uivyfTUmn9tm5MbGd0
+nTkV2ctKtrjRO8yLO32Juekuw3V1O3qBA5IjIP02onY2+mq/enMFA1kFO6JemwWomeQIR6m2X7s
Eq86W7lC66axkyk6XroDQtaWDMGRrOir07GoO305MyocOzC9r7NLPKyTm+ZRVN2PxlzgC5kZfDHa
tgTh0Y9q4sSfkzXnwZgflXQ/I2V+jIfJOM7EGGnKcZ6gr5Iqm1HsltFXbP3WYw9RhK4NuVFuqV3x
loZ7Odg/kn7JyanU7c3MHuvJ0ifmQ5psSHKWPcuH22iU+bl0RtZzYCr1vgpml7wBZSn6vBkjVcqP
a4ttuXkooEe6YEUTdO7zQCCeqZ31IZsP9lR87y1LBDMIHrakaXqj5U2qMHqBp6xBJTYySSsO7Jrn
iztRbmVFEYyYbiAbGMaxzT/PHigpo+J7zbHf+vEAPWFQWH3jLu38nne08dLO5eSqx32Mkh7xDK8G
3wf5sws6sGUmZiYLeadUmIOMDatJ0eFA1+VTJdjILgDBxabWshA9lP7cUKU58LAlhMiBuKi85Mxs
3X1ZQRvlewuMbMoezITY2yQkHDecrGAubIza3VOmT+rSlq663C+xRVn7hqnuC4FlExAXpA+Wqex7
8N2uMBx2fVctRvU8589jugJXQj09k9qg+1qF8Z3JyKBJRWRwlQxXSdTgxoA8R3zaKlEacUwiUcAf
dcIrLF4y7CrPRjRtPjUZGbd99T33cggm6x5Hi9KHQT5MvUJrYYxvMUEMz3r5BQ5O+lhV8a4ZC/02
iioMGF0BKrXfDH1tjoq235XI5mOK6MtRdQCeTOxN/qSM/KEjpO/Bq+PslnfflB7l26m32mOMAOa1
XqIT5lrv2LQ8RJ5WP5RxQR5MpGIJx6ZoeyRvUVvdSArap+NMZHXb9Oeq7z/c3LAuckghIQwtUSi4
TNDGUiSn1jEcnEr7MdTuvBtseqR6Kd4zgAUHx05fhl62NyN2quNgG6/3gbZbuucIOxhdIUfdjJSo
Y2/O9nfFS088vF4V8wnLECcC4me/94xHO1HRdXDMHXrD4jG29Buz0ZcuNABqemRoEhRzTSrOwB5M
11CDInVoGhNWTRWiReiG5Gqqd+hE3hho8qMxm0e2wN9rp82vcwTPqxcIM8O8d/fHRZZNkLo0gytl
nkwvHna5t2rjYEXwzdJLLavPmc1mtx37a9KZxkOSSWOfZqPlUzVG+15oBqJzxFAyVhDlzPZhWtTw
vFZTp0M+pO73nojXvhMBv6nukIgGOVyVrOdwtY/Kb7bSdX4OI8HsMUAF4xtLDHXISsCZuuNsihQ4
wiK8BPBV1+xKdNqTlkx7GJUHmbs/U5btbzar+6FhFxlrmrgS4R3XRXOYy/kjdXMU1oKfkhjnaWt3
aC372gzfsiuGlmOaiPw2ZpXzxPJ6pPGepUGiyHjVdLBxBDT+6hYabKUAjgBFN9m6AjNNpNGyh6nX
BINRvgKx2szLjKKDuA92tKa36wthA11Jum1nsoBdBKv5u6ypIchzRwbV7b4U03sSSkunR+dTde99
7gk/bivjhOHwDVj1iQ5XifwWB99URwQiDFHmM5VdxiiJLg6qoSyZKcawWIcO1RwdVMG+WJzrAgmQ
oo/mI2wt9tGQf5/aWfrFPCL/N99zgXbJ0uyzTIf+FOckeBYLNDQ3r2nGp+HroA8TnugPWy3xWeXA
cuuZTryeJcXDuNRwmaR9lcXMoh4d5ljEra8bKLRcMGF61V6N7laPFeHZIhx3Dli7l8hysZHQJqUU
hQJRumNQdQDP4ySPb7nD2tu1l2wn2b6uIbMtkuTtUBe/Wj1FX+pJ9eG09XOSEebiNBmNShH2ZOmE
r8ucWZQ1NVS6dhpfcUVScJA63volDHRXi48Ly59tkkh2reYLO6lf46JPF7eDs8aOkdDvyvwle5Oy
iWkd1VIG+qwlfpShFY3R6ARWT6FjoJkY0MVHnTto8CLBBwG/LN/QJE8PgxU+CPujT9Phkz2kzGxL
3qI/7b5j2YiNDaPkTetjKlFA3c5lN++AJo5PTUtmNYhuFDWGHaLfbTXfrluKnJ3xXDLRRU0hL9EY
f5pzyRqxcaAPahzcsGrOBR3QDpd1ss4zOlIwZPrDlFdBvKrXqiHXLpjUxw2Ws/ZQGOpQGzaVrvWE
tVrTz2xymEU9XW3ZafusrD/rjUcQkErjM/Sr1ZBebQdBmx1SmgGuJPwoaEC/zfwQk9FjkHXk9Kw1
ar/UWvSShuDVOtyZRUn/w0iRkCydR5A02bGJhJejCmWDkWfrU+iRgyeSdm8cthMtC+xwmRqtg5Ll
eI5b5NdM85of9mjzkvVZOiq3G9DbTKQVi3nPIkqwSEeq647xauF69sXUoVWnWcP2oQGsnT5XopQB
3kcbLn5nHuKEFWrWVDcvuk1565zbrA03fUN0b5/lT4aWqJ1UfAGu7B1fRRpboAFhGt02GBazNhwR
6G3jKM6vFCb2CDS1A8bX7mzBK4DuMuYQBaaUVpBrHHtRfTcdFkXG6PVEFCEFF5KSRN4Y0YFVEdFz
EZ/I0iVBAgx0Y5tjfXQqj/1a1bY+NcjRd5Vm+TFspP39gzZow1uosG4a/iFhhfrZpQ9LzLU7MhMt
ZbKz08Y7ALK4hInbPiEP2io4/YcEKNMsvmq2bLalV72i0loOTmRphAfLzTibPbGfwGFQVDLKkhhA
2C4VxWJYiAehjHpRXfYZ2P+yR0xnXcKikPtmLr71RdZudAxWaHr1nHpkSeeELnciWFyElFd9e2rT
c6WqnaHVtK4nOpY092v96Og0nar0gTk5OqPeyq+isAOYT9Wt1/udxTsjxilhY+hEzyG1zSskS0bl
z0mZqIuX9RB4QqtBbtKLU+5KNmmV9uykqXu+H7x2THk4EBK6ZRcPDl6Qna0KhvOIJSSJyy0GMde9
mokor7xtb0i0BzsVXxxnkMdwvda76ZeJ8+HMpn6kgM9YoCzxqXC18tYMenVLLfO5jqb2fHdnzexZ
AeBMQW3O6rlcD5Mk7rwcnuXITrVEKv7QoI135XC2narx2TyYFwS/KGgaTKBZnjZkUBjpsZLoiMrc
eDRjbXrRl5hzfV5SP5kWa2/YAFpyvrht3NXuURtSb5vo9q52aFiOpKHuE4+1q2TsgmsXpqesWKBu
8PutqumbPTbJweRLvZUwg7ViTq4yGrytHRsGjzoQIu/Yq2PCl0zJLyO6qzjXb2DTjRt7XrjcLps6
kW3tcWFxnh/tyukeMHfmu7Z2cdV2wwMFwuasomSmvm1nZ1GybHQo3OazHK4ebhrNYjJgawo5P/OJ
92iPdcEgXORaf5XT6s5J2kev5ySyxjZjmXkZ2rK5upQOE0chzaqtV+WYgFGJlNfSKDlGHoJvs+lp
njQye8AS+7C40XjKKQd2mVQbW6KlKVBmtQlaLGUjiU/pr3bGbMMjyuQGFwpFZtS5iCnTJDCq0goc
UY2MH5Lf9Sh+JWn7E71Ts8e//i2e3ZPqxuJW9RDrVYrvBJ76EDjtcsMjEm8XaSnU56v5gv7wfp6m
HsUrU33KtmmnCvRqQ9nUu0QD7dC4hh+b0fBeOO1l0IR1tFz6zcvs1vu5QOir5wrBUd4/696AELLq
ea0Ty/TaG17rUHoXCrivkcFckofkqSWJIQMxuEcXi0rX1EcxO6h7hOLkWFP6ZmfYFw61XWNpWua1
gtioxnvqJ8pTysH6qmnkz8wdzOpyoKKELPCnFU3VuWzcINIdeNdpGeBNI8Nt6D6Vovqiz1W/DWf1
MZDuPnlTGtzfx+A1zt5a3E8qLjmBk4igCmN4iz1MPySOabTdHpbwXeAo3I1aszAECgrEcrWZ0Hg6
VT2sRtxLtj59toG9wDuxi53mDH/2+O7dvnvz73ff7/dtUTi8xk1Z7qjmUuwt1lpSvXZjh65CXkoR
popt1PpjvKX5VPoaljpGghR70EhSJgCuYpu7qwbhfj3tui1Nq+hI8VA/zdATNxYJOr6hYpbvNq7t
tJd5kNjJuPH06CkaUPD3K/Dr3rfv1043ayjMBG2M5j1BmgAmF1XiQFlWQxP1kLZIFaJVtK7WSpm+
MjXDqEbNLAx1glRWIE4NDbIme3W6H+IcikjfJ3tE2gZya3sM7ImTm5iv6hxm+AVZ0jzxY2lRaDXv
zqJM9ixJjA4cFMk5zY1oS9O/8ElfpoyBAKw+z/xC3Dibj7k1TBShge2lZtqe3FW5LRdmXnORxMRE
8s1IoY5Ds7q7ctAJNSQlJnFk45fXws39ndwPcv2n+Vrk+32bZpnpLpurt3/0oUOLVVK2SlOnUJ3u
7/x+qapLfF/rB/H7D249p35LEMGG7SGr4DZTp/sl7z8v3a/G6wdWmebr0je3GOLWtqgRSDOw58Hs
YJNQ60GWJVt8S4MGYLfD6X6ACFcdlxbSMxFQJxJ+iRAQ68U6p/N5P9yvLsTB871UEkX1dBlxQpy7
aNFZB/BhrK+NjEDOPv8uw8juIoWM0ZmqOk1juhUseFOrZd/nxfuu1j8bs6UF8Vo01XQO2b1eyhqk
O0nXeR9kGgPsrvtTYU796X4pWy/FZe7suj59uN9EI3E6xu57v74dEhH/OvT1CC9nzesZ14rwXSkT
Ce9UVDNYRq2Wm0U030aPolkpgKj+FpvdL41WdRlMtHHjKjiznHHF16wVYZqDRgAVmkipkfjPtZKZ
TPaj7WHfvKue/r9A7L8TiK2z+38lELsmZfmzq/qPf9OI/fmv/tKIefIPG/WA6xC7aAFt0RGC/aUR
k+4fZFSAcPFIYHCQiPFc/+LWyD8gcGPMtleIq+msuI1/acSg3QCydwBHI32XPPL/RCPG0/w7FoD8
YhdhmOut0E3WqMY/eHQWPHIQvaXOPlKrWMpva3dsrTNpkTZ1ro7V4lmgqfgZTjGLIhr0OX5v9Eyx
+9qkSHd+uYalnB96LCrtzQ5F472ruu27X9GMu+Njca1R+zGSAoNDcmHAWqyFZB4iypNs03ieMFCk
Ty5mqqoWeffSUhg3fd3puvfELMcsSLs6Hg5T05MpE0etAW/Fy8fwu0MhlKKawDd7ruMxf8BywZ4/
VBqysbHS+mJjs6mG+SZlA6qgZJreYKyf6wfKfCHehxwZ/N4cRjTXvJMoYZbIy6+652ka1rkoE5Cj
WZTQeCBPDvVIZCf6nlWT8dPEHUWhodOob0xxhBUjbqZebEcKA91WJEMnLnM+ZGP8MJS2OWlo33PZ
dTxbOuvdMY4cqpXEPDqJ8eGyAYuO9DHwvaKg1t1No/A3Q3UrVLsPY/sZmRqJxzS5K7KtXIMW/WzW
2q6twuyb2SmMOGw28vjaR2OBCzp3Q2TphATkxZ7WxkTivSNk+KUsEP7s9LBb6k1Hf8ZCWG0gPVH4
5PwR5r2+sYU7y8dhiV31ZimvsV64o6x/iHiK3yKp8u/6Mq01VsgJcBLaFt92T2Gdh3Ks/quIGWUD
S5J6UVCNXKUi1mtpOPRe6aVHQZO6y7oS0yvaOYrqb2ab9lMpcmY5Q2+qZluzFKQf2oTu2+DWodqV
Iz3/JzmYOe1s6GL0rMxZN05ty1uFGG1RA/WxW6NbsSHv1o/L1DnsXcRs0k5rOvoGuIApRoVdWs00
MeOlQ+yujeWjzBvN++W4CieCJhcik9CEZ7KkSCGLaeMmrYtWfEyiRDsXkbBmvzAFAEWbjBav9ksx
uv0WlrVy6dpjb9yTdb6KuPNcA1Kgd0V0i0Dx4JtMgBjsYBR2+q2uR+MltVF671Xm0JnO+y6KrtoU
Te576WiIuucGisopZESxbCTlAg1nkOg13wrAwaxTN6EQA5tzkwYC7/8pWyLtc20X88sI+ePZaDvk
RSGd4g4N+6PurtL3psKB1DvOg1HrmJamPk9+5LaZvWptp/aqNOO9Y6rkWzMC0yGoz6Ha4dWHqiOu
SXoF4cY1oc2uxse8eILIvAXiQxDnvXW2W4Mud9Rg2S1L60HLFs2XiTa9ogUx9+RAVOfCbdzLFOvo
9kNV+JHhilNIiPCxdSL1IpoICH6Pf7RI8YajmTaPehg57yAMQ5yDMnFu3WL9tAs1fwxd3t5YIdpw
eVX4pEYq7qVhlE91OUZ8Hl28xf3YPXlVNHwbc6M+DnpivcSZjtcuG9z46uUTd6TERsiOMj6DVUgO
VpNmLNv5qQDEAJYoWZpn3rrSKrwShUESMctK8KqtJqJLVIWJB23EIKCbEfKhXdLyaznZoC9ZhD5S
+8ch2aZh4Dpuv2MP7QUI99oDHbjuYA91+SQtRpfE7TFXcCruR60j22HJnMfRDrUPE/k/D1XV7yMQ
q0fWyMOuLbV5l7spW600wuqV6jljg+gJ3E7sRzqueCyd2C5uGYZ3H6KQ/qvQ0/KlHYpu1cBiMxGs
6wV2m8I82t2ifdLrpbv2owsgQs2zgEMfZzXV79x9kiNw0nmeIt+0CuKuLEkVaaxlkFYmmYXaaHVs
SOj6mSk/88Hop2cWMcOOKoGxpceC16ifa9qTkeltzVzJfVaQbu51jrYximZN+BpcqpXOUn7HT4LF
gHRgkC9D/DJWrbi1k9Pd6H9VQcj3czDXnnFYZNPRrHttZ2eptqtjyzo1iTEdMqyNvsfS7KqlZs5s
hczP66FlhoV0/TJ03O+tsrUgW5rkAmt13oHA0ALyC+q98iBaWAmlGqhJ7c1re9NXcx2DwMnnazyg
5wVFm+6ahVR2gB+UOarCQo5Y9FuMsUDSbMEWmZ/Sfoht95oXs/fudUPKrozmZw+a5tqjFt6bCy61
sNDbG58Bql2amek+U1W1lyiI/LQ2BGkJOM5k6Jn7Gc7kpjKXeqcjIvRL4n12WmSQ0GTi3qfLCVR9
xsxD0MhwopUbUjdw1K5n3AymyLV8VIvGYRFjeB2MaNzNpANvmRC8/cQvegdKONw3mFu2oa1n135u
zR95pNqbQ22fBYCjNlSuir2nU3+vIQH5WkFryPPUdNSyxA7ShYy5IaUkZLkD3/g8j0dCmZ1DWRB3
SdizcdF0WjDFkMpPrluIt6zFEImbbYDHiNxXSZIFir63T6FGwCU/bwbRfg6xWjBb0GGZdw3uj1+x
jXWF5Xq20xatffY8KAW6MxhBqjrsu6PRoOEC4JstHhEw81qOLGR6Gpal9dMR/I+n5XWgof26GYwc
+yVMswAAL0CCifCCFNhjUCZEzxb6MuwcJN1UckkwOCSRhUOvjNLT2NW0p2VOecywCElHFOpPMrQI
sUHZIweKJhvYn8uZULh8nXD1oHHp+RRirALHEMtxSFWIy9TAGN/nuMZlSqPG4JdR2OW8SwvAohPW
WKBjbbujpl1uRUlfo071YR+rYp1AVHWeme/oA+g4p2qDs7Sge5gTFA4zZYFpqZweO8+oM4eiKbok
8zA8aySwb6kiQmo2KnHs56RnN0+bBXdOuI1ahpnOoq7qyg7frAwnTCli2C/ZCsi0Mc59VG3d4G0e
bdqhk2WTTjMod6s1dfw0CpoXuefFIUKkrv1UD+RXW2qpb3aeqhwDlW26UNsVm2CsXF14nbBRGb5O
WQLOA8kFzmEyEHpewIgjDZro6vevk70QNM76koxsu63VlUk9r6jExizihD3nM+1ec0h2KRE65HqU
7Tg71M3aaNBmmhC0yL9Fy2ibS/kn4u5/exf0/xCVkyAz/b/Z37Ai5L+6Tv59h3P/d//a4Xh/ELpn
GB4MTnrRyHB+73CMPwQkN+sO3vxra2OB5CQHma7QGi8Ndg1g3F9bG0v/A8mYC0nThMeGb8X7n2xt
TPP/CEMGyylJi/MsYa1RRf/Mu0ncpHEyYjGPcO+Tg1T918EWpDv1AL/KKTx5/I6kNi77glgyfmUl
2qyZhmK/4gdNk3CUmkW5Oz9S2unPUi7QxJBvCK3+QCcEuN0YfgJoYqimAETpd22kROrXWJnlpWOj
wXxdAcPA7tdh59qAo5ijeT+7LeU4bbxZ6WcKebvMNCufZavn662b71VM9ay3frUEYO0mJzpTSc/P
zuMQzUug193XoqEzOQ2Nu5vByCOv3sTD9yhG4dh79ososRa3iQ0RKYozH9EdyR/hcsCBu5+GmiWY
3sawDBLtIIxKPtBXhqEBsGoH1Q2CUJjfMs3JHpmBB9Itxg5YSsJ6L9dnlFLRd601VvVBb732vZWQ
JBR+ia00uUk0jjc3ZBvVG0xo7hTOF5b7aPVG/Mos1o92YdlJUHa1GbSppgWdrKkkuZF+yKYODH/i
8uKaLg4cKz54K68alkN/NbPiOkuK7E42XtELtyS613uwWOoxj5cXT1B2NdMse/H0b9NYHce4HH+2
KbieLvyi7AGjtMTvpBnhsJ/TBsmd8pskWci0ImQgmbzCz4T5XoaeDcJxfsVoOu9p4fFAFdoibXa3
VTiG6F9GMhrU9Li4fKE1+Jc96BXKVSh9nUXLL4xHYJl5YMvTrCCp2g+Louv93nMf35yKTKcpeS7C
/OyFNsiPGlKmzgMizcfersvMVyFO41mm1cYC3APgNTth82z3nsWbxPxKcrigW+hFCJ/75PsYOylr
DA6Qo/46EPmS/e3q/a/3+93v8n+7ev9DaKf6nm7E5X5Ng1u2LUZmijYdqKr/4znuj1ff/3K/uBS2
3DWReP7Hy7DRrlebZfjUWKQx/H4Vv1+Kw1mNPg4E1+/bft/v99Peb7tfBQ5iBJgNYparvOfff7hf
jdIItsH94t9e35/31JZ3R6CGi6Jspoz6n3f828X7He9Ps3QsG0Kn3k4mfSza0vrlfugMs8etTpla
KOab1dANNbGAhLcaTRzpsHuIpteyuAhc0H87aHBYL66Zc9squ4tyHFVyvW1SZASi0nIb9eX+b+63
Dt6CPNwzl2DEKOCo7hOzOqBE04xa30qb7gCINNbYeU0V+T5yha7qhXaBWq9d7pesuGDfEYLL6alV
nnN3OimplmObmgrN78pkrTC+IhFe24xsOa2Lth6kk5gXe1tGrI99sNGfVrTy/v53szfFwe3GS0g6
3rnUHD5qCjC7sVb2JYqETWeES30O7LWbZ1pxG9mxt6cha18WM3UuUamtxEg+w9+3ufEQWAMl62m9
B6kO31sJHS7PLHqpSpzrglCtWNX0COKsorHI575MsVWxaqaBHgMElynaXtrLdedA41qbqPd73Q+6
yI0/r1penO5rlX02IUsyeOLAC5tibxX4p0I545Ny8SZ40jl3bIC7WW8ONLc3vRGRpmCX37NwtUY1
KfgzHSRi4WbvZd2LfduoYgcMrtzMROwE+qATPLhUSB6Q/VzmNPb2siC9oZynS7UeptQkjcJoJU0v
7mG2j+xjrXPBSL/Wxm/xY6JsATuCGFudyJYjraJjPJfxJV0PI36YE1YrNKuOEVBC9z2oWxsgZDIY
E5ajIsmqq1V+FRYrQZb6uqLjD3Sw3alSWy4alo2LHrbLpUuLjKTXNbiUm+63LypqEIF7KY0rbkvX
M/9+6Vtjo7z1KipbR6V58Y49P+PUqmEopRpIGqnNhxK9wbFGjLPVvXZnJDR7RnJmL6HklUTg4Q8j
azanf6Hcv8kYNy7zREN4LhRAd8o3viMzK4ByzMmPfmtfW877/cRqLW3aidVt2Hr0rxt4SNelw3eI
hb9lr8BVW+u63WxTaBz1ubiiDKt8tXL8qHHAUwSslqTREwK2x3bI+6ByvdCvsnHcEMZDTS2tc5jZ
M8RDrZPIgyLjwSW2DtRS/inRyHy3wvTBhJiCvwJj3OSkGra7Ve49re45Nld4vxDpsa7GrLOomn1A
b+HnvguP1Fr7v1/688bf1+//kFxoHLP3v//j7verJl/PTlrDw/2pXbN3N3WCr/Qf/+BvD/3nxbLI
37rQxKnw+5Xcn+/+9EtR8PJww5GlI5Jm+7cX8bf7t+VK6yRnBBYLRI2Ntrad7gdv7TP9vpqtbat/
3Hb/6zDCcLPtOGf/aWqGiR1WF7sycm/W0AQEokxBFab84MQ3qqzf+jBqfL1ovkFP+IpFcrwOdN/8
bExwFi+fHVsPJj7XYz4JfkA2GjRbOiYkC3tvm8Z4aEO8B/Uk+BcmTc/ezoNpSepdl+fzEWnNJyo5
R0G9JOkW314MfAUxjTnHrZ9HQUZbOT/3K7sd3gzvGauVhg5xyGwfYmPi1xW58yScAFkUKhAwS4DH
kgkELic9FrlzcRLQdDleSERDvoG0LAWzDoagOeaonJAhCdwbPHwFGlS4DaybyPysyrTy2X26u8IN
CjwnV9eELtn03atBz7wMP8UEFQD4E/1BVJQiFQoRKhoeNJV2l2UYdeJC+1rUBYmDSHi20eQdmjgz
CTYxCr/qloRcw2S4DAVTLQPhRtcRiRoVIrMUqWTrDTiHO3msOILMokzrVCGmxXhdolBQDRt6WwmS
ZjOJc99s2EFbWMZYSFoIk+hh2uiyAqPp6IEv6A29rqeTLbGrJp36RED9tA3R824zy33S+B7apEsP
oXt3nkR045yOZOk45kNQ+Uc9dhA7nP1ADPkms34kDnrVQn8RBoLgyK6vkBsoqRTdZxERoClCGrHJ
vMK5pTyFOXruus1yPKSa3NJMfq1Nl0L9ktagzcRXtofROdbxgClOT9Zi4pEWfXEps/Zr+e4OufAX
IiCUVqGS0IfPnQgzX07uN7jtLXiZ2s8IQNjXAL0tSS+D4C4FlUZjUTFFe1dHNoyg8ytlo9iXV9dT
jzWl7ACJzl0auqXSfBipNuOocxBL9Z+WJfyJAeCOafRddvR6Mogjvd8Dn5h1bUsUvvrZWMb82nM6
9omEMkJSOy9zolyx0oEdvMWV3r7F+HQkdfG++uVSmMUjNOjnmf6jKj+qEqxdp1eH1hm38UxeBoCQ
C4XlGLlPjoGVT9AS07YvBVExyeiPVivPVjIebQBNyBKsr9Myz0+CenkbZ+01UZxLngipH2BrdfA2
EWGuP7SwUYvh5I40XPB/sXxenBYHGvFKwl7HZPkmY20IGntytmkabjzMrfsExTikeyRODqgquO6a
XzLo+Fk0XTLlAnkTEmUW/5fezjCjN6Nx3+205ScVwgZvdeswKGRnA9l0bkXZo3SvRJ02PuqBdo22
q4zqwZ15jc546ErEFqRG2LsiSgfYAsgE4I1boET13PZ8Sz+MaUgKndO/CSv5mMSqp8ozKMTCtPb5
cGssKDlaz7DiJODqSg9aoRC5RlCOA2xEk29TZ72nGbb8kb51ELWrn3OTiZTPdkGGzCps70A62oYF
e0B6APY5zR6EQWhzg6odlVG5bOtS2072WLE5QrIjo8/wR3Q02dNnRbck8BTUvcT1LsNUf/H68sEh
TCGAehQjk+jNg5ik9jHFLSpEcDUY0UwUqbzutCb1yGmKJCikouoe6zsnyt6d3NUCMwZTY9aoQYlh
sXfDPAezlWp7SV7cTtdjmuoeBOwy7K7rEoey4VY4eb4v3bwnDKcTJ/gK2ypapeG4Pv2h1q6L40MC
3LaZNu5AAYAOUujMhPTO1TAGde5yPgIZ2lLKQTpvEAdQRhhrWMmXk4v45sOLSlwsmicPDmMIZV7S
J0rIewbs8U1p1vAcWnn09F9m6IaHxC1af47gYNlZsyowU7wy/ZqIzEdrksoODGmH2gcNCt9G6iik
T0lNwtAl7b95Fu4he4JbXibTV3asdIJGI4UDz1jlxZWxLu3Cw1IT40zKN2ewNV5bF+Qx7QJfswWP
SqDp1YB1A7FjPPYSXpvK1HO8uF/KsXW2UK/AW6wj3p3r0DfpZ5wxANDD/OSxflqiBj1+ZMeBZvco
rPGKoTpCIdV6tDY1+0c0rHa08KXjQ99Ej4Uow3M4R96GoIxfMSWMjdnD5LHSgWaIODFSgQ6VX6y2
xWARs03X7K8mcr0TCgI2yDFDc/OlLZmU7L7/Va+uyYIPesO4iuh93Y7GprrGGnbXJQfW6vbsLIri
0RpXJIBefA/XVDyJ28Zoy2HTOEV6UCXkeICwuPueIkk0VGb5QAjbPdovv5LIrIYZ6EXR2QijShpj
uXuxvOJBTzykuNn1P6g7t+W2kS5Lv0rH3KMHhwQSiOiZC5LgUaRoiqZk3yAo2cL5fMbT9wfV3122
q6LcF3MzFVEuyy6RFAlk7tx7rW/hzPD79qiuBuzzCzwTC79q0MCxnKjiC/CJG0ZsWtzQWR2ki1Hi
o7fprE1m9QxUskvBybM0PcS6JimXBcJwPwbKo2mCMA0vcscM7GPaknHZOdtIq1tQtG86ARGrVvTN
0inDgyfLbKnWDgDuHGY0TL3WOtckOrQKds8qQrCPxbJYn3F8M9zAkJHZ6qc44/bDwE+uSlZ/SzJ/
24eJAGRrvlk0hy9C+W6TydvWvnMZZoXxxGnIGhBuldq2MLuXKqKwsHH86D6Vf+oDnOTywhPZobVF
vsIRJ0eRqRcCGzTqJ9LI0tVUhN/7UnyxGvomLCLDMiq82GVkD0TAOyQ5fa3E1/kQFQSkNnohNsZs
ZXUsu4WZ3z9QmbnVkk0eBV9kaJJBTKy7QcDYXjeya4CYL/I/F+n0LZiK2I0FsN7Wsl8maxY7BsrW
0yeynflcCalb+hwblqE5fG0yIGvQyqNt3dBGGC4hFnPNz96sbFpVEWq8gkdVtqOafW1KUkjNBnih
1yGUgWTY2VFIfns3rdJYMBgXI/xjj+BKNc6/ZvRoMjW+jH32VcHtvg2bAoryWG0YaJh04vzPjPDG
5UfJpcODWYiKDVqLOJ0m89l3MvHoho69l6W/EZq9znrzyKiLKX+poDMwYY1aVrkmMH3txB7rh1ot
nTwO3aqenvOMOTr+Gd4jslaTpnAeR6jsdWIah07G25AZ31L0DrkElTNths5zVnXlMXYeHsf+3TSa
aj2kSkYGcCzW9sQ4l8Dc5xboKZ1v8ZS16m0MKmNjBxzho/aoJblx8I29aaj97msck3jggL9ahhV0
RGEf9KHPDoNuQsUS5Ysj2VSJsfiukC7r6yyb8BGdRREAeQxquNZBqufEZp5yR/SPY0qrQ3G8pZUL
Tp+BHe6EvROFbW9tP56txtG0oOBtHsDn1pOKuDAC/2PnE2oBcWpK/NGytEdUHJN1YDzweWtgVi8s
158SYwfY+0wICxzf1BlwAs1Hdmlu4DcLhM9kebJPetTX3laXwn/sDSY6RbesgZQ+ha1411N09UPo
myxs44D3PoRSGKk1FrJlHmuvAUVT6w2xW8jKXEelhEjLoXS9CGFjHlvfALAf2/tQQINjhheM0bDp
W/kceyg7Yh20LlxI6mnjQUtAvtsmqS7kIsxy9nBna8YRZMfnLC+NhTnZFZQ5kn2klX5RzPGp6Rgg
W0OpMkGpvtAMt2BELyM06rH+1tKZWUEkDXdo62/9WB6qCV+IVkE2M9XHBC3RYiSDTwcr4EQtm6Li
o+MoTl3dAUBTKgprMxfk8pYPOgOTNoJU6k/OahwsH1PPyAxwZuF35bnTg4vqiJTQb53tamiuqv9g
aVm3Z9qLDX72JerMoFJdMZfIotWZfsDhZcD5qBAwSav0ufZqV2vwyMUmJxzPtE6yphPYF9GjlaJM
mZgVx755Rux0MNPmqAW8HIqqI++TwCXxqAcCpUNjP4/IMMDo1bfC6S9xIW6lgZY2aZxulSnxJdFa
RDPFaLpwwMEeLoKviG6ZuCH2W8VRuYE4wDDQQMrbX8LIs7eFEhxVtLsHRo/WaoHeIdrX9maM9TWS
vWzXSr1f4xCBGl6Zu1LrolPbZtjUBnyerBZFMXKaMzxjW9PlD9Z9R6iDX0ZLFAmBWxj6acjgpnyo
7ATRVujZ9W+FpcgDh6CF8Gj+FxVV8mTimS12FZlZSxkUB8aXJLl4hYVZ37l19K6fraAp9oNhT0ty
DDEUZN+M5AmzFHZ237c3jR1fQr0I3bGStgsNRawK/3tatP0DDkRGr1AXo2IggwBssF3YHL6qhNB5
+E98ilm6zrNwOxA0q5D7R1U0t7DAytIndzn1WMuYmhiDMkFHlgOkYci3HgrIhcXS4RG0soQzTz6j
9+hLAW0foDJXMuP1ob+S8I6bvraRFisoyB3lKgHnrsBOcJiudzlyGEjqVEfNro/SLVL5gw2Ad4Fq
IWVrhfKfWLj3a9EC9qig3Pa6SZlPi9S3J7nhWLkTDSRItUu2YSZXrOSg7WZKC0J3io/J2Zctvihh
sQZ37IWMVyF84+aZaMg0VzTB+r4OOPRAD9MOaVftmDUwplDRj/lSARvdrssxumqWAbmsbC6DDH3X
70Bw1K1FL05Dq8Vr7SSa+xoKAjbgfdfW2VoSvLXGGeQvEi4ozSi2Ukef6jvm6MpQpDPEmy2wiIgl
MTEZO+hOWnZL/Cxk92jmd6nq4aHo/S8AB+xZ494EIkJvZH5tkpz1I+k4YkAICaW8j35B1mmCiayX
/batxhOp0zRh6kgsR5Q6qkgcmI6So40BG33qt91gXSvM3iutxQJZNKq+Nln6EfN88f2BUiWzb75X
tbzHGd0ahxxYo+XwrALKiNuihIADG1ubdtRvDI9UxsRT+dWgZa3Vt4rYhAXKtfw4hcrIR0QQEy4I
v1JeK5oUmjoYD7VWli4nEsiZaxvD7UWB48HdYu6bbChoA44ebQjxnZSD21gTLJAGQ8w4Ce+4bvT3
HIbbOlCj21Se/Kjxj1Bx8nOYxOV6ojZ3s+qWgb1lP6GRI5Vk3YhybSYq+8dMvcF8ZINKUL0NVu6r
gdTcBd+ZwzfOnmuDHvA0QJyJp28cBSdTV92MoVExJp8CPjF63BH7/Bkns2s2GJ+R98IWd6xPooze
40E8dml3rZReutJi5KE1UIa4K6Ge+51r3GtvII23BPVhIQhYTYZVLcUYXhNOZjtNOBecO/tMDlhB
9GOletGG+R/ACIzKUXijaZSuGU7e6IoCgBbNBfuTtaQfuRo5Ly6zROz7xg8PyMji16mr5ktN4DQi
ugMpguesQ2LuolZBOBcItFnT1kbQtmgUbEhOw5XpMFLdqJiE+0jceguv12hizrKC6X1C2+Y2CiqL
0laX5Zvndxsj6J9sEPCtP3wzp3bYBKOyh6Hx4g1oZrIcAXxg4MKoPec9xSW/Lkrz62Qk2pZtEwhF
Uo9LhiePXBaNmxKWsgA9BgMUXh/BD+yOmLcQJDnOwgGkU/sPlV1cjU4N16FXk4FWaLSi40+qKq59
MnB51XVKz14+l3rMEBJJxCLVXKn6nIGnV01gCBxKmCiVo1GxcVT0wTYTgpu5ZEVFDyPoHakNnHT6
/LHgEuG+dkhf6/2A7nHyUhlG4QYFSB02WzB1UDjZqAxlWWYO0Ne2gJebentfjjujkpTWKpoF8Q2R
zrVK2scELdwix2Cf2cAXtNEuXctYyqipj7QnV4pfJ1slferqV7za/aE0jK9pk7nFwOxVC9tgQQSc
urOGb9SY0RPJz7CC2+5AaMEO5QhdwMLhUN67XUDSCHaorREiqPHpgi2apKvnqej3CRCBtIR50iUV
eVnXdF6ys+4weA6EMuJgxRyBIXNZ2J19coxc25oRP36iGqCJEORoVfKtiRmBo+/1VsTRMGRswQwL
ysuFZPHEfAjZNWFBWymNQl/Sz1bVlKdrtIVH1RqrHUIQRqi9vSkIDeAGWnyEAaCKCXdKkEEfg7cc
JyGXRjl+HpvaQ/ypJeuxsndNWEZ70UUrJ8W10ed2uQnI1CNIZgLIlGnQt5RjHXVMVaoUW1j9MGY0
DzFW5xtJ63iPgpjL0XjOvd50h8xk/oBWC84XKwTj8RZMWaP0ZyXU5JY7hq5BEyMZxVjU91Xltj1u
yDpV1mWk4U0yiM/ONefcJOoXC7/mUgvyddflzoNhfU5CZ1wk9Xw8imwE+Wq7Yn3apGp252R1xGKg
T4r92JcOnKrCoy2ofG1gFB87OgUbUrANQsDqo2IF/nLAvo/fwerWeQA9xMxOXfYtHHERmv0OoWLD
zwR+qmt1thPxRhR9ugryJyM59+1IjgvKKLfw/MYtFCldBXLLsjTxDCh0GRTlYuPfrAXnUIRNFIFE
uQxodVT1bNMt3WTkvnBB9RT1iXEMhXWVssIc2kDlGBNc490kAbAlGMEDegPDAwj8etm1Zr4yCu1T
Zo9Y+xDbFIPsdmECqMMmm6wQtB7NMF+qKkYlOPIUJKFrhNmnKdbvzKaIIt0hURuQ2JEoqMUhXeje
BKOrvlaB419Ym99lgKmGzmngEigCEoCDklsRzoK0/Bym+UOO5Q5aXvaQAf6vPSXdaVNcbXWjOzP5
JyAwQjwdRRpVgwcHZITYuOvKmHsxc4j66Z6DkjdtamLeYGDAbtcMFp304EYlYqx0Lmqw+MugTMLd
VNNSHZWvnqzX2KS7F2hWG0Xt+nNYiwQWAmrDUc1JwMIATiaAbDe5HUwYhnDdMB5oN+zis3xquEuu
BAYS20YNOq6PGr2DAH1h6Q+m0ZMVgPWGZLVs/2FM+rAomWnP4PHPrz9+h43jx//n41tsXwGf8vE9
H1//aXD6889CptgzG1zlVuARINyRsAS4OVmTRPD0w8P88ax/+5B2YgDIHmudGIf5pX08OrshQ+g/
n+iP75RRdmiwLlOl9ZwpPW/bfQBGf3l9fzxO1mgPqqM66x8etiI8gzNTuPn1kT++/uN//PhJatu8
B73XuR8PHdB64oXNb+Qf3zgDD/984z7+LEizYCkzb1x+fPnnO6qaWrYJDe0QVspnDxQc00Z6lcSC
fU0gAa0C1SJUBx0kzbsZsp0onFwgHhmDrnOSjNl0dU1bpR2HYmrmTyeCulW8qrqziwzCYlShrXwo
31Rs7eeEFS5CTSo0/40jvw9SPSLxigLfjayRZR4yZu8wvtebheK10WoAC0YkZvaZlPbtaKBnMdEX
d4iYMxWBCYJTs41PqjqPTEbclKMiweb5D1o2EkMSvc0jjGqcY4Ta4lgY0z2u4VyBN33odbFx0JIs
KDGkSTidcjLSgfV+wjRuoNBbASAD9cd+0qfeWQVUsIwkCgHDJLXR6/2FPRVk7kEampxHC9YfsyKi
v3LzUEbOviqD1A0N0SxDa9Myi8cfHyD2A2pvWUioi1Q/9E36OlW8vTkjLqOYfY0EFDlG/bnJcMv5
MeMayUULEW/YsbFtlcLe0EiDEUKSnEEvb+yVF3Q6ytLXhwekOUuob5x7bXUGp1abAmE8USTG2qzH
L8hyODk0a3SJPgKvaC2G2sPPXDEyF8UtTaxveW8Mq64cv/UYXTkgChZuI8e877MHam2T4u59CXz9
moP2YFYf0wTsMNDmzy0UQ0wQc5rZrA2G6U5i7LafnQ+ZBsfSrhigR+EEtMmxN6Va8HjxwfNCbQV8
EsAK+LFlC3SN9CeOG9jX8a9jb1/A63ope11dSBFfe4+6wiI3hGHPlynRFzTSYKio1SvUwjZ5HdnU
XAWJx7rJ0FSHVv8ggQyEwnwqaXGWQ+WvdclUHvXniWXMdQbEC2ajKOiWAZhYpbNXJ+9TUXsmM7Ip
d4fauvVGvhwIcFtmgFzWzbjmbxkzOdW0cNr8sZmcG+6RvRk393QIz9PI1FIE7Rd1aIFAaIlAyyPl
+kPzZBXyd+m1c2b4TxmmjIvAPhikcRqUSuj6+PsfAisDDwFo2NKcGoFQLNJOcfYyZrIQask5UVF3
hMK7mmQJuEqakSdHJtPa9ukKE/qjLRVjhwR/wwxFm1H97UFLFeeTGMbFEMj0EViim8v6iaXAX/xg
C/ubeOQPF9UPIG4G0Ng7SI5ltGoaFn3/n1840YYVUZ8FO05vxzvFMpFr0M5bDOR4LVqcrKs6Il8N
NsejGQXhfjSA4//mNfzNm0f/wzLIVWOGRpX382sIyzCyhiANd4g1xsci0XexFgV42juNgDSpgN7q
7bXH6UApKRladW89TkFW/CZ11/jFcTa/F0hFhYO5TkXa+2tUdJyPI5hx6e9aQv/I3KjErm0Yz6ss
gtD3XrrJzzegFa+a7ZdH7IyosWm2dIXYFV6tHDunKR8o6MmTtvujj2CG/SphR9eC3hUwaJnsGdrR
k/7BE+bebnr020qtI2xnHl4pzKQzUGZujvnKsrtuO0BUi51cPnz8QuifRMI0vfzz2/831+5ssROa
lJqt2lLOH88P126rNnbQdAEJchrR431d5G4EINbVfLkuTJIsxFQ9dGXP2bIDGKEXu3TImO8nE2X7
8JCRbwFtrxdbzUy7nScgLXc+to6q8LoN6Fd92+r9U+vlxvrjlf+/Fj4fw7cqr/P35j/mR37Li5FU
j6D5v//x01f/P8mjpTVHzv/vj5/A/56v7s39375nYM3G0z39/n/+1yXIv33/t12d3LNvP+mj//jG
f+mjpfbvXOjg+gzLsVCP/eAA5a9shqizB5P0Ypyc/+3/1P+d79CEbXGD4MrR+av/8n/ycMJUNYhE
s6z6v17cvxah+pevf8xst+RfIqFJAQd8gzaaoDY02b9ckiWi+Sp1HJhzktmo7gdfx31gqaCwG8JI
vfxc1XN8nVF1sGwxVPbOYNF9jHacxTVok/KECwQ9lV12V1o3RKqZLyA/KCrCB7uOUFKTDBTHd2If
jzJX0VvQLIiOQQoCLz9RXXwqM3kC/lyQEjxsOqCdjjPHvTE43JBQdwkHjNJa8Yn9cY2zIobU0jPe
osvjp8kJrGcDvyvHhmQkKRM6pNAJU5N2OsoKNW84IP4t6X7EBmkiSkQIpkrWR6eZ7+gf0S9+zeMA
y1eg3pQIXXhGmxGsH8dHWk5RGBONFIfLTI/eI9rQiDokU0qibfRBO8dJsm2E/NaNclU5qG6QuUCU
rcXWMdLjjKCKSX4DFbopq/baQMFaQK9zZPodr9VFKSuXfMPvo7mS0I7otJcLk9avDBV6BA2OCr07
xl5+8GEPLjharLKs+wRf9xg2yTHPxLZlGkEK2UqUqHf68YxZ8aSE6iEEMQif+Ox46i1QzK2RjWdQ
GQtMGFWq3SoF8nFcuXVNZrcFWqcJ3zWCyRwlfCbO/kIK+1WHLd7Gvpty+KpdmdsnaQyzRP5oxdFd
M6cDDaqtE2fHXusugertdH/nxAw8wnaNp/BIeX4W0XhgjomqJEZ2Gu5RfC+6KTqG9KFMLTwWTB4A
wXP6pdUHaSSXyOpQRDQxKnPnRBlE8J71Uo71Gq3pWZ0sDmrPakKglCOCd+iiZABaBNGYwc6ztAN2
QkbOvjuCjMAOqzaIZ7Ut0Rd7qFfgEwbC7BgPao1BzB+geRM5Yo+1UTsXgbktmmAfZXN3yCceIT7O
n7Dm9aSBchSd4lcRJ++mH7yXGN3mt7FAS1zaXNRiumrlporVtxHz2kIj9lsdCFUkPA5adpLFuzIm
CsggjzqrMKTmMMItUmx95Gec/oGv9edhsrbtGO4JMow184Ra5qQHvIPFcNACsfX98YDm6t32oZZR
aC3DAZ62iI+GOWE1k6epNLdYLpbCDHGNDm92oR8ZvA/xcLWC8dIX4gUo6X7qtaVRxMeqjO4fzzEy
KR5GA3glfe6eg0Nb0puvbULYs2HjD8ldqgOem9oVfCqBzBDULUF7HPNmPHdkdYRq+GK20XsV1ywS
DdK1aK9CcVdEvDe4z+HdbL2cmrkCgz6VCMoJuIumczjFx7hv6MdwrSrVE9V6x0CuKruLSFo6sSnE
TpYD+xXP+Y2JwwU0V+4PF52PpLKSe919ccZm3/TTTZbTbf4EW3U8KEl8FEF6n9+Y+XrU/P4iQ0LC
8ulWj+2q08ZFRyrp/CN5WLkG1EaGFOy1fDTgUM59rZ4bdDkA5PUh3flGxeMh0+bniUEZRyS89b35
UhMYyxxoi47jlQnaFLAm4Px+ahUqEa7tmOjm+bUlPmtZ3zVXXIrLaNI3WLuOmIHhWQbTwTLpLXnc
621KWnqdvA9CuGH40nfM4MLhqmtAFLmYsESsy1C/eQ1uzPQGRnZjdPKFZg/XizrdVLGrFefJL+p1
ZUZ7JarWudGyTE9nWQ3nwByuqWqu5qZkOpyVdrzJqN/YGYl/Xh4irVGe4U9+eqgH8yQq9Y2W+TL0
/FWHJX5pqNbJkMObY3qfM5M8ezMibX086DQpiW46KH7oNuM+962T5pLHcPb6/IFz1MrqtfWoN9ty
ivdQ9sChdtepVM8FTvph/q25NY3pYLwiiPqk5tG+qYxtqSfHFBtpPnB7jAGXBO+0RWlXfaXL/9i2
08Epmius/DUN40XkDYeJG2H+VwnDdY6nwuDyGixi2n3tUJot+YjDeeDarER7LeFlkS5aYJwlbUKa
23mxCmtuq0lrSXTyk70mOwK12isorZUPMcthZ2ui6QZG8t6U5Wfdu7XpcAULg3xUDG968L0OHQaK
FlTL+DivCaojTxBQ1vNNVOuzGkPjFN359kvLIAatCzuNI17K1kTwB1KuU5vLR3OXhWoRd+egiVBj
YJ/OWN1gOAUDzEdYWNxq6T1yeu6P4KEKTvNzpbo8fdxx2nDSdJj3HsoezngnDVw+KrTgET046dn4
8RbBaHwGUxgufMzn+0FpjIU+IjEc4BirZvNsR+Udnw1czUh7i3wLJgHAZUk0+oPREjer99Y+Yol9
iIMR7s4IfXlWQMZ4udnu6JxO4zaiY41kHjlEG7+Q0XBGLTEeUMUfGq3+CutFLAzPblyitdj0IODT
IwkbhiDmgOGQYIddol7/jK8N59Daj0bzx5+NUzhu+rRh1mt9CoNIX0+RZeyxAhGlMP/u4xcCsv71
JTEFvGxmYJBwHLutEWoD+8Fx9EyqJ6d/o3mQLSQa1UH3R9CAt5QmGtclx11ku/MvDOw1UnMFrYTJ
fNZA6000zveeDeUoT56JE6tdvwGcYzuFv0sZrrZJV9IyDG+a1IJZ1+7SL2QJadVt2VhrzVbcKUNa
iac/w5Pct/WCPWCRKy92/W5V1joegORkyMrGZoWCVparUfInDfCygvNNWqOEK1ulPhQwoP74pZ39
Hby4aTvJ+gRPYlhTFJFajdAlGMN1ogTnLBe5S/11sxdOYt6RvmwDdgG3DOx7lWkEd7cdAoms/Yoj
iuN/FJDPjQx+BocxOWU3TgTgKEmIetHP3BorZrlB8NWAc/czLmzUhW+JEpOBbJ5sUTSLoFOZRdtb
TgovLX6pxcRtHlUsHtwC2dhe8GVdMKEiQajc0aPQgTn1JSHy9RFUIRgxVKVQw1n+Bh0G3xgDQFas
E73Bq16NV+KpT4mFusazNzQ+76EAnVwdBMTqH4r6/8nh3bYdXTpEctmzKRGT488nN47NMCZ70Myt
jN/LeAcI9wrz9+rZw4mW0oQXpqSOGmTp/uaZiQL7qd8xPzOJGKqBqB0BkvULnAVlTptZo8ww0mvn
0WAChQFsl6yslPWFQmdWhQ4JwwrHOs2l0m+entPOr0+P5NaWvAKsmlL95el7OUdoQ67a6g1FPGsN
ueBrzL94CC+x1l9maWyd7wB0hGZKmiqrGoVtEI2b37wQcDd/fSG2Li2KNmf+78+fgG8g9rRriJfz
h0926sWkMkmUgy3Vx7GgMADWJud2KEa6VqvcLGkv2cjAWmP3SShYHYHgQCAPev7nVzaf0f76yiDA
qBzrTQ3Kx8+vrIj9fopGO9s6qAhYag5GYHxSaiJVh76nCDUtl8bx68flDf/7ECbjG5XY1a/PuRnd
VWd4MwIWgI/y0Dans7/RLYUUyOnWsHVBK8BdTxlCbWelIyYxhEuUIJbTb+LI3AbcAHOVrjbcKclw
SYNob6fqeTLMbcVn0fsYqeCqBEF3idrK1cQL7qh1yebn2YSqtOMGwcelHPstzvtlLDxqWCR8nbfO
rGqt+rVbGrjVU/+m+ONbPKnP0OOgpDMDBaBla0iWgMaWTsvDR/eKhEL2sKUuJJm0XDWLRPWoiTn/
pZglF23fXeHtZr9pbf3d5SGAF+Gm11STLtvPH4LO1C4FTIF3Q68hZ6tnpPb7NHn9qKyHm9ZUu3/+
2LW/NLG4M+nlGPOpnWakaf/yuTu9ZnM25c70rfFQJ9ETrjArQvGd9xckR+e1LeL7OLCoTQwT1ba7
ctzdwzzZG9T1SWcy1HoK0C1lqC7S7uI4LVbD7NGQ88WgUpAm3YhkweMgoT/W+iFsQEJbGdrelq2j
zx4m1kPCLg7z4/Z2sTZIpe6sraAAnU8FCVeCE6R7TR8O0CWX4OZvHacqoIcuPLPlmH6dc66Vtt9w
vt+IKDmiqluH9asd9JQpYHUcSxarQSOfWRa04HTLHXobgrNGLpIgewsZjq+TF8WcnKvIOxLx3S44
679pTYuip7vquFvS1n/M4uGG6PYaotXpOIJRgRsvekJ1XOUueskvFcfRPAmxKEznpug3kZmc0rF+
rtrxrdMpx7KQI3twKasdiiFMo7uO99g3o2OspsfAFi96Tg++26difBjIwVX0Yot8dmX77XoskruW
eHtJ4KBxHgoDIYO5HVm1u8Z+sTrInxz3qFgOo6twu4Kb/jgn5dZWbyeW3WBfZp8GnU2Ln0Ppqd8s
n6QdlCLgLKTWHXpbfcM+fEKH0P/m0sY8/5f1RQAYlxo9Q50Mx58vbdqyeSkUA4IDx7f5SDfwsWs3
6RXP848MUHib/Wa1/btV31QpOW26lDin5r//oVFZ6SMqPDGy2MYcyGoOpvnvt9S/uWUljU4BsFyD
AmD/8iRhUMYM4NVsK+yOlAETdTB+92tFtm8JbZUwiQV0/fIyTdQGdg0vQz3UAaHEVNnIaQ9RYzFz
clzHJGtepx2h6KeYY0+nixfJQiizZI+v4VCT4VxH0att8TSo345k5uDVYyLNQhynw6319VsXsVRX
FTpXRp0F3sHacmjNtxeDz7/14jspFYemgVWf8TI5l0ljugWOOCFs3A4GJXmdHU15gfGCQaG7zi/S
pA5BPXwaDYtkbJS6xBzYxeeCDoPNrCcczrERHTFOXjVJUnQ6HGwrOmaVcYRN6ir1eJiPTU0QHlV0
JmBbMQ+bh8l/JAcd4wD9Ar3ilER3b4Hr/RldGIwrVNqoAGgT6OG7yXahjJxJwvjYDaShof5N+CSZ
8m7nvsL8dGrFQtNF5gvYj2taV25cyheVeeN8KHEG8np4LZ7XX+cVXHBe+80yqv5NgcMl5gjc7RIi
mflLBxLrRjPkY5pttYTtM0vxDJSkfISzir0iIZUoIPWQA11DpcFnpAzhhs75LhiUJ91ZJtj3ulPF
Ma/jaDizHVph7+vmhtd+WXJCn49uXXeu0+ESKP5DbesPpR19cZDPF1lDS06FKxw+j3Z8x49DorPO
W9pn7U6E3jqn8ZeZAP911rySFkDHnU81OhcVbTVcWs88zatqOXVvuQdDTK0Pode/Mb67pyxm0siP
ouCZRnuvCJPiY9hoNBfo3nnKcHHs7qK17ao1UUvkX+dDqiSKkfnExpyadUFzpDZmcizVDv0XyOG3
MlDPHPBwjKMy6TdzNebF3crnMIf69AQXGyLFXlT1JSVzC6/TZi6CzHpuWRgvTjQsLFK2iUrdtHl/
s0x+YgD3R9tgDkiLrrFfY1O5ULs3q3/+oP9mFaNwm//RDIfO9i8fM5Zi3EF9B7F81l1iCxeFpK/Z
k7fDRW40w1lABCv831xfzAb/unzalM/s0BpAnb8snzCEoL+JNtti6r+lVXKc9zkA4F3Sur3Kh5Gk
R69vkM1wVom6FQmz24qCpxhpvNDhRM+8NWpzgcSPNARaVhTZMW3NinS1uRbTrFeLRorIq8VcL9k0
SiWECLobpPK9dA4eQ8RP85LRh8dWUTY1w0g4+EDngkXiUIWl45vvWadAxx5Dcy8aq0VZJEczVW/z
uhtx0UUogv2sX1TogTHMYtoGiAEwA0+RT9FDPZGX0xvTXkbofJqReLBI1uya+JgZnMej6TIkI4gt
1o35HvaN+D7/zMak3iZNvUWTeiyJPajjV0USWMEouuV747BxA4nh0WL1rRLCU8eDHNRDw2Vfc3Kd
xKotk1NDsKHpvdAPnEPR7Je5Q+FD/GiCgO1WnIhYfJ/bIXY3PIKMy77lpbPp0uGIEQyX2nuVROum
T4+WoOoYp+mNTCTDYyWKlaWF2CkciJrjrpzLusnM7hNSqrofH/3AQwAkUFkEJcLAxMGe4S2iONmP
hNwEtnosEjqxkTy1Q3xvR3mau9Ya/bq52zSSoamMwp2bcJy93uYf2jGoWGLtXCrhXkUQVKHHn3f4
kHuj78yT743n+WuQ48TdEIWa7Ks2PGa0k5HnHoMPBysM+hA2ZO4F47JJxHZefefOWs55UTSoJnso
ehxix/Zqj/2blkdPE80ZrVWflP286rY0ydGQHnVGB1iK7yKMjlrWctgM7kLwqhSTFZrua4pBAL+5
uY79g2maL3OnDVjauuLuzVTzhS0c4jDbB9VlETxFpUU8AY+VjDeRiBcEgriuddJtJjgibHVUE12W
7pUu2mP52mOSXmP7JOVrj+FvPffamiahvViSGLylut2jqD98XPAMPeYyEl7/duh5P1m9BF0BkWXu
fBpPCnlykmZFD5FImX43bz4ZOti52Y3NAZvnm0q4+2K+4Obua8SmCm2QTY5QQwjljCBoL9SyuyXT
DLuZ2EnxRicTPq+SrjPL8dwnBGPw/Z9XLc2ARfRr9cVpE4qQOs+sAa7+XAolOB9LXZjptpbjW1bz
Rk79zvA+0+ei4dGivpsPozbKG9qYzGh6EIPA3Ok9zxdWDVl7YTecAbA9ME3qk0tCTs+8bH88gNRf
y4gCtwrfccK8RczdebwTm/eTEzsrwLGo0fu4Qg9p9i5pQwoCGRV75hAqOopK9pyMjFZXxXnpDC2i
orIg1rNtzwAXi42PlEQ1C0pmezpmeQjlmC6SNXGbDFYKnUEv7wWojZUfIYKVNDWqnF5ok9PbVA10
XacMiQM64pYogXxDTgWd8PYpavDFkrfZde9qZRS4e9P3eX0JJmMHwxSziLqcV3VLNAdXZ3Ga15wn
X1FPalkByAnuKtmsKJBvhFBdcO1vEVAuCKKB/OfOe3gSQgcx6v9k70yWG0fWLP0q/QK4hhmOLQES
JCiJmkOhDSxGzIPDMT99fdC9Vd1lVmXVve9FyiIyQ8qQCLr/wznfObWwySVctf0IhBV+7/NE7u8/
5fkvhvWCHuCjKvTH/avtZRK6IFpjcJg30puOLTuB/akoPfth/yLAE8Ke8fI+GdBYJ8BvjvdOgyCJ
V+xyZAytv9Z6F4tu74iacTMap3PfUQW147N+l0tyfI11jqZy41jqCJ5Tf6thfMUw/bi/oQfv30v/
/793/5+wywhkqBP/+737Q9sP2f8KmCZUefOf2cv//NR/37w7/6CidBnKEBFkmu6uePkXe1nY/7BY
yQMlMGzmeqAE/2P3brn/oPMxEOqg0Df5ND7rX7t3y/oHf9RgKGf5/1zB/7/s39nX73XPf5IFGbYJ
mgwtjikMFvB7+fJ/tFpeuUiKEkgIZCbakbt0b45Y4bUQtdJ05vhUWF72lBZz3NRGFekD4atWp1vP
zYiPhaiJMXZqzHNz4z53mvSPmzKbUw7N624GYnngjgYpisE+7aZHd0xPeKKLF1Zu2OPyub5TY9d9
Y8nlG2VQsjn+TMamCTHOyQdzaDpS5Yk3SAuAuQPa6ifpb/7ufqlfPKYDJSuCgORl61mYsEmRRppX
p839qzvhwjEgRIRmJp1Tt9TFoV3V8mvwNXp1sgXL2q2uNtzf87YkNXv/df6gFQkTlS/fc9GxjBuo
l/tqiIrabb+RSs8oPEOJbFXgVup0fFvIODtk2trdj8M2vKka41fbkSTTCaxYhN9mbw0xa7VTRVVN
yp9a2od1e1qTzL5MQv7wPZ/wl7KMyHWGRJk74q7Anhv1hA3N87FrB+MBheE3v8sWbCEZ7pN6uvPr
f8HmiaNL+GG965Q/Vedal8LfXlu3RnjmTD0kAPuPNosjOWv2RVfbnrAt8XdUHBKSGy/rsnOzzc8g
ov2jZ77M4DnzlKwFwELqpNnkdGntXaFG/12/Fk+67zSP6bh84FWbT/VSTSTQQZpZ+5FILjCiID4V
iaQcWs15WZho2FxLoBGJERn3qr+ussjnWzBdGE8VjOJSHvHhN8HQ6/V5HQS2Ki+n7rP74j0ZRWjn
W/OoiZ66SxrtubN/8z4iKKCo7bO3uvot95MqRGv0qsge6I8eNSLp2DdhksLtAWS8+B0Myd7hUO7M
YTk5vDinwYcDo5Nu5zLhgt8iUXMWxKc19VrhxZfjGZcCeRidk12NWfvbKv1np+nreU2l9aRrcTol
1sUwG/+O4JjusvBFGS4Scz/obhpbJn47kcuK1U6unbSk8KPBFU1QTL71yPSc3cdUqwDcxGdv6eVd
t3/wtoHshglzBOkbV70kQnpHKwGuYrME3cfzn1k2slJHqnvPuLwOVQVdLyd9rgT/kPNkxSJZRTgX
BKDaSfGY4y5xpXCfFmsFbE2mUOAqiVC07kHHdA3wfj1P9isE7TSbqMcirTFMofKn+tJ5+esx0Nrc
CzMkoeHQru/NamoguhmlegSDRxRjvKbzyAa02CK2mpiQV3wG3gippivGw+u8NOir++wnKRzVpZcb
fA5gwY0oqhBOiAiE1KLN6/vzuj3P+XCVsvMePb1mtWPs3/5Kyd1YbX9eWIyHA8k/0bA/rF0y5GHb
uHaoDGzgK7Lvaz6X3/TM7tn2mS9uWsZ5YlloYAQKFDQsGDtDVra4xdy0/ahbI/KYlwQNJ/A9751v
Du4nTi4yh41qe8LJtV6wA/Jw58W1SaCBWtjtj/jFKqwzCRLjoezCosg8WMY4Y9h/4mCtSt5oNsdE
34L8xlhkPlh5/hX8HBV982nbUoatoPTXJaaFN2wRxwHByj1dPhbcHp8KjpEj8Q/EOoh8RRq+vTdL
0908G4ajgZ1dzcuEZtb/ED4RIFvj4UJw6u9GAkbKhaorhdbi/rMOq+6dRml19ylWIIKoluW5y409
3aTL7rx1g/CBFBDLtuFRSzi4xLV6JAGpN5/sUr+RrNPcxOw9bRs9UN9u6K9Td3qQWMlrHLA/5yk7
kmF0SbviPZ3T7SjqThybsJ2K4rIi2T2M6JUvk+cpfC+efwTdQRZNhmIwN0FwFZ3202FQTYaYeSNv
9WRn1njv6q4fFBUTWe6h9s7trSeWdN/0lZPf+EMepHmDxlUfMz3XHxRCAKAnUAnTZRqJf8cOiZis
IanMTuIesaUtvR9pnvjvVrImCAtAtpfWHC5A3XExM7DAQYrrpNZM1qWOf3K3AgGJTvMMZ+8TKId9
8yztbdWtKy7w8a31jspMmHaRZxCaBnYhfRj/Frk/njQdP1yp2uzOIeSHOcyWn+EFsJUT5UeVGy9p
vrArSrKQoJmSQPFf3ZTcxswUb3AoP2pvvHadVxAM6mZxaWJlx45tBiSkY5muPW7aTfZocuo4XaGF
bfP6Cf78c3X5kxOe/dPYSzQATgN2KQUg1uYDtFGe+HBI/P5ph1/Y1m/CFv13mTIa2PT0MScAJhhL
QWOGhRkAd/68QA6Kmp5/moLI8cwK68Ui8Kbzp6utzOycy+YjyRwZzGXdxl2JX3oSxA0ucNUiwqPg
bwP3i1ykoAqb8utYjVbQMPyKvkifwprOOvLUkwfAI3AmR4cLz7CQrAQRiQ3ohLeQ+Jk2+hyKDGN6
vzbMuTWSB8vW/TQNKuDJNd9mo12gMxiPG56/oLdd59nmGUrn+eS2xhQPiZEEpGk6ETd1F5qV5oez
NP+a6/qjHkvjfTWu+tT472vFCtEUpItnTcBkxWdVpt7Syc+6w6CP6m6T2rErxY/MXgmU0eaPjoAW
JkyhK2FXww9FqWUb139eJB459hmI6oCeH6wJWX/nXnEnjiNixqqGPFz27CMym4hPvyJwbzN/mFJ3
nspZN9AdSOvOLC3AwpKbOrNlerBVQ6D8MH6lI7avRLpsKMa41kcT3xz5Lf25slR77U2LGLE6JbSw
XGMWXuLM2/3QMAt0afmSLbnKBVvoYCAgggNkPJdVGnrDBF1Jtlhaez9WDnHYnkU2ha0/D8PDopiG
scuJ+7VtL13J0mRsteu0JNvJyFx1cMBSPyk/ufocQHcteqYgg0AbqZ7wianJYlfqMMo7UuS9qvoj
N0lVoOGMGecnSWDRsUvV8pzq48ugNOe1NwaSZ1wdmL7UT+DTI81rh7u6+KwsvbmIYf3d6057bCDg
HrMBhkSOwguuGqYY1ePKcsq0ifBKjYdJVEnE63yYyrT+BGQoTqYOy4hdZODivXrA0Erb2PXs69ZF
P/FKQ09Jvwu85hyN7QhbftBSkiELxFUCtGYrxtvkIoURxXyXoMk4JzM4P9U7oDKEFAyezOzOddo/
zGUZ3C4GqEBQdcq2m4uaRf9oadq3uc2QB8iXgZ3KSxF9lREl1vZgM56LujFOusRFhpGj+ZjIGV04
2rTt0XDKX15B2WGbKpTMLRmX7hi4tCOLfZNMMf3vjfOsZVA07MT+4eCHgAJ+1hEuBDiP1ZNhugQu
DN5VVNVJ0sHc6QC67KphDbj+tSAG3IG882AebVwK3i5AyYf0gMuNzCqjC8c8Wdlkd/B9+2J4rCm1
FnvG1l6Mj9Ss9V3NTzEAJLlhL06rM2K/MkD7g9jNSo0TtPP32lTMp9nenmtcl4HplQ5bA324lk4V
kDAEyqhq0zP8kjdbjXlkmckr8In8jE42j5xivmXUbkwbtkvTjcDTB97zA38j19Rei5HkU9F/MHPg
K+AsLOSts0ksS+cn38zlpexiYywIl2W9HPrGqseOGbd7hS0LFz/VTLpw3yNuSNyJFTYOnYxxXDk6
hKNONXdntzEsYrueZ+t9mxOVmbL9a1Pc+1ZuXNRiWxdtYReEmh/JLUV4D9v3OKlSP2VV87tpuHIT
DVEyGbdsflYEr9nAYGDYg9Hcxd0iuq76ALYX4G+meScl9hiu/UZR5fSt7gv78lUM8fc9dO2yewq7
F5WP5M0ko3nb0g6b1ObfeSWkAXgmedSb3QsM5BRrSk58QFY9ERHIunKe4wrRd+iWLdsV0CNQclhx
GfMEE8VeseXvRRlYgOWuyCC7AW2Rh24o/Ks+159Fiwq715rqTo6FvEyN3oSelpdE0zbHhp7o6HtE
xgtXrkeUJdZ5XABYu3uMjkz5Xy2V8wJ6RIZuu/pHndvy6ADdNwODtbVFWPlDj9js6z/mk0ACNEN+
rrs1ahLtuPhO/QzKifcux3Hm6gNECL8NyKeH+USxfRqdBsCBKSuqSv/C1pJI2ZyaWuutQGDtPC81
TyWK7DzKLPPsDeK+8fsZp6yjQoOkUoGS4tiOnxP8qsihDzigvDgW9vLXA4TB5oA7tRrKXzYz/4tt
dYgMuo63SgmurLExV6UkspPzCZ7P90Ufct1PKMDruPInVMordio1mA9tZ4CzIV8iOVuaySOQmTKs
0uKjwMR4RAJbccVyDPDSHVX1Xrhyuym0c+GAv/1CEhGaz7Sgg5rns9sbcKPN9IGEuuYVePTHLnnO
d6pUSsEYmgtnfbIu2dVelpdad6eoHXQRVYnFGoRyZVhoWHSGpJjR89dNlWuQk299cjwXoagPnsV7
6Vxg3Ga3cYqWY80F7u4Jc0kfeRrxIVWxfsNrbJBNBxyiUskc+vtj2ZtYcGeLrXhZQkPovuUMJHn8
QHSJxoJW0azfVT1tAXI40unaxD0JtaBx3djjM7j+GH1hHybfzcMSPs5pEu69Y2pN7Mw7GTtpvVPl
FmlsL+W1MW15MaTz2xD9dFySJoEBR2xRk1faGYkhEeZSWeCZdmw6S4m94c7J5Q6SoX7BzcVPfDL+
ttQvaIHxwmfp9Gt1MNxVlX9wpC3uBppPyEU231xN8CqcP/9On3mr5UAaD/Oqpad+n9J1ZUM0cYnW
uM1qCxGqUEGGDE2pjm2zwbwz93TvDK2Wws5w70sjb5EsW7HrUa2w+NNPhg158qCcXzkCwoRgoqM5
p6RyJEN/diPfUGmUlVz3A+c2ZGD5w3XWX2q7DPSdZ0BC/n23OwfaBkOyTLRLt5SKaWRhhSNS+mck
GS6v4Tpf107Rlg8cwh0m7sbcCElIpk86V/4AKVdE4CHM9Cb30pnO8Ni3jwSyRtziwy3hPopsRjnh
PvTNGFpFwOAtFiF32zx5wQBg6+A4YO8QtJO6kC4+KM7tDyAnI1wkIM2lowlDu3RXAWV9dUk44hXZ
IDF6nQTIBMOYxJFnIoMvlmMON+itLRkdcAVcAQ9T1OrSNw8Lups7c/aqSw4SUOK7xatveEqwot4Q
MsP5PxCqngNsL/JIs6uFSr2eD6vTGA86ti/QQ+FQZ8l7Zqho1EmOTQuWW4ZFtdM2ysGadrf5dUQS
dYkRQRsixD0mKUupfhS7y3JYRR+4FtIWY78Cl97UwQ0Xb24/LNjEuOfW8ryt/SPEy/VaV3OwFYl6
dcFMKGuA4eM79/QdUTE04nFY9OeuwihY+O/lQtGlu8K9jGnSUhPVHKqZUYV+UUpgBLhCEwzw5F5H
MnFG4rVnzpfenND1FqxisvmibeLJqJXx2IrPCcQcZOj2sTPqk6EG/8jk3Ak1roOLAQeyH+2rvTWg
0JoVKKPpLqeyY0jl2ZrP2xjPo3E/0g7f5+X8UQ2aepdiY2DQ/ETwm7/YVf6RFFN9TZPs8+vGKoAl
JyACj8aeFdxu2tvEIGYz3J44JM4XC61BaW76IRuHKeKQMy8cK5TsT1Y6VO+ZZWVoT8PZ8vne+pWd
eUqgWD6Zt5m9W4BcOY1aHnJ2m3omY7dVZ4EvaA8IP9CI6GgyeKi5qx/M/btddmbr1tj5xUduAYbE
kxf0vN5CvZfOxnqek8E52CnlnCxMZk1G+hfExvpYVe4ZT7J6XigBzfW5dsbue6G1oSCQhyFFCZFm
qZhN2e3VaTDr2L1+72Qkmuz0bpsRL5IlMCU+VutoUHr2gMjHH8VF4vxUbhEAAorqbNYuCmfCFXtF
AyvQZ5m+SJKQ21Y7SzG+tKioog2rx2WqezwDVhNNGUzTotxNsCsbCHKIzKirCDNN12UNfAT9P8cp
BVt36SC4fxhwpW1YHMOBk/xGcmV2roqEEl95oWg1/15vfwuSa5eFSIFeDQJHuv+dXJ0BTJ7sAoo9
KIjcbggajGd9K4EnjXQzVDbzo/wU9taeZquXYW/Bo06S9q6uNec5YxNLrg8E4cH6JCosSbTxmltO
7BtucnFNfJKFqMDz+/PNVfaFQW6PHkzo5yrnnOcWhzhBlMy1qfUnrcA83OXe9ID551JUM9NcS5TQ
6ojq3ZqWU7NbjhNEMeA1DGutWT3jz2aYKUjsLprMg0loNkFrNxwWevOuyqcFayyjFPeXaWVzPOFr
v9l2yzRyfiV4y7vZ8yVlhg6jvgpMY07OjlrqQCGMpfi2m8Pmari6alJwayGSiME5U6zG439SVGO8
JBpM7hmOlJam2jnXqK3RPaanpkxE0E1I7Ewy2E5ON4Fp2CcW04YboMYYHml5ax8Y6A/HKdXqk0Qj
dOry1o883upby6zcq7PHVlufW4tuvHJtts3j9I7OfLtwPz/Mtvg1Oa3/UhaG/wI+AzAzswlhP86u
tgaGofn7yLk4qdrFiUu6nCYS+ZKxPtUo7u7JF/imKtpejssccJ70n5iPBC3pI2zg8ags1HqM9cEA
t4j5mxK3CwsCwJ4rNiiLqLccPJiYze8mU/NDgU0b9nn+DWXfWZT9u3R+TRNLVSYcIpx0/a9b4t83
9vEHzNXfTbb4F88tye7t5MNXpDGju+qpWNoXdxu8iOpruVSr/UCpk15SvczOfpYVbAdbdZdUuM2r
1mTiKk33MmlIdsbRiJ0UZvXg97jFp6I/a9MBsGlDfcRdUZjsIlSjfk4dfPO507hzVuNxqaEoCa35
ITSTDXCZsm1uY26clXKYI/mLiz4s3nquejMoK+4jF/WATD32yYDGPV2qeOoDHIHWQRWMjcvqWdss
/Av+Ehv7B/33AgNd1eUKhHDq4iF3XkiExJ+WJJ+aJMTRbjkmRwzbFPdsAXsmrlj/XzSyXWIxZue1
xtzWS5ioatJvVCDWad6zYD1lky82aijRlNaeHTQc7sD15SksYz7TK3TcPpW/O97GlKp6ycTJKXyA
ROSlLFY7x7jV53hBNyL4sTG7heXg9dkjbUXYS0eLrNp+0FPfOen4GCGdldG8ySebHMgrjR3M9jpt
Icjw90TEtPH9OvTYFVnousXP32/fvLG9LwA0Bot0w2oSpKpBCj00rekEBvjtMNXJl/k1cGjHrlpl
XEAli+oVf5vcVPz1IaVcL1tSv1bJcHCecYXVrOq7ITk5U/mtBULUtS2oVphQtXKHuMlpHS2n+uu1
I4iRFC8Eg2bEbn1DKvUAR7tcvWhe5C8wUdyioMW18q7o/e9b8pEVSR2bG/atFtEyuCYVe/sHwj0g
JGaEiFoNFC5dQ+3DCGwEPgug/+sDI18W5uxfQs1fwSM6bQkUYLr7AtivC/EYbTb/HDL2zalZvnjU
QVAPDXVY130vYbcXWxcocuqZpmGiIzQMXummRHJOBgWQMCdUJAy7oxszHQQuxPMeb3V9t4rFiih1
rSXl4V2PJU0Wu/VyPuYbFYbW+D9TWf1u7S0aOu8VesufRNdOejulLG9YZHBLujwrl1XLVGwQ8HMy
Ma8maG1jE7Q2uerrJ9lp06HzQ6rAKlKL9qgWQcIC+/xN4DneOfFIZJaRrOtFMXbjhZDNm27teh5d
B6+zm24EiqwevVPaOsiWAMq4NgJnWyXXdh4J8C66LWI+wcOTpu+TPZlv7UZYRVZ6Z4dD4OJJbzyl
XZuctm59A0FkhV87kg095tVq9v/Xw50Bc+9BE2P5HbtKWGhUH46ntLgznNdMW+DwaZ4V6836bs6L
e9RxCh0WATMdTF9UajNnNrDUj9U14V3rhF0nOG5LptxMrAAodaxP6GXgStuZDwuo7tKj4aAnIdsB
IChz+nyU8bx/WFXXI9nQn//5XOKn4QS1fIyk7hsB4/f96r3W/m9neO/z7FlbyTzbRvkD7vnM5MKH
nd+4N4HNLtjG8i/c69D2hzV0NUgSGo7wgwlNlbGwdlCKPLNDmWBcbm3r3DWeGWt8cmY2+8CR19ht
BpiEmR9YeUtRxEMJj5oZ4skd6dt/Uab4rnUkTRZHq2bfzZX9zMQRxxUJ6+TA/hBm96nnE2/e5jqV
FMDuy6Iet3T5JDGNo8DraHDm6UNrum/ql8geasMFJZLc6Yrwu2ncm2rzrdfVC9rdWENglazTcyfG
kIjFMONKgEad8XSPoW6MqNVq/63ss2OiibeMPxp7mXGc91xqx8/hYCbdfJ43LaiXh1RK68J2Y4zr
jHzu9SsoXoHmiEYq3o0JmYQN1jDRZskcuEOuDuJuJtT9KI0VbczaPolygW/IJgmOmknsDg0r6VLl
CVVQyuwuK5m+p8+lKZlGNAYca1USF4qulyt8zV9Sxk+UL9CbyP064MvdwsyaWB3vIfOMNPTYcxoU
m259VOPyu9jjPVDYZUMoeiAorEz57kG9d6tFeulmn7Pe8aOUhshwh/lsrbhoSWQ/w+rsYnjLbawX
djzKDlFnYZK0B9wYdjVWAb85TyCKD52UtEmW/7vONHU0U5BUh9okUMZj9MV8INCgfJ43H1SQ631Q
EKfhksgb/O82HoGDUmE7xjntUz3KDbLLq2T9zmaCFqMQhDisKe+NRC+u7FDSo2p1SaU027Hfyfq0
kaRDZvFhoZ5khjfqUWq18bans9eSsnoBxntwl+VbbfjTyRLre7d/WpIqLjzJq6O0JyoEAHxVctM5
f76uu68P3X62o11rjoUjHqWeQSbO+P6gjB16u5OxgokqHSJp0sSiIG4zI5zs9MhZJ+lVTPpCYt9b
NtT731Ym/NyzdNtpofUN1QJmYsBgh3ZMISLxJfw07uzx1g1bGbklb3QoIz/EjE4nZ482ND1N835L
73/zr1+RMjHBpD94ajGDBfsdC0ywZk39vjztgB6XH2zXKbx8FL4d5cyOpEe/1ijg0H3Q2aCCau+Z
+4qEs0EiEyrsE03pFjv6yBIA0yeTM+/eX/D+TsX0zfTqH4T5LkG+zlugVZS/tWnadMjWT3+vThzC
3DmerYalmrD9UKM8jcvWIArYm5pLPxNaZxpWNBrzu+NwZ3CcE66VlMzj/RIocWWTKd1J+0goYxE4
1Z4P6SdcXdW68/UnP64M86+0nYvtMMdcNiv6urcZYI0XTf2wdO0V3P0t258UNMFXgnfOwISeFTqc
yCPPJOiGcmNatvO1pvVGFu8SJcVpwSQs/c6NbEu+r1OR8nj3D+WwXC0mQldbz3aGhP1s9TUhM7jf
KXaXO15JZHJfatH5RmX7RLcm0JJC7Kt9VwvsvPnrGGTh0SuHvg7j2tuqb4J3khw7MqWm9X62u/Pw
rdRH87Ipctqa2eKVSyd0h/ofNUuqpxbwOyddEuUTw7wZaH5PC3goSay8MRHtk5yWRQno5UDl/KoD
UIhsuqokp+A+mLM8zODlqyy0MWiy7IlzAjpyxRjDYbMtmGx3BiejkarLSJLOUZX2oRjgTzO8rR/b
Gl2x5mpRb8kkckpgkamRQ6csVjswNe001o5+0QWi8lQxLqjF97wCEKQbFDHeesOYra59LpgmoLgZ
8/k2pIgAKEyqfvyRFM1PnZf44IqVDDpjVCH6DeswT/Kzcc3PneFrDc5V7/AG6cXPxkDC0q7AtEio
my+LU+6KEUMBi3b57qoMENRza84XOh6DW5KoDX2C6mCZR+7HXde4aFwG3hRSOb/7s72ejfG3bmhn
ZZjJxerQwsgqaHzDeSwKfniDV/aRARbgAGj51WNhe8aHfy6nBGut8ydp8d1mdnpx6CUDjP1g99u/
xJpXHz4ixQ6Gnonn49OPpA9Kj6Sb6jzbjX3aLOeP3ymXcHjlHYb1wPQ+AZKw45A37KvEJl8sZeyA
HT096S4DMhtaLcNlM2QBWgYDmNyDvcB7Tmz3nYeApEMGQpkim3DchQEp3Px9M5/49S2fq/RsDs/6
hHRHI7NgBQamwJnzpgoaPf1hUbDu65Rf7pdsk9/MBazsnKzHasAzPCXArksdc69GWgbP/QVE0syG
yMCCv84pk6aXHrr+BQnWGqBkUA8jJOYUDXJXmgco3b8Z3zuPYvRqWqn7YTNIFcFtH5EsEJE2z9C9
qm4GDbZTu8QLpWnEAQWHuO0gw9uILsZLV+m/kx6pcWotcLJ8H02S3uKFd5ooYTDEaUWVoheE290L
FKBAVKejt63XBfH3wfZWYrTI0VpsVFuWjWzMtKG5wSQOHYFMeHC8AUSj92e6345LzvyvryGMrrZt
BK1bsCzfwuWos0Ajqc3+NPtXy7P6yzijUcgRge77K5Q/O8dXVy7RGQy52t2sUDZPiCsE3gjie5ca
CUMtzqWtcR2VR4aPdFBQbAO2MrTxI0vHYZ3ZN86suxr7uuh7t4ZCp82jwoMWCsv6wyMbqnZH/8Ap
6MmJBUmOtrVkjcvMgkNDs1k2qbL+6c/w1/X9L+Z0fn2Q63pnNglWUiVlkGfmb8E8GJIMmbrNkbTN
16qTBnZ3J7CkRn83leogNYpkrjkAriFysP6wghwsin5E9yyf6fK4pPWK1N58w525hvDNQDBX6IB6
ZRwdDcFzjeE63+qnmkEBYdXTT693XrYBKg9j/rDriktyc4VVMzRlbcTcEXT3eNH7DBPi0setMo/u
qpfnYWx8lDImYu6Z7aHTHSobnS20PHad2Hm1HudVxtPRlU7MYrQKZNJFha0ZUUL2tLPoXYDOsgS1
bYKHVsYvVr9WAOjNAl8GkHwzl0e9KOoQXe/e8zgwKNGY5CdbbJ8yJ2qtTSThWMXy4bb3KSGb7G/s
n9VsyVDMnn4ac97ndTt9R/xT7zs6FP2Vf2URrEUVZGTBp5wqAYSlwSvR5gsypP2rzK5unySx9BJk
ZzC0lccoCCij1j25dfNYwJ2P2d+4oZ2sf4EuLGerce8tQWQfLYSicFShZWZcvGVrnwAh3UrcCEky
ANpBnldXE8mFAmqpPQFu42ntZDeHutayaGZvEaZAy8k53Q7dXB9TLf3em09QhDbyMiJSx4/2TGk9
m6Zxyou2C5THXYTDg1mvN+vguP07dGMW4QlkDtSbCRXX/WjI9g6EGhG6LC9pjdAf62sWLCpnu1vv
T4Py2MJXZkC0EiluA+mwevE6usY3wfqotgfmK8hEhUF4VlK8VegQT0g0aNN5PhCRWerJykR2ZU11
PyM8PMjKJegCsDqZTt8yv03CcfBOxc4Xd+0+LuEGnvcp/qBchDGkKoCaREah9eFGuCpUyhl6oJ0R
pKRPj5hYbom3qJNh8NgIu08Q90kgvDWGwn7OHvpu/V48LKP9y6p4u65d89ZBRTzok/+Zkw98ylCZ
11kF33gjWZVj8wrlzDg208B7AjXYdBho3uLUKo6dvGIPZfXIveyzCqOez9+JLyDmxTJTgk+Yc8K4
iOdmfycu1NCcfTDx871Cl7hzISm4b9ghh4u+V+7eXl1/ffjnbxHHH9yVSEYn79pYW4EArISczV8B
etY+WPj6YPzHr/5v/13NFOMw0HhuPjEAmWBwm7RTE0+F7hHvSJ+5uqNxEr140WkJyxZi3tgPUYL5
JyYVb46/foXB5l+/+vrtf/Xvvv7I//6M/+qP2PZCs5DvzgUb16+VSxNoVZ/d8IOIY7pnuOktLvF1
TbZQwwFRZiSgN1n/Zs97KFHa33Kiyo+JW5KMI8WVVCymI67enGzkyCSm2r/tCZnpYJFXDpCzMLpY
mBMDwZW16wgIpJqn4o4nL+KINU/LSk0y+tlym7FGDFlth42z6gcUpWwqGXM4rGoP9phfU/77mqE7
RscSjNuZYVvy+WmUhn9vV385M8kJ0TnmRkXkhCuHyLEBTJjGj7TAGLAmcEIxbziaUXBKWh4l1Hhg
+G7EWGS+C44OIFNhs1ifnZk8rikOOo8Wfl9i43z5aXY7gQrbgjGwBHU95kIrCZZlduv9wmJmaCF+
nFAUmS5hg3tF6Sba+1j/1ZVfv8zG98FY/7hznoXwy99SQCEM1dfIUkMXt2VZHAhxGA9bb9pBL6Ky
G20wjXT289L+hsF5T+3CNaird/TQzKU3joJVVA+UC0dBR4S5wiuPOV79OgnEpD2jIiI32nTe5t6N
6NIx/BtE25hm/ksxoDgUa76cFn+qz2YvXhuNiNVhnle4qPkQ0C/frK3+Lsb5ZakpHHQnp+Kp/QpN
j82wJU2vIhutKN82J7Ys6cTTKBzy6cRrpRmkBu0d3VIvEEJKbwm9ZRWnpe8fwI9rsfS9MUhGd2Yx
/Fs6vHEHyRdslaXF7VIwyHpKmcBKb+iv7XIz2VUfODRBG1RcNGFel5CDWtjX/8beee3IjaRb94k4
CAb9bSbTl8kyKqMbQpZB7+3TnxXZg78bGmAOzv0PzBClUkulykoGI/a399pqLp6AtbyowO8Yr8sx
bEdv3Rjm7EFSaCow9QVZOqe0CXcu2N+RU6cgP9AY5vKvQ0svCNAGrWBBCeTJV0F+WYJq12e6q1Sf
8caqzpgf9BFEerwSQcVrYcbAbm1vfeeguFn7AChSMKkj9WTEpTI83zNQMv39m+2j5RJmEbN4YFqO
krm4nLyLdy/Lrs5sXdMJ35t6o1kju/iCMtGI8SI+fOd5SNnvSOSn218UOHDL+Z6MCclZuca+RzMY
Vese8W3AMl/RYkmX0/+6+BGoZAnJLZjohgR8Sd/awXLEwtBKMlWvLlniQOAlcJieq2Lg645o+svG
iz13azgRRUmGLhzPYzyunP6zYM8m77NVnAVtaK+FP43bpWb7lmczZJ973zHfKb4qt1YQfetq885K
iT/m3uda5h9zO+JppJ7Em6JPK1IRU+x0eBlJRopVqPOgKG9yGJnZlo3lOScDNkQfZjMI8tcp4n6y
fGaE0Jj4o0eN1LHuohT6uy+UeKmc5pcovANFhenzgJFhIxr6Uif61TM7eS51t/ew5m+e7wX3Rs5+
nePDzmMixWjaTx+LLD0KI1J7o7LVPWnz4DSXiaDIF9Vlsu8qqvWOQ9IycWwDJCHAI26nHs3B5Djz
zdU9z+X6DUzybmm85xkpJ2biWGPq2HeLesr1KYpyWiosVnwLPpMH5o4pNWbTq5+jc+SQd7adnjpU
dfA9JX2Am2sod6afL2ep3369g1QfdLzscbmCbu+Gi5KUJFPXZAN0msttxD7jEJXdg4qh9bBPfE/r
msr1KS1D0hQNfcc9T7FiiVdWP8n6Z7oF3Q74gAeXqcMy08BDlwKNRZChUydm+ecpq8bpcwyS+WwN
8/TXJahXFH+JblAn7X1pAs02mUT4FqagvDmV+Zqeo15SOSTqp9F0Tr0eaNwukIF4AAhD4BuM3iAc
kPn223rjOQm10OP8sxCVt/UDrM50w1zYMlWZfoJkfWjLmKJtNookJ6bNiGB9dgeB7KQvazUiEfZM
Fm8UcFMmb/B3UUg6GohTVw5giPShp/0pE3onbn8QBwAHK72mwfL9TeV1v6XX6M2mp4HaFgbajcXM
c2zvffxNn3XNBK/GaFZG83urJ9iVn2WhmLKf2KXUibi/eBw73O/eYCMGJsYbfsVijZIrJuN+Oxv2
xOmC8q+pI2MbuTNzAJFW29ovhxA5Tl1W4/eCXs9Jwr64XeI+Bj0j7XI1219+vSu3uUNFrQ2LZCOt
j2lgUAyYn0qoyU8eM7u5Qz+nmRGxiX3ZcF/wr2+DsnqOPOf73FkvVAyun0ZVXQJvmn8VVnIfXCdn
VZ9twUx7Neh9xQ6AO9mHXcnU7k2Sak1XZ9qPKQr+QmRgVQxRA1knH3KgYXBy2p9L9+7B5wZbfo17
2+W0NDmhXVq/Iw8zalrFxiZt/XQXjZKzYYlhC763EZqKAhEriX5lq42Pul+3Sqdy42ot7xcPi2hr
rsGLpy3gQdX6X83p1NfdtRfOs9skxE7bODt1vq/rab6gUTG4ynVaoFj3OOO+OenVnhP1WrYmMnpC
IyVDfe4MVjYPIqLMW2K0EW7KvgcjwS67PlHMSyq8ql4qPHJ1JDr8xR0kLLd5nrCN2gSGf/i9DxmU
ee9rrepzys6Woodndxn6u8hcdw3lXuc0MSmuURi7FtruSMCYhKL4ObrKq0+xjwYrl1+Bld+VMd0x
2UTfWaNOPniHI4d3d59MvFDBYDmPgw8snKVwONg4LF7IfHHOJdP0y4mP5mrUUEIYPnnxOlxi5ZCY
GcwrUEDmpy1jRbC1d3KoDks1NfejApU3uIM6ZFIhASO33fuueOqxS2NfBmhBCyXT1RQxdWwF7Xn5
YH52VJntk0x6Z0+PKW6XgjPhOXufVF/fl5SR3Rdt4lJchbr61y8R8g9dby9bi73KYq/T1e/Vh1rI
eBU+E56hls+pHzkh3Xv4qZqk3uVGo2MigbHNVA/VzvFY7+h3c+a+3WaR2596r/vwvDUj1Kxf8xrl
xs5M+67JjC/OIAOwhHgie/Xb9Fz9iFzeGAfBAFmh6Iw2bmmHcfAAT5ofDy7Hrs4wueYr9VJORCw5
3kNYOCdqya7+y+RmWIgc+rf8asAgockYQNN2HVj7DeENtsTSRkuqCc2AsOmORlH6Oz+CqfmPnOP1
r2TgP5G9jsa9/BEYdMgzSmKD0iM8+EcgGVpdntQ9FVOupKbLXzt5P/binMg+eOLloq41IwELYr7f
oNvsXHuh4Fgw+V9LQilspTCz50uS42hJ38bOZ4Nb5PKcZIlxxL5SFFvfpbBxqq1/R6GsXMlt1Xp5
GNcdNXcJ2Xm28DgGAHT3edCR/RjMi5Xhw6e4QyAkCM0ewNsi6+gzJ6l+3wVNepKD9VhH1Mn8ffGJ
qx/zeHiNzYa5ls0+acQBJxaPuuF16OpdLcznwaOW8L+/jPaf1K7AtH3LZN4FWsfipfyDPkMpqsmM
oY+P/eT9rMfY/BzadKScGgg7oRsXhWNMPtaPeunw/Hi5BQZptp5xO1IGlOd099i59cz8tXsEAbvH
s0CAxS6IvyB2v3DjEsYZvFexdMYpC6hvRJK7zhnFdbz23a5y3R+52XZnzMHqSRJDxHJBA16b4yma
1+IN/mcZ2hXVqCzR3hb7ZwRcaDj589JcsIRee0lOD6gwzQFEND20mDffZn7+318n6088Cy9QYPls
AaVLTNb7ExBdWuDEFb6A4yCjkOq5cedG3aGeKr7dVC5sJZ10i+Oov4wCK6sadQucOEzWkJyQhx+i
MhB3igmFR+fM8RZgS52+OTqxE4AypLLkp1MX8SP4wXldvtAp8DCLYg6jDC+jEVGwmKbjizHZFzw8
//174+v+573EN+fq/2MXNu0/0EolJRpDCWz+SA9XfsJeiny6nyor+arqjghkDE80s/lBML2y9/Qu
zZvaSIzvEIR4dlVsgtu8Ptqwqnalz7CV+em4ITIlvrSBM4VeWyB187badCtNSkhX3WNsefk/Psoc
9eBJq39YBpq1DJn1P0aWSFcs5bvbR/BEDph/5jOpXPNhrboyjGPhfUJcOxU207hyFm+iTz8T2l6+
sLsZDjkJmKPtDfI5xwi+wYuEEXNaAPmDeUX1cV+ISoAQSxN713Lm2FZU8W4b5iZHTRZ0rZA7x7xI
dQU7Bg07Nv0XHnqQM5kQTE2u7moqUx44zLIgRGQp23SOLl1Tvo+dO/4aGXZFdv+1ojYajztWUOk8
9yM+hswDcW06vf1So+Ufatj2Z58DdWiYBEkL+lbZJY3uRzNXj2a7Or9YWo+on9HFdWGxukkUUe7n
x69pZOe7waSakpgdiQujAEaBgJ8RMkzVnud2u18NIirTnqqK7pPYG8bx7sS9S353Cvo7mZJysaFn
WFNbf5QerKcAkwJeLBtkFLCH3moXSNRYMcdUejiremuXs82g7NL8P5chmI4HOdCzAimEZ/55hzHg
SQyLTO4xQDA9CqzLFtLmvTe+56O8Jh6lHXbcujvERHnJzaxC8sviIxZ6Tvz+1O9aPXNMhPxeOOi8
NrO7gyeYk4uFcq1iWWjvIN4hO5ICg3bVr72/8Xoq14oFDbJr/Z1VBej3kfrE2IZpA3V0axfrvej5
L3N/co4Fs8r/fvPpeP0fzzHcFKTeoGp4linMP4BAhtMY6yA9BbG0ekyyRT5CHaMtKTeSh9gZLrR3
FEf6318rqWlBoxheOdE8GtPAAbPthmtnk7EcPXpRFie+N6Lc1WKlhU2GzHI94v6OixHnoDZCrvM3
k/TfxoLPPMZp+oWbqKYXZiOytqPER501Sg05OtvnM1CN1mucMJeFs2+cQ8f8K1wZZ/0vL4Hp/udD
CCKB7QQ0YJioj39iRb1R1CSCG3UcZT0+Lnns3w/U/ZqF/HC9vn9aIemfmzgBKIV3w07q9ymJwtaL
5z2ofwS5Iqg/8+yxH82XfMlwMRfSei28GMQyzT8+D5GL07Tje5B8RtgUruM0fm9mIY6ygQqbQkl/
s1IvxJHCndbRTjcvdLxYEfZ9xtiqyt9KBm+Pa9K+G3GfQIWGT9UZ7fASeOcoKuvXAUUobIq5Pg5D
dc1rMT22jJDv5nj56otuxGZa7Lt6wR3uuG/dkjqPPUy4R9ZL+DQJZe/S5G3aJ/0z/iHrDtbAg4SM
zNGwIB4yGfdgzertGtsO9T1r/dgxqgn7Rd7fvCWs2bQzcOQfxexjD2nW59ox4bHU1WVo2mfL6v27
GUMUPKwirIMVxzF+ScowIVdTSYleVyYHf4ADPq7+YViDSy8aRgWTSFjy/CfHHLKD4faUi/SxDT8X
Qyoxxbi2caB7tX8nnQ7sIl683Yy1bI/+8dNbArEjTZ1tiIDR7jzk0TUvzEcUh/yQjjlwKR8ncVfG
7S7h+L4TZtGEs+9hvjONbJ9Qg3il1fSI5RT7XsK5PFoRux0zzjarmtILnu6O3ldEc0f50c5sTHkA
0c5S8Mbmiv0frXw0pqtD2n13zBrla12wcq3jp/Cs7rAqTCgkI9n7DQQc6xKSwphybmhXCPe5vOLb
BBNkWY9TgThqkzD1MeZsGo5dV1iPwQ5KrrWbFwSXZDEzRuslXkAPt8WSiFdy5tVTruZkO7n8STBN
7NVXH35ovLE8zn04TN27YlgY8NSR8eW/ryzAA/9zafEkaDjTt03bBS3H7/+DqaFMA2Fo9IwD09R5
q0OEj7kXRVsc3RLAlP2T/hj1XNYpBZxU5+1qzy7PkzK/jqUXQ09AuDNSuBJVEMzXzpDqNAQ81goV
vDqBnxxbkAUUyE7m0bLc9x5Y3qyRgU7ldI90yWHda8ZuY6m8f4ArvQ0cv+KAd6UQUl31uO+JDSnZ
ClN6u6TE9UsXJZKVpAp9hL5T9CN/LkZOmUEY8hSyqF2oMD+MDmiliaj0vWMXjM0r02QyXH1jbI5S
7Vf39PjVuPt5PyaO6T3IvKcD1k26vZpAgC+0xuyKpX8vJuldJzrMLdJmOqe3L9S5MIbuh7d0pyTA
fWsaVym/I1+MR6NiWl6l+5VNxIPHDpcnyTQdgYfgP3Hp62FB3k0jXyWWFEXTpLkeLTe+9mWK5YYj
GKO55QT3wglvOXjHu1hwbIE21OuxQLHZ5O4UvBGjvc8WCFWG/VSueK7YeFtn5QTEAXuvORKfVyQT
AmtnE8PerE1pPWYlW3OMSTTjTFvTqNlsEPRqc5wxE9Gki1vGYo+NXZvatBMCczV+F+c1JXmD8kUR
5xjhxUyzaj0GftY8JPhBVrAVdAgRxsMlmcZp8SPIMAYEqdyYbSQvQNbWv9h4/x/z879gfiwLYO8/
bu7/qNd5/VWWv7ru169/duv8+0/9m/Djm/9y2T8JT5og/hxu9/9H+AnEvyzTsTxN1vEsn+s/CT88
cknu2BKqtmCv+Dfhx/5X4FsulbkB/B+LfNv/hfAjxX+sRr4MAvq+0HToAiRz+Mdq5C0tu47JKU/M
YIztOrc4hvRlsi00DPE2NA4TeksCzVoF4XWjIRfa6U/efud2MYoFa0dvkhC//XrW7t+/f/v2G7fP
lQME+pkHzoZJ5uY2q+wwH59FHDPsvP36rw99rBcypwi1dCP3mGOgLiezOHtmQXWk/uh2GRLUSfLz
6QL023pM9XTSxMKebW4fcpcFK6UYfLbRXyXDIrxuTauWm8ox8NOiyp0VflWG8vFWznG2s/3szcH6
hmmU/lBHk9HWy0T/5wwa5WwKMm842sjQzhJ5xXPLS6Jnv0XXLGHCODjVc+FMxd/MmdacBV5Si+dh
02feD+PRssVngbviYaHfwFGzsc/sNToqw6aKbwCdVzOS7hlNT3pGzYSO6KqeWy8MsBMG2bmeaKsR
Yz5iwEFQf3F0GHsnev7dMwiH1RqFolQfdWtdljmmVhCRATAhdUNxnlwMa3ia844OOmakNDU3K8rA
9AVMg9oXmC2GabY3JBb3srDfhZu/Ih/hpmN4n+gpflHO3tZksE8PJIswzCG4ILXDcfHFj01O1quk
c9H0PzgJYE1k6OVoz8CCeWAhubExC984CurD2VVQJl7x1NpPrW7DaYiqQlKqxPrFUM8TB8Ycv0rJ
fG5j5zhUIgEbwRrNPVUrnFsD2h9Jtm8m34Bo4E13gJRfCtSooyB7LbW0HDGBZCYO/YOhZw67NaT4
ii4H5d/bXT0jW5q/qZlkZJpIOt3z+opHqnmS2RnVzdstGui6uATKhGej1040QKKghaWJY5dunWca
Vds9dOydsfg8yLGAxNoLMmtXyGDNnzKpY5TZxNzPJmnmMnK/80RqmdHTaD9/lNplUmu/iYXxBJtn
QvECZxx9B60vXV4VIUSpqyjJnCdOzOA9mSxc4vaPuGe1Hy2P3KnH2yZK61OZlEQ/i/bA9Cnf9tI9
m3Z2aAsq2tmCPUMymjdzE2nSJ+SqMl4QNqz9rOj0czM/O/IwYQrrtmcxJpS2T6eV4Wbd4oBMDB5C
ERn57OSQXC99+nRdrD0yGb/n2uuzrNVT3wt8/2AljYHjHcvavobQfEK9pVZS7MwILywh5mTrJR3I
JzYJC1svYOvtxnAcXPUdN2IPKJp9TUrzIZZIOO/ap2TE2WsrrHKXGAA51mNj2z8T5orbAqfH0a3E
nUkLLxAFSkrmZFzo+a6+3wJX8TAl2PFdLPRQTcKyWVJs7swglmDDuzhMkvZjxFhD+ORg1G51NvGh
RNqPZbJpHbRDC0S4ycl63sC8x3uofVwSQ1dnkOxZA7ga7GCrrj24GBz3vIGeSCDiy14+uikgAm/j
SVz0P6yh2GI7WHEfEsnukEVesbN/zeBj7zHbOCKcGg06R+QoIQhvgghBhLAGICfv16A9a+Q7SVVr
H5utHW10Gb2Dy+H0YY3EyaeVFWpgZ1GKC653KIw40OrgHjWJHw+OUe2cC7DQpdpLp7SrzpA4qALt
tGOP+LNZTnHRflDDzTyithgqlhRz29waio1Mo8pHV3+RipTWOk7GQXlQDyNxj6sSlOPcOtdB2D9z
hzUVlPmQ0GYzJghG0D23Y9vGpy54ieYgfuugbvECJfNxxavV8h5jSOjSk4MMpKS2R2g/4qiNiRgU
He1UnLAsSu1dLDAxxqCGtKdxxtwYYXL0MT2FkXrG7GAcpGLlHIW7ZYCZhH2+i7VT0lYWaX60lwAT
paXdlHNCr8scx7luEZVhjHMQAnuBA9eL917pVbt1ak5uL33QpfQMJA0Cj9J+J6ppHXSq3Tj5v+Dg
2vvRXdCkqFXZ1qcBzNRXcuv0P/Kk8tviw7F/G0UDFRrcGpzV5ESVUYz/4LdflQwjInaurTmQwM9f
Z5LHmxnz4qGk+YsJq3KvjmLOWUJHAl52WjGwiuFn3cTrMdLGVj2bnTPNqesmhNwykLAVvHGvi2pr
m5F+vpw8j5GFovs1wqSlPbSTdtNK7asttcO20F7bNf2+au9tpl24UbotMOUinX21tEvX1n7dZrCW
LYEZgy1m+Z3B/Ld52dfMNLeDMT8WkBVCSwTIUk13sYJHFCRCPmWWnzwZfbaVmDAmDDxllHmKCnVw
oLlv7b7EYUwS/GjkwATbXB0nGLdbThVkRWuDUbiDNUzIaFd4FUMttD3iVpq1esE0S6fPDLuvVenT
MiOKd29twVjGYA8S1ms/biasKTNQK8rGmoK8Z3C00qLiLbzNVlqa8B+KDcV6r03Bs2iVU0QRPUph
VrJoTBk9avizC+3UXrRnO9Xu7e59xModYOmuB7zd2JkPrjZ7a9d33Qxhbnt6/1L+LrUzPNAe8VK7
xaElPcXd8rhkoOPdrofNnC53I40LbBsYqZuW/YzhepcaqwPVbb2wTj8kbk1yCKt6qz3rC+Z18pej
9rIbHWC7lEqXfmxWdDHuCaKIyQFx/NkwnGPgNJnOxGFiQ5VlKhiSQ7mkpnjwSueFO+dD6PF8U2NS
bzNF1RAZhtslYyORdbioPIlE4dPgnjWhoya2D6Oj2YZVF4Ka3RTNVJ0KHUa5JVIsJb8WPNJD4fv3
80CW28lY1Ncsf1J1zTtPBV9HVRRQkoBrxI51iGJBQKa0SVEnhfMKZwlAMpEQ4Y/Y33WswFf0sdei
kLvYL7/dchpg/4bzmBkWu8yieBaQsPdLlwLnowUqqR2mRXRkeVWzj4Kf0dI1dP2ikyUBmdR58pEJ
Z9DehvFdmyn3gdE8xv3o7OOGpd81qFbmjKe2mWvzzAoolW8bv9racJq28GUHSQo8dbqnMsnCqDCQ
4jeghsBSCL1+pxO2zlZbeGVJNKTpkHV0ruivYFQxUiIRJQh/BJ9rih6fGdHEoeF61MPaxEyEimL8
BwS9wdqfi76aCjxAQ3dwnekxEV3IhNw8ZnoTi9Xv1aJWfsv6f09n4QyPSY6HuUthXytGA7N6vKUx
F1u2RPE4X6s0l8cKheoWjLSJYO1l7j+XXb+erORlUW9xmyYhBsNqe/vnuAFzf7xGJy8oKGYaI0Tx
hlQV5cxUI8kttn1JMlCR9TVM9oQBWSGjr19pimU8sbCT3g+zcb8GmXMqBqz6kQ4o6x17XCt8M0uR
7czU/EUolJatwlWnRsdgmXCHboPdPI/o9OqTsQkF2lOotDN90Qk4rGwNvMOvRPy+pCub5c4u4pCb
RFg+Z3BiopNCLgQGvic/PSp8kxPSGyaAodgA2e2PqTns1rFX+751aQElaINONYXUJJDv1SJ1JYS7
49z9tUhaVKi8PK/IDvAVt0aPFcuJy6/N+FKk/q8pYb1QonootfG3kvkZ58WXOcZF32SvSWNI2oCx
jQCOyjZYir4FicHEUOeWAgbKvAxRE+qprl1xO5lx/rYypOQfjrGgCD7YByp8rukdHMNkn1FMij3s
15jBuKFXPoozGGJC/e7n/GIOlXWuxWvtS+sU99ZytvUhwq6MPRAujLR+zRS5ImDDX0MAJcBWxNvI
ASCyK5GXNwKyHMbB7MlonOZAc+8O7GxzNETQnqO86vDjjfW2LrvlVATPFIR7aB9cpvhH7vnLacWS
sJdN+WZZJt2lYjUDzR4hxk7/iBErnQZ2OgLACN0T9edeXn+yo4CZUrDYeHbY97YmyosVQ/6KKj6X
XxoW2z2jHlUvKLRJ8zJOKj8wsBwvhj9vl9XHZjccidsY5y7pv7F7eMsbkruG213QZPAiEHYidCcm
hRkJmOcmI08WDsoh64anDATnfOycYd6V3pBuaj1iNogGn7zqPTFcbEXaMni7qe2peJINQIBgDuAD
6HehbA1Cxjah3JkhFjFVXNbe+NVLG97udWFtMU630Abzu3zuWTpc+HJwRkj9FjN3t59SiN7zEmE4
YsO3JDDcgjgsBiAknKzuqWhIzssVMiwTrZ6/jnzva7XE7r5Pe3XBL4JgueotH4GxyCX2GijvLWaM
sVXeyoK38CZxGvQlTE0IvGVOFH0zUGzYDyDo8IaC+u6CtyahwyTWkbzb23xRWMtYeDIwVZ9eIr+q
DIbduNR3RN4vrmXhdmrXSx47bIQccwP0qg1TbaFsBVtqz5lb3OXYG/LxpOyvRRmAKayKMWz834V2
Tt4uQijdrOdYT1Ox8h7VZ1cGmf++5PXwRjB/3k9Ye/76fOOKArFyrHe3S+R6NBkwk78TQt426bvV
Mp9uyUKzifuzlQ3mzuibb7Q3MjdLCOnPxgyWfHX6kEHReL7lh3Fq48zN3Oo4IUm4mNEhcTXzFl/H
uO/fExajc7QK+wyewPnro2xywW40rNY8h2iRYja1g0WYbEqDKJI1KyPs44kEEQm3fgKZ19jNNSjh
0Qi38Y4rbjivCYLzqH/v78vtc3lK40tszPUu0P9JUxXR2U3T5xKzLi5jehas5EnaAF7iMlp+2Igr
20WbVtMq4wFaucFDg359uCVEq8CLwr6REP5g7Z/tlrJVO6s+JjMj02rDT4A0lxGbF79qnJ/WZz2g
FQB9UJQ6tYo3s+8/cRRrzkhQGKD1JdJPSVOx202bfj3fLlCg12M5EGQnEMOyUWlNmMnM7WKsT41l
uKfbY+3vT8ueLTr30EKu7Cz0ZR3q17K3g13mkx9eEvtb1BHtNCNJFa3HmypdWXxX3qPHmF5mmKPT
pXTHoiI/S3qznsmmMCDfByVeUHgOkQz2rAGCpwvmbgtP9vV2KQzxXQzVi4MxZ4vx9UsDcp0HJzbv
NqC8L00uVevgYpR9fQAQep7ZlB66NIdh1az3jAm8rW3GJQluXDwiZcSRp2/ZYsWfc/lsQBsdelfv
vuJQeWbyzR6xsnS5013IRj+psvVe6pqtAcl8nFjc6mXkXKMgYV1V+c++NQ5RoBsO62HeNpBSQndO
lx3GnoqI6Ti+Dsq6OF5MBafNwQDgfQzXEc5ncfKzYPgs9XC/4n91ar13NXqwLSOiG4S0L5loeLHi
bDul3bQdfDGfHNv51Q/5qxJFAPBBLPvZ8g5q4ngWqWp+XpPktJblt6gozB9lQ+jWnd4XSL7Pbe7G
oZOWQMUoCabZC08BI7+HOml+isBfw0T3RVR0T6MVpuMFL8bJ6aV3D86v2gewALUNN7hL6u/mlFuX
+nHOC7KXvSPDtgIf3SZBSCA+DqtlrU+p5OQb19Bp1xgpP47ZT5DLpi168oYDp1sAEyUwnqht76Zo
ju5iO312JqrNCOZp01MvaGJKZ+uV9vNv/nsem8EDT8U4bHvHfFWOwUgD//Rcw9SvVbnc9TkosdUI
nAMDh+BOVTox2UGUbAsrDGI8u6OacUs7BILrbDl41u9WleBUwBAeVrYjHEB8Ywfm7LVaF3axQmdx
mZHeN7Rag450R4IU03dGyd2jU3bvqvJtrMX6gWsIJNQg9kJUS/aB+iFssKM8L0lWHGPR7cFomoT+
zGkb6OX/RsvwW0AIlZG+3j7FXmg5XxsSVuhaXJZlGOlFhRyYw1IKSee251Hrt72+GJWPR9fh5qMK
xlpWhikmb8DcFNUeX82XTK/c7YghO7a015joR6Avi2yvnOqnvz4lb6JrLd0vwOLoJtZ4ktsF8AML
CASYCiPvNtFPnEZR6Fwtp9vvWzzpSVqnBXAxxV6hEHMNs7Fjc+3qiMstoX67yLnTMQhUA8H0anBV
W2xuSebbpifq+KZvH+Vmmu+z0ny7nXQqjjUQcEyQRZo8zhvFNc2fJnjjA15bClHd4Gi4dXCRMVjc
CihBHCCrRLA3QxrG0mMd88Mb55xoZB8MR749RJEBDthS0lOkWD+MKw101naMALiu6AUbe3Z/jctM
zs72LySdTeS/Fd/zNOzy6lnF1JeANzjzt2s+dvbqrlbK4QX1OJGQ6KnuzcK6ah7Thq81NnBu+XFd
YxlHYIvcjsj8FN3zbq0JcVQskZUM1c5gYNb6q3qkvJb+Uxh+VnOJ/bza+gSCkI+g0tV6qYmvxEeu
6WiTgsoIYDfQp7zUe87i9DeiVnbg553N875WgsjCmlDEV49fQNtRidJQXw4NA5sMmkHLjwC2zaJn
rKXc+Z257FtSXIn1a1hwIookI28f06YhYRnH8yELMpSeLqLrOEi3EnGR5XHczw2PaFLuFDseEDUs
qFyCQIlBxYDlRDPpmXmCBAV6h3x/GdYJL7a3NkXoYe/XSZ1hb4Hlmvy7zBaYLFbve5kFpz7I7wpq
Ixlp8O0H67szeec02zVyzh5xDaDRuSY0/g6fq6jCGpEXx4Vgc5Nhpe8HvYatdHbp+TEztZfZxOnC
5jXdUZBNQs6i+qSxapC8BdKmwRC3wlFUSIM3qJ/cWbw4rmmzlLtyonaJnVYWNDin8EQb6a9ZoOlO
QXOHbwlTcVt8TSbKlmQRkefM85CEzAOT0suC+W3T9MYLQv/LromYv9Tmx9gh++ptbDl9E5yugRKJ
7rlYk4+YXdEzfoaJEQ0ESbsvEJzZDhJbfOEgkFr3PZW/qOLqBfMRGfaIJ97qONuyLl5dGd977InH
rlf3s/5BNwsebS+FPxC7G9uVPzyQbnuvfyuDnBb2wvvC6AfTOEFQNdj2wevz+8lDCgncKGPjVz80
QAkYLBhY3VMz5TznnTplymMZmfcAAFDLwAhsSUz47fyO68s7Geby6vv53nSXICT3gfY4tnfN6ITz
MkzHzJp7xHyz3g+m2iojjY654z5LyUAgwcC3EzGTX7CJLlJc1wnGJkXdngtwgWWRR09ZdD8sBn5T
2Zo7wdRERNMYLq5dhovRIARMDhUJUDkFQS3NjGaIDdBZWr+MoP9JBvNBliQkY6PK2Rh/xuqqoO+d
lpi0n6QPR7A9wPYwIWA5HuKxu4D4mO7MwgJi2oGwLiYgES2QfK8Hpd9HZ99ovzqt/Xv+UTIl3ORx
eW8wRr8rYvVepj84qSrEO+wTfca7u4fF6UqObPV1SSxrswaoVqSN56KrX4FPbg1vhVsBwLPComjH
dnkZEvxuPXfa5ELGdT9Sc2IgvVj7vlvoG8/iNhzIFNWZG4q6WvbjhCRgK5PIMLbEkPhQ2jZ8K0VK
Q80HFTojTDnri93L74lF1UwzCUb8a/VWUvixxXGTbRiHX9qBlGePX2GToSaWC+A95PB2gYbBPUdG
7DVKgvYIPOKOIjHqkgegJ+lahu7I5qcI/L1KF8VCUX6LzXkz1sRjHdWulF8m49Zsnj2EkUnbF3uL
2GiZV8Qlv2Q246EEo3lJyTv892chov5F2fIdouxnmdUALkwVEPIh6KLcBxklv+PUTrfk3K2NX0NZ
8FNC5mbJ00ixg0pjgCedX8BbyNl7EI45dzkzhZ3MDB0Pj/fBkpq7/2HvPLYjR7Yr+itab45e8AgM
3iR9kknvipxgFVkseG8CwNdrI9itLJVaetJck1xInwkbce85+7gLpFgrUepIw0dIMqCNzRBjtlq7
dyDwV0A5d0lcVVtvNOytQIa08oY9448PDvZN1OhsRjgHlBVMJtc49z3zxsovB4MjrU6eauZnK7ep
yn2p06xoQzI2AaVBchbHWVTYf8FmxJB/PTMF91c2p9Sfu73MdoxpyGcVqG8adw0lC2lOczUzu2NF
pA91Zf00G5K5aZmw78hX6XUeQY0YtPM6u4oe0f5yNrx0HVLBi9plNfh8xBBV9RXgulWrZW96mjJY
ibsXmgjOurbMm4QK4TGBkFk7QMHseRBry2YEknU3YxRBtBjmfA0k3tvB+XZAXCBY0jYc9U0TuevO
K5DvFBadwRo6VeZ/dAF+hmiu3KswmY94Vk5GS40o0DDiIF9Gg8V0wKk4RLhOtC6l3oLr5coxQ8LY
gNzWExBHO9W9rXAJwiiCfsu0nL0QRHPmvVHd/KjLooElgSZVHj3D1x9jNBqGnnnMIRgkhtZHPMGj
nkr9yLlmM8O2c3V6RMS1b8UPb29AH8RT4nmoc5aSEUSWHENcpOs3mZl8p8NW7+JuYUF4nMtsLXlo
ytRFm5XeDxO7mD7SsCs4pIH4TsU2q9BNpwtVw23HR9srQXU1yU7U47gZIzqQUaVv8rZrOLoiTqqe
KHfORDClAPGEGyFsgN96QbOyJ8aVOsP1eswRsxvf6gzHXWa6CUkvxlVMg1NmxXf7A52wdW1Ww6vW
N/GqcUr76NSkh0sPs4Tlunia2xKDg3BXPVnwnGO8da17hLGPw2UX0l0YOWfsjSX2K5r7rcj995IS
lTfTCk4kGSyeuKaXS8j8UjosB7vMxL4b7GgfLGPc8423DIMTM/kvj51fooGYgLwSFuG6LogJjhUI
qbNCPNPLYqzs01QRasTDQUWacM5TXNkgPi4m6F9ej2yG/nee4e5e3q5e88vi18ctn1kuxQTX5PBQ
Pmph9TfGbMx08ZYvXG7Ue893v37E+ft++ejfXv71fZPERomNmVN1QHqOeqNcqjnh8uHSSVA2qK82
3Mg45DNYYQKOn/TZivdeuLiYw+6Doth06Iks29fEiRwKRtfbKnE/XCizw/AS13APcFJhXorKa89r
LrK6eE1mOb1FGafpyPNOwuydg2aSycJkibaL9CXVid8WizpvL2rBBKfr+7dgmaowfvrzJhEuihB1
H9UBLlO1GJl+TZtneVWreyBoHeq9g000weXvz6vP8woq1l+fki3fpl6kblwz+euTvh60Z8aWbsnI
mWvw+XXnn/X1Wef7f/eav3vMJnzi6LV75Ud0FrKgpNS48uzJ2qi70bKftotbUd1VS+qx8131mPoA
tXR+8W/v/e2uel1OEirjNrZFszRHaLRRV6JvEPJvqQEu9//2QatqmHOcny+XN8XnN6n76mm3ZvaD
91MuIMemZ5emX80iGrXpz0X1lLpx4g0lMu14fvtvX6HuWrq0vqwe/69C+xcqNNNyF/fPvwqb23xP
y+73qLnljX8K0XxC41xC4f5GiGbo9h+67Qpybx1BkreO2qwoSbD75z9s/w+dpgfwKvykOid01GF/
Rs3Zzh/gvoiE421YlBgI/l+EaCje/nOUpU2CuI0YDtcYimqUsdZvinvbFwCTRs88WQRt69QPlhtG
OBa6GGtGLOuZe3NprCnBxqCwg+f76sFOD5kxQyvcKFUZ0rZiXlPkGHLbONKv5PSZNYvSVjLupQUy
zszIwVmRLUl7okkXqECkgQ2LC1o33EgpiB+LrcE/Yo5U5+OwwUxyUKdvdd8xg0trrKN9H+bhscZ4
BtPvvhigesxR/pwB1o4m614PM/1QDNdjZcxA02KAN7iMg+Emhdi3KRL4LGTGPLXh/Jjrsj9JmR81
aW59Yu9QDaXVDu2SgXMSAGNoiztJ9pQdkHzpzYRrUam/rP0JYQZbD3W8fegMI9+EUw3/GiI2l+76
w0IqC+DBu60sbCwivW/r8G7Su5fMqb2N6dAltLJkS2JPuPZyYOdaHJsr1wlOXGHpIMb+T3fc5AiL
IPrhAu5igDNF1V3Rbdkwfb5CVqZtaWS/1Pl0g9rgzsCq5FRutsloohRLn8kMiNTT713INDvRvw2+
w1DZNoldCplojYSFLR/YRe0LqnjwfDCxxgK6UZ63q1QuOOzQn0jDq/w9DQf8P4wiyMO+LyHdrHG/
NDiHVnZinaKueKsW6g0sFUaaLpJDy5gvo7h5rYR4JKPlwaibW9F6T35kPLfCqyFXJwc/d0kbDFjv
VFA9FGEaMiUAPqk9UEmoLiVa5U0U1j/qDvhTaRU/SCAYSzQq2RxsFwkIIIoPKQFXWgHW9QVRmu4j
CtVwEy+C1gGVG+9GrdpZejwSg0A913OPjU6lsjUiMByFE2xLu/5p0reCYjDP+6iHnhHe+UwIss74
dDK2VlY9EqFNO5x51SqKnJ8Mb9ZQ88idDwEHeKh+XFkxt+dPg8Te+FhzGHn27HhNRLGhBprgMddr
zI6eHDOnOvPWUvrvlUP5oZHIJIpvUqcI6VcxzWT2B+oE5YPxgre2hsqW+xja3Z0+BCdrRAHF/lTp
5aHUxV1oTNTGdaat5pzdxtmxkNoNpmmc6/A6PffGZMC7tmYH40wMIwydAqiG6cdsjNeZy8U17BKc
xLq+71Kgvj2m9MHI7xrm/6taT58bI3ixCv+669FaUImDoag5AD5IxNEq84fd6bcaUOPOoLGcGoin
RHJwLDMl0Iypx+iBq6kIspTujx4F1ybNzZU2BDB7muwBRce8c7Bt+PN4YwlcxXRoa6b/MSR7ua5r
l1S31r4tEHDBIwqunaw+5ECwa7+gtJ4Szt1CN5isPYb+q0Z0jzKVKTyjnNkdezLDx5kkbowQXUj9
C8UN4s6sZLTXVcmheZCDYCMzibCRecoJMf1cY4xKXUixTnjXjdblnOmXEfZgVqpeYAAXKUERWTX9
5Ate89i+1aK6W6VN/A7B/agPOWSO5oFG4TvLMW479yA01HBjwu89MpdOd1aQkCAbYiDbDP1eDiVF
l+X/tA5lUcvEQW7Z8MlpQNVrxyH3ayIBKy2Sm9ZAFxjWP5NOw590TVjKY9fo934IeaQzOKaHxLrt
o6sMgy4MuPbOteJnacOlbpGV1l1/lJokJruUt2Yx3VPRh/jlsXslb4NFGBW425+tIGp5JlNvaZBd
upn+4CfszGSt12RUyU/duQ78CXWJuGmz+DMwRmNVkdyFJiDiR3aPRmn1TIPggvkkeW0juHxi5pIS
9cHDEA0frVXe69XwNlb8SGsurm2TfnkH+Zx/Tg3Bvo384igT7Npen3/XxubJkNZmMO2nkiZZa89i
DQu6NqDLD5l+H3AR8EhOooj8KGW9hzL6cwyLy2Scd5pZdVsy7QnfBj2wZpJIrOXGy/puZaAVSAi8
MctrHCIgeVGOtX3B8F6sTeElWz2A8pRaYO9zd9sE/b6e1/6Hm3Cu6LFuCOdjnuxxC52bD4lhJaD1
2TrF4hqYC4FO0L6O4TSEWbFkEbwE9P+8YAk6srEjznZP9Jh3Csxh54/ykrFfsB7y+TYOCGqkFmwv
aDHTqfBQAAw1s++R3Ol6eK8vJoW8O1nWcUzzWzsPCD7wqAz0lbNtep+oGVCSnQGzsrjLhuwTohFA
IPSz/jB+F8jyNmIsb4eaSdxydI1zvSNQcYG8R5+zg1dbMq8N8P+tEr/BYQLzUkMxiRM6bX2UP4CX
Qkp4aUoKPeOVa1EEH0MxF/hEKgGL4r0zw+dxjO9DgZ10SOBZ9bV1iDHVrlpPR4zbgTO3Ioj26BnG
Gt2C55HGUzenUUtvp4jhhAzWmKhIi9GCTeTKve7M9wYWISozwwFm3Bq5LJ+b2ld6QSBO0gE4T9xD
JQ0set4LVvdoveztgCiMfSugG4WI1sORAqJEF0gq0HtuNXcAd6nNos7MvxWRfvCm8dMfu60GpxUG
3RPc6YdiBJVDJsVrAuBpPwt50c7Wuu+Jsim19r4OKZlxaqD+fTBaBIDjWN5ZpXlvz9EluZARMuwV
IoZ05zfurWE2IGN5kSgeaTzjhEu/29KktREnz9XMjqhTuoOXc9lqek+Pv+J8B+sc1029L4syXTEJ
pbDqsN8M1L+aoBugW1HnE1n9zZE5tXUid9fY5GnwkLN4YkixlqXO1Y09xLKbfVhkB7eyL1x67YPL
D4Yz+ESo+mUj7Yot/hobQ3xMZvdHlBId6OHrTaT27mOcp5N84ySRf5QpdW1kk6u2zt466eh7uqB7
0Vr7IZWCgjw5WxJw+d72C/MyptHY90giqrh4dCsOcXBL3y07eSymJf+uqT+tCaulqJ+sVPe3SSVJ
FsuyE1wDcxVQ1Bp166kcOFyjSjx75capxFM8LIV8L3hJCWncUqd8NUV2M7lltQnL5N7NA9wkjb4F
G8wlKCFQbMJCDTs3toN1rMecb2S3svLx3cIGsDZD/bqy3ucSAR4aUcOHi+O95teQIRgLwK9BssQZ
MbfbR2FTvcxy/UXTqMNaA3tCAFV0aHmLXoqXsSrpnRjeSicUDGutvLBt2FZ9L+kWw9OBuvJgiOrD
8W/pTr9JR/xoI8DGLVW2tBXmyrehYkT5xizLJzTGQMoi/bb1KmqjsLvE0uowOxdUjLSBAo8mDPTw
BjZIb2fHXo8ZH6Xha2al70BCv9fpfB1ZyT2AgGu4z1feBM2H0tml1ZJX1OaY/DDvtwRogh8Zn6cC
Mno+1w+zsN4Q7F+WDsQlI8seKFmfShTL1PeCck2cLoHDt7IMX5xyJI4ujfCWWpx3Ma5z+ttohf2I
V05faS7Och9eTBGP35xkDjh5VbcBA2v+CnkHE7k8ROVyEYrCm9JBojPme988OBnYHIMUQpRiNIG5
aInpI0G8poce3TDMcDuoO6updS4ZkWt2jsDRKQkLmnZUoB5Rs3Vr0enozEli0f0FeRE5tLKGu9JC
95W0nOCmKLtfWCIrv6Phoi9pZbBov8NYeHTFzDClCCz6f+Rj2W35khoLqK3+KFr7PtEQZ2ZZ9H0U
8psXDT8AvHyaMxV9rXyPUaGgqGRdRUFy3wOywEuCFc0f9oPdJQdMJveGme8nh7pqg6PddIL1FDZv
qCXpZoMkjMs9OoSqTQhnjb1vZpJfBnX9E1EuP9rI3qQpNo4h6I8yoJ/N9M7oK38NFfAj6rR4pRfy
ytDTG98YiESJ3Heq7+sA7dV2TpcL3rjmOl72S2iBbBbCP6IGFxLYpNdc/vsH0GzvVkI+KuLFPSdc
YkBh44HtTXWb8T+gSdi54wcnnHuKtYjo7yRUoBSYbdHB8UHtsiUcM914aX0HXAp0PVbRQ0SSh5M8
jXbxOIUhl/91gOhq7eek2KQSRX60UJ+0xL5kQLBrqG2vamfEoQv/p+xJ1Yu8GxmQh1vh1J3qFhLc
yCSoddexyHeD2Z/qUj6YsCSXavChn82N0P0PO5zuWytzDk1f306STnUlQCYkJy1xOb9gb18J7OFg
9lcZeZPzLPO11MzjEHNMdakLv8i4SzWxb3BSEYwSn6KCM1TtP5sGcV9li4XViuE64125aaj0pZ3x
nHrR1hUOQVADrRSZHxIvvxyDx0TaZNhly6jWJqTMTbgAxvh2tfiqh6y4I2CsX1slPNKJc5TvY7kP
XgNpdMce544RRoDsHjWdlMQCSzjdERhubn6yJCSlgP6gZUfPghSqUnrXFes1RBQM/vSzN3WSzYdT
Yb7YaBvjKPgRzvIbKTrvfeQ+hzbjbV+gLtFv7cr7WafVXSAEML642o/YctfAplYgQDEtOB/k9RwN
Yzw18Q0YlG5LGtZelPjyyfk0rP5QmwwWxhzRVi+nchu7UAzCknZZTYpKgi00pTUInxBuOiyV7znZ
hRyc42KHi16j5obUV2cdVlzmfY0szDi9N2er3fpT9JkIe9eHjw7XPdPdfvSL0hVUkUeD016pCBB1
Q5giZQa1mJDJtnJdRN/qbp6TKFCxr4NVmWiyV2QBBdMCiCTUYliKEH54E6ErOHbIi7d+Vf1Q78vG
EJdVU4cbbMN/fbYS2haEi20dtwm/vk89NlZmv0+0ETwWAQoX6hPEUvQYBgNIGBxL2Mdm8z1YHlM3
kiONvOSWpo+b0MqoUb+JuSa/b4K3sdVi0k1CP6akEOnh27BUrv02okfu4rLbdWn7MCyVaxxGN1hw
ifX6KsbIGC+RpKW0GPJQT3ZQM7Fotf/xb4vlfzkOvEvdcfKLblkDaqkyBF+mFv18zDHQmaQjstMq
PYrv2H7KuOQvfUqpodRKtX2N25qLt0xnRB38t6zV7Hn7y6J6tzeR1MZRi8j6axE/+9ZFfHtQ3ze2
LdgQBPBd+gIA+kKtua+1FGsVZsKFAbvEvai1knZc89ELUXVZHlPrX71DLanHvnYHdV/dWBlwSsJ2
sDj5m07292rDx+RPpjTY2BHOe4N6phnRDiNimIEisirUjzQxrrFew5Jg6I5yx+TU793YIsygW6k+
xC68YQYebe1yP3DY6yiBFN1xEfYUc0mIujndc4JFqLvc5Inr7edwJrypZrNCdy0OhD/0tKzSovwv
X/zLb1CLMImQk5rRwm3kJ35tvXjRmBaDZdLLZ+eIlrZG3xA55BK9ON5nGXAotapG5ez85agRphdM
yNlZob+vQauOrqFnCw3ZlhUVQM0wvrxpfa5vz2uYQwRFkiABeNmr1E8q9eEWHBrNluW3oHS/ydwZ
95qS9rc5B7o0NQRr/Hr1Oeqdaum/fczvqxnne5Ru1J4AV4ZaArBY9ZMJVfQORB6tzrvP8gKyO3mB
zbC4Cif87OzBY+9IUvaWsJYahTJlqUAsR9p/+720Ao5BhB/QL9ClqO9WX6l+7ZxcEcRAs8AqXYDm
6khT/1iVOc971/JY6dnb5YzkmLO3Dbxa7iIvu/VCjR1R7Xnq5ny0/rKLfi2q52fKoAd/qYMsK/vr
LV3k7LXnri3Qsy/nwqIO270ZNsfzEa7+nnqLekzdxeHh7fVh2LVdymryYkQLnBFstbOrV5zf//su
qO6rraaWvt6j7n8t/va8uvvbY1+7bVW7KDvVU2XOKMrJ7CO0MdgA5sGAjrbWB9qj6n+avtOvQhPp
8wTGvA2RTbTMhpZTj0S2AZnippi7Oy8hWLQEz5ExDAQB38n0rhDWQTb9pbNo4qg13gGURgvdr9CO
Y2ItAfQfLI380BoprDYRAaRuSr/sLhqjIRpb3fcyYS7+mRCnbInLejYDYy2KYfG31DyjXv/3i4XA
lSiF+ZBm1QyQ6HGyk+hSLjdBLLkKqPuB6dKMV4u92TSHuFmAWiNpR77jhqjeeHkYcqFwBYHvOWfo
fLkqqht/uWyc754fG/F0sYMvT38tqqeE2u3Pr/8fnj9/cjx65cFuzGQ8oUmfd+e3//JxX4ve8n2/
PPr11b88cP6B50/5u8fO366eHV3nrQgaUqAstJW/PXl+/9fXmcvO8dvHY4EMCfLrnr4+7rxyfnvd
Lz/1/DHk24/ATplLnb8KPenByPTXqCABY5Uu4u5fFsfFYWPmk3/oAwcB2l/tF0UCUDfqMbWk+jLq
bjumu578r73eYxCnUIybCnndnzeTejAksZ4ZWhgSmLtcRhRBXFnyf7mf5pW7plDFIFSd988Of3gm
nPfC5bTvN4CzSrT+qjPj5JLrfbecvXQucICimNTgy+BETnoqYzFcNuqFQtbJxfjV06nVEKJLh/Bg
p2LLfJmOUNFGkb5VDR3VZtd7YtziwsVesghQ4d6zvhYM+xm3ru6C1HzL6R1sDaV2XQ5atcRIYi+j
uaFSGYcrGC8xIWU9M/Om0BESA/NDRjO3F7hs2ovqP5Z+e6xpdJJNE4l/UWl1F9UutqAGaRD9+6/H
Eh1RZU4o0Iy1Q8l60T7to5qx5LI9iUWpL9SSsRhWzo+B62QfcAgAmqaE/PmmZfTrLCr/kSBbkGjL
9lf33cZ8Dsoy2Kr2muq2AWBhhajNfO6+TVWTrpldUzFexnWKtqCW1Jb+7TGY/i2FwfojUReCrw7c
17La0ENBTa0TPt5VNqfaxOeOnKsuRV/3lwuWOzP0KiD2qWbcL4KLXwQfaVx/kriC8mrZorY2EIB6
3qLqwaQoqc0yVu01nTUwRxjAXM7yqpttL9s2GEhd+uqnE9NNYjqCEdXhzwY8e5dVmXTHyX393woM
qMAc0H8b+8jAgIMg8c+brqAM0HoQJ86PTYuvJQmpLpPtY2+asOou5vjdCv0Kjx28eNkO3xxj5hhU
2ylUm0gt9pxCAuIiyPNdsBjnLaE2zHnrRA1iSs0jpUdtgvON6oye76oj0+/ccptO6afaDGoD/d2m
6pftI0uzOqDZ2qjtU7n+zq5yd6+OtK9NpI48kQxoUCdJS2RRUgC7WhOtOCHrLzJ9raRAy+j86OCz
sBiF0kxIq4+ATsJWLusuXMQpmRKdqPtfiwjp0XFGzJ/VKtSX9fi1vpclddewB+aOCNDU0RIn6OTa
VLyoE6Q6YvxphD6nFr+OpdKNj25J/awStKbdXIwIEksEzUsuQ7Qom9CMBcyKzBTBudzSv6TQrJ6d
lzNFUMDMdufqWe1bSstxFlOou+oJ9ZijaTQeGECoPU3JQ7TlM5Re4P+lFf9SWmEYqBD+B2nFp/y3
i8+m/Zx+JfyYpJzxtj+FFZ71BwoIF6yEbVmOb3kgg+Rn2/3zH5rn/EEx0lY0XK4sPPGXrML4w3LJ
cRKm45ueZ9noNP6UVVjiD59P03We0W3YP+7/SVYBVwyaGEPOsCyOP/75D2a9i2zDEQZkH540xG8Q
UboYBZA0pzm047huoglvLoNwbA4jKT9Nwxk7pEJbNFa3rXNKOQ3Wei3O84s27+g7BvVj6Hf3fVjj
dO4SoPGtRDgqqfWkDWyWUbT+OqGBuWuRNqxE777RdQwYL+rXTTk6O2OaLYz47tHQW8JYfbfaW9+4
rjWXfltOqzKH7QPKPwZ1NxDg2fv5xjLBdfixNT3UFCSS90aUyV1rm+B5Wu8akbE8lU36bJaoG6Tm
15dZOwQgNP2K3DIyy0D62Pseposouu6aWOdHUc1XkzO0lMxgcITEs2u6/uw7Jo2v1EcLN04/46IB
vrju654YjGqE9QhuswNhi98Dpmw45jdwhYPHvrA/NJm81dQQ0eIKkmSoLFZ1Vx47gmkxb4MGntIL
L0XAqptxsr5qFvqAaSVXSaORzKU3LbGQ9FjTEe7qhIv/2FCDJPfe29V2ipUOu0Bg18zuAXztm1A+
TX1DbUjuRSCLvSn5ZGQV6PjzGNk6NDm8KzrB1OG3sALE3zY+tAGTIGLvsawTguRlfMqxXlzUNTXk
CGAAYymQQwg4Y8OHEU/6ZDIEj3DZgMtJmpAFOJDEYB6jNTr5fQjBBt/nYVYiORV2TGQNeuC6Nd/g
cicrKC1rzKWHTtos1B0Jw12H/T/DVZPAP/JG8iKrxTIXpJeZ5b5ipin2hMqXsivvSz1mveUD1L9m
WKKsYYrmxDoQ3NRSk/S0bRJoLrpsA7XvYrzLR3AEndPeoqc96CarA1SCv25HLV4T0riZm2ddG9ko
0XGibLaxLGxOo2+jcp6fiwhhnDNnW5EwSJwnr3noHPJe4uDKmD33JNIO+Y1R7mgZy83kUK6zjIFs
GxJtzHTcaoDv9tPA6h3yJ9Mb7/2G5DSIfBYXpYtJ0OCBVdRBEuHQqNjpMKeemBzGWys4pDNUCPiR
ZTQ/myO7WrMgaPx6xJdvButgpXezuOjyhComNEjyxtfJ6Asg1mDiZ5yOBZ00G38h3RgYwF7fYFmw
tBsMYnCXbkpbeJdZHY9rrBjXlgNg0KE4LkfkG/hPkPzKmH1+kO+u+61KjOGh114YOqDsH+z5wu41
NipxgEmTAKbEZbxN5+hb3ybaBVGkWLSxIR9tC25GbpaUNczyufbSHXxnl0GnxGJVsgncGjE6YpyH
kF3hJALylXR6rEaQNHeYEokJN4a9m3cwc3pzH5jksI12m6y8vJuvKAIRTujqm6bRSH9rII9YI2bV
NN2XQWntfWIyZMXOg6JiIDZHM4350OTVSUPsDMqKpFkEKQh+mxhlqouVCv7HnG1cYb4ZnXPXoATB
8pk9EHNJznNjeOvwdgIwiE6kaB8EBRSgaP6awXxG5s+EUIlNutHb/tMtAx9nHpZf6fAy7NvOLtVc
fx94MEBH+ZiFGSFPI925IIvatR/TyRpbUtuModhXdnU3ehIFSkFU5pBn7/GA2B3M7Y8yTBPMJvVj
2iIaChyCBmedzZs0oErYCrRe29RhBgEzjJ7RACDiYP8MRRmTs8N2Fv58wHF2MXsN5pMY69PUtda6
8iLamN7wkGU0jTOropne2Ba1BGiXLmzeWRjzXVpspdQ+Uz19CudJbAxtOFo52IoI+wzlp31Yl59g
a7AKF86lqWtbEcXv2kiemhtldCQq8+jCZcHtnb43rQYINdyBXLQ2ukeGrU4ldO1UHECNmd7gAyTL
MILJM4w5ndNe7JDdXaIPybfu8iJkHDlraKk15vgxsDDuU5yWonCnjSMTe5sc8P8Vb6ZFbHtIjM8K
5LiNayZ/FH1BgJg1nXyLXaEgUPxILbzjHGeT9ufV/VWK95P0hXAlZZBgkqgCfLFezHxP0kItW4LW
4vAzIaegB+lDftuPMBquwqoe1kwWCVcksrEVU7ct8D1tpBv3zG3tRcOubSEocdqiQ7fGAnydkle9
cgvH2bmx+Bl7mnlyS2Adc+G+tpXunmqjNXcZ6RVYdAMiduJ6b9k5E6OcvjJ+ZuMUxDPiJ2vIdrnZ
1bfwh4G9ZOhsmuoOoEV14w1afMILv4/a3NJX5hJDOnt3I+lmR8mTJxGCzDCa9K5pK4ItuKpopYYe
JdSCu6Gbrn0rqfEUx+muiMWPUbMuQs0MrqYuWjJMzZ+zmTgnemLOrjCzZGXGdYuHtYBRlnJq6jg8
4WLBaopja1uL/rItx1dS3qddOqMEjOUhjyDTjkmwyocC+dVy3epFsaP7em1TwCLUmddNNec670LT
Io770r2OXNovyEJ0OqXvXO2HJdFDg8A3PIzN90HH+DmktJLEQLLyrCNl6BuQMl4Z3+N4SS/CHodX
2OwZmvGH4+iprWlk5V3er0MdTLs6GGc6vUPVYTkm52sso3HjiBBKjT0f7GFEiDMyth+N18wMfWaC
/rUXAD7ym2ez1RDKkWW1mhDWlA2nGp2PZS9GpBSP130Bqcxwgw/a8jquJzKOLYkHrpAtoZG2h8KQ
PiKRo/rBGuL7TqPTZ/WgjT0iM6DsERmH78x3vs+mQD1k0H/B3kR7U8aoFsZxK3AJoTQZULxQCNzU
BOMs5sufXJhtw5iuE+xtO8KUr/PEOEApZarUAZY18uYV3DA7BmfbNKhOrZFOAAIJaZwn4z0P0pcS
eOEpYFi4XMqopHcXZrxI6hggORKJKOzANVC9bOPp5r6w3ODCIJN4JbtiEwDCWgma8HHySrQ8Vetk
hGfSR48+YaHWFEc7iT6VrE/O2GlAeOxcamRJVvZLpRFwKXFOrWLhOMdR3DRz11yVhrObIhM+TrRu
OckxNtGWUyf9Rt/ESVsdDXPj2o22iSadOinrGRiQt6qoQp20CaWqA89wrbs1TFbhyyMXRbyAZVze
YO4HNENo0P0kug+6uQ9uFQy3hpMQaZlAkykeSkC5aPXi9jI1YnkpK2DmvXMquTbnXBvvixnrHRE/
/qHRM2sfdjuCcfxVHnvxbWXXcAXSmTNquOQKVhvTDeRjA83zlNbWjyQo5oe0PE1jqz/04wVV4uFR
3cgqeZrGKbmWXjs8QvZ311xwh0OAdmWLQptezBzo+6pBfRtH1cYB8fHQ2VVxp2lc6Evb3JSuA1XR
ilkRMGjBkXQOcWM6F20neOSSWF7bQUAg9RDV28gZvUc9NL1jCr5qLZI0X1Oc9o5WYDpXXT2/uiMx
CEYxaduWzuY9Y2V6EDnUJmdyHoMUwEphtHdfD/kRCASpF5cTQDcn6uzHNOTgaJHoHsqo0BFRUZma
NA0LfNabuz7qxie6c+mOGJxk5+T8hWi0P5yJ9kkk2bgmcfRV/dFWvrMxAW5eFTrZzGHlxtd+bl40
ziohMQ2NygXIASAecIvWUsckGTprCEKU9vSj8EpaXmy31QnTt7g3jBmHtjs8ZRnOrhKQPrN3KI2m
fTd56Y3Xo/TSZu2iQue7LkIjBBODhXOW3SPq+rWPhf+ZkBFv3aRHt/ApP/QIGWFYBJugiJ+zcGoO
6JkRRmmA07nExTspM2gppfEiMaPaEYLAzGQGEPTlNzcNsq1mcSmJBvPQmXtA2BFpbWST9Qis/MuC
XgymaP9o+MUTUToU/IBhg1KC2eDuc5c1ZDBcOBSN2V8z4bgrgPDlBlKT2h8w+3OxW+GT0m0xoGPq
vV0U07BO7BHl8OA9EnKQ7WTcEKHVlQv9h6iv2J+o4hrvFDGGTW53UJyttlxlrn1JyAaCY0EYazFX
u2Ktkabn1wYoknlOvsXkvq2aEhUuJ9YaUa6urUYXkN7Yd2i2Jjoo4/AjeSOcM79jLOKRO6zvRdqc
HOAMjt9eep4DPH0ZoQxadWpMj/Qsv76p52LvRM47g/Nua+MsZFP3F6kv39u0su443Vw2Neqr1ASS
6QrAq74RNidmU6PhEicDz/owaJBHcjxvvpf+zCNJULDLIeDW6YOeYCxwpqNgbLISsBLx+olPx+XY
0JlN5gSwb1AKIJoVOy2Xd/Qm88NocuhibY0jEIP2t9Cxr6wwbvc0gsoNqbNAnSY0XoziNk6RPDiR
8Q1cNY495GHbAXGEJcDgB0N4ReQew8UheyBX87SkQgqXyUo80kCnhbBpp+5HyHUXG54ABFKQneeZ
37ABwhet3HBLowhVfBSlh3jw3vDqM4sdzf5Ig33eOnZ462pdj/wbBjU6WqQpLrMIPSPUieZbxb8L
AayaSX+KZ5S8UsNKKHZZGFpICdHfjaiOKMsxlg3jn1VY7sx2HvZ1rNTP2OajH54nnX2XlQRqCXM8
JK49HDx+8cZwuXQHaYSwHwj5aj1iL2vsiOlt6XlbPGU5nKbgKQ2Ftx7S5jjOCJ9ihDeXDdJkv0di
bHKReFzI94FuZRssJMYhAJQvK7+6RGN8co1/Z++8luRWsiz7K/MDKIMWbWPzEFplZKQgk8kXGCW0
hkN9/Sz3vPcmL6u6qj+gX2AAGBmMCCj3c/Zeu+jvx8p+hX6FZjE2r3ZVeYesiogryLUjWZF3IXCz
tevO3sa2TWwMgVfcj4t730xM+gKj+sLw4FuGa3aFeyAOqPtPALe9hXwhr3uOsmRcM4RDeArslthA
0a8jx+CSt0lLKx3k61xc8FW5XaDP4YlfFDzmWpdRCzEsaWZwk+xIL9SiLsNlD2DByAqxdQ1JeMRq
e7eY5l23JNnFab8SuNif7VjcWQ0kmFQwbDDd+FqaYgSHXjRHcDGMCRs8v2IUqGEsDN8egVRAtrQD
pVZvlfV3GFvvYp5HR87IkDPUwKgLgM4z3KMwQiSx4CeACtdcoyL4ALgaN6uj/SjT+uuiTSTHxpwn
JlfsJpbc3hHZ41oQDIATHnp+8w3vcgryX5SHoiGqbAEhoNV8OPh0+6pz2/0gxNplImMvsJ6iRX8F
lhycpoA0QWe0JCCZR3kkGDXapKWdS7sDbwHXpGnzVzr58MVAh7VVtYM0Y/qPeHddEi2Bc+atL4C0
TFRXY8DPVWiRi0AeaG8zzl6i9jQN27qx8dh2Zzjr4ZpRmKFTJoygtwJRHsZ+09hM8PIu2C8I/Bin
II2rOuOOWE3j4drN056J60eeXD8HCKCrIAseGguEPRhIKDBc3GEkKFEBeSUSoTx0Fcz3fsT6q+n2
U9GGeGdshuTkQxogpV9y/L970U97w6CC1vYlA4blh22WGldi8jlkAF5qZbBnOPKFRgJ0D4sH+0Na
hZ+dIetXPvJtEi+ZTDh4VFCn298G5uGCYOOt5dYd5e2vNu6MlelP2kZoDNF8TLdbq0t2CwKGLVO/
bVVE6NHEveOJp76t6ExNiP4YCm1Su+u3heHclgltaJrJzPgm/Zh0zGUEQ4OVKLPw5GQFyDDv8+Lp
7Wt2X9q6Q/e6jTe5i79l0RD5UZbqos+GxRsEjPPJ9Ks2BoqGbUCKm1eiZxtoBC4Ds1fXdJkc0BNA
YVsyLaGctW3nAISpY++YUXbQhBk0WZ2+HidNg2YKpRRYxtrUKcXMVQr+qQ8gZpNMTH2NMlodPs8O
orw5KV7ULC5tBAhL6wpgYEbDMhO+Rwfd5ndWUwm/C3lXRoxx8wG7Aq6vygu2YzSd4uWBxinu7UqA
1sx97n0JJgRoa1EKSo3RRLu3ezKD5bi/xuW+X5rwzPTM2YU9l2/DqFDW0HTkTiBWuWS8ssYUA0oW
ESd03gaiplu4w5G8ua+pNjC9H/UTsIUBx3oFe6A4evmTZjifWvy5SPiYEpcNeEgXWq0sVc4DUvIJ
SvphKdynoM+0TTYO5irKG+MQ2c3z7HvRWaTFDY8Tj+2YVl/VFfUmqcP7nInT3VDN5T4Ko29jLmIs
SfmTLeb8bKbpAyrei4CdeGm7CJ0eE+8tVRIMKxNFlyCTOSVW8iIauNVyqpF39bmDOXCuiOlbzxVy
EWEIklcQMMcFiQh2PT0li78dOUe6NCgvEdic1jec8/92MMo+6ef/0MEgFMzAkvnfdzCeAHvE/+ef
zaF//OG7OZQuBQFAfqBCCmQIwB89DGUOdeHE20yXPSIyfjGH4gBlDkv+rI/WVrYx/upi2OY/bN+h
j4HllCGWwV/9v//7bfqv6Ed1e2tOdL9t/xoqaFjeb1FoesB7kD9lGEQVmDplaLocv2SmMN0u+zBs
tHOKuIlRR0gp2vcFbFaASBONhS4iilzruk++g04MvuYpnbpPS6HdQAwD8W10gkEBsNsDQD1zwKHA
5Jgma25DSIrGWwTD10uWTShbvfIps+hI6PCPbjQ7z3cVjwrCf/39FGBGIfF7VVfFY+eKT9ZCb0Bn
UtGK8hpPJREe/g0rT4X2fnGOVosv0RUhRK3gVW+9pyCo4Jcu19GevkEboSxng80u5rNdzic/nA5B
Vl6czEA1E3t3WTBbazqJj1VPwzfFmQlxr6YW3ujdY+aQF202ibetRWyveweGa5pvc3NyLqgPa0rO
0pdZSkvsT5qQe0yG56TalUSIIOS7iYkpkJl3x2FifBNWP8eYFycEOPJAtT8I5PyjyD5qXgQXwOI7
OyHji7F7WKoIz6mQ94TI/LaAM5n7kbT1xnxs8gzel/PEXQ1OM/MAZjLBxm+1z70zPDMn/UKA7dAX
jGvTo0EDam1ayELIOKGujq9Khy6ujyAwUCc4YkgZe2Gri9w7zUPLZEwf9XTgDtYI2hRk2hR83Yxf
odMg5RvlcKtzDZ06zDh8JPEh049uWj/25XRAPu/DpslgXjvT2h95tgOl/wJWZSChlKfI4mffq/yW
RZhKIiTnAm0977HLRI2hEmL8ZiQf2LRqtMOyQ0Gn6coUuAA9MX1ti+yiSbJlk+cJMQWPefJYu9/0
yb0b8aKden6EuYarh531kEIL3wZf/YxIhrrV17Wg8zItN3zCa3A01X5MhqMDVGXlT413NIgNXWtZ
um0NBrFxHn8QVJQOcdvfUXqtz7U3PEOQ67ZxLghZdWT4D9AVp4ORy8FEl5ZxKqfGS5ETZ+dadLQi
P6Mc2aQ7o13X9vTQoQU6IFS70rioCUEKga0M5afCrz9lxMIykf5oe9lLnXFjzwaIaKaHpLwsv80D
VobyzoS16mcANQEXUmpiGItvd1f3JNOO7uNS+Mcqhncz1wAGIioBLrU4KwpvrtOBU7p6WkT/j+Rw
YGYQs6qDAz94RRdMQGha0C1m534ajbUlw4beF52b2NDP+YqFHwVYSKlkz/k4fyJRvVsZhCD6/Q8B
MGqV+SVdOfoiCAGKD3XNITIHMuuiiLGG/UorD3pTLOvKHsmYNUJxRKoPOXVdoHvUsBPd+t4MOH/L
edgEbXwMnb7ctZLYbCXmcqKotrytve8jIHbFAz2XWlq1EDA439Y6uSZvxoRy+Z/++EcJ92goCOco
8d/XtaV2NoWg5vn2b7+8XZHhn631flObtjhNY8/zH3GR2sro51pbI0lnuqmIFcwpZAzbFJ6HWYvB
k93Fw8kXRLfp0G5roTc0iNH6mjMw9qKMCWsIg0OcVgxhgsrtT7VUGUaMEt/WRgv81JwZFKT+3KVe
kbbmNaE8snt/fSJfoV428yxhpgGvTKuQihHUUZ9qfJjFgrW/TUx0RWof/DRc/vIlalFGoUPK+/59
z/urUIfxV+AES25uxkn95ds7MWnhX9SOIUkfwfqRVtlydjtD9dQJJwQSmNjPYwFkbd7XY5Z+wS3o
5XQVRORbryNep0WA92kSH5KK19yMLiRzpJ/sMzjOPZ2t9IxT9nmc5/ZOIHQGLVheFbVQkGO7akH0
HdNuDQpgZcbR8mWKh0cI4oG5ZJAmpQOc4owzNel1KUIbEtzwXCRatS0H/Fqht2gb7NP+qfXM5mBG
1YfOp3jtWfpFq2ux7dPa2+YJySlxfxbLp4kKEVx6erzh8qmlOikc7XWxfErkWrvAP0z7a5V1x8zU
4QEu3ZemM7yDVlrdAYD7VxtQ6KqH93OIuwE3G5G2hetlhx4c8rYmB+So+dErGKUfZSy6R1cPq5s5
eGuLwpJHheF5KUVCpnl5E+FE6XTqqxcKciR6xY9FGocYfl2C5WI33Xae/gkM97LPIma5gJkZgxoA
/r+LemqvZvzQcnbtxiLAhDyjkaP+SJRFCRw2jECg0a7hMq6xFkvggi3RCy4MBqVZT6WgHO0WhAa1
7TMLl/AGGPDUbJRAVy2WJLwfBg96pRKcKtFh33fjQnWdjlI94H+ylWLK8wbjmKcnd6IBu1YY9kUk
gMgkDbqVYke1CKX28Y2B/r4919TJazHv46kyF2aDAODVAg+Zj4qHM7Q9uRIpMyHxcaXWhx4haJcM
qEv715ra975JZeIjzAhty9ygPllSdTQridGM2CiRqiND6o/ITDHX6l9tqU5KTJqoRS9pGi694Lqc
k2MuVaBq4Rjk0JBAxvYb8tdyXlx38MnLQ0joMCowlU5KyqYWuXjnLatNkkuKdSjVVoXSYE1Sk/W2
GktlltomJZciJLItWwm4XKRcUoDGGcnPkCuhVy41XyPir16qwCqpBwtSlGHquC4K4aQ8A2TyuvtG
isnk3TVGXsYvXB+U4+T9KCup+2/2CXIofzizXm3ftfRKJK9OBLX2vlgagU2bJPS3466k+WqhjCLq
XKgLGYAatm60K9zmgzr2tlLiqVVYeIjyIq37FJYIgQkKq4968rWTCr5QavkyqepTPyF84z9A3L1U
/wmpA3zfp35vwieNPQHjB4WJfV+8sdolVem3fYv72khdog+OmoKv/E3V6abWsqJ1aQT5eO7k+fa+
eD8H309EDy2kLkWRg9JHMnkm3g7JpC8VlWqhIK2O0laq7VEKLnOUl6Nkbr0du7drVJG51GoihZtm
Nm/eD9zvVoP3YwhGihG8Jw7qAA3qmn2zibytO2n9zUvNDpQtNp73Q6SO2G/7PCr36yanJ/l+tboJ
oFRXHTt1Nat/MbU43Dax/hHt9J8Xr5LLqu0u9ZD2UXctjgz7VonSVqtLRl1KKrJArb3vMyJi4zuT
9C2l46WARcYz3vJu2ndSwktDi9uB/Le3F8h9VUSK++AIb4NFrTvpMl3N+2vtt32atIRpjN1Xtu9T
t0iYOQDdR4oMNQ7RFerkd/KuWiuliHlBzawOoSFvKO9HFHkWj1G1jV3aPaAEWalLUF2SldJORxGx
oLiC/K2Q0upWqazf7rPXQMqv1bolJdmkXWLdk7peVwq2DSndVofYLaSeW72wRuNdpgVib2kbADko
jQHShaMWb06Ytgk5ecFirP+l++vNDdbhId3YOXKNuZzIl3s7wvIw1/LGjVOfnQgdtH3Wpzv9r9uz
im5Vm2pNLdR9W+0L6VSGZUME1F+3y1zxfdWd822V938tgyhO11ln7971/4B8KuKglaj9Tfz/9m+U
4pftm9TfYHx0eNftK4fC+2Zk6t6Mul37OtTkaXwN+6zYR/IrDQZfSa29L/7VvlLTGGK+v4ZMAn6F
f/UWE3OVbUHkqnqbXP0d6S1nACDJ/pc/+1d/+9s+km3czaJ60fKzqn9FJfuF1sFIo4hd1dSv3Q7j
nNH2341RPo5KA/26jYTobUEATnN63zem0siAGmWn0yjaT2N+RsNT7C2ktVSe5Z9Fc8Kq+hP1x2rn
b2+jNn/5G7KVtg78oFJ++bi1XowYSbB61dvbvb12qKdKRkfpZ8Masr36d7Vw5X/89q8Dsny94EQh
30+iJkYe/7Wh6/CsYuycnVvP20FAnTwMEszvah6NzJi6P1rhvZIKKz/Bm36YZC506X1lZATE/aYX
fkPBkXb+qSWPCLuz5HPHfQjmhjwGKcgPaxPecZGE5WWWMql3ufa7ettXynq1nQYUlKcYCqwSZ78t
1G1brdaKk4gM5sH29Z5us/he2HW7VRpnmgD1m1VCbb6p7dPyg+/BEpqZ4G2UnH7Qo5KfLTyp76J2
KdmzWkSp4e4RSO37wJnqg5KEK/EzOTrZ1g9kN14+7pTq+40vqHT3eppnazGVGAVxYcCk/Utbr9a6
niRZFGGLvIE6mGGccbG3RCn8YahQa4YzbGzq3xC0uPWq1Eq11rr2GvAQxlx5c1Zq8Uz5KJS5Qm2P
NkDaGSIPICxQSIm8PyDNrU+F6diQ68NP/bCMCwhnBosqafNtTXcihOMAjKyFjpEcDfmSh6nW4GUG
JCuKu7TB8Lo170JpRVFfXC0ovAr44pjOajmoKFCfMOuRQ7SKuby+bmKCZ3xK5RuaFz0xwshjiSkl
3WYEMKQSN2ctujVAE3bqxIHsRHrIUnI3VquElODWs4GAEc91BBWN3ZR6Fi1xuaocAECI5n0p0jcP
hgJWKrU/x4jnglpVO/WBiAzRokJU7ov3RYESc7903u59lyMHFqT7Reu+QzFY20AIaAY8qHdTHE21
9r5QjoLe6F7wpfuIsfiVfvHuQGfhh7dx3Vnt4Bx6m8nYme6rOMR0vxw5BlcLBWmMnXhjpSTE6JnG
PUb9g1ZZTA6IFXlDkErapR8U+O/VtqNAlXFvCQ6u9cUcTDr30Uwg0l/GDoxAI8rHMvpJsa/ZmpQ5
eWuTRmLZJMemLieM3uN00nUUwOTh/LldRA3Q69on8w79aZqC76h8IrVWRhMTNqn2JknCh3PKb6XM
NwGGNJzwkA8ntflP+9J2rQU0wIuR2Oeyum+GYryKsIVtbG4Z11AoGuiMZna4WxAOr3tXewIKl8JU
DREQmC5G8KAq915ZhFvkxs0OShn0ed1fbkbxOOslNtcAOn3dPNXd4sM9qp4XZCeHjizLVY/61zTm
+DICl22rRb8JYVSXPEJf6N8x3E6Rb+nWeTKInko9Logo3o6kWW0Tw17nvnULqOZ+9BM7O2ZDXcL6
I+qOMFOqMD39QJ1sooxCJdFw4aEN0TeGc3JowG+c63G4DOiWDiPiEK1CvZlE+rRZXBnjjs9k7tLm
4HpxtNZGBHUB0s2j3eVXYOWA7YKu3NtkigPqc+mvC3GgJ16so8ZxrhE6lDQRGqXg+WW0Ams9euO8
xrtrrQxtom3u6MYRweg9lS3kCil0frUmsuZHh9py5zRdDTVeDXLJ/Mnw6gOOaUhUrY153Qh0WqVD
KA0uOWethaG9xoWaXPMcGabBbBz8yXrJ7QAptl0dCBGMEIW012Xw7rmdjc+WSPzdbOYFwlYSYOxS
H/cRXL77bF7WsdnKMkiEWCHVgRl5045cE3ExfdLDh1qgoLbNFJ04LUPN9++ssi13XgNKKKY2o/Az
fv3g1NpzHlj93veSrdFTSMV58A26M8mA5ril1Ioqf+lWtmAR9hBlEOrSAh6+Q7kpwecDGBjrTRNa
z05ZTHch2W8H25k/TLoZb5sUIMYkM2/qmJZSCnS2spF0CRTR65bK+pzqX92OIm45fK+jEAjYolPh
Dw7LhLnfcsUdoJQeNfFIeIilUwnO08fGNdo9DvJ+F3YW6ajOpGM14GE5llD44avBOuuanc+TAsYX
0paepmgeONuBIvh6aqDwOxpJk5op8UgoJirYbztceQu9rkiAbpT5BDD3j/VigoKfwKOMyfcB3SwK
W8KK+BjkAeiQNFaCcR7YeXqiHdqHziuqO8vSUkpN/Me1zFzIZyO+Ag+kHZh4iKKkrL0XNDMSv/nR
O3K8acGxyphgruhV4t8AXdiaQLCnXu+pQBT7xOr7Q1Qa+9AJgo1VIU0IE2NrNV2wmThB12Xn34e6
JPK6GZqp/qDndXHMsuZrPdEsqQyr3/xv9+5/0r0zLdpZ/657d8V/9IqV5Tf3kfyjP91Hxj98x4D+
ho7BC1xlMvrTfRT8wwOapbuYPkl7hdnz7j9y/kE/zXd03fWo7LgerNU//Ee2/g87oAsYGJbuv9mZ
fuvU/dvOHZ/sb+4j8g0s23NwRmFo8l33N/eRMbgNEpKoOs4AUO8HPe8fQ8hbKerbkSCzzcKIaj1D
7CdD4afjEorGwMR/O7/+1k/8W//wdw+U/BR+YFBe9vktjN8zzodO17BdkDpb5kGzqx2wf0Fxtwyz
cXUWCwtO0d61xDvR+V65TGa3kdP/JLw7Bs+/cK/E5f5GM/5vP5L5d9qtQ3fUtXXbNImGt82AMuzf
G5qtBgi39vXyaCLZWmXkTW90AXkZVeL3ok/1Wz7Bram6HpNM9NV2vAoOputuDHhcqI4egSd5FIlG
saejC0M0JznGC4jvKaH8rj10zvvaAqnnVT14+jp0NpXXHrSxO4xQgk5aNH345cz8o2n7tx+ZRvDv
hxqnGWebzwnlG/ZvQfKNpne4ctryqAcLNC9vMvAJVNR8kxCJJd4bM2yTfQcf7GDUNsZltPOIQaq+
vvhTKWn75n1p+i+hCXPtP3w2TvV/+myc6JZNP5qLRJ7vv7aP+67HSeFTpoEU+BiO7obHe35EFjvz
wA7gxgVoLWareXUC0Z8IMy5WJjnAOQSyNe3J5b7Q7nmy/8fP9U8nJhEzDOi4RmAsc6Dkb/pLWzvF
pFSbuLWwox+bnlRcS0dI4WgzUXpGeemdHiRYH5BnUqbAMsaPdTFWtLx4HkBGNO6KIf4PJ6YjD9Ov
fkFuIbqFF4a7P8fS9OVH/uUjwZbSlyichoNFTMjOwXh1dtsCOJCv3QV50j7l4V1mWtFDM+YQ8wx3
OztUSBebpMqiBS6lh/V0Le0Kde2APp3sJPvEYOJIuVB/aQEcekNI/oSVL6vcR0vvZPazi3nl4g4I
YQhWLmkL3xnTPUBL5OBSGL7UJrFilLyBfFmEIM1fK1EOa18Lpl1XVRdsgfDw6u7oWNVrLNXujNxy
4tkMgBnIz8dW21VVO1/bckN0788kbcytjs9gM3n1sPFsqaiX2no3aJPNEtDNH0uQkjMS/H9/Jpo2
Bs5/+oENg/1c98gaTOn9/PUHRtHq4+rrxcEcGR6YRXWlE3puyiBAgmO1RyB5TJAafIVTOF2n0l7O
C63WWxqXYG0nGgW9lm1KQ4vO9LR+tIU37+aGH2gW38e44rvPSJIyQufOpO18q5s02SfJHPD7mijG
bXCHnla/Ujlax7EfrPPJ7HBWmQybTfuW+eYzXCsiHGnTXLWWhVrLgig69a64DYFLnjuRzNtOM+J7
tcjjAJafXx3HCnSycKuz15WPHEZxzQmAOXS9YzwPCBwe4vB+WnniVvaFsdezxXhGiECRrI3vg5Q+
+zhjL+LkWTYAoFyzgmmMF24PkwcGsUH6oFMxGoul+7Uu06NtL9ldH9TZnel8nQWhXdNkRHcmqrvd
Qiz6Eb/uhulqynCW5i+Eq+wQz519ccdok14A6PUXmJPBtW/y5M5ImBSZUfRQpC+zRgmARxtRFsYy
n8t2MK4ExJnaPF+x7958p9E2Q91ilzLL4DLGTYvEvvJOuT6RD1HVAMfbDDWzXhBIbRPUZfjgQt04
6S4ioZJNyMdJi+3p0uU1PiBhHfB+fSmH4QOBXf5JHSM3JxKticng8aii7yyLkkUcGCfsAEAkR8e5
pLhOrUK7MvcHTqvl3oWn6jFovOQBeNQZ0wsobCNLHkJtSB6wKMQMUJur1aL21uhQP2F/CrkzQxV3
J3tHylZ0cUixvzZ+OV/x0Y4bE6fOSuTzxSQmzEbG1jwE4EGPaOdRNtb954Rp+qWbDJyogaB76hHj
kznTafZ8MixmnvKpFhVbf4Bx5E55ekF9nl465niHcIyv2eKFu8DoCXOqDG6z/vQIabc8aQAq7ic9
JjUH/gIoJJm06bb5cYiRFFZlot9Ct14lScr0eRZfpraZbwIXwQ15yccgy86L6C3C5ifr0dYb7T5B
z6K2LFt/RnXNj2xUwf0sk9zqLqAitBxFFHiElbFwojY5QtBlWC43l6AEDiHXMofv0Q+jT82cfVTJ
RiLrCdTGEblc1EvAaCb4iUqbLhOzrsLTh3UdddFDKxe5jOzhIoFXIjfnhptpa8WgA1sXsy+7bL1k
DjoaJOMh2yZUMd6bZhY9ZaRz7CNiztbcYDSQjSz01DnF+bxc6fxFT7Gvi0Pu99DO6zuvs9ybWvTU
4kj+nL+prYKguCtfbzMxcDzN3VCvhiTOn9RiGsJXf/HK3cxNe9UhXUVXleoG4FC4mTnG8GVq6luQ
QyulCdo/RYR+84BdaEuXp1RYwUeD3gyW4258sshgAlL5kVQl7xA7NPeEk/aryu1oYAuUNHrQaVfR
ZWIFHbFaT2FTv/q47RL3O6S45EM/cxLrJPLZufPRcFBm+lUhJTFxshKN7W0AkXzLKxHcWpKzPPOz
D830hi4C4+ZH4SKmdsXei+P24NLGKEvMNHOPzpuU6Q3CpPyM9eQ4cV1stc5GcDTmRwcc/rYbe2eb
FM5FtNg7Eq9t9xnVPXxqC9nLfguKoxnnfV5keHKk1GlA6X3U6+Snya1tF9Qj8/MeEWo+cp9oTd9d
G3ssT+girRKG/kQiaF58pmAU72xuvocCTGnZCv9aaX280aCRd/pQ7PU6tcE6mR/S3p1X3LqamxuX
WB7GZ9rsLprVwF+DyidX2qjKTZ4HMaqX6C6PE/H2a+aIsI9L2a4Q2FlHDG7jKklfHCH6m967m7Sp
cUPK+xNaA+t55lxuEdHpmsRPBVdKkiM9o6BcG/705LljshfOeWIQQQWRvQzdQVFbU01UwkQ2N/B0
qg1XYY446UduEq7vb7Bs4AOqaRHb6XKIfb85GHDdyXUqX6N8eXKjyL4kUYcEuLQAjZboZ6cx2Oqk
Zp8aQsyNrl3TpCrOHL+bH2HI6iPv5tULyh5qUlQWMo2oeQ9Ga4Xlz/DXgqHwvgyJxrV9OkV8tZli
lt9spgTpmhaXsBA046uulS3jVbGt0xTIZimqczpYKa/q48tkGec+9seLHW0toySQTwznskq1lwW3
bVCgjjPj+eAneXawkvq6SGsjEzICY5sy2dlafFrGeRdnwwsCFYYr4DZJh6PdqjtPWTRvbIFfgNNR
+xghOSFjvdoHYvCwnEfLzW8eWiLz0EYkEdb5qea/JwsPHzUP1mE5+xMOpHie5IPAyO91uu0ngIB3
SZoCkIzHYyaDi2u/YASOgRXtVRVcYjkOKAiL66l5u5HtnBaqZ2tq8Wn1TfeJz9HxoB0sUd81uVld
9eBHPJJjHobWJwY1zjFz2h9JWmkEP7nWkUjMe4M4yZMzL+22dAtHirXHg/Cs6dG1F+NcejaPY+qm
YMgyQG791N5aKdweStf+gmuvfk28+COYZudkda2/BvqMzzEvNGQKEMVR4RGIGp5aks8AOucOJsMh
O+qNe20QntS0NQmlmlF+gkfI3JuRFhV2+k1d1xWwCQolvUeNxEvTlIJI2B7Vh9f6qHuoRXBXRbV2
0psEtRwmuXUPfuouKDIk44Wxi4PnYWhabgMAqK1+4unv2xivsDg2kqPRZ5Sy+Gaz1vb3QM+6VWcn
QFVjAOAB3o0dhSgKd4N1CKzmPm+H9jAhyUOqeKyGejgM04/WKau7sQJBvYTtz3rx6ZBGPMBTMOtA
jxFINtrOp+FwyCvLOvFQK7c2B28dGF3CVLVsVnHmebAvuBUivHkxiZ1fxzNfIYPhAQCz0o5mytkk
3wMFLWngpdHsOYOOliA2M1jge9tm1MMmwKoxZs52inqePVEQEAvmXkjM3qLn1i5gjiiItQ72us7b
cpqYm75fJ6n7gzIk2sV+ayaedzR7YAVtiiHbnv2TqAUQisRP9wm1itWA/6oL4HGIEatC428jAKZE
agCqi61noofoqLXAHUT1ElIJ3BE58mxSmV4lS7gRI7gPPo5F+Y2kNnLc0g8Uin+2DqjkcPbSxxZj
hiDS8MswaMt6MYp6Z2h9tY5Jblil/VCfc+xaz7nDpdvTqgY5kl7dzmNsahXpQYunbKM2BcDSC08W
fuLBP8c9z6jByaYnUVAI04LtAAz1zi9jsE+uA2V2dsM7hqnmBhdR8cmIwxuAkOGH5SGt7fQ7vyV0
0IRPSoJw6Z5NPGbATwTixsE8TUzj1J5kHN0z6D6Y8gtdrhQZbssZx2tr9VeiPpPDS1u/8GJy5pLx
0oqo3gidIL+y6Eno82Z4YzHTJLslO9vVwu+BYeLvG2udjLLic8uE7DxESXRRa2rhQUzYjLpHnkRU
kXXS6LZ2DmDkN+Zgn9RLyKQ/TWSQQqgNfnq9mWwGfb5qdEnpWbrm26LMOXrN0ISYbNDjeky/ZjAz
6YZOWH7vL8mrDohkp+lXgyndg93cyNR1bxoNgbEK60c9N51DQwWHKI65flT7BPg+zJCDvwdlTri6
rqFTmOP2scpizGx44tVWaJjGyfVxEavN6ABJrt9xGpegLAoCT3yCATllrIfMNa2HOUuqdZa3uD8W
AkVaqi3HxsJWNbnkj+hjf8H40jyhfZHNhkfP8COUSE1xsKk2U2g2mosfZB+McPQuBtlgvj1iLdPr
aKdHsfHYZ4b+GLsG+jE+YNgHNjoGnRmYGW0pTY0rU8jLxyc/svYOTDeqi8/9d+0EDu4oTbs3ukA/
zYuun0agrPR55LZXYybH899sfMSBKROkszYj3TEL6JMdRTSwZtGjJfx2v1gYMvBIjaeBgR0e6OWk
FsDWRPHLdjyTKuNHZCCZ/M48Mmf3R2IQUO0aB4wsVKAb5yGn9n9C31eRJYxNccniVVHUAfK3Nj3T
KGn3U9eQobkQ+pw4nzR94XLwdELSl/GIfzndQhbICbwoLqbIP7WV+zVs9eis5e1BD1KXd0suA/wX
Dmz0oI/pNViSa9syHenNZ0Z4h9QQwBH4qDOorlVeGNwirfzS8xTwnVFbpfP0ucmJs8fE+IIHa2Us
urVO0+TZLZl6tdbRYoxGcLK9RohEREERfMMr9MVbvAPZ5R/A4Yj1sLwWurvA3JYNnee4DpFN92m1
R2fHDNCPOEu7Wea3HlK7f2Bw8hLLJ0xuj3sAIZ1uNpsaKZORAhc6mm18y0o33PchI1wTCKghXVzh
WJESNEcXzZ6Po9dhKh1Oeqd/qcQj4/xwGzbk5iwToxqj9Yxjig177QzTYbDtbJ8D/TjkLtdUYyRn
QHftWvfFD1vzgGw62ZcpW+oVAV4vJnLdYwlWImSE7ke5e6TUhm2I3ARqSjSkuV2qReFsyAJyD0Ya
/OgWvmcqiLmzIDWBqSfuw3lwk4mEZdB+JqB9wEG1j5+dKIUBREdmadqGmHkMn9qjZsXdrmoGD5RC
/nUijt5vZHmn8Eng8T/qZqBtQ9dPVk03BRt3XoKVA8YO7kaGJSONsWszHaoK42fIT12PRL4vMplc
MxgI9FnzJXu10rq41egpaLgBE5IV5LJe+u/cOO65DWHIsMzg3tciBxe6Bw+wwM/gTPY6TB1zZ+Db
+Bi51jVoINMkfUAF1KWZluOb0IPY+uAG9adWJPkpwVR7sYOwWMfBmF7Mpjt3Te1B3JCjr7L9nBD/
+8IhudPy8GPb0CpN2uYLRjhCNWH57rvRgYAz5KQ6xJm+criHMGnPzkB7ALvnFgUzz4qvWh5s0Ci3
1z7LvV3Xax+R2VBiYNaOP8Df1jWPL3is7cY0rHYdtiHw95xMGuKzguUqanwCnVfXD0lCxRDHeIEa
Cme75zEpd839YMx4VMLiMuS1yWTpA3nG+kVHWovpr0fpXjb8iGZ7tpu+PddgiDZO3jZrA87JMXD6
zyWFoxXO31NlTjG5rAb3L0e/t3LDu8UUqAljuPnpcbBn/Uutj836/7N3JktuK1m2/ZWymiMNDjga
H9SEJNgz+kaKCSzUoe97fH0tMNJKKd3KK3tvXJMwhhSiGCTgfvycvdeeA0ee4pQonljP3ypqqV3S
u/f6bF9m3wBDbwlr54pQrNJeAc4ZQD2lT6R1IEOOyBSmS13dFlX06Ej4ybPvnvnUEPBa9JNQQTie
m9BSjguSv7vZPsmEu//gjEm1FRgeNtd9A37Js5os80ChcC4IANgkDa8+lfG9aw/+cxHn26KcXhym
gJs8INxBn2Asu2FdrOcozjdiSO6FBkAdDnlxFNguRQkZ3BjgczdEx+GodyEQVrd90dwkWlbCpObv
k4malvm4z7Go2g9NZRBvgNWW3sTQJkA0innYBOVoHkVXsG9mTrFF4v181Yx9qG+vDxuxSJYaZIFR
W765HRzvUX8qcgWccmAsOTSuOJZZahyJHrEB/MhNWn1B5/cFd517nKkBsfsYlosYme9zA7JSGIWH
q/Ttqnq7yhp/KuE+xKr/9q+vSsifPz04qtlOQ/joGgS9gqqvevszoQrdupEkynog07bZlBM0WmWg
MZYfWFQpc0GuSoVxqlZ1urmqT69f+ngS2+kboRQHE04MxdrZTzuEyRo5VfYtERLVtov6+xxcSaJi
fp/MTNeMI9+nZZCqmY3LZU9g/WzcNpnqOGlqBCAnMKOETTxRgMn0wa+YkOPPyLZiCO6dXd342WPk
9M8IFgiIWWjS+iJlGbGQjHVtnCYBrXJXqsF57GrGKqp3X/UxK54U3JKn2WFKHIyoPocDjoTkiFZt
ugmnCBmJozWbpCCnirQ13hry3nRSfAJAOXxwHZ2MKT8ghCCsbG4zGHSjBn3YNCBzBfKRWJ28LJOj
KuZvfNgOS7bGbH0guck14hb/5vTJGFp1A1zW3KWA9DgoruNoZjeum4IT4EROWuHS1k3prHRpUJCO
01zcoshPFbQ1xZW80fRc8VP4wk3Setd64xnunHyyCRc++TnNBj9qkFQwLzsnaX5jikJ7KZU7bB1q
hEPaBv290lDmM35ov45JuHPmdtfPrXx0nLAgpdHP934Y5i9F7p/yPNbeOyx1a9yH/c2YhSmJQpKD
EuCMkmL8PSjp8XTRunBG+bkPwnvbj5zv8Bk2fYs1jDXmNvVNYiKw365qfQKQ39hfstx0OXpBanB0
GunYWB/UyECn7xaHTyucTYHb/kDEEK73DKQPjI4Z9BJLx4SXmr2lJb2BxmRRDvFOr8YdLY7m2OQw
yNqws2+CKkjpBxZio9mddnZqLdhMjZIbDvs/GJXvOVDaB9AyeMGc/DYRvXii2XYMaChQo6gJkSSZ
w2YRPtYtWdPLd07FOK7LWuemZTC8IsJE29eyg2gx5U8hZ4R13HEKDpDprWO3L3aSib3t431Acabd
j8Flii0HhCDgQF2zv9ZuMx3ATI8wDrsIa9yorSJLN06liRfOUUIehhheWF32zmWos4sb59FZLEkD
jj6emE4WB9bMSy/i7t7I7PcEql8o02xT0PG9i/VGIxqKTUqM7grFy0PXsBk3gQ5Jz52/NVXWQ7OH
BKDRXF0xt8q3ts4AlwTvbVwjZ3DGqLmYbjJs4qHjlDCDEkjAo4DW+hyGLSX6UIuba1tKWeaOsZH9
IPT3ypSwRYqCLax1P9l4zjZhGZrHNJpB2ZTltjMMrrGxZuoZzC/RhNnDmIZHPq1pQbJwBkr6eQsz
Qa4cdxogfnQGXhN93iKyuGeJgEweq/Wc0B3Gvk9Mhlm/qhYCTs8YqZr07tSn7Zk2p3WGAOV02W1u
NfV9iMWFDnTQXrQMBKFkS6sHdNvW9HlSw43KlX4OktazeHuPU5R/SknnOgEEOaHks2+g274G2OLv
uso/O2TPrczBTtY6zoVVMtm3CusiCBNkzXPQ3M60tvFTGBs5dDj5iyo8tVH3MNvgIV3rW2WOsBiN
eDMEGsV2LCevMfPlpI7ApdJc6uPM6wbT2dm2FWwwh33Vhyk8zSRiI5gaiz1QnnqJjy/G7hJWvQHQ
kU6aNl+GipgYk+zUjY7E2Lt2Dposszd+W6G7DCAYOEN+6JO+IzED0/mU8HZISbhc5jqf6+eJRdny
29uJRIojVsdHYs6iG6BSxilpxcaupO6Nk7JWSVgWoCnWQnGKVORdopSNtuHEwTOkoTd0nY4qkOM/
reLyldWeKlyPt7MZ52/tfJii6NiZaKBsjVkzRRJhOXpNHk8UUAk5TJ7uwobl0Kxb7RzXGk9qBHeD
RTMALPzFlb7Yd4AOtoJDiBcwlVijHUaUoxEzFRbwzLpCPQ+jqnbVkpMm6tx8duQEeDLnH0FW2oR+
h3OwgCBDlk78vTdTe1vCID3m3QO++O5TP+mfuhYPiEMg3S4UfMQylQKE0xwego44lpD5/JQxGhOx
be4KPD0wjPT+xkbaVJYUfnErz3NQOgc1Fi9SxOHZaowFBGkoKFjkQU0wXLgIteTe5Sk2kUsuKrBR
f6ejt8Ix3I/OPuL8f2rQHa8sNRGiRc3okzK5SXqj3XHCrS4WAW/HMaRrahXiQlD0iw66HyaR+cKo
QqN5XlQNnCRKC1Ez8DVc+PKJwdVnuCUklwnHwQi8DJ0cyytDk4TGiS92/WKNlItJspRJTxbidBYU
FGdz+RIZrMh10J38gYqw1Mny6xhLHSMUeeSOCux5abvzMX1vtOpEJzU7BWYu1s2g/UgJoGI+4ZdP
JnSjWw0+pOV+vpKpGii2TzC898QqfI70vr04qQAz1Pl7ZxA6R8TYJ7CdDUBxTmyn0rqpKvx2PYQc
1FBZdspSmZ1CbC7rvCacqyIo5TRqMKkWXZoWU/KF+gJStGwoLEYQfSeFMQVpZS1Bdql7UO1LFhRM
DgR+B3x0sN9sNnbarWD5iW4jQwyAden5tCxWdsOCwQscj7DoUxJXG4BUfUDTz4knshO1oD/E9IXq
ofLrfdk1OOF6i/TZJWvNIp/RI+MBWZpsy+EmtFyxjVMG8X3ePpNbOuxzYIcTE21GTGluDpcAEIdi
SU4a57au6ua2Xb5cl52UOxgdSrJ3xluGAtTqVeti0F3G1BKI6MUab43ACvduzAoPO4WIu0kkt+Hy
yImgSBYcuvOWjFGoV8xGVb/p65Q/8/OLXfTNWcbpzqWMPdXAxZCPJukhBHKb9GHIlNXhBKrM57xO
2SalTlwe/hN27gAfdQu0BNDKJcFPihYThdqQhIdKTwGk+aAtFxQBzdis2aXF/B46ZsAJOVOPnYgu
eVvrn32yPSGL2bmnz+Kuazj4Z1lXokEh27SJKuSddQH6SyfPjOQauBrqVOZWvkzNnRe14N8ztO26
GTzVrThF5BGfAqszyP7B8IzI5+sUkmg4+cXgaaFB2LBTfwbVgcAUZEhNSXojECZe5BgHlMO9J2mg
HHtKPeEU4ksyVNs5ypgeUITmLt2/rNNqZpsGnZ1dbxpgA6tGPZFftlNhux6oXc9jSj+hh4YmRA0p
Sy+YT9ZeQiTs+9jr33Gyf7UIatz7qpmeStrTtBaeotKM9kNLc+l6PVyvDCCtO0nJ4ZWwnDZGlvmH
NACqxcXNFd8kz7KuyJqlnbFrclnf55xM4fMBrDXh+lW0yphDvfVhK9aCfWPFML4+I+R/YgCub1KQ
p17P2W1LZ4tjH+POdRc1D32SyUMFBHghTeH/ARn9kivru9bM/FGa6jvqTOMZ1pDa5LMx766LMLJH
CFlATxc33NcBWcolqxsdKG9V4BRlslnHhrbrIHRfkJW/hEXRPuW6khcsWS9JdW8z/3+0Eyt6UrWg
Q51HgPhjhUxAYSuQQ1mSnrY8vH5vImv6eAQzsD5evw0nicwqimD+WS1bQhSrgymVg0d0kf1fv+T5
8Ap9M92MSDDkEl3eOYsT5Bqe8fEwYax9GKYLzeZ/xmZcJfnXKI3ro49ojaKlAc4t/+GYxKNJM5l2
yeI9/HicRzaEmdqMLSQK6cFfbK2/p2jY1Um0lX5o8GskbVZ58TzxBFdp/tX2cX0kksJmDbdfY8fC
GNQv7r2Ph+PyMFqE9aSAMYxsLCIhF7fH1aZyNaxcv/35xXLCyKsSZrVX38j1Ca5P+PFUi1n3+qgm
9Wp2gmKfcQDDh5qkvmeNw8v1L5Prn12fIPnwoCwv4bcnTErEWbDZX6rFNlvYAx/E1Ury8f3yh8Hi
hBgQZWzw9kNJSnMiLhdzDLO74nh99PNbP9QoVAOCyZaf+Pnni2H195/9+SM/f85kzIP14X+eOQ0I
FmQ+2FHa8wzXFJSPT+76vaaVfBJRExy5+HUGl5E8+rKWx3QIbXPdWhmCDEWm7OAqWoeP1x/Q5Bdl
NOVhdMayOV3NGtfnda7mjevDn46O6yMRkryhx+3XD2fH4hO6/rn7P48a0Am7ySkOP5/u+hMfz1mM
NP5kiX4uM1iE6eCRS7HYSq6Prl+uf9FFnMBBpcl1VD4qhp+HFrPaaurt1Lsad9Iqa47URSsjMNPD
9WMOr5fbz481BWOx3FTXO2lcbMjXL/3ySNoTrIQ5Cj1tsUxczRIG7Xmaenz788v1z7Jw5mQIMiVO
Wqh1bZoV3vUX+ZlqAQI88IKkHpGLuPkzlmOkTugFUosBMjqXGoCz74EdM5N669hluZoi2n2K6HE3
c3aAIVFsuU+a29Urxs27OMtHtmh7Cx/tWxaFz5gqH8yEFuwwehOjfDIwA201BwLZwbSjQDNOLoSq
SED6mDjhrRgdPqeRcZuRXAiUIfnmKs47DMKf7YL/MCNusOpIxtHy4tWdzEOPtH2NZTjYNaZ5AUDG
UalCqBeAaqIL+mJU1i2Jq8E5kME2nJdmc+Sf/cQOjw4vcDWsnKn5Qi+OWTmD0RUCMKhafDI8IZqM
FSC9yVsimPGuSLqbIOFxHiBqSeyDb5sXX8p6ZXaXcZkNd9hVGzu+1R11khAJ1nTr+rZiRtrBcG66
V5nWd3TMdtD/hB4ICK7u19J6bQFjrYtWAfNJvrJabxgC8vsEEcmFLnqtavo6z9do1fFoMJh1J+Wu
gtJ6NgbnXdN3eoMHYnRAurbMWSblaISEMi/wG9L/lnBFGRocFtjGI4k5zMJ4G3WJXGm+7nX0gC6B
H71VUZVy9ADZKYwRbEl+jwEFYiNnS9+/i1zmiUCsdmFOboFTwv1GRA/CZ800h4YMIQzbgQaqbLVx
0aPAbC9Ei9TBhcFtE/HNO9dwEjv6Rn/QAkDHzBXCbRmmzM+V+FzYO0NxzDIzSvyy9rckG9xH7Q3u
CNMrMhjKRMytXOqaTQsHnDNtStwnCTgBg0Cb4aCJsB+xDUDCCkS4pCtpGCSB1+bj1BoKFBFUfrQR
8DDSC787JICJUGPEVPHWIapgrJVYxRYQl9LOX7g7f4gWGA990rhhwE2Bf5ABF5cQxt6fJTMMM9zN
fQRJs9O/cICA8nUwRL3h2o431IcgImlw4S1ry9epJRIQD8mXqBwmAJjQdHTle2AfK35h8TA51jef
+AlrOJaJlq/rlve4q3XD88mmYoiS+bt6lHu5oGL1BRqrL/jYdgHJGgtSFoPY5FElQydegLP1gp6N
A0htcsHRjnBpswVQC/gPNcDCsZ2v+Fo4tvMCtL3+EZA1UE6DeNAX7K01AsBtIOEaCxI3W+C4RLdB
blyAufOCzg0WiK7WwRI1F7Auc0UEnbB2R9TFB7Xgd4sFxAv9DvSKDZxXLphen9+gWcC9ckH4hiD/
igXqq00QUenhzFu1IH+rBf5rMkajMwEQeFzQwD2MYDaKnkBhvrTjcRwb/TEuzpg758cYvnC1gIYh
UA9PjoSjF0Mh1uL5expFHUDnIbqLTI1U32xrlr7BWpWqvePMy22iRQ9B6BxDaZ4LBrNub/WnaraY
EbSEYmXOA1AZ52EU0XZK5/5O74zHKq+/hnqm+KuJXjXErFtbtjUHdTEcXJEAR/RrxDaFGDcgqEsv
U/WukI15IzjZ9UXenhB+v+OITLA5tnQwEVpQLsrh7MQvWQlya86H2vObkatgeELoAc2mH4aVcBWl
U0lZmOqXynblxTImeckN5IpE9sRbGwo0d3IMq5CwDNr+zjoKQnGWQt5XPURCzQ5Gj3ZVsyq0V3Ps
bdhC7nlEd7Wf5yraZNmCBadtuqmjdlGrZ6GHPvz7lJKQp9HbW2I2Q7/Nnu3hNM2NAvNKKK2VvGZi
Gs748MpLrIFNXlQ3VU1XMiKlI5gx/Nr893+vLBa/IdJw86O6cky4tIaABf271WLujVjhjy33iXCT
/dAz9G4zX1uhGXx2ES0+jllTQ6SdttYi7hjtNvrDSzD+4vbgNbCg6sISOoNA8zc5u/LDtosR9O8z
DbmTT0SyE7ACaENIXEXsfk4N6nMEAeUW1354IxWwSCMDblUW/bqpTALraByeFrGp3gvyVtzgqWW4
fOC4qhN9XoJqQ8fy92+csQiuf1G8L++cruOeQIcvUb3/KsjGzZCacYHPOCHYykst4R6C3r8R5ozs
vUjlzurdYjPCgeltLGwcmxLAOnuwXF+iYTr7jVTvMJSEG36xDf2loJlD88f6jkDFkqxflMB0Y+6a
At5shlPzI73p31tJ/mJu4PXjFpW2q2x+javg/BfFfoxnRtiY/oKc0l1C3ozahl8Cy2yCoPqAKiNf
I3nqt3PqfOrtiOVBXuJWtV5hFNJD238e3C9WEtf72XY/qaUDUsXlZ+68u3gsSVwuC4KCMiI821je
yDbt1tcP4f8iqJ6m8vt//ec7VV6+iZq2jr62/+rmMm0Wpn+5Xjfv7ft/fL+ax27eM/7la9R8LXKG
UP/Lv/qnB8y1/+Hq2LvolFuLw0nntvunB0wZ/+COtA2lpOlK5xd6o/MP5lsGgxf+5hpC9dMDBr0R
Ybyu6GsYuqt4hf8vHjDzl/tLukpZOMBwOpg8nbB/XxUMAau3Y2U8qeXmdfyW1lL7YAnAB1ZFqAKn
j/AGSDaWl9k85ExJMTFNHmsZ+nI5XP7l7bv7uK9/8Sn9uk5+vBxAltSPjKtdW/x2u0OCMaDmZdbJ
tAitn8qw3MbG135yyls9f1elX64tl01G68tbINXpH25X9b+8Gw5jeF1hs6Mc/M34heaFjYKkrhMa
4M84ubtHa/T3Nplcp0GHBj/YwBH7sj03Vh/t/vC7/+o9uf7uXCpcK1iNdEf/3XtSh0NISomQpyQb
rPfCn5KdPQGqnVAqx3DTnrQ4ONEWSgpnPtLm/GZn6TEp4uwUY50lzDSqVwHs5TXq7vkP67D4dR37
eHFXBqnr6gKU92+7B55suuVaLdFkN7UXN7ix0qrcVpUvwJRH2oqOHex74p00K2f3plWWdkG69LAZ
/mjTAd1wNYzu9u/ftKtx7ef+cH1d3A1wRy1boCpc7td/NeygaGkyZlnyFPa+JAzHHzdNW+pQF9QP
II3Bs9TjnWmk2iae8Us0aW8dOeCS8bQMWBKQOdLYm6y+dlpNuKxbBxmc3+EQDzgjiaOiRyrHrkYt
XwFbd1B62UEkToM9frPD2r7vis82/vU9lvx9NE/VJkTE/Ga36lmLDfmgJeUdN1lyUVgw9DYW9zbV
PDAf+k1qul+cldeOnV9A3Y4a16Th6nxGufdKcpY6//27JX6tAZZ3i01ocXq6wrHxOP1mA4xRPzJ6
9iWg0YKcCXbHDVVvy1w8Ze6bIqxisAaPrCDHwKV4LPwQHv3/5wshqM8yBXc6N9RvN1oQY/FD4yZP
lgszodPDS6b75sPcjbvSaB8nBOI4XZoTM8xD22INdLXx6e/fjF+9dB/vBUZIaTHys1zd+s12iISj
1uyik6feD39oxl4yBVqP3XTAgnsno3jLZ/Sn5e2vq62ts+KL5XMQbAm/Xa16z9GkNVJ5MnVrP9aF
tdEa47EI3DvEQNo2Vvp8yqz4xmhBO+K9ueichetKmC91bf3h1jH+ut7YugkL1KCy4oP43Xjr+qbo
Z02YpyJpkeMM5tlU7cVN5zWoFvWgu9NXRBNU2oQwrdOILPa5z/H+FfOhmfNoAwtdXCAcEwtKbvdx
cCcaSHb6YOpLwNgUd6uqTnz4ZgVBXg25QwWLt+izNbdb9wdnpPHXlRs7NfsYnQAeGL9f2b4hDN+3
E3m62iVIwPBv6xo0LvbHbDfG+qrylXsuNebm1ZIQnjZW5/mT/WYWZfXQgNFGiDusyi7J4aY55toc
aEYWJb0WJrWnnjRCiNqBh2gEjVwmqD67ZPK0KXC2KdOMVWuDYrXA+u5i1fypDP7VkPxxrRJhqXCL
c7lSD/+6yiUISsYsKbluEqvawxjI1rrOy72aIqr+UxeMxZ9sucv1/+vKarMbmTjYMQwzv/jt/hhL
jDS1U5mnyFLjQxYE010Z1XeiBM+hrFptVYb1KUxNRNjLF9dYS/tbUuXZHzbl3/YeNnpGG4p+FBEQ
vJa/3Kll2BZpVWEGaP2EECOhP0qEEjvHDpDTjNG4M4ZY35ZYn1dZoJkXowGsEDS1uXeNptupNNgE
QR085qKv/7BpW7+uqMtrc1yqMUpFbmnJAe/XT6ZMZmmQJqqOlcrWtK8cdHgtpIc+s9goFPQ8aO9r
XttFd4yGHn+3KTPfvV32lWBIgQZVjg6z2NROSBP9FfE1e6sPzK1QFT5RS+3qYiE855azB5TpKaqy
1dWOMxr8w3jiFGNMPkAWEpDGKg0uKq7EjRvZFWYqF2yE9O/1wIVA5GLhaaxjW6OGbgjK243EHyBC
pe5Lwgy1QTJuq7rIPMqjZDPNkbGJ48IjcQ4LdFDqd8M+EkXxQYf/9yckcTV4/7zSLEpfFH0ONy42
a5OAgd+ubjJrYjlmpjzCqkPJZ9nP+hzO24JB85aZ7q2JWpZNuyPkFG3Qaua1rwvbjtcfrJ0rZefK
3ql0uGAEVYUrvaimY2ZOySGmuZy2k3GM2oE2mi7fMpkd5jgZuHYIyAoX3d/EbP6oHBvxsB7t0gQG
LCc1PAhjS7Ik7tvcbeLdYA83+H+DdRYgybgiwUIZTOta+eBdZklytRjr8kiHGWzLdaZ0/X6MkTU1
yslRQAAtRxjoult/rtfmXIYHLe0JKirN4oT/IcJCU6vjMO79bphu8mHeIrrLTli2OCUadrtdxpkb
iLinthrNNZGAe9aN6N5uTW3HUZapdv6alkl/mMP8oXCtB9a1EEXOpqnT/m2K6HGTfvgYGjSO+5D2
HYqUcV3ats9w0kGkkcm7luny7YCwfNNXc+jZejkcqP93FT6ac9YwZyitwPESk0kTrWl1boMavbCC
R9RYxniUOUz1CuDNmukHZU+m5RiIxBpn9ydHT5cLuEvXZj++N2zCNF/f4jz+ZFr7FLK4JzrMLE4f
4b6VA8rPQX8t+iA4dMJ679ou9comNlazRk4Znf9FaJtiLXYINGqz3jzi7MGGglNJHqz+JupM+9Io
xtRjgUGsbtYpITOPQ4DKubD9LQyVdqdm30bVPz0jwhrOY2zuDUsPD3pmf89Ht982oaq81CFoySyi
aCtFF28ctCF3fQ+ulSkgcK0mfEvy6VYSO5L5Uf/gGHzmg0kh33YPdtInqCdzexVYfg4tB7Z7UoRP
Mqmc+1D4Nb0TCg90fruB3s8B6U66gVj5o7Gb4EHr/R++bvjeQNaH14ekLqIro5jFFHvJg5ekZPBZ
sNZEXR7etD7tWGN23U9DWQfIAC5VPDgnP5TljkIVQ7fvDKCkenMTQEd+6vrOUxi4Og0UBLK1BzcL
dxahe7hI7LWZRZY3l3q5sbmsSbpK6nXr4PVwyxuD7CdPT615z7Vm0iTtqGcEn42poJKFRu5yK6XD
pgq68uMKr3P92vdCR8AjUfk/VFQ3p2IuvgEwm1dKzcXd4BY3rGQGSQJEeAQmXDCr0aej6myBmeqL
xq3x7Juf43x4UElknOeBysLkJL0rQwn3Oe8vWoe1ppqqRyYUu0AO/l0Luz6eGgY7cSY2CjtF7iIH
y+p622iILVXSF4csmE9N6hBCFschoTUxDuC4epfm2OxrIozBcKfvPkJEFgxFz0tWd/yCBYkvtXMg
KvUdbfp0alG3a7JHy9EJHXS/6SIks9uVRMP+FFhcYXl0REw8vUj/sTYiroquc761Z2vuw4fCaPRV
6VJ4S8esb5s8QaKAszfVc4gc1Q81CO2SWs17ky5jG1RxWTd/CfR8QNg0NZ6VLDbNqP4U6YBPK+e1
KdDFCzKYCyu8tQtIheSLSMYhKgFYN6yHwTEBrPEfkrSSrZlCRwSn0ABgunfTyXraIZzUPfrIFVO1
UAecpcXnotJeao7DOwtB/7omGIaFoPiaUVKAOCJiDSLAXZkEuKzg2RO15l+MEFioMeeP+ghz2lY0
3rX5LbSYnsTVhDFfc9JD1TNaqvq3GgVLh1xE5Y1D4gt2bDQHw5q31D5HLsK2xr/EQMDuTbVFzG1s
7RbNGyS6mNuuIKqzaTmGFoZ4gngWtE7w1DHgWVlp9lzLeDxrIvEZSMvvgT5OMFSnhGM0r6TPO+Dy
JbjxzB7US6cSRgY+KxI4WeIeQ91asVnn+wi7/VjDyRB+9TpSoa2ERBVUd914znr1FE5VxP3W78xR
yFsttL1RZu6mGhsmlbk1PQVLM5vqWpJW6QT6TVSo5K0PKqzlcbAVkjN1NlqHpqm0Q9+Ku8onnLiS
HT3Nxr2gBcR7NWyvh7Ock/HWaFveMjrmJd13/AdEXpCFCaWcevERaRP5jKMkpIrVCeoatMp89ETm
WqcpmUE+1LxlRt5vkdvVjKGbJ5pjzinI3AKRgHrzM7t4yDDVA0eIB88eaPLnxmhithD9toxHb9RY
nMw5YYcwmu/zBCMix55KyiuTSY3TELPOqvNyEhQ4M2zCEFkkEu2Ri8S4h8I8rW2Ls4QyfOIoK7yO
BMpJr8zTJ0cb07PZnKe+1vYK7Npm1ZTBBFi95LRYjncNEZ61BEBBirZ1Lg3tGeUIAW4aQitiBKzd
2EESkQmB6mFNYHXasabY2KqYSaEt1x3zllTAbpU4zdaoBvWpaqZPPTwVMgJltwz9PmsVZXYwyXnt
i8z29CDJNnmlL5nR+IjK5XCB16z5NjGQZIGM9BOpGQjmRrpGlcx/ZMziNq5mmecqdO5bu8puyQUl
Phmm3jbr3HOPpvqeOnzmv1MkM/nWNi3rkPh0WW0CUcPbR4TnjLAXQs4v5uRZ+mxu/yn/Wyw+rql7
A+lgSFZGTpeQwKTS+l00C3074kPURvTABsiPc1/HoOnjuOZz7CzqoGKxx9K/EZVbgxXTjtY4lqeo
N4C3zf1wZB3Wc47EypkczuM9mJKCzCa0obd1gQm8L7CjxAzyDpMt9JPRpzeqq79Vhjm9RVia0tbY
1Ystd2ykJ5O4u2l8O9r4IlEevskbJmM0+uay2I25iTFqMecb9FLZ/I14246kvycTy2LQJ+7eL7KR
mS86LrchN0xT0ljFZuZviT+KLxMKTmNVVZrlXf/HuAq7HamU0SqxPqeBGM6xT0ghnTyAE0uEbsiE
FKdbbZxlemR4T1ZLPlkHZPIuCdN2chnZwSHXNosDAWJ/nWpbdkbhDbP6DsfjR1jgNmhc+YZt+ltZ
Mu3jnvZytKEbofQvieZHHEkynJwa9IOstUiqHbn+DbUta5PpWT2fdbO/ye2Og4psPxuaOrQjHkKu
70yU36Ul3oD0cXcZNnjjMd6JMWLvkF+RyIee7LNPHa7LfZ9ELNMFYAhhP4zZyGAX0hUhtOEbOuel
GTaGTISJ8Zg4pfwYc+b1vZF9cZ3u1UKS7+g2gch4wIjPCSjirC00PLIS5uZx5Jb1Gicnw7N8wxie
7LJRzGhj+xWOr/aQqsDf1jLf1FMHbD4UF1mhyu2xOGiEn+31fJt3ot26T/1A9BRijhfMRtgG+diG
dnqzxsTeYo/FNkg6Q4pqi8+6eMc28d6JeN9N4itUP4SehMvBwpggxJQuhghZyn1Wv2gdKXhZAskg
suBW1dY3A3nIuknq1IsFbrcuTZg76l8YblJiK6NaFaXBvHu0bqYevNRQtSWFcWJBw2rwkMRY4upq
Xg9TIddhkN/3erWOnKnzIOx5vqkRel2uE32KeHviVVhHiQfB/VyN7rhJ4sVKPQT1BuY41a+9KZqu
2KSYKzYDE+gilq3X9ltmhURfj+1jh9JylWLqPWwUzOmNLhUyWoGkWg7pXdCSMt3P417YE3VvX3L2
CCwvtEoOO20D1JbkiB6HuIYP2is1FF1ZMPhgT6BmiBirRjX6JLiATuPQB3F8oJZNSRJWUbuy59sq
udHM5HOX6G9ZmLlbaY/2mpny2rTyW82pUYJgdugVCzontQ01ortVTdRtwN7B+Yi+c+LdyxyTeS3x
Bva1fGFjuKMW/SZnu2BNYucOEGBQdw4bPJH3rhZFOwP4tllb1Tafq4c0F7lHIEIFID7cUqGjZkgO
WWFiih1Z5Rx9X2rV98niiEHizI5l87X2UTUrWkmWmVFWBppYFYHxqIesFkhHgbc6xUnGGdwgM3nk
VAHxoSk8p8zJgPRJwQvIdrULe49qI4LAi/6BTUut0s7Jdj6qntD6PowWe4apYwKc4t00Is/ECOol
VchGEPseU2hSe4LgrAuz2pqtgY/e7VGHZP59ViY3kTs8lBTBrB8tAhBNfe01lsq+pk3v0DbaqnFl
u9rXsbI3Zm89moPEQIIXbqjNb2aZQefsaJxnTopgIuo3FToKlXi+wMM8FwWVY8H207Q2VuTui5nf
zSlKqOG/2TuPJbmVbMt+EcogHGoKhI5IzUyKCSzJvISWDjjE178F8L7Kqnrdbd3zHjAMITIUAy7O
2XttX7N3ubuPNXrsS0V917bqXansMajrn4UG+7avYnnKzY9cjbhtamWTuYz3RGv3xlzJW+0h5++N
77jVOty+xS1mIYgxW50q168DYTcuI+2UfF2OfSvvvcgmTXSkZVwI+WSaPKcWoTPljZztiE8hdQfr
m4JWw9Mt6pCDpL4vUZylnvtUqUTuHMsmMdDA2eN8tzt04Laop4cZ+XBmGgHaSXQdIIqD0eU75qfr
8f3n9yY5I/vOYDsuKFbtRSkuHrsJhoqf6Y968vE+TNM7ZiameswApWcyuwwWDtew6iXrfBtVko7T
hzB7lx1X/AyTBm1/bg1gC2A6y9jBnsDsWuKPxAz61SKVaWqPKMCNk1mVgeuo987+Vpj9h+bnLE/6
yzqFmRO5hrEUV2mlRcguB/vAYtzSbljV6T2OyCFHy5qc3DJ+q/TmtxEzPA8TOY+jz3bYJmbDK+5j
Zjn0NYRc+PjxEcMfLCjaC+Xpk0umJqmL/vOYgvOVlbpRAh1fYr/Gb5HOOMd9oC3WghbL9qqa2YeU
KkMvTqQD5lDCZgRHvvhBxVO/dJGlDrQLIkJFh+JkrKmvOQnuh0GrtB0hbTi4W1Bm7piax6lu/4In
adw5hHkrhuGLQTKOufPdg646B+w7IlUPHfU9z5Pdb0fFVGX3SVw+4uVfiN/979tlD/JGI+OcUadO
2VHpHtIuzovt6nbBpqTBXu8w4zaWzMIBkToIOYVApWiT+8ayMPL2tSIYORrP/Xpbt90298lHUpXJ
qZ66+H40NeKiJG79Nonvtwv7n0eOBcZ6Ih46mGLvFevPN1FY6jQQZYw8Wo7+GUngjZ4PV90R911j
8xPKw8Y36BO0qblv0qL5sepYUIBJrQB4ggeRbSJ+m8pVGPi1PAIIoP9gV0w0LEHXB7+pQjISTPCy
YEyaD0muQuDlWU+kunryxpNfsf9xa5EfGk2jvELqWp7oxnWGA2BAD73wkdAWHgY7n0NK23edPR4S
rPG7guYhAycoDdfRPmy7uy0CJU0eUx+zmWZye3jJsvhhgMV2FHVy4Glx5gxxmC7s5nzDL4KALm1+
SDMo2J2av6AAeZ9TCZ3RyH4Pi0lig2g5gdYaY0JWFonau9KmSh1SEqWQ3rndGeJQ8oy58CZNK3lE
T0dee3I3iuo4pSuoWDrqto6UIzgrZu6YZW2VWVc0ojYFEamf7ZzdYL1I/N6F712nZuhvnmyJTRqq
B3J5l/smLmDKuN0EO5eTJ8pS7dkejDXm29yxiTbP+DfsK1ivj83xR/fizjUBCAE6wuLXIASe5sh/
cHCPrT4yPXfxxrK0CBaSul8Mm8kkig2105Ick45dPkjbZrKGznzKVtlins9gnfE/gNz2WdHggbOS
Nr7ouEvOE+E+muYB7+7hACuZpMfOVPWjTqksmMCGuqUvb1G27F1z/FomOBlpb9g3WVUvTts+gLPJ
b6iiA9m6a1gdiXeeyVvGHO0dmTfHo9M+VjrMlyTyjCc7ec4Lr92PURp/VbK89xoj+Ymip/cmim5O
6u6a1rZ2mtmrPWfLd5hXxQkXDziAqdVCd4b8ULuvmdszvAOnuOO1CkB8h25iHiAUGMJkdi5MUV/t
pP7VrdYUUdTpaVFeQymQ2RVexQ9fuW8kJ080gOBC8dGTY1Oaaj9N0DpG68JCNT92nnDYoQjnOlUr
r9rb5WiO7sb50Vwsl7NxjPe0JAm1bxzMbHA0QjqCoLfsbn5uWN73pDlcCTsEqkDCbzoVNlK5XLt5
bfXiz/nB12rY0A7zf4+u+Ib0xwpjxcZn8uOvXRO9a56ZXsjzfsYe1d0QXLwaCIyuxgRMwKFGRxKX
9qqT9PpsQDtiu+3t6hbM+bb5NOs2JsfbuaNSFONXwXFTovGF8Ry3RzIF9LtGV/od5nbjTupFHdCP
9QEM6csMfocbt8eMla3uvBf8Z4EmHPmUCD15GcdcHoj2ov4+swQIx4SVCRSZJwgz/ZmpkNDYqajb
3VAL+1ZHYDdLh6RzqFeVCtREJ8AaRqojVXx0vS9Go2GbyChjLPUc4jeZ9yBy+hNIG1zTln9qu3KG
8tMFGC8W0tZaH1MzPXDeJX0tc9TPDQQAUUC8QD9HMrxMnpPF+KZP37IxGpDYwmYUVn6TeOP4P0hq
ToNJCzVQVzuIaqAb573OPhQ9H7J7zkbeLYMc/jJk3qzsPAwvGXbLsk4+UqtmUp13pqjuaOeLoE3t
6lBiQhi6B58NWYCzBx8WzoVflrOG46ArvWSpEw6J4588qZkXYQ7OWY/fGjXMl+2C8+h5EdkvoXmM
pN7UMuxSalnWMLthpGa/HdXTWsOHmyH3FXUDsERxfdXZ9O98K0K46Dpg0KXNtwKupdknSw3HBdcg
q7HLAvTpqtTalGPfj2fGHurVtGaQqq2IFY4nPUDJn7HBoH7iWTen4tzQGZr1WJsOfmKcSytxg94v
irPs2ISYs/Myj84vGQOVz5xtfMV0RzT6kSDIp7EDWzYxXO8nfF8p+rJTqlA8Sr5mC95OPaB6igXj
l7RGdv9DdkksyRrPwl+dDH+VrZjOrpBXbRnpVbFU3zklELGcanQb17/tLifR1fRPVOGInRzEfMq9
Y9qw5ZsdayRToisuXuO/NgtAy5RUM8+O/xpE60Dk4R1PtpbtVc/oyJYMW00X3xkOJt2m9HFTaxmr
LMBmQUlO+IldbEzCa9AycgYwiedL0k6CbVVxR6Ep3+s9uYQ6pYhAz/03S2nmdSy0l6nT1wpIQESl
s/ddivsefCz6ZP6DnlOg8ovuh2Ivec5SCutGwRCl+HFnc6SCgXCRyQZ9JvX8ANOM7zsjZGCEWEGp
51DO5nxh2xmIGUKXZZy1ccK7JpNj7IjnhpZWaC/AKYDoEgACHAgc1n7IQNxkwkmOpUYfw27ELmNN
os+4mg13obCpWd9TwyQusejuetERTTUZO5q30TFpiiMtBY9s5sbZA06kNKexW6Ok57AMpb7oxux3
vKX90CkSlQV0CeiUlHymEsF/8+7mZkLG7dOC++m05PqjgQPkiHJG0ib28P8K61ybCawujXzWehxC
qLu0sY1s35hYLCiGYA5My12y6DXO6IHP5iWs6irmm8b5qxXlcHD9/Mlin83GJwtJc/2KT7ADssiu
xxCnyI6+E0NPmoDhQ2IsVRzAYERkzbhEVMKU7id3BwF3CXkymik5ZB67qZ9UHkV4dn9KiuEnxx9P
deJH1F+fY4EtA5HpR+do2OWsAr6wh++paH+k6HkCzWdxLQpaaa3LPihFH623jUABXb6CJHxBPIl3
xIm+jyUAoUzBAERE74cjamoqSqM4dhV9mh4AZqFbcKisNxg331Hkj2FjzbC7HLwN85wau9pPGRXY
rSYpwd15RDPVinZYsxRKGTLdSS2kOWGZ9+6cvfWJRccj756zbvi1TD0/xd9jymqhpe2EzLsB59C4
jBQHL6MokmIS1b8tXUoJP8U4W+SkQDUeVERf4dmtnZ0bl/mVDbwzjb/8Zi1x0JHejSIPs64tSd+M
WaZDtsnw2dmCGa+YEGcZ2HkpURyQkb3aE5kJoyzebAfdOVYedkM2i2a/aXGAkY+3ywvnadHEj1lX
DuOBZ17qlMxWR5DHZ66UGynH3RwJBgtr/Xlrv+1sRsjfIYZ3cNwdKU5T8jCurYisI81Xxvi5/UAi
xunhyQ89kiYpBtMY9BmaenMwDrlBEWhkP+67LMAXRSFD9w7tuLxqZf3kL94RR1J/kv2oYyRS7b5Z
6QdKv2brQpLiF0w0RLuHiKr2yqXskIAZ2cvEFv4Ki9tCOwd5Wcsvlp+xJnWgvKGsIbBydMjpcFpx
sdOOXxAeAjfu+9csTewHJ1EPg/LjJ1NGJ98e8y9F6NFY7UgSvI2kPFBYbiB+g5HDTsIivhSzuiKj
Jrstrg9DicfCaW6yPeIXeyUJ+90p6ubkze6pzXv3oanxo64ghiXtcEkUbCxKk+2TIYuHdFFXcMPT
S0nLEANo/2WJNVjRovJuEClZXwG2tHxINoPwj43LQqkpZUbJyWIfTArIUDYmv8V2X0uHdv4MFpm+
Ab+/wXgtIhxOxNvuqpwIVyXiF3tJ/xo0i1JOvVR34Abu7cGDmmVa7V5vyl/VothiZFKC6vbekWwR
Zd9YOt6TJQrJqwzMKpenJk3DIfdaGu7TI6BJeUkqKi/C/1qvzY7IjH9YU/21hCiB7WYkS8ZIfpk1
n6ZWA1r0sqRltCwS/bJb7eueoJjaMR71uMFt55bTjhVgf0obDZbQHppYeqh8QZ4q3u+yavzQp9QE
GqXWaQXTJVK80Bc7rj5qd/glWj0H9WXc2dBOb1aqTjlqknPnNU1Yr7yapLaOplGMe8tmhqaH5O0I
+HBZTTSEtPDnQZV7RVgNMbExuiepWQ2kBLbWT/rRPYaw9sljLD5aXpGFs9M2YFs69IcVHrTMme9L
sFBhjuVz31G9TO2GDtcknmKjPDoWO9GyzQkO6nZ2yug2CBY/0IpYbQko6LHf9ix6jSNQ6uehs/VL
FFtJEE+eg/mFrL62vKvsMT6S9ksUbYsVSnNL/GkDbUn64UYCyAYoBLWMZHYPVmp+jxT/cwniCILI
G3QG4DoZOUMvpSlKQTe3++K8KH7tmCdWpJ40WENTEdzJTJ7IeE8uWJ1Wlyz9zGxqk7dmaINeZylS
07kJdXSppK/k1AtcNTPVONYZ4p9xMPVuJbkhj/KhZ1wx+VxzFxSa6r51bkna2NobFProhXaU/Z4B
hwTNaP2c7Fw/DR6QgmJmh97G8a7HlNdiwLl1uUClOAk3cNMkPmtarr1E7RE7BZYQl46hQDsCcqsL
q79cHEvx1Ihb3U/ODomKCCoN/adjm6eG0HX+lx60iqWq1TF5o57BlUQiw+CmdM9Giq04pGc6a72U
IG+dhl9o0rMslCkQOY3QzwkrG9Kcai9JMMICPZwzKBmuxrYoNmmJa+iUQmrjbBDw3R7Sks0nSK49
0HP/Ahoie0RE9UVHlQZ3zbwvRgFbtGcFl5ltdDRaY+98M6fS2FOfKW+C/ro2Zd/ZZXvMrr5+iDr7
N1hwIso8JINGeirTMqYDkq7ThkRJ7Y8XJtB74ClHwbb0wZarycaQN/IzurCAN3tNhuamnO4OSwI8
83q+ClUX9+1isP9cDJfKgUbfEC150M2T2jlqalmUyITJazawVLav7syp4mnFa6MPzSGJRurlurwu
MjF3kI6Y7ZUNHo1vDj1NfxEuL91I1QWL7y27aI5pqqXDGV3MKTb7k+XjFnNaDdc6SzlaD+xdsy7v
AxeWKz9sZFdrckoA5eumg6oIMwP/6Jy5MyQRnUVnJL29N7Q3VAs95PrlUXMqubfYhYWm2SBscPsq
9IkUuu8aA6/nDNilM91p12c9W1DLiy65eiPnXurYZWoN+HCkS3BLKEgS5QbD0FoHU1B2nyc6OY2i
Z+KV6jlGKvhS+jBVOr63Fs4EtCk/bKYBML/6mvL1wfW1F1KQul0W+1dAJq+kmfw0BkBy6ASYerN/
vdhuU/9+x3abVugtMwIx6p6eAxdtaEb/0wr+xxq+ucK3G7eL1vWyUEpnDIeuwu6FRDNq8dDDweku
2mL0f8emfd7oapjtW+YuSCnr4fZIGfE7S3qa7OSWs/8eGS2CKO9muvc8W1kt16hmmvxjC99e+Y+L
eDvUy6o84z1gAsGj/nnRqhkP/ud1d2YdmjrZr0+/+GLrz904tweI/vZRA3nwmU3Y8vlZAUYO21Z4
iFs24fZujXiRRbAdbhfJ+mHdQd1Um2Ys67FJb+bocv3aR05/4OHzyd0CdC39pc0JotlS7/wc7Z7j
UApd79tuGj0LymQsXkSZlYygcR7EeV6fMZbRCd7HS3msLVLOVESbtS3jd2exP7Y/34LwGgEX1Ki+
SGFRPSEqjQA4JA+b2Pn/W3i+/J8tPKYgv2f7qv4IEv+HhechL96Tunz/VwfP33/0t4PHF/8QlMRd
G/CXT1aSj2j7bwePoVv/0BHJYu0zdXMVk/8zxcnCwbMGOLmOh7IaiSPC0L9TnCzrHyTL2Lbn8ELr
33r/Lw4ezAL/rn22ucFyfVQBBm/D+J9C7o6meDU5RnvRUvda1DQJxxkUipv7FIKTtxFqQzMtWtiA
pGFKfsk9wwrrAdMnNc1gwxOD0nDCShNFOM3EnbaYxPVMiLMfaTC4xSAvQlyg7XTWfjDPyVil18E6
Njo1cAvjRTh2/c+p1clPk/WIkY5INwZ0MRsnP6GKLBwf/qFVMl57sdplCUstUKjupXHst8amaIy6
KochpzkXJSf3sh19XmginMwUcNca3eD6zJ3rI4lOg7i6HbYj6R55GQM61fI3v0Dv2czx3xexbMwL
jE6QSHg0UQZzNS9LFn/IYsLPB293bBfp+pDtaHuW7Yi2mET4XO2NKc7wQv5OiKQPNa+Mw0Uvyut2
oRuINTvkhCc7M9kVmbCz1orUnyMElSXTf4i9QYWxwfonoh2ULUtxhYWjk1vga090VN1DHTHHL8ZO
SccJPCuurp8XmaHY6Tm5F855RMsAtaG9U0BnAkTcqDac9NayzNtLGmx0L1tpZscqrxFodOWjOXq/
wLaxh24XZDx6AQitLDCtALT0qBoRsfsUjaxHSeDxyALzqqus0S2yWNl5nvadkgAG+LUh3Wo50/K0
nGqnvCEjh0fakYItpta8i3vTuJtGQi0CuA58bbGjw53LTnqCJFeDpI4YGk5jMxjJTZt/g42q7pRf
5Dvezd0oKyj1mLAyC7UTPfesN3/G40LyxERnvdJ1867VuEoccbSz7Nq6azomU00RSZ8W6mUmqnjK
/flGwwaBiY3qL9bs5M4EYcPuc0EbWPiEbQnrJEm/uBeJ3wVJ2SHWGmNF0zwn/s9mkjmKFrK26BfY
OshjTFI5iWQR8LHIyaAgBOi/tm96kToUWpe37T7iJfj2NH1fRgA+twc4meMBHtaOBh/9boYJcWes
77qX0PU1cz50FPa3+0BkWndOWsJns91doi+vTpx1x16ge57zarl1Ix9rdFK+D7s4+qb2y136+IDx
yLiMoLNgjQ13tDA559npQYfJLHrXjvy328bue5fQnO7jleeSlFcNsc0JVP7BhM596dYmpuTF8Z6s
h9uNnxd4lvdaSRGaAbAPtwBuQ/DKWT9fP+O4cyz6AeVJb+eYMRkAKVHt3dNi0+VMF5rLszCvdUa/
re5QG3GytOShoM/ZWTpFW0CrGoGz6p5i03QZ7KVBKdWJnUmvjc5TJYyzNz3midlfcKGbe+WVP5IM
rs5o0jKufaLH+zUad0sp/3O44lg7ADonMrDwuPwqvEIRaTWNF3O9GIt3YfM/5/l0b1G2sSBYVwWd
AjOTEze73eR35OMasK4psRrdniGhgok2OkHarKR2h8ow+pt1q7culvx1IZSvK42CFUw+ofNOLGKz
s/ViXlkp29F2GzLjY5YX9hFRGIAOhDvE4TinsnfSU6P8hZWdZLUd+e9W5xcsN6C7bG9pYUFhpJ1B
NMD6TQ7UCKlvayFonO5SAQ6mLzaSiOG2O5NUMqAboqPQ1W5ywJUNlZihzpY4tOLaZMOiGBt0QHcX
1BjNpddbB7YGuSEw4qRe6ZeeSgOJGuNBt+NTWrXY/PzkUGosiVTWv1rL7Fxaz5sOZl19cSK+9FS1
fVBqhNrqkTGCUdDZJdWk86JZ9xHEOJD0Z8sPXblEwZpWpNrkYKfaR2Up/5zaoTFU9kmzNRoP8GCd
zzD6LZx+C6zfjsbWA1xBLxpkAHi9LZF++wFgTyppPBFYTyDZc7/uTVDxVZd0xf04NhWkEAkEvJ1h
nbyKqN6h6Ici6QKPSjMMalpHvK8gR5jAZLRbcW/NF1OZv7Du6nvIdShZFvmEQDS6tKO0TsOAlOS7
Lf+KDUteWPOhuFjWtGE3NO01J9Z3c5C6CXEQnvObCIZuvz2yqOHWTQ0Ki+3RuVOwnF6XjVE27N0y
o4o0UiK1rf7Qzee2mr1zWo5uETAcQlyZNdDM4qtZPNMlUOf/+OzbVZXqkGnAyd3NMsGFsH4NMlO0
Q0jP3q5tF5gfCJqenFthzj/HyiDpdrVICAXH0m5MuguLr1/MEm5GRlJwofPryNcfaG7Xu4UkcbZR
PgardhVHYSC5LPeTa9UnRzMOsq+GiweAbLRR8hSmBo+M6Kn94GfsIg2tpVMpBrBF7OtdzpGVvafj
75nsFNAXqwCiql90cNuU2hqUktlIK2Fyh5NOOjioQL7w9YIMbwawuqIk79oFcIgVLNqcE0XsyMqN
KrMF6lAanQqHuaChKNqsnK9PnvJ2tN0ml+FJj7v+sA1v2wWei+byeZXSI0niKZX1OHa7XVLHzK0D
1IL17I+he2PnWw+3C2Ij/LCMXBuNS3/L4gx3jm4QdLX6XLaL3oD2TvnxzxhULgzpCereqvLTQJrw
FBtn2YPg+7G9rrm++PZe/uPqEunakYLcwbEJOnf90IjIRIjyhlqLamd63F7xVdrU0tRaYd0uEC+I
nSz5Rmo9FjfDbduj2du/S9Zf+ynRkqsptN1SNRPyly8anjsE4esvEysMxALFubSdpr5MoGYJpytD
6hh9iHGP0ZkK0rmxA5Q8lITG+HvREqbBH2J4GA/SNRmYWyuH7Snz4zQv1cUsvOpSbiy07VCs17d7
Pu82yhOBHeTR/PO+7aHbAzIAx2dX/bAKnW9gzOzTGDHWrde89UvJViDc59U/R5aTn62Rob11oEBt
t4Erp+y1fY8NzHN1zVogwJULjZVPXJkkgqNL0W8ZARuwLP2zajTvGLslXvmu+istlXExNMugjF3D
uvX9p3ndphcrLm07ytajKu3AkW6H242fj/lf3ebKaQxrDRfc54O3Ixyb3cloyUhcX2O7+I+/325z
1i3sdjRMdP81zRJ/Tr2mKdPxYTsL244+JelIiK5os68EJ7EbiMxuI5REk0UD9HMK/by6HSk0JxDJ
1sl1u75Ns59XS7LdS0XQXj91hMcZ+rQKACkGrJMPihPqANv1cT2PbOHtVClHSg4GZpftwtOB6/Dj
GjyI5tgYrGa4bReT60IaZEamrJXKXWM0U0CEIo0jnyH6Ms/EZkRLHUkapnl0nGO5H9qTAA15cRoy
N8LtELw9U2GhGfXlP+/6l0elQzZCzKUO/edR1X4AoXJeIHIv+w3yJ9dJ6xP3N5S6/PueJneW7rrd
xa6FEJPtcFlPFCPBqHHaDmdr4nT9fBZT2gkWskkV17hO8Ki27AUCrI2M63+e/F9v+XzKDTu4PeN2
2yRN7zy41M3/m0a43bddTebEm//c8+dwe/U/b2T74+16SiWJFPV1Wv3zip9PpWcVHXbf6aur61K4
/d++iz9v+/Puz2f/v7ithnzgtnqnDmyEzks0z5L9aEpbwET1vJeNtZz0cf4yVWIiQABB0GS09yLT
l11PiGGgluotSz1Fb6/BRGUpFrOLfag6XRyNyH0kDrf5xlb4N0v0996FIrVQN9oBoyWnwOThRi0w
A5pIE1OZvE42WCucBdHFgcEukmEOyoiKJbW2eV+kfn/oIV3iIGOm8eQAYa5Df6vUl2UkY2po9a9O
jfqzNwgGVlgvquyKlrejalXRQVg/ppjYBYyDPBQaE5/jHvpxzvct69Nw6jNMZH0vEbLSDVEd7WSE
rn9FTpJy+o4U/XX13YTftHecb3QdqZo3GXVLV4UCDxQZrz8srWgDdVBQp1loeyloOM06u4NzKTld
iMDMLwlF8gBLwhVoJ6L4NP2eeH11nyQf4/yzoC+VWVVE3p6mDnGVfO2VDu3cSs6iZUNa1dMltqyj
1TcPsFYJqIpbLZDx8OFExa4BeXI0IyoSmVMd4o6d29D1XzXX+bBJ6XPWAkY5M7fypwHe6+d8ig5W
fkAOVOMHAX8uCgfynfUzj4onn9LEmyp/6oPaDyy5HuaheEfkH+qY0ndWqj/iOJqptQNA44gK+Fix
4xAQZ2PnB+VofScqX55rNK90O0RM4sskCbrrj1PX8j/raKhX4Ix1BY043+vfdarcO5SGb3LyaW5o
eRVSOOl3DdvHPdbjoyYgX08lIV7keRzSJiG3z/LesbEZF2QwvH8BGl1P0i/LZLxGrhmxItHuFocF
aMkyrbIdA+NfdBn1Ci46vtXTGBsv3kjX0yrqc4Ki4zkV3ovXFPcjkYNMJHnO7wmdH+5V/KIkmZna
3qecsQPlVhxTxz9qY9vs43K44e+IPjQgwPzD0JUDUpMjyRtJygAnhSHDJWGYTFlbBZCisjqD8Ipl
wl70B/St+jmP++6iuxl4qHl+8GFen0utuG9ajFJIpghYimoE+85RtS3Bk4Xci3HmxzlgY8HM3JML
OD6aq6g/Fu1F9v1Pc11kebo7gRL7qgmPYVXVYWFBt80EnaIypo1T9fadt8BpLxQEbdPPs6swlXUk
8Oa5Ci1a1AetMCLQ2fm31rJ/2tJ+Fp6uf2tk/ZXGIjmJCgWph784RPLWHc1lVHe6fpdKMWNgZRcp
TAJ9ZoVzroDEBjLtnjhHhMJgfnPjyakH+ThXv/Ulfaln6VwZWelFJ4x9X9xbi4ryuVsD7+KJPE9d
+1gM461Ko0ORJCe/QTPoZB4a9djpERiD3ZxzmYaVkh9RUti7SEAuc0k1aK8DnJejEHUN8b+VQToQ
oIOCb6RZH3G6kRdIVYtlnrcfaVAHpYrIr8X3hUbrLxa5ZKVPBKuQthDUpZL7viD5bXD1sJT+BS//
dKhBTwB06fc463/UuBtQCNP5g3+I6J6Rz21ZhBJwDE+RkLc8ib6WkcrCzlktmsUpGfWXxtWiS9Hn
B4r9/r5vodnobvuE98gKMvJbDuC2P8bel8eIMSrU55L6fs8eV0zsont5X2XjI3Z45zA4R8L3voxD
TlXKQcQOrucjdcwrfkEzNMf0fSH3RXgYEukwJ5hejIjGsLqLzO4NYwHqW30mKVXxRZtvShW/m3Qz
f3TuqUbpgrrGFs07ZQo+k9L5doz8ux9NULbqL0aCW1vW+cdQu3FYL0lxxKNOp0lYJb15DBC+vwO3
NjyS6iut0jnKunhWM5CXWDiC6M++2PfEAB382do1WYNEx1iafTq9D/H4Y/IQ2S7jax9jObJZWE6y
ePFT9arNzOKlme8nmVxnbSJ03fmpqkOPYwP/SXbxlWPtWyQ5tTuS9aD/HhNoN6OhfntGhY9fET/r
uwpTBT+/FI0JpUzCMdcvqPKSHPJMGSQkwyI0FtFeM0qf1j0e7caqkCCwPtpNQ/qzQaGGwHCfDeqI
MQ5iPEpPGpnpyWOqKgg4Ge4KS/fAesMrx2oNJaYyPmb4UKTqfKN5DZe7FkjtpPo5SLDTut9wXpBQ
lsJJXcG9O/OHctcknibHn0mFeqXMOYO4j2UKZSOu+W0gnp7d0Onp7PkIIsJFS74LqNFldA+egvL1
WKdH0mS/Iz681OyGD91oXwdYcvdGldx1OplesS+wGxTePfVm70C298QWza92A+XhIJ2bp7YgUk2h
LfF7ccjc1NqTyfi1TjIy1jKYc8ohuRpWzRCMiviYdMyJ3iL3XFJjt5LpXZgCMAH/IxJxTZcQEFZo
5l9m/RjblKFEPY8wGGaGwjcnN6/yvUmyV3Iu3ns/BZsbDWRnI3w5s129n6MKg0+cPFgKA1ViVEBw
HsrKePSWrt9VftYelDbtF3/lnPaxcUaaSAJaRBCPsl5JgMCJnDAvU0B4Fhp5CPh8gzxt9KcGEQBa
pwyuSaw9i5pW/+qQUQrT5NATapLUBLhN2RSQKkKwQy8fIe4GppuuP4jllurlI9BMitX8l9HwO894
x0NagGJvuO5Vq+LkXNeNfRJdcUBP4EdF/sDKrw9j131t8u6KRuPRTVvM3kr8xC0UGA2mdYF0JIXO
sCehgTCkzANVWuZBZOioGfvol5FMX4aF71HLsBkWEfRd5jEMZD4BB37LClaZz4aNfznO7heyDU0N
f5aeuKTGyizekciwE6r6WdRjfbDb1QCKyo3irwos23uPMjBevskS0PLlAy3kMpjI6FREc5Dyso/t
Ov6LPQdVfBEP/tdOq579JlYB7tyZknDzqKeXcXW0Vm5xMbOU5ZOu+/vctA7NMD6zy2Wi5qzrDI0R
zvYoe4LtnkRM/9mYv7DZe8Hund/GFDthgW9LI+zeEf5dsm5DlvKZ3EcYWjokCi9f7mareSK/2bhq
vUI9qV1pouM77pohhC6SB4AxmydfddSaPYSxMSo2wikAfLb1lZJ40kY5q1uXPZ/2jWg6sqzYe4U5
tIewzj0QWHP1GKfEaKMZm/ra/8FwBP2Vxfyh6Q0SLYbJuFddfu10HTIWM3hqxBMzLVbioUjpwIx7
dw34qs35eZNqgYlDYqjBnKUGjkoobbBsUZk8CSfLDsZwMmNKXxUOoVnmv130SMHAnLTTh+oXNrmP
VGOtVbiDdohZWgUjAe4P4zTu8/FLxZLwaNaIJZ1iODcjjqq6MhaQrI3HgOjrT4jyb0nemg+LZ58d
QW23QMbBMkkjuQ+OAXvYsLRJClu1HhVPG9SKAqXvNnCMdaQqCgpnloruPBodFDEHqVhfNOkRgYBT
WBhF8e4fajo3zB0/B4dMOGCPwO9N6YFSjm4ZuXkstJLfZO1kFaA05leWkdHJLptny3khB8j4EnUG
QTGjPPgewGIr39lt+10qCudDb74Jk8W971pPZWz/F3vn0dw6knbp/zJ79MAlEljMhp6il73SBqFr
BO89fv33ALe6Va02FTPriYpgkRKpC8IkMt/3nOe84H9ZUcC7aajaWfel9RoTJgEylYNnMBvvMx20
JyQVEn/Y44Ov1FR8POxSOTlM/aFt8DgLqVJM7u8bq1Px1XcEtvV3svHDpZno15pG57JW+x9A3GDX
2NjtYPfyRhfpBwLcZ1tO6wJXX3cG0jLTxWzYKdVb49GZI8KqXsmcKPiBvhjk4qQhiyQduNt0dfw4
kKwNlT/5aaRSw6EnLdZjdoU8XEEaXeiU7X7pflJvCgGupI6aOzroBOFY6HnQneJ9QUWH2z5ehkTr
rWNy4FjlILhtptiZ5BRb/MtxJqA+o4jzO+Oi4p1j1oUpMhjRyAWIDcOgeWsY+5dGE4xbP7Jeyzps
GPAw+2ZIibSyebf6+jFqnJuJ6oZ+PDUGrURgNq5LoA0LY+jfUePz7XTnpU1w8wHzw2xZWMSkkwsR
kvDLmU3KBJwv4EE+Vyrq5YoCUAIgPiqV6VsipBPhxc23slW3XZW0d2hug+C7IIsXe6AhF0J/7sLu
oxy5K4lebCyv/WUSJZ9E0wG08j3HjGWbmaJVKIdN52RPOB9g1CXOSzSSYiPbX00CfBltVOaZW6b1
727kD3scYkClHeterdKTD1ctCuEOxUp9V4tmm2ZiANu7QXiVINvkgkQVH6xaoyeQubvLXBdOhHzX
R+jVOUnE6zHXSXVC6v/sJWQNUSfTCGnVSe6wiv5Qm2daQ97KGiO8u2PypMIeaEYC1TlkxmqIB0IL
sTIkQjmgS68ZhR3KNWrdPI/kjZ9ZpegRcu1qZJflgwt1oETf64PJj4cPv0ESXo0UHj2dU9synxgl
fhLKgVU+MbYaOAUuDFSLtcOo7QqwA2PvHVul5SbqgVWks77waloLDokfjlI8W57abuAMefY9V08n
8ohVilsuBpuGXhz8nMhEC5mIV6wU1TDCdY8quXKC77IUFP04JytwBaAWiHUkbJf6yEg8jkYxsSqz
D38sQFaRSw51+LuW1vqyaMO9604boLbpTvNLQm+xhRXKN5hezYKb65k5wgts5wecQ1cjVW62Flyc
kKOUhB6l1KT7YRC2UdTcn1jIF6hHl8ROPnnS1QB6OxvDi+w7f0CPaE0YCh+7iqNnZGokPvM+6OTL
hnzgdesQxRfUJhVmRrVB05d9alMpdYB7gw/FToZOl11BSU+tV12G+LH36N0AutAX6oCoNcAQfIyo
MARi8g3J7t0oqlcbJ3EyWviP8spfxF34PGjvvq69egm533UlsFsP3J0x3gfgdM54omWs0CjprZMO
NuqQo/XqTSK5kFOMtPsPVJ8iCPpOvIsrtUDS1i/NpnkKBuGeSkhRtsV9WNe/A/crFxF8m43CMp5n
3f2Qyw1Rm+q6jaIPp6Q/rRSoKmUKEgs1Jh7umLmm0Q18IyJlklqjkjjIFVJ3lL3ivs+Up6b7cAgP
XVra00S0IIjYflPEk5QWdzkDvp2ZyZ0bT5wVlKyyYQSQHv9+GYcE4KnpHnnpWeQYysfM047p0PIm
ZqpFaDJziAIwLHmw1CpGEBUVWmJXVx9OBY4Xk+EhvDqIp71G/a55Lnk2bMIy1xj52GbfmGgd9Mw1
pqOlo56mNerCpa2muVrBBclX6tX+pWmIgLBUoogUXV8CyGD6TV4ekvNrUBP3q3TxqnG8fK2NzlNU
lR8T0WbSlIgkuLRppi1Yqbgc46oInv3OAdaAHzcKYmbnyjcj8J1FU4nhJIMfRNZdyXIS+2IszUXC
vLMdsSrphXEiw+6pGjS6xBbKy9Yl+uk5wXYEz7hlMCYOSKv9HwqZ2Jsi2vWs7pd1kj9y0zwZ+XiT
HqcnTITpOGkRmXFda/AdY3ZgW+hICr0pE9ZXF4rEn+kh3mwxyxqd9pqBN9w4yF+I081DOGK+IR98
CtALOOWRQGIQuzQHPf9KPa5boAC/SkH7FJlFUXWP1hA+Bu143/fBzQuGPSTJc10lm7I8i0h/zfgK
busRKfiDoGdi25VrJUZOL+XY455ZpCM+WRamk2uEC5cJraddjMh7113jadQbzM5js23C4iP0JQG8
rBKARtgboTzZxLfmOMvaxtEWZdCSbubydUVhvZlje9M5WoZrrnumg775YI/jIx6fcKe90lQwYiaI
rEqXMmyTTZ1wxiCQzZa2KFf16KwDtXwbpXyzkoISgnZSteSjqZw3o2m+p+n3rnJB5NPggNNJvHZ9
K5RimVjph87GxmP+4fnRQyyyx7Q1xiUVSwzpqSQDJQq2VdS8pkywF3gkCDAo8KYadfYeh+W+LOUD
npMlolUKBf3eHNJVrOcPQoSHslJfpFY9dDLZ+D2t4sx2b+SnUVluy4/Ijm6O99yZzUWvlKNPUHij
xj9yla4SjJdDrDQbJCNySfC3uSnbIoEi5WA70IoXJbjmY/Aa1dWvxDsbFebsPM81do99IlAX65R/
cQkVKYAJylZ8CA0ToWdOxSodCW2rk1GeW1SRmGn7kNxlcOfWL4ZZ7XzvW9l7yj6ph5uCZYy4bRRo
wf34By34/wv6/kLQx6rMhMH4v//OvP4XQd/LOy5aVCrZP0O5f3/sD0mfpll/czRgjfTrHEMIE97m
3yV9uvk3aViGbms6DOQUDLD/f/6X6aDm001bavZEc5xZqX+o+UzxNwGAxXCMiWNLPIH2f6PmmznK
nyxE06YmYGuOZqpwciy0GF8IvYTKF41SNdYtUgmDTMto2Fc1RlNPndhXSbpODEHRiylX7WgAorvs
gB4qI8Z+UjfkdgFcxtmFcaMSgR19/GlP/hs8t/6VX8vWITN0JItY02IHfWGCeqI3Y+nX5s2iulyM
mXmKmTQtoPOKfRBrt8x074UGliLNQpw3FCeX0tJIcoSEgNfZDtaRBzEP9iG57SI8uiNFCHWQSMq0
zr80bgB/ilSf0WqpOLrf/2LzvyJ/5803VFUFBSoBSnyBdZZeHVHRJmFidPr8tRwzyp1jWCDJxw2S
Q/IEtOQ7V+4ZjdG9Dp5aX2tNPySW9I+GbwZHnXpdMWfuIZixlWhd27X25OTlPsgUe0UGSrIJ9KLc
t211r6NxO+AdZ5BOwKbkqjxSD7/9xXf6imkVDmYFRKGQ4GGWa1+/k24EHoWh2LhxoqdbxkxJ80d6
G8bBPTFvDWlGmjhGnB+bPLInelIB3knzhyNk0G5L4/3JxpJ3kImxocCknU37UQ8CMnPCyLy3Yiou
XkoiruPVf0GYnQHD/3yus+lcOyZXFFeV8eVsSvPUbbzc0W8aWm3VUsJ7rC5dUpSLOAncpfRaUgfH
gprhEHHPi/u3HGcb0DMhFLJjAioSM8W798Z+YzRYZ7qoC7Yo85cFX+EAgPs0TR+Wg6yw3ZWpTwS9
sa6zTsVR5VQrKaGOhQEODDeTiAJLJrGWyQTfYJznlCTWpGaVty5YPi6jzvc3BZQKWiZ5tpPGheKM
CvAk83ajO/q33HVXOCdyFGGORjKgdyao0znNDxHF89YClmf5Db0V9TT0RbBH5FRvuLewjkal0nnZ
8OZkSAtZdr+0StYQUGLGa4aKfluBx17YIbgJZt/tZX7WRe0VXAT2WEOp7g1dz85o3/eZ5mztgmou
Bu9FZ0WP1gi7pewjAq00swZKURaER6klSJD852D1zj4Jqm8I/Drw37YJkJKGO3kku/+HU9WaQa+6
QDptfuG82gjlm176+k3Rm2MrG3sR22W5dVHmgxo097bUz51Bm4cuypMfCGMdJTbNCi9DYqvj4aIA
sG0c/NYRyCzWLLdOWU3JYMyjhnE1ls4Jfa7z8hebPW3W19PUQpJjSZshmf//M+LXUuhp4XLVEC/S
o1Mt/55grYshIcDpFrwkFt00hV3IQRRHUuq21V2gRA+V8w7VWD9QlfiYIbudbRr7KnFw+vvMW4t0
pETT/GWMwL8ZENCAG7aEz8Gw8HWMbh0njYqo125ghourOmCKHqK3oIuPfpM1S9vGhhMSP2+nqHvG
NDpqHqFFkV3v//t+MyaY+Zf9hmJelTTT2BrxlS/uDphrVJWj1KQtDgrNPJYvsR9aR5quYLyU5jlp
X6MsNR+CMTp5OlFQdafrl3lXIkvZBEMXn8t0ArUNzZKgJKJ893mR4tGpNIEyTzlycDoSItNd2ydy
r8NdbSMzO6cY3DpXc0Dc07csEQkcFSUdSE2Iv4WRr/x2V/xnhvG/OUUMQzWZUuATMP5lJEMRlTnA
ANVb1bPkaTogpLZKKZ86zioOxf1U3AQ0cSM+F7e12wO8JZdNG1qc3oExwk+kaj9Q5d/7pM3pzM5b
FID9Ft6isiqori/++7Gx/vVGLiWTC+4Z/Ie14QuIXstDNVCMVr/NmEx0fO2WQXo74pjMyUC4EH9o
LAq4SQuC7MSaLmF2SMrQJJ8SC0EkrhoAiDWEph/Cbu2j5kfULe3szVQ1nE0qB8WwjWiPXOLSjdQj
das19rb5YuFwRwRuoITLWJGl/Au7pjLufMcyVwkFgg2WflbvmkyODXiVowp6gILxAWfMfYSd+1hH
rbNGMKntlF4ShjG1uuyWBMZ2z13BvhBVWq/UVL+mlSc+lLBZpkGu3bDy3RlhA38k1B40xzOekl4p
qWxkeIAnsO+UHexibL5L/HJNZrGNMQ4o0n/f7+Y0Vny5Jqigkneggdx3GFD+eSwJCV9oSMbTbg6J
4uNSju09QKTsMOKEQxxp9fdgqjo6fVl8HIaxWfgd2XYZ+ZmtkpS7RKXT21QmuAoN9ZlyRvaGBBvN
/ZIkMYKIgUR4Ns693Htq2mrpGjaQwaKB3ku9c+HWzA3TwXzwUstBrhteSHKzHtH1L+NUP4xGo5/s
DNpSQaHtpEcmAMAIPEcWP2AXMNBUm5vEbzDRcx9cdJRh14mIyJQD/fsXZ+gX6Ps0EYZ/ZmKpUU32
l1C/7Cml15vWck3tBkH6xSxoM9qN/w1bKzAxICwrmwSxhduVBTolEpHEQHO2SbpFZEKuHFzyLIx8
OKUGKJH/fgytr7NISxWMaSwciNIiSOPrliU1hk4VHOWtm6DdIbCWqyNEunCiJ+SN9pHV57FXEFUq
8PJXmhWnW3SwYmFbubKcT9+cuMmdGEqBTY0lJiQcsj+aVj1CIjqNOimNnmvFW1PH8mzW+J2jaoxW
NYnkQAd2oNjU+8546Szui0qHpnvMLXOHnfZdSeNur7l4W1lwJrHABm5S3+vjfAt1geTIIo8XJqo5
LBGc/IaFRqWl4ZWgSepdv1lAscCJIJE7pCYwRN9zwBklar/qEDIZmjaco+g9jIbmCLMgjxmamXtk
kzrgOYL4u2lto1y06AfJyOvKpe8gkKo8vVrSDSYEOsi8FRDJ+K/GX4IQvlxYLJdULiiiYOi3Yrr6
MqCNdoTCPRi8mxJ12TnBHbIxofEvBW4FRBJHIYqfgdvX+PYQTddhcOcYqf9Yj4Q4g9WOl778bvdl
dMY/YYLUlyP2pRxYCFPvvZSl7S/hVKIA9qArhNZ3DJ5zKcVdD1P8WVYFm6aOoquqvdZ1od1Hbv8E
HUg9Ndk1dKKL2sJ2YoepRBmXPwLEDRQ1p4qTEP591+rWQ1Ird8CDGjgkoJJSyjht0MOHYP6LZqw5
USfcmNB2mauCoKc8p66444SoQuhz9vE9rdp4NULe9Fs4OHArlqGNLjj3EbBYNqmYaolSIOlNfVml
ssPDEvWApqZnenODFXYnJ5KQF7juEWLPWo366CKKbp1kEU1ApZTbCbSeQ12CwYSGnw68tvMi/R4l
g3sbloaFiMjqgGIU4YvWIUENkbTC28jWYwTIpxyhfCV4rsjnJNy6kMHF822HumfebmVYyS1/drJn
hRX6PJfFGDAZqK0wJ9UMP3jPpPdcxN+GUtP2Dfi+5VipyOB6/Q4z0nB0clI5wBhXDvMB4JD9zbVp
b2v0h86DPXlNXMdaG33yY0Q+tktLn+8pzDO15aMi2Jp4mTReeaF+iZwhqnBfGZ0xUX/SRYJFgmYb
BUfR/gr1Lj6oHf6qlgxsy6ZbVTYDXEOluZkdZw+HF/VdIn9qoUIq5gS+HbsCZ7vansPWMa4w2t4q
Y3xP7dTfYPuwbgNuGe4ZxNjZ1tUs3W9l6I/XIOuIpEyIzNY4IUI84QqqJTASRCaKrPppxrpOxDAi
e+hU6mNZZ/sMwtSBwxbQgiM+2cGCZwjS1uMKw4/Sj+swHzH3RXF+iAfrim5u3OE4qE/5ivWPC28b
NlrW/LK1DJVLWYWnWBvoq1tGhaG7qs4uFLhzXBIKnTTl3tZs0gmcGUg3Nei53zoFLYOx6pKTm1en
JqA7ppp2f5PIOyZF25IKcgdoth4uNqGDQBlJ+aJjgahSILCQXUJC5dBYlIRZhXkjXFotOnfxR0Yw
w7WPAbRplP0dtplQz1vmVT2dcZeQVQFRLNCp6UAFoTqN6xuLu2Edaqtttl0Ja5MflRd/9KoL1Jia
HpTObgUpeyhjFGoZgqCVb6LSQ1v8bPKpo6KqKaUBxX7pFb5/O+7yin4mjDv1Gte1eiU2oLuGQA4S
+DM1O6kKc5TjCbpCQEe0csiDOucYQ+oJ1pX41ntDzXYt5IjAobcugPjx0GQYiegCiaVnj3TOJPgY
vXSmyPoloP633rWVLRwOFy0JCQgLyZkPTS0a74zRY6z161+yDvuzMz3QgaWZYFMUYm03gf/daNv2
8c+BDJfrWHf1XtHdK8XUpVKM5iMBd6eydL1TYBnwXJ2yndpQz3Ap9AfL0w8+HOJzoG4ltYcFQfdT
rrGdfg9GiHquIsFaItjQaqc9jpRQmYz5S+Lu+0MunvyctVA0+pC9QMWaziiv81zGC4NL1SvB2ZXl
2fNdf+eBAdx6EaIrShnM71qCjBkI6FZVbXbXSbks8BJdm6x/K3BlxWhAHszIXLvCqtZUnL8J2lAk
OkvkEE0RrRD/ZY+declDuWD40i6MU/6qycNdpROeKgGFo0RD9gFZf1kT7oKAui93fqv88mvN2Del
ezUy2veV05hPmqY/KXQO170Ny2YIRBkvmslf9aenrN55ve11lJqsZinaTwYvlkX575d6RVbZtM4t
wD04F0blcWPOJpLUHtU18h8U5PNrnJd4Oit7Cfbkj9z5YnKm+L1y0mUlSdJltzaFKP/0QGiIGuRi
LzEp0eRhlF1LW/8JdQD2m8G8yCLbb/K/4q2bHqSH8t5FHwZmrt0VWgCSCe+837XtVteTfeiR1psM
7fvvH/vB0bf0aJtP3p1yekiA4t81AV1ZyxQQJ6fQ8MR0V5Il/S4gDTdeDJPjaX7wJxuUovJQx/4P
HFwlYhME/q4DGU7PVNrXafzkmd5TiXdxa7c0i6FfAm+eHFrxgC7Z8AleMlotOMjJdTeWLSkJ4/Cg
+wzUiY6bV5kCECDmtzP/YMqvh3KU4SfGAzE/mx/GLkxXo1KIhUQmsO5Mus1tlT6D84FCODki5geU
pvhF/vGyHBRz10IfdUIfn/X0wL04v5tfzs88BBEYDKbfhPgjUPxUS0Oml7LXHsJJP6zU3JJlLJVt
x2C/0v1hUfo6WDsrGrfZpDk0qYO2XoPGIxpQFmHCVez6gHhHWUvtl5pbp66jZUp2mMWattWWkW1h
Zy3oiJig8pCZWXCQiw5kadct7Q7kX+w81nUZbGgGR2tFj987lJdQvSfrES3Zpo2sldvlG2m5CpJi
F+yNGJC2ZSAr4yBddETlQdvwse6U6ofiKO90dFaBIrk8fVa42Bz3JTy7csKuVZG58lokQExxjnY0
pHtiRPb2BPEDyo50OH0HurLp7LSh5VShiRBegwalPeo9HTnW6mDSwLrhyItWRPdSzvRysYLD2S4H
ozpQGtqlk8cnni2AMG651KYHbl97xyur7fyjUCkQS0/vm5/NP/t87+/P/sdff/4F4VMcrFsFBcuX
fzOZrU2f/0w+JWY4Qw9ltEOnMr89mt+jF20M2wGf+wBDlzomGzt/Lp9mRYTr/QL0p4/r+RcZw9MI
drfmiIys9ea/MP/m83Pz355fRl6uM+dH4uZh+xMlcWtx2m9CyFiHzBYGVx8LJDurf4ahu1V6Q10w
TxvB6rsGRiY3aO7mBzid5RJwnbEUYc2AD4oXC229TDU0qr2DDMAW4IJDdEMHFdP5KnLAGVIrpxiW
6z98yIv7QPXFXdoWAgGYQNqRCog0Sg3J0ra5kudfzw8N66A7GzHPUgfTtnRSI6DrP32au6Aghomu
X4iufH7f/KP5YX6ZiNTEBSpWJH7/8X4R2388y8Gg0N8NIR5Mf2j+ADP5mDsxnYckJyYJDjV2dqXe
J1E93kE3HO9cVF46FAAFBtUoduE3sOkPIhH2enZFuZ7A+T0/TROlwlENqZJh7R+mqs5Sc3U9W6uy
nEkYNBgHByN3gPnht6f0Hy9nf7IUJqfI53vsf/z682fz5+Z3f/kzvVcRsVfZjDGdCk6wmQ1zs9kt
ImN2nObsj17dBRs6pAiJZwfs50M6O4U+X8+22P/4cv5FPZmXPt/izcagz9df/sL8C6YDCBpATK/8
hloHyt0+wb9APtHvp+PsZ/r8JGKOeiu45YjJXuvr7s61g79v/OfbPv9RrOTJn7Zp/sWX983dsM+f
/emLz7/58pHOKZT1aJwcI79CB6Tg+HvP9Y00tHw5/53cHav6YTYxugky+928Z8jZSrFpqXJRJVLs
5mP2eUTnl7/N50kWswz7/Xz+8edb52fzgQ6IucKJPBvX21ZTEA/JZNwaIewYVWfe341Ovp6iBAoW
4rPluUT/Ael7Nj6Oelh9m02Pv72XVsnqSCs6Fj6QK0QKcSeaLO2zbXx+KCsbN/3na1d42AArXyxy
CHZrCafm01MJ+hXgja551CVc2utJsBAQAwLVxoQ4dR/n41Iy8d2QJP6I5r3dk+2e3enTAR7rpzhA
mTuZ277s/vlnfzpEKOkwtP3e659Pf7tWg6Z5sxvvB7mUdLFEgG40Q3E9NnC2nEKmNwJXDr2rIFIf
RX+fRaReLHJWXGAFbYXggiDM5dZyJ5nJ1MM0I+iiEvnjOsc7tW1ByS0zppKYrsbyRAviBM6ieBFX
xXKNo53eXE14e9ASe0/15CTgwYvka9+hv5rnIlMfgb0Ge70+Q1UvDwB5bySq6DsKLd+BfqGJOZsy
itcmQzD3PLpEFXj2TC+sU9D4j2OJ7knG5mPYFSHgK/t7xmBFeEWoojtv/bUScK/vA+etKFPtnDUd
kCrTcCfCKMG8OaUxS31z8JRvCJwfd7WtvYrII6cD3HSjY5HKPLxX0VhsSAfqlq7q9pu0Y0GvmMN7
MPZvqdKSQxdSgVJVFk90mHTmBo61KSsY40Yk9QVezn6PeubHSAN40yWKs3W9yruqUGXlag6zDb0B
zGSGSjyVP1PyyDZq1TjgQWGyEi54X6RecI/dv9jmbfjUJsRh0ByOV9qQeytjyOw1qjbxruOhXRoo
XLeVF+zRWCcXL6NaFfhxuymCjKhD9UUMkCc14n6XQdJ7aKXLM0YAgNFl+oPYKrAieY+gJw131EGv
DEjFAdStv4+D+ByGVruPregGQS15bIhdZFpkfu/1QX0u452KNeOQKVKCklYz/CfDtrGgptUA8vYu
ZFHcd9wKwwKsDczvJcfjxygRiDi5OAQEcqRuj+BaDz+SjDolgkoLOCB2WjJO4sVdQh/oSPRP+mzD
hleMx74q7ffYI/gJNaO+0zKPkEvUXXXfHCOL8UNoVXHVK6wIotKgVmnOschs4nIU0DgKAtUiay/t
gEtLav1wHyBrFs0kgBLNDesfJRRjoEeZ2NHBq2E2SyQ4z0nGfdCW59F0vX0a0sQMU08DuL5t6luN
n3HVtKZ9jNv82WultjezAIShG28agCELVaC2LnHtLe12EIe+U97QGkfmbQDAcoz9pFmoid8eAu27
oijQH1raCcRsDAtzrEkgsAqxNyyxda4tgR060UN6kJ/RZjI9yoCGJhhMzqGjPdO/YQbLCn2jaQSY
jCIjJI4Ta+gIlE3K9KAhJfJzQz8m7yMt5+fa+a7nw/0QpC6iefPNQAt19XpXgCceTrTwkrOQqHeZ
q7T7MuuB/2bVc9mX4kEvolOslyFA6/5HWlKj8oBLnwYlwafZ0UdyUECONNcfYd2tO5X0qzSJ0JBX
2XNn2Pme9ekUWaxugW8cW/T1eHHafU7fxMrS8tBqCK50PWTr2MGARU1lFw/jU5jH5WPUL0JXB25i
bDzLq2427owysxheRUypmK6oFkumSLEOOWjot2VgqluaNj1a0hi7geKpRxv78DaL6R/AiPAOTgDc
ScCI07mvllEtVgbSE8DszktPxtPRrEZc+3ozrlSi/lYD5JcVQjLjwDyKvPdER0NWgL8Ei4m0sFkS
mvENHyoonhGctijrbwjJ5YLYJ/ekyPTXUKffEDlueEu6MQjmpXXX5Ieib5p7pAcPegkCWfJy5Y65
QbdFQTeOWIz4x3Oa2+fGBwQ7SOV14hmc63wyxYEpyQ0ruIsgBB1pu/7Q1eyR/LfH2sP34+WYusR4
CpP8W6aUZ0uQCKACj1ec/lWtI/i9SGnWoVO6q6n9qBm/1HCPS6B8177pbgrp3lfAk+9z2WiPAalV
EuQ7VpW3Tm+sXRO297UIP0QUkgkW0zcBc5HHZDrNsNGKDvWCTkO5T4Z7OyiQl/YW3h8rHR+6lgqj
kXIADIs0B1atwGCUJyDQOymPehzqj8g2Vz3tgKMoUDHTeUD0qSgemmNIt4On7jO/3LRieBnNolrn
XlWfBSTxdZYVDtjrB3XC13tpTaHf71d92NpbxWUFOCjS24bUoyBLeKCdgRdBmz2JZmXWTf6AS4GS
lpFf/AYXgB1ozTEZv2fdUN7gt9wavXtgKmdhTMm3fdwN34wqOhlGjN8t9B9AOvlbzQ+LOyg3ebVI
O/9JMQiukFjpgtFB/jNaza0dfgS6WX5XKgjDeYGcvI44aalGEmQWdvpCyp4E1dbrqAFF+W2ouafZ
cZVjS6PRxwVR7prx1tYQQeafuIZXHow+/YXkM95ZZrNMhszakvxKAJtQdmPFHEofA39FFlx8yjNM
jjn/jhm2+ckLe1SBouO6wGZEaTgKn4Z6oltlULnsJLzUGLI4rYHOdlNKV9enFyy78R1WnXLNObGs
cCAibuWKtnLYAvXw0xL1ecg05IND8A4fUe69dBq2Cb2GEETmWsmkkqkXkclx3VO6HxA9NPVuZA51
lbg+7ww1E/veVuRahZXDrdckFBWzsG2aH+nQdCDSwrtItSbDBWLCKvZwPAfeVsWDe4Wv9m74Q3aq
2lRdVPSp7+qbImkCWgXWAQb6LW0XlvKm3BY49Kh3k0NYUxXVrX2bWd0TpRVOX4UUiFIAhjM8QnRI
/2Ou1L1TnFe3MRQNDLKdczJDB/HQCFW2j/pz2d28/JV/ctwDVK4RjY/ffAud76D6pGPhOKBzD+of
DysyZPbMMk/lU51BRlUVdKdJiahUi6IXLwbkBS+PbJxOrzalNVCaU+nt5i7ZB2rlQ+rXY3yF8VPb
mcxgKbE6blGvhqCzmA/gYRCpjriMrJSu8y59SfUztNiIUDHkMrDjXWcM9payMMUV4C+q9U7zTjur
stmyI40k6V6NFHS+BcPeK+nMZfSZbn2PMB/T61E6195rrZWe4tjyOJXbiRsAq4k02hZXHVaAizYa
+DNZK3e1rC6jJip8tP1zwKqZCvIYPLpWc/I8V5BAPozbETyk7Zo7Mnt/BkUfb9WWy7VGQLQOZXVW
orqElU40ZmXKF9X8YFYX7xy9k6tUELDeN/kvmjn3osEWC4+bQrJjvXD3ytcRgnXNRFeVx/LJH5Px
3YeBTkgpKROVUTBnbCP7gBsdbo4O4MyRGGMUQcpN5d1xC1Wf1SL9LvHYwDzv7txAGxc4DRXKbG5z
xJ/oHHMruWiWZF6PemQdxETgVhErjZK59JGlOLGZ8qZU08zLjXeN20TbSLNvc6xoPZVLMEvTZdNg
75JRmm86qLy+h5a36i0fFFuHACLEvO6SpfbqePGb7eOhEbFVHDvCWLqu9w5qjXM3ijp1V0cF8m/P
uNppYl9F2m1d7OT0QoMDLcEdpWzqKub4SkZ3digYDCraMSutoQyXGRqFEQ9XPcaJ+xDNzDIW0KYL
haR44injPc0qPt3TsIuZ7MMX6DGz6sfZxeabPe6qpxzT86IGSYQUGLgE9IBr3jsDtB/1tU9i4pk0
bigTiDjt2yNThZotyI0dFI+fhdAu/bDJO4uxOpHuoYicKyrQi65RbCHxbh+NwKLqpFoFiZDXIsxe
cy06BE2ubFVNr4hPInshpPu2rTo2h2lViCaibve+ltyHg9LuHbuJVr1ifzDhIV6nrIjLdMxx32vd
3uLedtEtZ1+CXd82IPIp4fbvVkUDxiRX70mo0SUxq7u+d5k2WdW4CUqoPZDMqS4ZgoverLHFWefU
J63Njt5EPshfaUUYbvYaGGp/D5X+EjfGKwlGzkU6+UvqRNpdrZvJWs+rgfkmaXVFKIB8ac0hizqi
NTCLLH0SMk5WwQqYGwtyyzY5o8UixYK/mQCqXhKEVzjaYxvnO0NxEzpto31X+6DdbdW+jxh/46Eh
biQjAy8c0M4hLky2at7qW83s7TVq2w9q4/dkPbKzMsnhI9vXyq1hN3r4BDr3xPSourMNa1uG3nhW
A9QGZX8lzRki/2thdtoVwyyJq0WR43jOxgvp0dYiN0p3bZM87pIjlmm1sXWH+koee7OPhHuXmaT7
xOZJq2tyMjwtIxq3vcWhRSi0FZwwz5LnhGpqE2v5nedoZMXZNkCzSZ7pBYTGm//D3pntRspEW/pV
+gU4Yh5uMyHndNrpqVw3qFx2AcEMAQE8fX/4HB2pW2q1+r5vrH+q+svOzGDH2mt9iw7QHefrFr2k
Z8nhdGyDCNLU6diE3TqM59r08Dla7G8GAZXT4zFa0nMI98B7UHP/1/BhMbCgvpDxO+h+vxwHtwb2
YNAOk2QL4IQ0C3/e49hkwzwpm6PK1D9siPvUaPm1uc22n2XNZjJZV2cTM6Vun9uh+G4T+M7YcHSG
ozo/wQ9CbiyNO+Dyt9TXLmxp6odk+q01GDV9RMhHDNEiTFqe9z9fcsyu17ac31UO1YvJr7wspXMo
fSIq7PMJ2AicSIUvt6lNpwLXm5ceVqXMf/WdjVUyIHUbuw3UOnwjkVLcQX7WTtCpThTWWFcRt2//
JQ0UEE4Sik5q/uGUX/jvoMlgN12cJrhU3EeIF9JTk/OwOeSB/yVGKl8ndzhDXXlq89w4J8K1iTzP
59kiuhfrjna1A0U9YAuFxphIW6v5m/t1f9Bm59NcaxiEVqV0npCj4U50LhznFws+/+jnaYAhV/+q
l0bhDQJIottOfx4IdbOtaAAB1tRM9hoUGG0g8mlKXLr2ADfJRheq0eCJXwdbm/pcMs5lCxN9No+t
5G/Bhdj4CGb9pHlAxCgVq6O+InMvWHzsuRF3hI/xDiPbFOeq1gXdnsujW5RauBptho7dDd0U9Qbk
J2akqMJ9FfXjcGARYb07NcE45qO5VhfJbezIHP7Oe6an/u4uUTWe8jx40BpUGsJX5W5I9elxNgEv
yNQlbo27J0ls+8kJtDP6AmW0oroW0tpVSWkdXJ1wOFdCGhOagBEhpmLURHk9mUIDKl9QL2Ng6wKB
UQJrtLP3NSB2dboq3jqJ/KE5ZvQGeME+nfV8iw9TURnGnNng+j3zm83kWLfe3M4Ht3dxu3UmRYWr
QFLI/qvJxvg6NcmjmYy3NIuDt0kaWJQrctg8d8HgNz4wDm6LOsZAkIvA8srCLg9kC63I8gp8cs4Q
sfVtKQOo273MLVrB5qaMNEtMYT2Ty5PmnaKZ71qxY036atrnsTNcAipNDw6LMsoKjX9arxNH6cto
Gbr2Ri8OpYlZdlp4l26nzh8Olcv6HLRff0vjwnjQKCfr6/TSsPJiuUKck/3QdKo9MCvpIk4u+oyW
qpvq3dem0a6UMtFt7xmS7JcOXtOYr1IE9kaWyXD1kuKmtR2pt/VCkrQkmcHSvS9DuvNGeiQVNPQS
4vkmtgfzVXEkBqArX8ZOsvgdvYe2N9vfQTnuYN/8Nc0g4T5uPreOlh3A9eh7MM7E362hfBpcJhII
fTtaNuKoDhaaxX1aHjCfPGK/tI4x2CSvaNKIYayno8kVkYf2sMWtI0K8lOuVQQ2Ak1yvNzHQeeMV
rDamqNqMPOLYB7q/bLQsFueqqwAu6TO39XUoEYYhTgTmhx3rSzbtTXdoyUeSW8Ls2FjqxXKAK8es
+VkYkIGeBFkMmZ/iiYJIM/ZD2xxAIA0G+a2WCENPmpL9nf4nYIJy2o6fcd78InqogTQ1xd2wWIY0
kW938/YnkuD7XF50OEZ8XhMycUnyCVx+ZM14TzguHsAv/aOZaOtYXMl9cM4gzoMymtfaqX6oOPeX
Qt92XPW27FG0HR3Wp0T0+darlLj4802bUxo26pnALzySvd+/aqICWAA188gK3sLNBLtRxnBV/Zqd
fV/apPrlzJiWDyYAK5pwjMTe8YmmWbHjg9qxy4u1m1lNrK46O0qEPpz13N84hN/84jGRU3qE5mpR
S20TmffSZl+P7TNdmpRee1eLFf4Bnzc8/8oG+rLqa3p/FwETddcE8w1YsrbttIKQdxW/z00Hroha
n41dNP3NUo88jbKL1nu/fiQYUqf21iFeesg/rLow2OFiCKq3ko/bAj/rbI162Cf5sNe676xzIGdl
yn6sxvHLKd1zQEdK1Asdp35BCaE3Oc9OX2nblrjrERYB00Ed0MNmzMe86bizkuZHJSX+JvQnq81e
S6r5wh7JdGs5tJ1VDTFZOaKiqNXCkcb6b2kIEfpJrodmKcuQzhTeO2nl3sxBJ/Fu7yaKgGB3sUBx
F4LYGnyPg+nVyH8ek7VlNcWdwpJXf8zuwURnYpJAZrRHBhBXJ9qnB7UNlMB5mHpvODcsEfQHu6ZS
y2ms7wGLxcUoHZL31FMHAe4Jgn+83QL6AERJcjnJecJlTCrhknk0+A0GiWV/HTBGPI5941zTfAS8
lsc3Vek736udP6q5mktKvUqJjlQK0ieOWL5yDW5LqQ+8n7qlPQ4ZDUnGUH//mOHjyf+kVap/36BV
wQh1/Hiv801GKR/4m6vm0DFfnWlS/xar3s7cmDDH2eNhND4ZuLKbXEx0v24qrmReH0c3Q2ysC2sn
auypOZ/mLWrztlRDd62Vf3ESo7qj25pbI3NXknX6KkWb7Vk34x7IHP+C4ejDbpru3FLBjevZzqKO
xruN6AsZzW2P48GfWH3QAeTGLjneEk+SqM/xOOhstqm+9YIkfZlZSWDVxR9CTHYrWuAFuIqHQ68b
l6Vo7GuMLXoiqWLPz3ORNkcn7ZIdspKz/ZEeRUJbtSYfzXxCpdeoMbSlgFul5xfham9jzP7Fx/N5
TvLm1mereTHQQvp6WMAqIzmp4N54wjv/fCk0m/dcX94LL7ZwbtrfKXdUjMO45zZKq/7M4oEpub5U
uTu955mH7zSFVZYSb6jy4KWxAzKdhTonNMm6ENr5VOeIcVOBxJWn8oYTrr+Zjb8PwEFyxke6j+wK
SDLyguJfG4w6dcsLD7K+uVp5qZ9ZstARv9BomVKgAmEWJmmuXdpiKF6zSeRP3ae5Fidldf7K03lN
R0OY6Nq9rZniWcdZH5UGzDtsoPM1MLqttuT9HnqSj4mjW/Y/2oLR3bmiaLD/mmy/ZDgMU/Yfut9l
B/3rB2Hajpz2uaU9V3IFmg5OOMM3uc4lcPKalsxW69oTAbjfWTv4kVGCHKh90M/KR+XNJgD7DLWe
XU0HMg5oWKlpbXOzJcZqZ4dZ0NnopEZ8wCGCXWim9GUufX87rjlnLiNuqMXts95b014ZtF0TP75X
3ry3JF692jceyir/LZfVQTM2/b2icrFSqsZ2OohzUzv+UVQIhUZWyzONPPsaOueNyqU3fgRNZC+M
4LNlPFop337FhnKLub3ctb6gI7GC32kxEe/x6HYnH4UlnWose655mQvtU1Oju6/8Ztl5dVftmuxN
JuV0oMkFam7ljgir2TWu8nSbFKO8FD7Ap3ga6E/JPwOgaJlvlhDtSCZb2FdI/CTXJpcqomVN7BxD
cBoBTwqdiRCHpgzrlzMiDufyPa8LuGG99mI1xKnBW4Nes6G2tdBR4FUtT900Vo/x9K9iKR+NKbcL
JJ/50U1jcZtAhOle9avTmx4O1NJizdNXVMoy4pGt5HWoaMUaHe4PJv3CanSuhI6cK31gf0uqhI61
P2s3lv3PAQTyLXJd9wANxtcpUUcMeuaZEwAcKD0QVlEMDw1qwEAxVnBH986fNe1fMct6z84QmOJ6
1VFNfplQRq6FXuDESag7z+kWu7i5dRMA3G6B4ZUPRf/6n39jjrwvsGRvtQzDngtW9qxZGFa1StlR
Ztv8kLmcvWQmRHrLSMaLJR16roa5gbm/eIefwIWpmKDMnhslq6J67+vYG4XrX9qRR6qZaPVFzeJ9
5YP7uqE/1iys+nRwo/9sfm2MDiXKPPzcFPkWcP0K7eD1cu3U5bz3HYnB1vX2ZrYMW0+fY+7oiHcg
ox5pPCk5OZ661JgIY3Mti+muK5RZRHlcT3AzMDjxYm2ZaYwQd6h3dZf2z1KKcTcNWDjaxHB3dpd/
JOt54nlxtW2l9pT0wOWACU4HfIwaHCfPO4xzG3GpfioqS13ZG2j7VsGDaiu7e2p6HvsqwLNngyGr
1om1YizGEiM2zcDDAbHL32jkLzaVhOo39rR7ai7iE8/hFiyZCfUtEnF/bh3okzAl6TUcyZvxPeFJ
lOPeHxDkksl4G2uuZa36i4CZH2Z7TnexKv2t0XQeiX3s/JYprUujjHOjL+LGPbnhKgDLnFJ5dhFV
UxMWTRBcpWO8IOiPKN1orAfHU/OLLWzxlHBkwdjC1OLNz6oHTwJYB8AZdNCxWcczkFHxYl4QFwga
CY0VST37YdyB22iI0MxGar7QdoFPWlxL2yReA+CCE6z5dq3cps/SGx8qikER4sJcy9zfFhlFzwXR
Q6aEg2nwz8Z6eJaeDlqb100D/dU1s8vwZ+RhJ7LuYNYe+l1JWyR3FJotYFsSDNrgoA4uLLFOddKK
xxE9YwvWGpMEtUqnBrsFO033oYELHS5cuC40XL7H7m9wIvKNF+s1A4jKvqKDvWANuAvciXsnSINd
apuvo1V/2marHmJ/b5ZBz/2ZC1ATB8wfbnlfUgLJUwfucWg+TE+LVJk9l6aqIm1w5eNSl0e7Fdva
SYvtz2YOuD/VgIbyD9KYefXMLOGBYxoPpi3O3vwygFAgylwEHJDQaup0wqDlqg/Ht/gmIS+ZtXXQ
uCldCvtTw467p0c7ZCnR8tgEZcUGM9nOhZueZa1zchh5/FamMvJT0iOVIVkTr1UckJ9RQ4AH4lyw
k7CH9bWvSiRYqc7DPKrHlwSz0tmx6RkWb4xObYiZWfBA7vRocJeDH1usStbCNbMqX7FKT+fAntR5
ZlM09SDSBrpNrx2GFXCly6e3loroplWef/4KbFJ1hmb5lrQddHyrXk6JzZefv5oWi2SoNqMlFf3V
0xC2XYK20sEn0BnxvDVNbGN+luCcHuq7Ij7EJpmXuRrpG50EgKzaA46rwyV6oadrreskxt4lNGNP
VTpdO9b3P/GyivXq8yL+YsS6USPpfvTcV9LA+FgB73eKhpuzp+iIlarZNK7mna18DRVkiIE9zd4m
CPMnS/zGlug8Szvf23NAa4gO2rOEgNYPcEchnuTyX52Vv1Im/z3rB1Rdwvg8lCFzMNueWJkxf5UZ
CJDpl62XHHMptMHAt7hEluLPjz+CtnjkaZW1V+rOE/p94UYECvgt5QfN3k/HlzQQ5kVLOSmRof4M
/EEEXr0Nbop/hnTajePwMe50+q9jTZ5H234rjem+NjJTi1z/FdlSgiHWQmhGxslZnKsd+3XYS9K7
gU3tbDZzMfRHYGy2dg7i8tIMSR6qhhivXTN1W3IgrhHUgM6t14Tc+4kxyQ0lW27UU54OEl7ef1pk
O/Mha2Zrl6325IrSOtaBhQT9BfeiIUcX4e/2d32JepIpS9vO8PtMr3kZ1rbxxOeUqPSY4Dnbqa2o
ZrnNhzLZ9BOCeQeIlq2OjIml59CRShofh7x2nrLMLfCnOkdxxQMZv1o9RaQ0kk7bwMWRknkF2mg1
/8Ea3oL2PyWa5l6Rshj7gdhmNLK9UrxIjTG+KJ6b+5LNSzn0La53PyN1iaa7OPCRqrmG98l+UWFB
qFKE53Y8WErXD1r5SdCl3o91dksRZDckS/pD37sR7Wj7fBDeX3Xo6y5SixqAq3U3P6UhpHM0mlQH
9E/AEkBL89GiSCkAqMTz59aO8iro7qHY+FeJpEbRMFixxmgoGG48uVMxtzwP08QcVG10CApJ7sX1
pt2UwFodvLK4TtXwdxIGumQMh372XluDFUlLtzkcJHopbFmqSDYOgirrSiZpM3R9kC1cUJ662OhO
jdN9JJYO8rIvH6Vj0vyokmvvG4/zkC4ItUUcchDSspwQqF9bPXQCKzr3PwomHfWg2Z5+7Jb+/pMn
kLbxgkWzPkrJXGTb4ll09XhYKvdN2mBJZePNpFS0LwdUOypzTivyHATEbRQxPbZOQHkM61JJ+Sfp
WnnORipUF1w7P7m8/09E+b8RUTCzEI78PxNRnutBpv9j+6ercWz/L0Vn1n/+0v+iong+JBNDp6rM
JdlI0v2/oSi+9R8WNWWubQEP9lc0yn+TUSznP0zdMRyACJaL6Zcys//xX2QUy/wPcj2EJR3HNWhP
s+3/FzKKaZn/a8YPY6zn6I5ur4FyoijW/x68HDIzrxg76kOH1M3ROHoX7mcvDDc+Ss17p8b+Drsa
eDVVO+R44F4gy4/gYjeD4/r7m1cG9c724/IBJHHM0i4MFtBptWacrDqZQjuN4yieH+YO5W/Ug79C
FCQkFugNLnGVrWULYBRZT787I0mYPPhlIZ6DXI/0rrJeSZ3ShjhZ9NQuyPOTKyNnzq29hGYbOgk3
wKLzEwZdboW9ARBd9zglMWYKBikM8OwMd5DInHPgrKkKsm+mYUSQ6DXmRNpyg66pjnWcnfxpInKm
EymzuiTYVw1cldkOdrFMaNBR7kMP87bvm+LZMwqEfXDKZMYIHOHuC9vMaM76xA2tVT7khxnqejq9
4hoEEYwhjCzcfpj87NxMJjpHoPoPzZqmzUpJSoQIoGln9kMsBc1jvF9Orqq+8NYwxtTU5Yy1aazA
J4dBZ53aKFiNbOgSBSLdjJn+TRYVEznBcitrrT1ZsaPJu4rGD884Fcr67NDut37P3tNIjl5mOC9B
29tRnbXHyuQejuxYXrBxsVQ2k5NhQ9qKuaxM858FdnlpvTqgHBDma6pQY3W3qCLAacHURNeZD81p
g4mNzRaTYiyZx3Ott28ok+WxZ80MYxJpOE48/ewM2jl35+KUonisqb0p0oPmdaSIZWcNc4s8ljqX
okG+T1PIqMC2476bgW1zcbRStevWK8lSG+9Vs7QXzA9vU81W2nJyrDGx7t1VLnGrk56N22ENeaPA
BcPI4kXRqOOC+AWX5bzFENxoQGeq6xJ2BJm1ayka9lv077asHnUE7bPltlDj8NkClHCX85wvzWaS
zlPnWfmdH2ioBe5hUb16abSASQn7WqQVDOrFKNyQZZPPHr3GnJcnmM46YouY8Uw67h9tXDab2vpo
SqP5gwFUXIp4rJ60cW320Ptx25mj+w6r46DE7BwqomchS5WbB0s2oj4h4X3v0oLWztcy9SChjS8Q
FptzOpV3H8dGNshnnArLae5SJuIkPeM8Ri6KLRgayjkwJ9JH1/SHxiyTo1ElBzKh3YV8EYQBCU8D
DMFRFO0QSd+nIJjpiLafoT9LbXnCDZkfFhwZ5+VLaAyzXkZ5K1rIM4TPB7PIZsKD8RcWTEgeMI94
XSt/7SOodmlLAb0ocdwYuMUEcUrMOOYUak2l2FKz+sEDbWi/vTl4aRGbbnkMjrF19rxQqRp4ugv/
Qo+nimqD9jl/ALGed/mrXtpbzQnWu0R109e6E5got8mcilu1Tx64f5257QiWYGTyswRQoS3M02D4
GL20ftzD/gN/U2PZnJphn48ijfqJwUShMAcS+NMaau7MN+C4WySnKWRLlT0kiYcWGUB0NDTvMa7d
F44g71Gp4V/aW0Quq7jfZjXduW45u5e1XqAkFh4FwwAZWrfdvcBwzFK5prLAbR+mJPMutaTuofDx
dM5ZQfZBDiw+/eFeNq06kQpJkX/mClvGYEXQm2F9NkHGz8f8bXgsAmj+CfZ6Onz1br5L6MHZa0mR
H4RFuEva3bc3zEU0cSNhHaClkRJ++RhC6vfPqtNecSSZu8zKJdmOGk6WC5i1xgq+SRPtcUnFHC1T
utat+f/sIH7rLLbGjVFZm0xz7X39zv40IxTMfCraOObPPd340W7TbC7vbfVdFnJ47UDxwT6laiBw
DrpNA5dNbtlgAJ2wvMtEYBs1TLZ4MZlI+oanEMj8BKMYyqgvi9Cbv+OmAn/XoqN33It3sm/fhYOg
no2dG+IXCYkq/+ryrgUdA/Ech+prBWojnCfcFb0TX4Clm9SOV38Xvz0NOAlCNKG/pZGwAc0lMUUx
snUF3lsXRWQZHqVlhbE3uNeBsIK+hbGIsInkwpTMO3PO+FCm+lszTz0+L3IakFeYIi0TsDgdd1OQ
Hls/9y62rU2PvpFqG4VLpHP10+ARhqwWDg7Q+iwDElVyzFNAsNhUHPXau50lrzP4k4jFuXWcAy4O
s/p0pnLauhbKOauGkmLn9oPu+E8/LZCLuqM72eN99TPPufPk63YGftowQtZ/TLmuQJZdEWKsdNGW
IIVPMx9NEgZEfRctqnKb7dHkbMbKC3YGgahtZxkYqeE5FcYa4oDxFC0FS2Fdv/qjs9ykJ+gBbyr9
4Ffic1mcBFI08NXFjjROun1NmGHjAY9Jeqd6KPEPYLwpFwhYNPuWrmmevIp4pVMJTMwgVU/oWBEd
d/MhyG349Fb3bkk3PZgyM+AfZqhJCpU9BZWKK+e4LDnIB3dxQtOZeJfwBitakwPW64Nj3Ty6rkhe
J6rBy2ntmkmWQ7/YX7PnpddFpBbtE6tFRv5DTTZeqv6g1+Uvw1PNvRyT97pd/lbEoCPg7TDaZ5pS
a6e/0aO+Lt8ECbW1y9UYug/fzdtDWyQqDBo1hrEjxJZcqYsRbCmfDVMe8xiPQcb5vYPFbD7GfAMW
SPEnmo8jQYbvFy2eYurjg2/SVWB6hr5DDI9Pjpsg5Y6wJ7PpCad7+ms0DazHEGIbMTgvfqy9cixt
Gn4k756RfKWIcFs3z/sHLxvoJWSCgWxf64ccwkiYk3V+tjOF974AgN/qnHl6a5VbQX731+TOv81Z
ygcjq+wwEBfu4PafUYfrqzwVk/o2Hvw2g/WVKoyRrvT+OKn/K27iP3RbqqNul/ZLNdAmg9Heu6Qd
YejR695Hmx5bicy68/02uTtuoEhqpuR8Znb5MqOMFuNWzgp3utvlOF6tsatCc9Gag5sckiVOv9HK
0K7cTjyz3B72I00RVL1azg3HK/Z/u3aJ1pvpwWrZjebK/lcngqOxuChz/k59/eKlXnMk5IxKAKZ1
aZtkr1ISGDCsAQpQM3HSQKl68yAvbnXPS6SyNiWOOgfdSwAiDVe7Nf6daneLUHTPfJAf0M77Y4Ma
UdT1GuzG795nUKSlNezcGFO1VXTJmS3HnyzxXFZX/sCL4mCcNuhtn7L0xRWP65w1lsvOLGJ376WV
Q6arfeXZu3O7JD+C4BjCQXfuQ9M/muoY153/G5Ojxby7BM+L11tRCtn1yp4TGglGIdJ3FL5kMUzs
JGWZXmthU1lLqK1vHPL7IsrrRCPCgArjVNY/0SsnhEBINWalP/pYmpb+3VZO92UNwUdsNtkvHfl5
O0L6fVQCaXNx1A5/7NZN6jcQEn1ISQU1QJqTIUaIGuf1kn7Ej0QRr7Gnpu+EGE0KBO5j7q1nvEWf
8CTqO12UtC0MV84jThDfogPDbi+u8rObwdsS3UvJvat+OQp+MZAISkPIb0f1YnTfseR19PrMvfmj
fV7SUot07Z8VD+m5XbOwQhf1FvaPQqdjIWt4gHfIG6tNYSpsjAsOqZWORDDkzR/sE3NcGqLj6rc6
1tIjpSpfjQ9/qVfGfKjj6b2t+6htiI+xQw8+2Mpf45Y/vvA8/YAvfjNl9ht+I4mMb/5TayMGcw8O
/EEfTlaWVzuuCUDap03umsO56kf4ziuE2TQzVkwEArl6gNatxzIkXjKcfn4hHvThlNpI5vAqSrDr
8XOjNAzAdU6wYw9zdzn3evpW6bW3tcfpi8Zgmn0B+HMGYsFWfvzm6uglDB7jaUhgjf984Xw+pnrz
hEVGD4k0iFOaQYrjHWcK96E2yKszgF3BBSVRvIYwfxrmfr6otSwyG9WHUQNRsTMD6rvuBHw2bG87
d9HoUl+XJ+zqi5Ft8pIA+yUuQQrCk6hBXUr7JF3IVZg3DTSsBqoJZoTdINsH/AYsj1ljbVNMx9vM
hKuj+uGceAOsm9TuuXG2LkrLQFGoX0AjY7aM8BquY7P7KdtJi0oEJtqnscSPsXxpp1mEPeGBLUiH
XWIW9aaknCvE5PrUOp4LeWbwj4wnS+vd65E60PTTzTEiyq90DBLuD+JWOoOzlZkiV2NQtDEVyTHW
HPsyUXpXZfo+l/g8k8ZOr4YWp7sqF1TM+eLmexAjRCrogRK4OgnoXseleKvTGik9t7N7rogxtzi1
hoABOc2xrpTevnHa70BP9WdNgEVQAh5mUWHfpZWa3tRl/NCUBnV3wSaQJ/6vyqQfo5ZoroGzGRQf
SUgv6UmgJUplSWTfINgCXv8gP3+YuzE96FXxayi8D1u4e9kYF0+ln6kTANUo7Xetu2K/3bQS1HDc
gh3DDdbzo1xug5w/ZB7sFr3f6IpMjA/IN8QCffLXky3V55W2fuRics4rcbKRIQnEx6s3uDBDWFTz
XnEr7tJxPFRToFDVzX0/+zGgcKyFRIUZd7kDEqURZEPaZluk7tpQod8I1Xun2LkQC7FP1tD+GQXr
siFz7lqPPTrQyQsTRMa+m77lyqdqANMyVJNqyN9jq3FPgaT8b8Kx4XqUsHW3n9+ophDs0Db5oY2h
OfQND47GYv2jdxs4Iu9mUprnuOZznMIpitoRsVXVDZ1M69tvyEvFLQj5IA2KcxwEJg4qBPmynPcz
7rqiLdwTtdLFHl/SbVTTVpK0PgZz2UYe6iphNL6nnl7LjVGYY5gFdDbo8/DMwfOUDRTCipIhEj8U
LQEd15HIUhDHVXnLbHpfkLI3840MnnFsYGATzU6Sc+ckMUCEL1YyOJUCD8fcMGhcArsHfyLOk+VU
bMwlhUs/33+JL5hbz1oGxbbQXs0OlKY7pyClhN7h92sa6sDsBDePbkBKn9czLRjUs72UH4UrsdbQ
QDooXCW1xhzFLPOCbYjCxcCjyDhpSCekyV+moY65PiFmkTp73XRe1RRbYTBqd6yEwhjuhm+szmdF
faqHn8gvHvSFdrdkaQRhyv5Nd7Gka256Tbzii0SjsfFHXE0EwTSdWZkuD1qEYCDiHchXLgiGkrFx
NzpMbU8RWRmM+VtVH307lc+m+e0uwVs5ZcnOxHmhRvYe+WABz559c1+kt3JmK2+6HlAYrT4ORR/G
6WTQiSg/jdY4VCkj02J6ewLFjyIxfg8G8czBOdqD/iHRAE+1T835vHgbOQziUIP/jPskTIU1wPr6
E6BI4FqTe9nPTgTBnlvM3E7bxPxutDa4PgyovL9NlDK/35KnIVmDMpb4ydnt167NHrB9a0qoPrNO
S0ACHEKSDMgtdcMTlrKWEebOYYs3ZaW4mIz6W9n1SaQXNH+MfYNNOgI4v6F9kx4ox/hSU0GlJ8nV
XYcywvvSPcdaQsWVoKsHIz+mSP4r4dSveiNFtLg0OJXOEkJecWhqG6dtAds40mwalvBRmug0Kg/H
wSSHlmcZ5uvaYgU/01fPDbjlbX3oiilqluIxr9qjnOrvlrsuPUU0X3ujv9WK6da8psQg1MTyAWpO
oFE5UKTFY7+24/TZbzOljlp3Clq9lnzvlAQyJAdajRSymA98rncCrj4R+e9G8nbAyHO243beOp2i
m2Oc+Fxh3TfncKERdWM31R8dV1Xbus+tLqCWFUBdYtgOpg1MjAT9nxlTymjxlAus/sHkWbIpucZ5
2FoJ+Fw9z+G5UDOzWIBVuX9k9pcv0i90wyAVz1NCHVtuWbxA3a/czT+Uu3Kzj3bHK7cuIWzyMk7s
PKUJ33A3Fn9qgGPjtJpsMTVhnguhax49GR8SvfryWVVN9VRFhXROcUUBOFsZDCpaA1ALf+Qo9aMt
4+bCpeqsC+2xqeMNas8t6VbEfvMMGSpbT3gYWfwUepdIayiT5qnKxm/XhLjUG+57MtLH5/LDQaLo
RHNHYDplpvaZxTjxaaiCeyxOuk8Q1uaYpzfrEFNoaLTljkNN21i29dhJl27HiRN3tFOm1vcl6P4u
yv4WS/9a2i5dSlMkfPXWx+4hqKa/GW7e0Ojmq5ZZn9rUPi/EUEeRfY26cfcWFerBeKTy5GMsDLAT
NfqRk1M6RgnlpAFYDNT0ZciaWlrJx4fXgYvKA+5RHkODdSSvWW+wrL2SjD3OTX5MsprPU7npGvlR
t86L4hagarErOMyLOj/0I4ZW0sssv/dl6YWpV6O6AiSgCR2KLl7+Td4YuI5168uHo4M6iu+Vem1k
m2KNavNnjPu7xy2EBBr/ytdaOPx9iPOWOLT7mB7t8qvGP6N13dXqFA9WPaelXLGuK7Bi1bL9lKZ9
jp35iIkZWWWq3iYAyVykAP/nzGVSR/esi+/ZPlYaO2M6ubnd+CX2iT1ktS+IbR/26FB/bDA/1hVV
YE11a5cGL8wjPWOSdpaK773O5WPAeyoBxtZmIcZ8SOSKFzbHredg+l97HyTxVWoC1qA0hW4uhcCs
zgp8Il3fb7qB2Tp1cH+l3IJiYb/l1mtOSUrgoH/U/PIFDVpWdJUn3fSvISm1bfLgtcPFD61s+Uj9
cuR/RezNEvpWUPfFC5r+6yvrQTp0vrSo2oM/RCbp3vB/sncmzY0jy5b+K8/uHjLMQ5u9DcCZ1Dxr
Q5MylZjnGb++P4DKkoq3qrrv04bW1soyFgCCIBCM8PBwP36O4iXieZ6+98TB9AQJQMVTlkltCiu9
vsmHWF2DzPaIcVBWS4mqilTSg1bflFYXOZHZ7NeV5Z3v4ZNhVR4tomEPksH3L1F3xDElmJPkPvRp
AqZX0iQdItN2CTeSspa8pkCpqXtzQ+8lySHN9b2t4Y1iC3uCKlIMMKkvNmi+1tuI1IS3UrO8WTYA
plgrurMgRgELCOeo2cmoE2pEF0VYZgaLGc8sWWMWHhIWfk+qudyn/U5gWMlRjv4VlQdBJGlOaWTq
WpUAqHRxjeMZU6yUBK+657brTkQKJ7ZGmrox79shqAJRLQgmX9N3XbhUOtNGrRQCAC0mwG+grm7i
A8FiWjfavSvRyi1oNOk1iX7k+0a5hxVlnRTo6sojK2LZA5QZDK1dBxQ/LiJXhCAqKhZS3RQguGV8
DIm4pKLOvQRPK6GIb1HKCDUE0GsIllqBcSf4mfsNK3VXmENShuqclq2KpqgvtMuh/iFmSIC1AwX4
OfZZBfG3kIU+nbVI+vaySO2xcEOVFzArg5CEaFje3IO+KUysMbEDU2lE1bCfhd2SeVFdyV0NxqkK
y5mlGQiB7ZMHBCCvCte9y6xIs2HaeaQmkOgTvGYNRsuScnnp69aVmKsIVgJHkE3PP9dhlUKPKVLA
HWs3WYnKBjRyLFvC5q3w3LsKQTI4QF3sjktclbT2XCzLWzOqTKyBZcygLM4pFwXiXFEuCv3PiILN
mCGgah8WxcDohIoeLLAq4osoEOarSQm4D2+tR2+poh/sCmtAPq+CoaiC2FA2zV/gQWInwVbpg5TM
m1xfeTm1Rn7wCLdWdqWCHZEKumGVuHO05ICSxmhmIvfqWyLKUpAUGZkRbmRiIngg0Y86FWQ7le8h
jcsh5GARplkxkl/u8FKC5KZfox7VUDgdR/l9vDfKhaKBQ9J69FKBPc2EeP+a1RS6txJ1KI1ioajX
IzYVcVmqntVZ3jwQ7a/J9L8HZY+Eefyzraj5lEFiDwJgYT25HFz4JyElzwElIWo/PCVl6IPwSG47
g5sSr4FHY3mI6hcagurqi2y0t2ZCCMOSUNXNNAIKLgouAphFMNMwLkOHmFELqdYtTe2CjC56KJBF
fxGoSbSSunIlGcA6QkEABkAevd87ZXG7J6TjI1VmGwELOBFcSQwlp7A3bktlf4lbQOgfygHCmKEt
BspsRNhZpdyy1gxIhkFtPyMPcdMXajijGhQJKDF69Tg5VF0KDn5SnH5uiFByQhwdk7nLbmR/LlkB
zre6jEERAyZ9KdqKHhs9a7i7etftfM91iP86mZD1BMMMSr+V5ioc1wYKMkB9dF7Fj3pH5hAZNnwu
MX8fIlS4vJhVCuEuZRmK8FZ07SPZxXlcKrNCNjaCVf8aaJJGU9/NLipmYsZVWqo86Xu+8qrsyzng
nZ+xNANRcZ3CgehIqJFR9bKTxRFmuK/mcaNfF9pIQhY6lgucWHfPc798KY1wXoCPwctTAcPARNAZ
54JOcVrBqhVVveiuqaunjBq+8VqFFp4nqbrFY11WylNuFQ4ZCxZb3UZibvVVClH9ZOvGl1DTPFly
f9WK+o0Fw1u1X+pD8yTLBsTkTB7RTIahVQv2s1IbEYRYH2oxEmlEuIG3xjMpUm0eYaRgWsMlptoK
lQyWOnAcKxmm0o+lW7Mf7vwyeQJ56lSg+Tqj2cV6tlXa9B5SGVptxiiFrauY1+RDis661Nr6cvy9
asSaA8rf+coLQD5iql/vq/KlzYhqDQFwXpRZCRy1oFqQKBfgaGrbFfVCgS1HBVNLzMxIzRbIQ4hO
uj6/RpPxEeobmrtkBpBvZB3kZQUcR6eqLCjmhQJHXpY8B5pS2mmQX5fWdSLpF3nvrQvQo7oXAX8b
gfK59uBTeqJr6HTVyXle1AhVhQKq7tQBWe11EBCpoqiNZI2HSmMUBQ+d0P0kq4gwHmDUrHKvlDq8
Ec2EwsyoWXVVsVUj8galoALcAXaZNeplLruLoPZ+phEJVy/PTMJkD8SePSxhAaGVjFibLsqX+sUe
UggB2GHfyLOkI2jdBCvRcpdJK69SVsnxAHdAQhzqytW7eUUfESil8lVp6Qfeug68OznA8RaUxVD1
y7DMVvu9gN5eARsKWZcM9rCsI6skzfbm3rUjrb7dEwSG5MXG7C47FfVijOJOTv157Ce3Y8evhOA1
jYh6MKelDRWeKVV1+axQjKco9LaFYF1EEK+UlXlPov2pDRHw1rotK2zMVS5C12tqttj/ShQqa7q4
vO4Z8rYE/4idNq3gtFKyxfUATKyuZbFYxqUEgHZ/JxN9yPBf0li+6Hwf9ebslfT1c9mZKypMyI3L
8dJofyRqgn6ttVOFAbaYZCZgUaGtGXmTftaxet/L5n3pEXcnGPEzqfS7PtTngiCv9Sp/II/5MuAr
1vsXUdtfq0P5K8y9+yQJF6EWXpNzXrdjjXZPohV8hZUE0C0vhTS/Q21jRpJq4VvRmyySB9aVW7iH
EKirfxCGWUEV39fhayGIN0VUPlO2txCSbIey4pOctc9tBR+TqypwBhjUKMVXAylYJSX37coo7YVM
QED9zdjaeEYwY45Zm7p7L4O9B/g6U0zzJ/dq563neGWxTBE/JJOmM3/mUnwVdHfkl973vXmRu/JF
GYUvFLXZrhGsIs/dwcZ0YSKZqgjJ+aCo20LJ3v0mRDyk2WpC/aQwqHTYvPReimc+OdNQvI5K/xm2
lk1UyMTzWODWGBMG2CPMsjvN96F3Qa3ZyG3Kqy+oh1wpDckUsWovlSG7bOViUw0KdYMS4WfmS9Pd
lPtwV0vtHcGl24I5xR7IiKQS0nb9gJAKXRvridjHqI+42SMgWmesn24SrRVstH9jQpF6XW2RSGf1
VRTzaCMOxiVVdLD1Id/OQrv3nLGz7OX4au9eSfti4UEsbfvEr7AzAqGSEtnVfULQCn7Nfaz0oCey
RVoUaDtfqg2cCFUCd6YJDSw1A6mm2BXK1ZWYXUZVP6+NWyVo12iGA04gwu/KT1qfKMu4IwQEstrQ
x2gMZULQ2FwOjXoe9PIVmkZvSgcrbZEtvXjY7cmiQpGD9Gb5Etf+TRrfWZ63txXDeOzNlz10YJ3W
/UiFjEyKJF9UZXhDwfrQ3bdS/trWi6Yod21ZPnlq/wzBzJy6TkqhGXLJSI1ZVj962T9XiYKTFllm
IpVDgow7pRTpuqtk+DbdVWgYgOwrMhvgYtCm27YWsbiYZHRI7bI3LPchPhIWY64DUx1alOaMTjds
MDfyvJaSRY6b5SC2Aa+cO2sM6Z7s1rlF9QrogA1rnJWvRg9qw7BvB5erD1uR8EOmlKtEKuh+BJ40
9Qqf973n/b1kzi2rX3TSpZ7Hd2lULF3luhsovm2LW13TENjDVRdrwuUI82bUTATZQhAozq8Qhtcl
9df4vWGvX4uKtfVy79yTiAsXMlCd8QtjVbpFZ9OfjVjyzq1vLC/ZsOxYITl7L8fUIjbpgwH8eDiH
UoiC7w6YZek1y0gzt4JH/nk8qYvzx9pwWe7573LpUTga63epnF2Pdaueo8ATlya3JpASFfajMIYz
qtyPRXbajTgMzOTQXLOAs+FcJzLclaQRh4dRny/QykUmlMsS4UNdJSgCFR4Vpcw2cGUTYC5D4byV
4tSGoBQWmXZVGM2lReEYSj/rPVUOkPOc9y7F5161DAZlrT41NUHs/q5BMLTze5TW60vVf3bHUGab
vget+Ua0da0j5E3MHcCx8ZajzqjLK3cfve9V8xym58Dp9XxtiuXrsNdv0J2atzUUrAkRnFpx+ALZ
FsoIah5MZBaHS0J4Tt0bLwnZtJlGhjyK0o0UQuYEhkudUxsgUTtK8YVBWtUJqhjoArABMlCJg+g6
vm0sP48mExLuJz3OYc+LIZsSKOEzqZKFoC1H6QPaEswjqIlzrfdWFf4EIOODYMT/h3/+n+Cfqi6j
MvL38M/76tX713+9JxWE6uuf//0v5fCBD9CnJCJth4wF6KjfIM0/pPAk9YwJSbaw36oF+gKVvCQ9
6OEB7ZRkOIB00dJhZ0D07g/Up3FGuZFIIg0pHGNS0fut1fehMFce7f9XUsdXqU8hyn//S6Zq4k/K
DtyaaimKiFqUrqiypStH8ksp5b0elS39uS4J6MfC3gP/+Uir/WWTZAmTQzMybh82j09QoyXkJMYY
og6H2MFNuwK+Ry7LSqslAQCkLFuLqh5yxXWq7tye2tCkF648Q2Lo1uauKKCXVhllaGgNv7oUCcmE
OkZH6nsQPhSgMSMJdHx1AGnYuQZ4CegCKYWlTL6tN60XPHsC7EgS6zPCpD5y8DDUhy0h37iGudyw
oMNVpXIZ5Xo4i6GPhOEJbk9nehJcjCS9nDYFePmH22lTjVkvbc0hbaHKr0rbEzL94wMTkP/QFF8u
M33qSytNZ00HReCxfjlIS9zTsWhzJL6GwlVvnqbNfd1GsGl4d9ofjNjT8dBF4WGCsU27R8cIZQUj
Vz3XitT9700VCkCAluMnp7emj3/uTsc+vyaZPjjt/9vmP3/7581MW64PO3rvF5T6t0VGPNjPNtNW
M+5OW59vlKH4cezzPFfLYCw/+sjn29NHpl0vIk0h+hTi/9XJIK8pkp7e+XLFw9Hp4xq5o4hqVe6P
NWQz5N7hZo/u6fP7pmsdfdW0C4U2ATdZJWjxx/NAA0LrT/vAJGQnQZqAReTITp18clS3KsncA111
NHLLYtk3ESUkB4Ltw4mfVNTTKYdrTJsTP/X09uful7cJZfJtNQwkm8PmdNbR5abdv397+oovd0kh
BFU8lk8Oy4oS6FtHDvCJG3w6M3eFkX4XvbtZUUmkpaZ9RFs+TppOn3YHwQs27c300enA55UGveIi
0340Xn7a+vxkgrMb2p+fMUlu2jXcicRJhUuFlNmmkpIxfve5We+TYhNLcr6Z3u+gMJhlEFJSnE3R
GEhBlh6Uos9aQWhmkGrGmqaBgoVqfw+kFEKWcmeAql4YlQBlkd/BMwa3km2ODMmHTUmCjVqjNQn8
pM3vzekoiaitGriw+I3nTC/TB6fzPne/XHI6OL09nfj5uekYMMjGSUnnL3KX1Cip2/SNck1vNuyL
LWrHCpYiUm0dqRV7H1Uv5mjEpxeFDF2ETsNo2vXxKBXXmZMyFzmfQA4V7o4VCMRZ2OeQleZ3qRZB
o9/8QXQ9FhLGZb8+olY+oltOdCWbEeNvbBbKyWYolATOgjzAsBfKoxrkEfOERHSyAJ7uem1HSQwv
kS7lC2hA7mCZBcRhuiXrnWZ/Z+nadelDJ5wVVbWp/AKIaUtaYtqNAXaqFU9BJgLPbNTroGK+im3f
pCgK9G7t6H6WbrJR3sEocmvpWvWi8vN2LdUPmtK8KuSGFnHp5lsfpNrWKgsCVlbFDCEqe5zv4Zaa
A0fP4CDI86GEmDQvN5pgfGyVZqGuDLmmAnyEGvuArDW9pFR0pDAHc5tuymykNJ82Pw/6jQizBoDV
iU16epnYnz93py0Ct9JCidWLCRQ0vYQeLPxGIq0tI+pJa+gihEPuZS5SqKsXOmFXcuwUWhE/AJBV
lmSkGlRu6ysZ2bNDR1T+3BunTjYdyyPg9UajRjNUlbcIskdLfOQSbn24ibSCIBrL/9/70xZ0mh1f
ZhV400o0E4ym24SZMf7CCsvLJAHy4k/7nslbkMTwq7RywzLJqNR5ua9zyFChiKnNVpAcKNe7zWGz
yleE8WTg5wOVv4W6cQuT3HcmQt/jMgC9BLx3KpmHl7xeQwKFb1IH8JPBug1f8KBSLJ8QxasU6g6o
sESO1F0ICB8AoGAgk2xHmMJfSf11GSz6WxA6ircubzuo8Jb1Hu4120+c4SFaCb9Sj8UXvL4Oigx0
xfAncbnwCk2/zH2C3igbi0VWff00/6FkF3lD9H+FGorozRsYZCDP8edyOdfA3/XGClF1f7hwxSup
n+fqz3oP3m+8dFA4CmQN5HK7WfVAwLgAxea9xsqOlEwSUZOyrc1V5C68ZAYNv54+ef06Ht5leR5o
FNh6Gx/kurtu4EAWUK5Aq9Vp4B9o1XvEy1RYgJUtKFbjXc/WvXbPGjGt56j8FcF5qj8QDM6jHeQU
JrI6/VYNd4l3XojrDCRvQU3kHCYr1VsOpO7qapYpy5LmlAVELFQb1YjIP5dyp7bWgknI2xF+dVlJ
SI8sR/0EyydQSq64hwk1tmPA/6Ij1LvevEmiZVs/Qv2P2stVVv3UmyWcCVsDfZkMZMdS8zcwGgBV
SaAJRLwHeV1oSkHwuOGNAQUIpSTihdtsdHNVxqzNV8pr6w4UyixBzZHWlcNdXK4bmKPFC89yygYp
y3mk3PnKwxDZ8VXvLuEbKsHJk0f9JYNueSoeoEjuxBVISBIm+GuX1P2VMyGCXXuue3N/b6cWguxO
80AVgTVvL11/Jt1X5z7xKDIyTrhfpIoNdrzX152yJFxDGl0r3ivYzKOtm56b8KL64AgX+rAz5bdg
wKXGTNZEQHYiAXVhBt2qWSy9YVMYV2G9RUutGRgXUMFRBxCEgFkf1PLcpR9t4W2ivQPQgrAb8my6
LcDggP8+w4YJdNPO26DR5ZIa5QdslmR7tV+MWVX76Q1zr5uhY2tWG+lXWlwn4TobQPCNDUY7IaWJ
oOGG3ikbqxxODBB11IbmDvUmXKx6Seut1jloqKXJgpJUysI1y0kCmNbnCXSRCFKbcEiSU5mJu+xG
E+aSemdFm0FcqZDHIuG+2sPAWcKEQehzPhZ+ViDQBrssZmB2oJ5Sd0PY2/PupbuHCgmOZGseadeV
vG5BXDTNbmREDRYdYV8bJmfYK1d1tW6HLXpi0nvwogvcKvUC5RJkYyvftPEOmJ94J5MGhPoYkKxx
6T9pqNsOS73ZjBQJSFk8Wwp1vLu9u4ylq4wCcJGkJXHyAdIBRm0RrNEBQpwFBtAFggpko6N41rZb
maAP6AIJ0NqGbfKnFE7XKP4Ju6B4q+IlOEZS73e1eUldQhGsEKodQM3+JJBk3QMW1ebKBeA+kodk
J1PLBorm7eeZumifw1FeaBlAEwdlSLxkWZQ+jdFqDCfynVQ6QP2L2ouwDDwAjzPanOobxzi3LpRt
vExW4FURQoab2qxtKhVsSBhdxekMaCWJfUFbN2+qexZOClz+2/pJI9VSrwzYNlf1DRpHIBwQz+S+
BhtmLzsyL4jbcU/7cmnGO5LzOvl5x73PHkv4uvwl8SbgJjX4uUUq3wLtqkSkSAh3t7um3eniwnuj
OmRAmqdeC68RP1deEeEUCPZcNDbAbdJsjn+fPMbnKCZdqnfCvBpuPH8xwIGdvwCfoeodrV0beUVN
movBDIkvJTqXup2gUuu+dccs3z2kWrk5N6jdjq4bD6ClE18TG5bUFShYkip9tALp8AjvqfWDUNc2
UlfdSp0XwBZs8uru9bANVRtmsu6RaJfZL6m9Qs2gAX/MWBZmwZOoUKAw94nxNdYK6RA6xt53LA9Q
tC3gBTP6dplwpwlOPdypFGH110DbwvKV7EIFnV/jEBxVNH5keNttDRa5wkELTk1v71Ar6IfNGMKs
KscPNnVEEg1Yw60b/Gr750Zl+VBSXu49xiAuqImW3cvGgzqVHQqtEIkFQW0SZAP9CwPcTge1hGXx
N/CP+8RMs50kbMtwSQtBiF6QY6ckvLOpzwLFAdYBQuGBbclufppkKu1L78knEQfUZMuCxgPj1wBf
tgGtO/myvUlLpF5nQzVPYKSt7YR19kzJ58R1wcohEbb0Cgq+Z3cQbOmOvpEdeB8XBqnV2Q8tcLLH
rJ/pV+QG1+q1Ei6GRTBLtpDPFHPlZU9ACzoJx5jT04x52Drizwxz8ODeBb4j3sK3CQEDMU2HweA9
dijE7FdgYtx79cr8ma3cc/f8vXisIVK/CCobgGmxp8DeQQT0nh1hDizO1m7KWefsV6CUbd9GYc32
FtrND/s9m9c/yoU+AyNty1fKRbKSr3qMAg7APSgXRkzyGDwiqwgMqXjUbqDbUQw7VmddNt/fgZDj
/150zqltCh6KfMsM7EU621/tjXkjI9qBBCUIQEeDTBEGXgNkt+PNLFyodFY1C7edw8QJxmxFjUj6
Ui6zS3/eQfovLt3yhuVSigrC4LjFglz/Rp01TsQvAfeDumiSC/Tr4DqXZm9wNDkDepFzMn3SIwjF
WfuyB669g410BXgHPuQf4gOCHQ256Vd4LufxJr3WVvG1eO9uQpQgmBJs9BX2wUVT2ek9bDzc1dK/
Np9hUuc96TEO0UdwYL7grudwCyNU5KGX6LDS8kzcNodjvh3M/OuSUDehYpod4uWxn3FAvJfuZNdp
buWH8oJk1qK50nYwz5DR3uqOMqOzL2q4N2k0R9spu/KiuSrW++UL+L9hN+zyC2VhAl1YUW20Awpy
zvCmsigs2aUYt7ir9swZ9gIUut0nt5yR2oLNSmenLbznaq0RdX3t5+Zmv3kpX7tdfNFR4GODnpwl
O2gnd6A+hgXZJid0hDmVZXZs13ZwvncQGp1RlXkeLawFmgFX1VqHL+UuvMjuhCf/BtKB1+DOsoM7
kAO/8od2DimZDZlcaFfP7qMOc+HMulNgviOXRCE0vaey0bVdMGs8YsnoOrQwNOcRsDaHHtuN1WZ2
ezXcFAgRONk6vBBW2szYaXcZ4JK9kyytq8TxFwYAcZLCMw/MijM81/D5ksl1sFAI1EKpQd3xivQa
k8tzzFMt3SVOyTra0h0egrtq1/4KL8xls8tfI7weIl9P4q+n+MK/6ef7X95z8jNeibQENkbbatv6
HCYfGLCxn7eoqcrOon4R7/1rPYVFmB++ZFD59p34nsw4Ueyc/h7+w86+s97qF5K/6jzc5tfxynxV
74tnisRBW+CzvBbPwQ9wQBejCuttuA238j1A+av8Wr0P56JDoy7lc14dilr4gjdw2VifRekgQ+fZ
2s5Y6Q7ifk9jp1sJjx3AmhElO1q4/IUi8PocAjQOAgW9BtR7yZS4yd/pqyT1E3s9bINFeT9sXWxM
9QiBXnrO7BS+T/2+egwuwS3xH0xllLpsY36vYAZcs9I3cCr7qQMYcQSDsCZ9h7a3euQ9BhNlPLq0
NVmj0DSqzcdIdOqCPRYEvA1vwa0AIDp09i26iQvSf2q/1ERggwwT4U1EMhQzqi26NbzYjJYrfYM8
3LrjB+kvup/FM/RE6DMv6O/JXYtL/gP0T++kD8LlsAB0twIKXAfSqkRfBEGNp3AJ5ejaX3cA6Owm
X6AkvBHOlXPoKOfGTfze49qVM8/6SYUUIGnUAOGnvwofTQMszsK77m+Qm7gcdnV/HZ4XW1wK8GaM
FfGZIp15s9pfvfvXLU3dOaOWJQkbXOVNcOlfD4/dZAAnKwELLUYlRxrvPn0nMY9REW3tDbIS/oPH
B2CQzzT41kIs5qgP1TqZdaMas/laXeYb6w09Q/Bs7Q3yZ+YrW8Wz90SpwCUIFe562LmBA4EBQPXC
4Xdvbo1H8b64DGHSH5bx9egfvEhv+Qu3GGQzKrPy96bfDY9MiM3bwM84EoaNxnhUYAO2cI4A4ayf
I75e2P2mn781Kzw81po3yoU5c22S7Q48bvPiElvKNPkyxOcQjJX30SUmL7psz2nXcEXl2FzY1q4t
XcobjxGKC+RIL+IaZgFKtefmmoEP4ZblZPN8lqyAicwoJbwUl8gir6pqpt25j8Uim/XEq2wPM/bg
rt68WTbXlp3HnNZdw0JtUwHlBJfcN6WPaLszXroFq7HHnBnnzfg5PFeto/1Ez+jSZO4OFtZF8pht
9XW19YDu3shkuox5HQAaZR7EHSQOQ6e971YK5rlYU2YwE7ZgZJb5Eg+VKy+vzJl2g0/Rvpvj07ub
Zpsuh1X93mAnVvEKULsjrYJFcOtfh9faNlm0N4sCBslHmS4Q2h28i/cNI/OaMbsHLAZtj6O+K5Qj
+3PxoX/tX7Mr9Fxu4otqB437hfED3c8741a6JKM9rPcbOOUvzGsU5GbB81swE266bcNwVlbjP51y
jhZeYUd/kF+jK0FDuZfigVVe2lXjCE9itILwDVwL61nffjK98xFpDkJ5Z1YL/OKNvgnnY9WnjR7N
bn8dLCTwcGOvle8By0QQztgpOMw7d0O1xzBLgoUMJbrxLvY+RFTXkB/wK4KQMO6qO/Kg7gaOaLLD
yV16Yz1yE2/uEgc/gMRtkiILGxwrXTYAXUesj6aw2yQJNomDTS+HY7DPK6asEysg/mRO2YFxSxpD
VNOxQzTKpOYjbYNrViGoJqpjGHp6mSJRn7vTlttDYQABnupMUajpfkwx2tRws89aQ7oNKZBfAzu1
c9Qu1wr02lJVGtTO4Qs2/rYUXhqCORKq4SMELW9kaBzF1N2YjGrSuCMZAcA7Mpmi6F7KxOSXReSy
AB5fWLpQuKYD2ULsrBhDedNWWcLHNZBhljsSDGUwRvWlaMwrFCX8oNNmWIlQoHkt5jIq03WC8qvs
m0QwzXvXLKgwcRUiJElygyAAyGjKe6vNEJBP6pX8qlCJDfoknzfSeKhrvWbjUTBOyVj4JlU60RcZ
dQIPjzrrXBJUCAbjlI+Igei8z3TcoPGOiWqRERADyL+1ECYn8Pj+shtSigcUDG4uXBKjXUHaFWE4
uSdw5oAlUpSDDAMmp54KL2vMpRhjemTarDudkIavZljTMaQ7xXinuO60ZUzJujbPt/HejZcB1eeb
6aUf83dyQaD881hGof4K2Crk3n1DSEVqAamM0rfNpH877k7HxIzAVdOyApvioNNLJkBZN582UXy7
rmrop6e47CFWKw+I38m5z2tL/dbKzyKQlgaCs90YGe7/2NLQ+j0cm9442p3Omz4WQlhNnUfSv8Cu
T6C7fA/F8l3sTCidDQxAWDNUYW0BE59upYpqcviUoirjuTqClJveEotNLkELGqSATfbrtnaDmVwr
WCKVqHg2ZnHgOs0PW6FpbYfEC2fB0F2lIjz7cypH8k2c10azleCVqGHPXDSCnm8GOUOoh6g6v4b+
YMgIERz2pjcs0TRmvkvM/svB6XOH/Wmz6eZWYoAmHIixahh8GbnxTeWijANVAXR6eH3j9nR4egFA
T5R5fPnc/Xw3L/dEXNFHnU77PH64ilIXxeB8vgXLzLVZw5+VQgniQN8KDWIvaue+RRbUlss+JMrQ
jCgQneZlDMJykW4EtZHnaNU9p5EGAMtS15/vTVvuKFBoIs4CtGj8AEwqKGtPb00vuSzwo6kl1Zhp
Bt5vOmn6ENFrqpelKY04fl9nRJx5uNTn0cP+9IHpo9NFAyNkGp42P693OHM6+Pnxz88cLn98OhUW
FEMVze3RR6YvbBF9cNqCmPbnZT7PO76zL/t/eWefX51rIThpKyDzPLbbdMkvd//l6Q6b0yf3n238
5ZsOm9MJhwe0ataZkEmqh59jupO/bZPpm6mr/v3jffnmz+c8epjpu/7tDj6/YngZKvWeNN0zIgLI
CI/GHxq5j5ejY0e703lHx8gBENc6uow0Ja0+T5+2Ps+ZLpHmOiuwz3M+3/6rY8dfM13i6LKHcwxl
uKnIty3q8fnMKRfrBn26zMtgQ41NsqnH+XZ692jXmDKc2OfkcKI5ZVGn0w+b0/kpsSbZ1KDAH7/g
6BLT7vTyeZnDKZ9387efO7qxv73MdN7nN03X+zzWjVmwCVDz/wz26ONBZq/V63zCAV3X70V/817W
CFj8RuOM704wnLv0f3bSP1/oA4F0QDP9gIW9Gu+AwrXkKzhJVtUjLNN0S9P9/tMVolfgTfXPd+BN
1pkmKpquG4o1/YFaAsPnfrwtWOCdJFMB1iQd3j+Ap7400d81wj8/36E1//mcPz3B60/A2TMfRir/
R/W1DSRLhXrvT4Cuv2mEo0t8aQT1DMEMGaY+9S8bQZKkM11XNbLTZGD5A7/FF55SI4jqManhf9oI
unomqSrchJY1PaMIa+HXngAn4ZkMoaEiWmDOTuvxjQnn9r0+YJ5ZlqlBmCgfHp/f+E+PL2rwPRpo
V53c00vgB787AuQzgx4uA1A8PD0X/Pr0pn5mqqKiyBiCw9+pdQFoNdXvtoIqn0mGrGiajkX5+vgG
4x/YJw3A6Bj/oO08sRHAyPxmH1ClM8hHJY2H/MsRYNBHiDRMGNUTe3pZMkzoT79lAFSQuDw6lAbq
Xw6BEfrLHACOVzlMuqdk/gEdf/PxFfWMMlRTVMYJ4KOLfx0ClnymKpYEYs48NM9h0j2hRtC48e82
gnEma6qu4+z85RCQJPoAJsKwgHhPf9MXnlAjULljMnF/ayTgE47eHg95eMaxWb92BSYDrAAIeOvD
UJzceLCgO/5uI+APEGeC4eNjxjtyjA3MhaTLsDt9jJeTGw+Kpuj/l8uDv/eMjTMsHgEt66+NIiTY
umXosirjhIx/J+cZm6bybdPIGoiQno5n8DEg/jweDO1MpbZDVeCVnf5OritIkqh81yrI8J1bGr1B
OTYHzAymoUAbDsf4+Hd6DjIyjN/2DdUzxbREQ1Y/FsK4W1+NokT5jw5NpMEC4uQmBZY037YEMt4P
3p9p/LU9hPReVWG8V8UP/+D0egH0P8elX//pInma/0db8Pspj1eJGqtE2VApvDq5SXGUL/j2GkHF
C6TaVDOMg6k7mhWZBc5kBedI+ph6Tso1skxu91uuEStE0VCpuVD/ej60FMJpIrWBxGOmv9MLlyEH
8e1eIJ5J2EGVaMmhFxzZQtMilGTqimZ+TpintVyWUCP8tltgMu+pmEOIYKe/I1tgmcwYBE8Jr/4x
Vk6rFWQFz+27I8LA7uuKaEofAeQj72C0CKo+Rlc/5s3DGu2U7ALz2rdXC/jJYDVkqm8PfeEoeGqi
+2LST2iqQ184udlBhu7suy6iQo/XKYAV0cWZ/o5aYYwhGCBaMAyHVjg962jhxX5zRCjimWXSAOiE
/dlFtCRCLBIc7+aH2TzBTgC50DcfX9XPFOZ/gkUfjuCxWSTPMGYRsAjTN52QJZARYPquh8AYQG8I
Pb4jO2joZwYkAJaCjML0d3L+sYKDeFi5/uj+l/ue/pHh/Pd04t/HCySMvWKqMPQfLMDxj2+dKWQR
mDI/VhEHV+SE+gB989upNFVjCIwJwy8z/9e1om6dyXggKq7kyc4GkvXdtZJKRNlQDQtWi8NTHnuJ
GvkEkTDjyaaW8Y+kb3uJLAgVwgIajzr9Ha2YDHxlU1NlfJDD38EAndCIwDMYc8HfWjchbmfIrJv/
WBAcWUdWDCzOsb/yR/b15DwDmdv7rmegijgAZBd+/9RjtPSrXSCmbEJzNi4o/hgxJ7ZikE394MD/
z+eIMc+Ixg1sXwcwxTHQAMgJ7tM4QXy008mFU6Gkk77rJ9AXWDGJlqb8ta9sEE5kuMji72XT6TmL
o/H+pl1QlTPd1OBE+p1zPnKZSbwTatLJQHyuq05sRCjM5N9tBfkMv5BeNXqffzII2hlGEa+UtPTv
yePkHv/bmQVSz+SPFENSPwzCUSdATfpMEtEHJ8hwcksGFjLfdppxijVdZdH0kUA5mhYkSWd2xIsg
+zL5CKfXCipj+LuDQGEQmOTRlI8QyZGLIMniGeADSfrI552Sh6QS8/7u4xMmA13B0vkjmng0CEw8
KJB3KAf/nhBObijAN/ddDwl9ZCjtiJJ9IAuOPSSLOBuWQBR/5x8OzsgJ9QV+oZHe71veMlAklX5u
sCA/rAmO4miHocA6m2TsyfWCEUf43ecHbiebMCl+hAlHaNufpkW8AmmkYASSO/2dXCvgznyEt77h
J8MnCfqEf0emACCeDoulpTMlTn8n5yB/KKV/axAozAdw2eIZfDjIR61gjospss2Asw+tcHJLRng4
R1X477WCBvCWpRAAk8NTHg0FsFgo7gBaO1kHmRzTtxOOBFUBJ0/8qIdWOPKT6Qv6aC8t8bOvnJaf
TDzw33hn/1PwAbg8RVYMVsWfCcWvZnEqUzDIL0A1e2rTAk6d/O3FIssky6Id/waiStAAD3EsYvjf
zJ3bctMwEIZfxcMTABcMXNAZJh1ICy0MMO1wubFFrLEjZSSnqXl6fh0csnbKoesLZnqT2vm0VmQd
dveXnmb/yf9XCy9eigdHOAbQ7yO5Lz/kaJ4MVxoCkVgrvPr3dKy/mEcdBFA43butovRJK39KIfXQ
DYPoZ3o9C37CtstB2cRuDEqoVLaKmqzw+YzFIaIe5+jioM+J5eSv5wecFs3KGp5q+OdSK0eurPt4
oc9mXtMGAqo3La1oQ0yRFFPgflny+gmz82hE+APYNyNuiEyIuU7/sIaDo4RKDm7IePKDieFnxB70
mAxLyQtqNbasM5pZnfK9xWzbWkeVHawMVic5kZxsjCo7Xe46Bo9KDSn8XLW0J6eOySnVVUzOGrvC
fi8WOL5ls+LVnnKrpaW8Ra3riv2eOUlVSn6nrFtzk7FeCvmPUvISNa71wInNO6UUSsEXFdWsAT5L
CatibttqYzV/I1P+lxhtKk2jXiRJD8Rku+fNApvpY+Ygxb6f9k0pB0wMBmBXNv1gYmwXKaVIiv5g
d9pPqjmlqEjZV6QN6z1y4FvOdX1LpjqujpxXIUd7T2W986rrWJvO2j8xX5e1XhNXWGN1icm0HI2x
wNuOteznSMiFZ0fOxvYE+NtuWd+Uw7Zz0O3OjdGzGG5NN+pDspBPavS1WjkazZ6QdhVCl3L0HfFx
C77fEAKQg/fFkjZbX2s+rIMf4mxz8C+V84r1VDmUOQf8St3rkg1jgIfg0Bzwb9Y1Ayn0sECHiIMY
HQ5oKRbkLEZK/nKm3I95CjinZvzup9RbKf5jrXmNp0iEGNvgvErLVzXQeAX3vhjt1Hq8iUUMHknB
n5Qxvm/vaLRMyIkbUvzn2laquPCTsS35u6X4LxYHe51siNmXOk8B04YY8PApSvFfUfvKe8WmFNkB
Kmff81VlzlSUch866ungX3jcwv1GuQ1GtqFOQ2+VwwFSg280Vjaj5p1VnlL0LWHcMeuOv5o5mCWG
49D74qTxyTcs5mtfWoMtj1id47ytGRZ9tz2OYDNrTo6+zN9bfcrTdNgyZup/GvbDOfU17lwLd5St
Inf2EwAA//8=</cx:binary>
              </cx:geoCache>
            </cx:geography>
          </cx:layoutPr>
        </cx:series>
      </cx:plotAreaRegion>
    </cx:plotArea>
    <cx:legend pos="r" align="min" overlay="0">
      <cx:txPr>
        <a:bodyPr vertOverflow="overflow" horzOverflow="overflow" wrap="square" lIns="0" tIns="0" rIns="0" bIns="0"/>
        <a:lstStyle/>
        <a:p>
          <a:pPr algn="ctr" rtl="0">
            <a:defRPr sz="900" b="0" i="0">
              <a:solidFill>
                <a:schemeClr val="bg2"/>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2"/>
            </a:solidFill>
          </a:endParaRPr>
        </a:p>
      </cx:txPr>
    </cx:legend>
  </cx:chart>
  <cx:spPr>
    <a:noFill/>
    <a:ln w="9525">
      <a:solidFill>
        <a:schemeClr val="bg1"/>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jpg"/><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347133</xdr:colOff>
      <xdr:row>33</xdr:row>
      <xdr:rowOff>122767</xdr:rowOff>
    </xdr:from>
    <xdr:to>
      <xdr:col>11</xdr:col>
      <xdr:colOff>279400</xdr:colOff>
      <xdr:row>48</xdr:row>
      <xdr:rowOff>71967</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A5DF2A39-4339-F81E-CF4D-98956FC234C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31000" y="626956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0</xdr:row>
      <xdr:rowOff>167640</xdr:rowOff>
    </xdr:from>
    <xdr:to>
      <xdr:col>9</xdr:col>
      <xdr:colOff>358140</xdr:colOff>
      <xdr:row>13</xdr:row>
      <xdr:rowOff>68580</xdr:rowOff>
    </xdr:to>
    <xdr:graphicFrame macro="">
      <xdr:nvGraphicFramePr>
        <xdr:cNvPr id="3" name="Chart 2">
          <a:extLst>
            <a:ext uri="{FF2B5EF4-FFF2-40B4-BE49-F238E27FC236}">
              <a16:creationId xmlns:a16="http://schemas.microsoft.com/office/drawing/2014/main" id="{4130E70E-7CD1-C6D7-2070-75DC16DC0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8</xdr:row>
      <xdr:rowOff>152400</xdr:rowOff>
    </xdr:from>
    <xdr:to>
      <xdr:col>4</xdr:col>
      <xdr:colOff>556260</xdr:colOff>
      <xdr:row>23</xdr:row>
      <xdr:rowOff>152400</xdr:rowOff>
    </xdr:to>
    <xdr:graphicFrame macro="">
      <xdr:nvGraphicFramePr>
        <xdr:cNvPr id="2" name="Chart 1">
          <a:extLst>
            <a:ext uri="{FF2B5EF4-FFF2-40B4-BE49-F238E27FC236}">
              <a16:creationId xmlns:a16="http://schemas.microsoft.com/office/drawing/2014/main" id="{547F4C78-093B-F1C7-2CAF-C1AEB0827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45720</xdr:colOff>
      <xdr:row>0</xdr:row>
      <xdr:rowOff>0</xdr:rowOff>
    </xdr:from>
    <xdr:to>
      <xdr:col>41</xdr:col>
      <xdr:colOff>79619</xdr:colOff>
      <xdr:row>77</xdr:row>
      <xdr:rowOff>25400</xdr:rowOff>
    </xdr:to>
    <xdr:pic>
      <xdr:nvPicPr>
        <xdr:cNvPr id="3" name="Picture 2" descr="Abstract background of connected blue lines">
          <a:extLst>
            <a:ext uri="{FF2B5EF4-FFF2-40B4-BE49-F238E27FC236}">
              <a16:creationId xmlns:a16="http://schemas.microsoft.com/office/drawing/2014/main" id="{4D092BBA-CC51-DC60-868A-D3874135F868}"/>
            </a:ext>
          </a:extLst>
        </xdr:cNvPr>
        <xdr:cNvPicPr>
          <a:picLocks noChangeAspect="1"/>
        </xdr:cNvPicPr>
      </xdr:nvPicPr>
      <xdr:blipFill>
        <a:blip xmlns:r="http://schemas.openxmlformats.org/officeDocument/2006/relationships" r:embed="rId1">
          <a:alphaModFix amt="60000"/>
          <a:extLst>
            <a:ext uri="{28A0092B-C50C-407E-A947-70E740481C1C}">
              <a14:useLocalDpi xmlns:a14="http://schemas.microsoft.com/office/drawing/2010/main" val="0"/>
            </a:ext>
          </a:extLst>
        </a:blip>
        <a:stretch>
          <a:fillRect/>
        </a:stretch>
      </xdr:blipFill>
      <xdr:spPr>
        <a:xfrm>
          <a:off x="45720" y="0"/>
          <a:ext cx="25027499" cy="13716000"/>
        </a:xfrm>
        <a:prstGeom prst="rect">
          <a:avLst/>
        </a:prstGeom>
      </xdr:spPr>
    </xdr:pic>
    <xdr:clientData/>
  </xdr:twoCellAnchor>
  <xdr:twoCellAnchor>
    <xdr:from>
      <xdr:col>33</xdr:col>
      <xdr:colOff>259080</xdr:colOff>
      <xdr:row>7</xdr:row>
      <xdr:rowOff>106680</xdr:rowOff>
    </xdr:from>
    <xdr:to>
      <xdr:col>39</xdr:col>
      <xdr:colOff>438150</xdr:colOff>
      <xdr:row>70</xdr:row>
      <xdr:rowOff>30480</xdr:rowOff>
    </xdr:to>
    <xdr:sp macro="" textlink="">
      <xdr:nvSpPr>
        <xdr:cNvPr id="24" name="Rectangle 23">
          <a:extLst>
            <a:ext uri="{FF2B5EF4-FFF2-40B4-BE49-F238E27FC236}">
              <a16:creationId xmlns:a16="http://schemas.microsoft.com/office/drawing/2014/main" id="{B39641D2-BBB0-9F18-93B9-AA939A4E9006}"/>
            </a:ext>
          </a:extLst>
        </xdr:cNvPr>
        <xdr:cNvSpPr/>
      </xdr:nvSpPr>
      <xdr:spPr>
        <a:xfrm>
          <a:off x="20375880" y="1440180"/>
          <a:ext cx="3836670" cy="11925300"/>
        </a:xfrm>
        <a:prstGeom prst="rect">
          <a:avLst/>
        </a:prstGeom>
        <a:solidFill>
          <a:schemeClr val="tx1">
            <a:alpha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381000</xdr:colOff>
      <xdr:row>7</xdr:row>
      <xdr:rowOff>114300</xdr:rowOff>
    </xdr:from>
    <xdr:to>
      <xdr:col>32</xdr:col>
      <xdr:colOff>594360</xdr:colOff>
      <xdr:row>29</xdr:row>
      <xdr:rowOff>30480</xdr:rowOff>
    </xdr:to>
    <xdr:sp macro="" textlink="">
      <xdr:nvSpPr>
        <xdr:cNvPr id="4" name="Rectangle 3">
          <a:extLst>
            <a:ext uri="{FF2B5EF4-FFF2-40B4-BE49-F238E27FC236}">
              <a16:creationId xmlns:a16="http://schemas.microsoft.com/office/drawing/2014/main" id="{7AF6D88E-A4BC-06A4-7E93-0E4586CFE230}"/>
            </a:ext>
          </a:extLst>
        </xdr:cNvPr>
        <xdr:cNvSpPr/>
      </xdr:nvSpPr>
      <xdr:spPr>
        <a:xfrm>
          <a:off x="990600" y="1394460"/>
          <a:ext cx="19110960" cy="3939540"/>
        </a:xfrm>
        <a:prstGeom prst="rect">
          <a:avLst/>
        </a:prstGeom>
        <a:solidFill>
          <a:schemeClr val="tx1">
            <a:alpha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419100</xdr:colOff>
      <xdr:row>10</xdr:row>
      <xdr:rowOff>114300</xdr:rowOff>
    </xdr:from>
    <xdr:to>
      <xdr:col>31</xdr:col>
      <xdr:colOff>361950</xdr:colOff>
      <xdr:row>25</xdr:row>
      <xdr:rowOff>152400</xdr:rowOff>
    </xdr:to>
    <xdr:graphicFrame macro="">
      <xdr:nvGraphicFramePr>
        <xdr:cNvPr id="7" name="Chart 6">
          <a:extLst>
            <a:ext uri="{FF2B5EF4-FFF2-40B4-BE49-F238E27FC236}">
              <a16:creationId xmlns:a16="http://schemas.microsoft.com/office/drawing/2014/main" id="{9A24526B-898E-4FC0-B91D-2896CEBE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142240</xdr:colOff>
      <xdr:row>2</xdr:row>
      <xdr:rowOff>21590</xdr:rowOff>
    </xdr:from>
    <xdr:ext cx="11281935" cy="718466"/>
    <xdr:sp macro="" textlink="">
      <xdr:nvSpPr>
        <xdr:cNvPr id="8" name="TextBox 7">
          <a:extLst>
            <a:ext uri="{FF2B5EF4-FFF2-40B4-BE49-F238E27FC236}">
              <a16:creationId xmlns:a16="http://schemas.microsoft.com/office/drawing/2014/main" id="{59C5B1D5-EEE5-AD7F-F94D-E27522DBB86B}"/>
            </a:ext>
          </a:extLst>
        </xdr:cNvPr>
        <xdr:cNvSpPr txBox="1"/>
      </xdr:nvSpPr>
      <xdr:spPr>
        <a:xfrm>
          <a:off x="6847840" y="377190"/>
          <a:ext cx="11281935"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4000">
              <a:solidFill>
                <a:schemeClr val="bg2"/>
              </a:solidFill>
              <a:latin typeface="Constantia" panose="02030602050306030303" pitchFamily="18" charset="0"/>
            </a:rPr>
            <a:t>ANTIDEPRESSANT USE DURING COVID-19 ERA</a:t>
          </a:r>
        </a:p>
      </xdr:txBody>
    </xdr:sp>
    <xdr:clientData/>
  </xdr:oneCellAnchor>
  <xdr:twoCellAnchor>
    <xdr:from>
      <xdr:col>17</xdr:col>
      <xdr:colOff>533400</xdr:colOff>
      <xdr:row>29</xdr:row>
      <xdr:rowOff>179070</xdr:rowOff>
    </xdr:from>
    <xdr:to>
      <xdr:col>32</xdr:col>
      <xdr:colOff>586740</xdr:colOff>
      <xdr:row>70</xdr:row>
      <xdr:rowOff>30480</xdr:rowOff>
    </xdr:to>
    <xdr:grpSp>
      <xdr:nvGrpSpPr>
        <xdr:cNvPr id="9" name="Group 8">
          <a:extLst>
            <a:ext uri="{FF2B5EF4-FFF2-40B4-BE49-F238E27FC236}">
              <a16:creationId xmlns:a16="http://schemas.microsoft.com/office/drawing/2014/main" id="{79574186-D6F5-78DB-2261-3D7243C59BD7}"/>
            </a:ext>
          </a:extLst>
        </xdr:cNvPr>
        <xdr:cNvGrpSpPr/>
      </xdr:nvGrpSpPr>
      <xdr:grpSpPr>
        <a:xfrm>
          <a:off x="10896600" y="5482590"/>
          <a:ext cx="9197340" cy="7349490"/>
          <a:chOff x="9079230" y="5817870"/>
          <a:chExt cx="7905750" cy="5120640"/>
        </a:xfrm>
      </xdr:grpSpPr>
      <xdr:sp macro="" textlink="">
        <xdr:nvSpPr>
          <xdr:cNvPr id="6" name="Rectangle 5">
            <a:extLst>
              <a:ext uri="{FF2B5EF4-FFF2-40B4-BE49-F238E27FC236}">
                <a16:creationId xmlns:a16="http://schemas.microsoft.com/office/drawing/2014/main" id="{59302F11-8DEA-4BE2-A1F2-759E87C2AAFC}"/>
              </a:ext>
            </a:extLst>
          </xdr:cNvPr>
          <xdr:cNvSpPr/>
        </xdr:nvSpPr>
        <xdr:spPr>
          <a:xfrm>
            <a:off x="9079230" y="5817870"/>
            <a:ext cx="7905750" cy="5120640"/>
          </a:xfrm>
          <a:prstGeom prst="rect">
            <a:avLst/>
          </a:prstGeom>
          <a:solidFill>
            <a:schemeClr val="tx1">
              <a:alpha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 name="Chart 11">
            <a:extLst>
              <a:ext uri="{FF2B5EF4-FFF2-40B4-BE49-F238E27FC236}">
                <a16:creationId xmlns:a16="http://schemas.microsoft.com/office/drawing/2014/main" id="{56299F35-5B87-4A91-A1C8-BFFA516F423D}"/>
              </a:ext>
            </a:extLst>
          </xdr:cNvPr>
          <xdr:cNvGraphicFramePr>
            <a:graphicFrameLocks/>
          </xdr:cNvGraphicFramePr>
        </xdr:nvGraphicFramePr>
        <xdr:xfrm>
          <a:off x="9250680" y="5996940"/>
          <a:ext cx="7543800" cy="473202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33</xdr:col>
      <xdr:colOff>497840</xdr:colOff>
      <xdr:row>8</xdr:row>
      <xdr:rowOff>123190</xdr:rowOff>
    </xdr:from>
    <xdr:to>
      <xdr:col>36</xdr:col>
      <xdr:colOff>133350</xdr:colOff>
      <xdr:row>68</xdr:row>
      <xdr:rowOff>133350</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AC34FDFD-6AB3-B374-CC72-CAD03D2C5C9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20614640" y="1586230"/>
              <a:ext cx="1464310" cy="1098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36</xdr:col>
      <xdr:colOff>203200</xdr:colOff>
      <xdr:row>17</xdr:row>
      <xdr:rowOff>78741</xdr:rowOff>
    </xdr:from>
    <xdr:to>
      <xdr:col>39</xdr:col>
      <xdr:colOff>144780</xdr:colOff>
      <xdr:row>25</xdr:row>
      <xdr:rowOff>76200</xdr:rowOff>
    </xdr:to>
    <mc:AlternateContent xmlns:mc="http://schemas.openxmlformats.org/markup-compatibility/2006">
      <mc:Choice xmlns:a14="http://schemas.microsoft.com/office/drawing/2010/main" Requires="a14">
        <xdr:graphicFrame macro="">
          <xdr:nvGraphicFramePr>
            <xdr:cNvPr id="16" name="Quarter">
              <a:extLst>
                <a:ext uri="{FF2B5EF4-FFF2-40B4-BE49-F238E27FC236}">
                  <a16:creationId xmlns:a16="http://schemas.microsoft.com/office/drawing/2014/main" id="{5B069C79-A84A-E55D-54E8-B3B6A4CB8CCC}"/>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22148800" y="3187701"/>
              <a:ext cx="1770380" cy="1460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36</xdr:col>
      <xdr:colOff>193040</xdr:colOff>
      <xdr:row>8</xdr:row>
      <xdr:rowOff>146051</xdr:rowOff>
    </xdr:from>
    <xdr:to>
      <xdr:col>39</xdr:col>
      <xdr:colOff>152400</xdr:colOff>
      <xdr:row>16</xdr:row>
      <xdr:rowOff>165100</xdr:rowOff>
    </xdr:to>
    <mc:AlternateContent xmlns:mc="http://schemas.openxmlformats.org/markup-compatibility/2006">
      <mc:Choice xmlns:a14="http://schemas.microsoft.com/office/drawing/2010/main" Requires="a14">
        <xdr:graphicFrame macro="">
          <xdr:nvGraphicFramePr>
            <xdr:cNvPr id="17" name="Product Name">
              <a:extLst>
                <a:ext uri="{FF2B5EF4-FFF2-40B4-BE49-F238E27FC236}">
                  <a16:creationId xmlns:a16="http://schemas.microsoft.com/office/drawing/2014/main" id="{3E677D7B-13BD-B9B3-7B0D-7593D226132A}"/>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22138640" y="1609091"/>
              <a:ext cx="1788160" cy="14820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fPrintsWithSheet="0"/>
  </xdr:twoCellAnchor>
  <xdr:twoCellAnchor>
    <xdr:from>
      <xdr:col>36</xdr:col>
      <xdr:colOff>190500</xdr:colOff>
      <xdr:row>25</xdr:row>
      <xdr:rowOff>165100</xdr:rowOff>
    </xdr:from>
    <xdr:to>
      <xdr:col>39</xdr:col>
      <xdr:colOff>129540</xdr:colOff>
      <xdr:row>32</xdr:row>
      <xdr:rowOff>76199</xdr:rowOff>
    </xdr:to>
    <mc:AlternateContent xmlns:mc="http://schemas.openxmlformats.org/markup-compatibility/2006">
      <mc:Choice xmlns:a14="http://schemas.microsoft.com/office/drawing/2010/main" Requires="a14">
        <xdr:graphicFrame macro="">
          <xdr:nvGraphicFramePr>
            <xdr:cNvPr id="15" name="Year">
              <a:extLst>
                <a:ext uri="{FF2B5EF4-FFF2-40B4-BE49-F238E27FC236}">
                  <a16:creationId xmlns:a16="http://schemas.microsoft.com/office/drawing/2014/main" id="{A81E3E34-C897-9971-7360-AC213E1EBED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2136100" y="4737100"/>
              <a:ext cx="1767840" cy="1191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342900</xdr:colOff>
      <xdr:row>29</xdr:row>
      <xdr:rowOff>179070</xdr:rowOff>
    </xdr:from>
    <xdr:to>
      <xdr:col>17</xdr:col>
      <xdr:colOff>320040</xdr:colOff>
      <xdr:row>70</xdr:row>
      <xdr:rowOff>30480</xdr:rowOff>
    </xdr:to>
    <xdr:grpSp>
      <xdr:nvGrpSpPr>
        <xdr:cNvPr id="10" name="Group 9">
          <a:extLst>
            <a:ext uri="{FF2B5EF4-FFF2-40B4-BE49-F238E27FC236}">
              <a16:creationId xmlns:a16="http://schemas.microsoft.com/office/drawing/2014/main" id="{ED3E7CB0-8F04-657B-318B-11F4DD60B992}"/>
            </a:ext>
          </a:extLst>
        </xdr:cNvPr>
        <xdr:cNvGrpSpPr/>
      </xdr:nvGrpSpPr>
      <xdr:grpSpPr>
        <a:xfrm>
          <a:off x="952500" y="5482590"/>
          <a:ext cx="9730740" cy="7349490"/>
          <a:chOff x="967740" y="5817870"/>
          <a:chExt cx="7905750" cy="5120640"/>
        </a:xfrm>
      </xdr:grpSpPr>
      <xdr:sp macro="" textlink="">
        <xdr:nvSpPr>
          <xdr:cNvPr id="5" name="Rectangle 4">
            <a:extLst>
              <a:ext uri="{FF2B5EF4-FFF2-40B4-BE49-F238E27FC236}">
                <a16:creationId xmlns:a16="http://schemas.microsoft.com/office/drawing/2014/main" id="{F179C7F5-050A-4C73-85C6-76E187582C2C}"/>
              </a:ext>
            </a:extLst>
          </xdr:cNvPr>
          <xdr:cNvSpPr/>
        </xdr:nvSpPr>
        <xdr:spPr>
          <a:xfrm>
            <a:off x="967740" y="5817870"/>
            <a:ext cx="7905750" cy="5120640"/>
          </a:xfrm>
          <a:prstGeom prst="rect">
            <a:avLst/>
          </a:prstGeom>
          <a:solidFill>
            <a:schemeClr val="tx1">
              <a:alpha val="65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cx4="http://schemas.microsoft.com/office/drawing/2016/5/10/chartex" Requires="cx4">
          <xdr:graphicFrame macro="">
            <xdr:nvGraphicFramePr>
              <xdr:cNvPr id="32" name="Chart 31">
                <a:extLst>
                  <a:ext uri="{FF2B5EF4-FFF2-40B4-BE49-F238E27FC236}">
                    <a16:creationId xmlns:a16="http://schemas.microsoft.com/office/drawing/2014/main" id="{8C991CC1-86CB-4724-8BE3-8C72E9B8F7EA}"/>
                  </a:ext>
                </a:extLst>
              </xdr:cNvPr>
              <xdr:cNvGraphicFramePr/>
            </xdr:nvGraphicFramePr>
            <xdr:xfrm>
              <a:off x="1165860" y="5970270"/>
              <a:ext cx="7520940" cy="478917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65860" y="5970270"/>
                <a:ext cx="7520940" cy="47891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ng Tran" refreshedDate="44753.937412962965" createdVersion="8" refreshedVersion="8" minRefreshableVersion="3" recordCount="3302" xr:uid="{00000000-000A-0000-FFFF-FFFF06000000}">
  <cacheSource type="worksheet">
    <worksheetSource name="Table1"/>
  </cacheSource>
  <cacheFields count="5">
    <cacheField name="State" numFmtId="0">
      <sharedItems count="52">
        <s v="AK"/>
        <s v="AL"/>
        <s v="AR"/>
        <s v="AZ"/>
        <s v="CA"/>
        <s v="CO"/>
        <s v="CT"/>
        <s v="DC"/>
        <s v="DE"/>
        <s v="FL"/>
        <s v="GA"/>
        <s v="HI"/>
        <s v="IA"/>
        <s v="ID"/>
        <s v="IL"/>
        <s v="IN"/>
        <s v="KS"/>
        <s v="KY"/>
        <s v="LA"/>
        <s v="MA"/>
        <s v="MD"/>
        <s v="ME"/>
        <s v="MI"/>
        <s v="MN"/>
        <s v="MO"/>
        <s v="MS"/>
        <s v="MT"/>
        <s v="NC"/>
        <s v="ND"/>
        <s v="NE"/>
        <s v="NH"/>
        <s v="NJ"/>
        <s v="NM"/>
        <s v="NV"/>
        <s v="NY"/>
        <s v="OH"/>
        <s v="OK"/>
        <s v="OR"/>
        <s v="PA"/>
        <s v="RI"/>
        <s v="SC"/>
        <s v="SD"/>
        <s v="TN"/>
        <s v="TX"/>
        <s v="UT"/>
        <s v="VA"/>
        <s v="VT"/>
        <s v="WA"/>
        <s v="WI"/>
        <s v="WV"/>
        <s v="WY"/>
        <s v="XX"/>
      </sharedItems>
    </cacheField>
    <cacheField name="Year" numFmtId="0">
      <sharedItems containsSemiMixedTypes="0" containsString="0" containsNumber="1" containsInteger="1" minValue="2019" maxValue="2021" count="3">
        <n v="2019"/>
        <n v="2020"/>
        <n v="2021"/>
      </sharedItems>
    </cacheField>
    <cacheField name="Quarter" numFmtId="0">
      <sharedItems containsSemiMixedTypes="0" containsString="0" containsNumber="1" containsInteger="1" minValue="1" maxValue="4" count="4">
        <n v="1"/>
        <n v="2"/>
        <n v="3"/>
        <n v="4"/>
      </sharedItems>
    </cacheField>
    <cacheField name="Product Name" numFmtId="0">
      <sharedItems count="4">
        <s v="CITALOPRAM"/>
        <s v="FLUOXETINE"/>
        <s v="PAROXETINE"/>
        <s v="SERTRALINE"/>
      </sharedItems>
    </cacheField>
    <cacheField name="Number of Prescriptions" numFmtId="0">
      <sharedItems containsSemiMixedTypes="0" containsString="0" containsNumber="1" containsInteger="1" minValue="1" maxValue="268"/>
    </cacheField>
  </cacheFields>
  <extLst>
    <ext xmlns:x14="http://schemas.microsoft.com/office/spreadsheetml/2009/9/main" uri="{725AE2AE-9491-48be-B2B4-4EB974FC3084}">
      <x14:pivotCacheDefinition pivotCacheId="492691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2">
  <r>
    <x v="0"/>
    <x v="0"/>
    <x v="0"/>
    <x v="0"/>
    <n v="21"/>
  </r>
  <r>
    <x v="0"/>
    <x v="0"/>
    <x v="0"/>
    <x v="1"/>
    <n v="32"/>
  </r>
  <r>
    <x v="0"/>
    <x v="0"/>
    <x v="0"/>
    <x v="2"/>
    <n v="19"/>
  </r>
  <r>
    <x v="0"/>
    <x v="0"/>
    <x v="0"/>
    <x v="3"/>
    <n v="25"/>
  </r>
  <r>
    <x v="0"/>
    <x v="0"/>
    <x v="1"/>
    <x v="0"/>
    <n v="22"/>
  </r>
  <r>
    <x v="0"/>
    <x v="0"/>
    <x v="1"/>
    <x v="1"/>
    <n v="25"/>
  </r>
  <r>
    <x v="0"/>
    <x v="0"/>
    <x v="1"/>
    <x v="2"/>
    <n v="23"/>
  </r>
  <r>
    <x v="0"/>
    <x v="0"/>
    <x v="1"/>
    <x v="3"/>
    <n v="22"/>
  </r>
  <r>
    <x v="0"/>
    <x v="0"/>
    <x v="2"/>
    <x v="0"/>
    <n v="18"/>
  </r>
  <r>
    <x v="0"/>
    <x v="0"/>
    <x v="2"/>
    <x v="1"/>
    <n v="26"/>
  </r>
  <r>
    <x v="0"/>
    <x v="0"/>
    <x v="2"/>
    <x v="2"/>
    <n v="23"/>
  </r>
  <r>
    <x v="0"/>
    <x v="0"/>
    <x v="2"/>
    <x v="3"/>
    <n v="22"/>
  </r>
  <r>
    <x v="0"/>
    <x v="0"/>
    <x v="3"/>
    <x v="0"/>
    <n v="19"/>
  </r>
  <r>
    <x v="0"/>
    <x v="0"/>
    <x v="3"/>
    <x v="1"/>
    <n v="25"/>
  </r>
  <r>
    <x v="0"/>
    <x v="0"/>
    <x v="3"/>
    <x v="2"/>
    <n v="22"/>
  </r>
  <r>
    <x v="0"/>
    <x v="0"/>
    <x v="3"/>
    <x v="3"/>
    <n v="20"/>
  </r>
  <r>
    <x v="0"/>
    <x v="1"/>
    <x v="0"/>
    <x v="0"/>
    <n v="19"/>
  </r>
  <r>
    <x v="0"/>
    <x v="1"/>
    <x v="0"/>
    <x v="1"/>
    <n v="27"/>
  </r>
  <r>
    <x v="0"/>
    <x v="1"/>
    <x v="0"/>
    <x v="2"/>
    <n v="21"/>
  </r>
  <r>
    <x v="0"/>
    <x v="1"/>
    <x v="0"/>
    <x v="3"/>
    <n v="22"/>
  </r>
  <r>
    <x v="0"/>
    <x v="1"/>
    <x v="1"/>
    <x v="0"/>
    <n v="18"/>
  </r>
  <r>
    <x v="0"/>
    <x v="1"/>
    <x v="1"/>
    <x v="1"/>
    <n v="34"/>
  </r>
  <r>
    <x v="0"/>
    <x v="1"/>
    <x v="1"/>
    <x v="2"/>
    <n v="23"/>
  </r>
  <r>
    <x v="0"/>
    <x v="1"/>
    <x v="1"/>
    <x v="3"/>
    <n v="29"/>
  </r>
  <r>
    <x v="0"/>
    <x v="1"/>
    <x v="2"/>
    <x v="0"/>
    <n v="18"/>
  </r>
  <r>
    <x v="0"/>
    <x v="1"/>
    <x v="2"/>
    <x v="1"/>
    <n v="32"/>
  </r>
  <r>
    <x v="0"/>
    <x v="1"/>
    <x v="2"/>
    <x v="2"/>
    <n v="23"/>
  </r>
  <r>
    <x v="0"/>
    <x v="1"/>
    <x v="2"/>
    <x v="3"/>
    <n v="30"/>
  </r>
  <r>
    <x v="0"/>
    <x v="1"/>
    <x v="3"/>
    <x v="0"/>
    <n v="17"/>
  </r>
  <r>
    <x v="0"/>
    <x v="1"/>
    <x v="3"/>
    <x v="1"/>
    <n v="30"/>
  </r>
  <r>
    <x v="0"/>
    <x v="1"/>
    <x v="3"/>
    <x v="2"/>
    <n v="19"/>
  </r>
  <r>
    <x v="0"/>
    <x v="1"/>
    <x v="3"/>
    <x v="3"/>
    <n v="30"/>
  </r>
  <r>
    <x v="0"/>
    <x v="2"/>
    <x v="0"/>
    <x v="0"/>
    <n v="19"/>
  </r>
  <r>
    <x v="0"/>
    <x v="2"/>
    <x v="0"/>
    <x v="1"/>
    <n v="38"/>
  </r>
  <r>
    <x v="0"/>
    <x v="2"/>
    <x v="0"/>
    <x v="2"/>
    <n v="24"/>
  </r>
  <r>
    <x v="0"/>
    <x v="2"/>
    <x v="0"/>
    <x v="3"/>
    <n v="29"/>
  </r>
  <r>
    <x v="0"/>
    <x v="2"/>
    <x v="1"/>
    <x v="0"/>
    <n v="19"/>
  </r>
  <r>
    <x v="0"/>
    <x v="2"/>
    <x v="1"/>
    <x v="1"/>
    <n v="41"/>
  </r>
  <r>
    <x v="0"/>
    <x v="2"/>
    <x v="1"/>
    <x v="2"/>
    <n v="25"/>
  </r>
  <r>
    <x v="0"/>
    <x v="2"/>
    <x v="1"/>
    <x v="3"/>
    <n v="29"/>
  </r>
  <r>
    <x v="0"/>
    <x v="2"/>
    <x v="2"/>
    <x v="0"/>
    <n v="18"/>
  </r>
  <r>
    <x v="0"/>
    <x v="2"/>
    <x v="2"/>
    <x v="1"/>
    <n v="43"/>
  </r>
  <r>
    <x v="0"/>
    <x v="2"/>
    <x v="2"/>
    <x v="2"/>
    <n v="26"/>
  </r>
  <r>
    <x v="0"/>
    <x v="2"/>
    <x v="2"/>
    <x v="3"/>
    <n v="25"/>
  </r>
  <r>
    <x v="0"/>
    <x v="2"/>
    <x v="3"/>
    <x v="0"/>
    <n v="17"/>
  </r>
  <r>
    <x v="0"/>
    <x v="2"/>
    <x v="3"/>
    <x v="1"/>
    <n v="45"/>
  </r>
  <r>
    <x v="0"/>
    <x v="2"/>
    <x v="3"/>
    <x v="2"/>
    <n v="23"/>
  </r>
  <r>
    <x v="0"/>
    <x v="2"/>
    <x v="3"/>
    <x v="3"/>
    <n v="28"/>
  </r>
  <r>
    <x v="1"/>
    <x v="0"/>
    <x v="0"/>
    <x v="0"/>
    <n v="21"/>
  </r>
  <r>
    <x v="1"/>
    <x v="0"/>
    <x v="0"/>
    <x v="0"/>
    <n v="9"/>
  </r>
  <r>
    <x v="1"/>
    <x v="0"/>
    <x v="0"/>
    <x v="1"/>
    <n v="33"/>
  </r>
  <r>
    <x v="1"/>
    <x v="0"/>
    <x v="0"/>
    <x v="1"/>
    <n v="1"/>
  </r>
  <r>
    <x v="1"/>
    <x v="0"/>
    <x v="0"/>
    <x v="1"/>
    <n v="23"/>
  </r>
  <r>
    <x v="1"/>
    <x v="0"/>
    <x v="0"/>
    <x v="2"/>
    <n v="44"/>
  </r>
  <r>
    <x v="1"/>
    <x v="0"/>
    <x v="0"/>
    <x v="2"/>
    <n v="3"/>
  </r>
  <r>
    <x v="1"/>
    <x v="0"/>
    <x v="0"/>
    <x v="3"/>
    <n v="26"/>
  </r>
  <r>
    <x v="1"/>
    <x v="0"/>
    <x v="0"/>
    <x v="3"/>
    <n v="15"/>
  </r>
  <r>
    <x v="1"/>
    <x v="0"/>
    <x v="1"/>
    <x v="0"/>
    <n v="22"/>
  </r>
  <r>
    <x v="1"/>
    <x v="0"/>
    <x v="1"/>
    <x v="0"/>
    <n v="7"/>
  </r>
  <r>
    <x v="1"/>
    <x v="0"/>
    <x v="1"/>
    <x v="1"/>
    <n v="27"/>
  </r>
  <r>
    <x v="1"/>
    <x v="0"/>
    <x v="1"/>
    <x v="1"/>
    <n v="1"/>
  </r>
  <r>
    <x v="1"/>
    <x v="0"/>
    <x v="1"/>
    <x v="1"/>
    <n v="21"/>
  </r>
  <r>
    <x v="1"/>
    <x v="0"/>
    <x v="1"/>
    <x v="2"/>
    <n v="41"/>
  </r>
  <r>
    <x v="1"/>
    <x v="0"/>
    <x v="1"/>
    <x v="2"/>
    <n v="3"/>
  </r>
  <r>
    <x v="1"/>
    <x v="0"/>
    <x v="1"/>
    <x v="3"/>
    <n v="23"/>
  </r>
  <r>
    <x v="1"/>
    <x v="0"/>
    <x v="1"/>
    <x v="3"/>
    <n v="18"/>
  </r>
  <r>
    <x v="1"/>
    <x v="0"/>
    <x v="2"/>
    <x v="0"/>
    <n v="21"/>
  </r>
  <r>
    <x v="1"/>
    <x v="0"/>
    <x v="2"/>
    <x v="0"/>
    <n v="5"/>
  </r>
  <r>
    <x v="1"/>
    <x v="0"/>
    <x v="2"/>
    <x v="1"/>
    <n v="26"/>
  </r>
  <r>
    <x v="1"/>
    <x v="0"/>
    <x v="2"/>
    <x v="1"/>
    <n v="1"/>
  </r>
  <r>
    <x v="1"/>
    <x v="0"/>
    <x v="2"/>
    <x v="1"/>
    <n v="20"/>
  </r>
  <r>
    <x v="1"/>
    <x v="0"/>
    <x v="2"/>
    <x v="2"/>
    <n v="37"/>
  </r>
  <r>
    <x v="1"/>
    <x v="0"/>
    <x v="2"/>
    <x v="2"/>
    <n v="3"/>
  </r>
  <r>
    <x v="1"/>
    <x v="0"/>
    <x v="2"/>
    <x v="3"/>
    <n v="23"/>
  </r>
  <r>
    <x v="1"/>
    <x v="0"/>
    <x v="2"/>
    <x v="3"/>
    <n v="16"/>
  </r>
  <r>
    <x v="1"/>
    <x v="0"/>
    <x v="3"/>
    <x v="0"/>
    <n v="21"/>
  </r>
  <r>
    <x v="1"/>
    <x v="0"/>
    <x v="3"/>
    <x v="0"/>
    <n v="4"/>
  </r>
  <r>
    <x v="1"/>
    <x v="0"/>
    <x v="3"/>
    <x v="1"/>
    <n v="26"/>
  </r>
  <r>
    <x v="1"/>
    <x v="0"/>
    <x v="3"/>
    <x v="1"/>
    <n v="1"/>
  </r>
  <r>
    <x v="1"/>
    <x v="0"/>
    <x v="3"/>
    <x v="1"/>
    <n v="19"/>
  </r>
  <r>
    <x v="1"/>
    <x v="0"/>
    <x v="3"/>
    <x v="2"/>
    <n v="38"/>
  </r>
  <r>
    <x v="1"/>
    <x v="0"/>
    <x v="3"/>
    <x v="2"/>
    <n v="3"/>
  </r>
  <r>
    <x v="1"/>
    <x v="0"/>
    <x v="3"/>
    <x v="3"/>
    <n v="22"/>
  </r>
  <r>
    <x v="1"/>
    <x v="0"/>
    <x v="3"/>
    <x v="3"/>
    <n v="19"/>
  </r>
  <r>
    <x v="1"/>
    <x v="1"/>
    <x v="0"/>
    <x v="0"/>
    <n v="22"/>
  </r>
  <r>
    <x v="1"/>
    <x v="1"/>
    <x v="0"/>
    <x v="0"/>
    <n v="3"/>
  </r>
  <r>
    <x v="1"/>
    <x v="1"/>
    <x v="0"/>
    <x v="1"/>
    <n v="29"/>
  </r>
  <r>
    <x v="1"/>
    <x v="1"/>
    <x v="0"/>
    <x v="1"/>
    <n v="1"/>
  </r>
  <r>
    <x v="1"/>
    <x v="1"/>
    <x v="0"/>
    <x v="1"/>
    <n v="21"/>
  </r>
  <r>
    <x v="1"/>
    <x v="1"/>
    <x v="0"/>
    <x v="2"/>
    <n v="37"/>
  </r>
  <r>
    <x v="1"/>
    <x v="1"/>
    <x v="0"/>
    <x v="2"/>
    <n v="3"/>
  </r>
  <r>
    <x v="1"/>
    <x v="1"/>
    <x v="0"/>
    <x v="3"/>
    <n v="28"/>
  </r>
  <r>
    <x v="1"/>
    <x v="1"/>
    <x v="0"/>
    <x v="3"/>
    <n v="12"/>
  </r>
  <r>
    <x v="1"/>
    <x v="1"/>
    <x v="1"/>
    <x v="0"/>
    <n v="21"/>
  </r>
  <r>
    <x v="1"/>
    <x v="1"/>
    <x v="1"/>
    <x v="0"/>
    <n v="3"/>
  </r>
  <r>
    <x v="1"/>
    <x v="1"/>
    <x v="1"/>
    <x v="1"/>
    <n v="31"/>
  </r>
  <r>
    <x v="1"/>
    <x v="1"/>
    <x v="1"/>
    <x v="1"/>
    <n v="1"/>
  </r>
  <r>
    <x v="1"/>
    <x v="1"/>
    <x v="1"/>
    <x v="1"/>
    <n v="19"/>
  </r>
  <r>
    <x v="1"/>
    <x v="1"/>
    <x v="1"/>
    <x v="2"/>
    <n v="38"/>
  </r>
  <r>
    <x v="1"/>
    <x v="1"/>
    <x v="1"/>
    <x v="2"/>
    <n v="3"/>
  </r>
  <r>
    <x v="1"/>
    <x v="1"/>
    <x v="1"/>
    <x v="3"/>
    <n v="25"/>
  </r>
  <r>
    <x v="1"/>
    <x v="1"/>
    <x v="1"/>
    <x v="3"/>
    <n v="20"/>
  </r>
  <r>
    <x v="1"/>
    <x v="1"/>
    <x v="2"/>
    <x v="0"/>
    <n v="19"/>
  </r>
  <r>
    <x v="1"/>
    <x v="1"/>
    <x v="2"/>
    <x v="0"/>
    <n v="3"/>
  </r>
  <r>
    <x v="1"/>
    <x v="1"/>
    <x v="2"/>
    <x v="1"/>
    <n v="31"/>
  </r>
  <r>
    <x v="1"/>
    <x v="1"/>
    <x v="2"/>
    <x v="1"/>
    <n v="17"/>
  </r>
  <r>
    <x v="1"/>
    <x v="1"/>
    <x v="2"/>
    <x v="2"/>
    <n v="37"/>
  </r>
  <r>
    <x v="1"/>
    <x v="1"/>
    <x v="2"/>
    <x v="2"/>
    <n v="3"/>
  </r>
  <r>
    <x v="1"/>
    <x v="1"/>
    <x v="2"/>
    <x v="3"/>
    <n v="27"/>
  </r>
  <r>
    <x v="1"/>
    <x v="1"/>
    <x v="2"/>
    <x v="3"/>
    <n v="17"/>
  </r>
  <r>
    <x v="1"/>
    <x v="1"/>
    <x v="3"/>
    <x v="0"/>
    <n v="19"/>
  </r>
  <r>
    <x v="1"/>
    <x v="1"/>
    <x v="3"/>
    <x v="0"/>
    <n v="3"/>
  </r>
  <r>
    <x v="1"/>
    <x v="1"/>
    <x v="3"/>
    <x v="1"/>
    <n v="34"/>
  </r>
  <r>
    <x v="1"/>
    <x v="1"/>
    <x v="3"/>
    <x v="1"/>
    <n v="1"/>
  </r>
  <r>
    <x v="1"/>
    <x v="1"/>
    <x v="3"/>
    <x v="1"/>
    <n v="16"/>
  </r>
  <r>
    <x v="1"/>
    <x v="1"/>
    <x v="3"/>
    <x v="2"/>
    <n v="38"/>
  </r>
  <r>
    <x v="1"/>
    <x v="1"/>
    <x v="3"/>
    <x v="2"/>
    <n v="3"/>
  </r>
  <r>
    <x v="1"/>
    <x v="1"/>
    <x v="3"/>
    <x v="3"/>
    <n v="28"/>
  </r>
  <r>
    <x v="1"/>
    <x v="1"/>
    <x v="3"/>
    <x v="3"/>
    <n v="19"/>
  </r>
  <r>
    <x v="1"/>
    <x v="2"/>
    <x v="0"/>
    <x v="0"/>
    <n v="19"/>
  </r>
  <r>
    <x v="1"/>
    <x v="2"/>
    <x v="0"/>
    <x v="0"/>
    <n v="3"/>
  </r>
  <r>
    <x v="1"/>
    <x v="2"/>
    <x v="0"/>
    <x v="1"/>
    <n v="35"/>
  </r>
  <r>
    <x v="1"/>
    <x v="2"/>
    <x v="0"/>
    <x v="1"/>
    <n v="1"/>
  </r>
  <r>
    <x v="1"/>
    <x v="2"/>
    <x v="0"/>
    <x v="1"/>
    <n v="19"/>
  </r>
  <r>
    <x v="1"/>
    <x v="2"/>
    <x v="0"/>
    <x v="2"/>
    <n v="39"/>
  </r>
  <r>
    <x v="1"/>
    <x v="2"/>
    <x v="0"/>
    <x v="2"/>
    <n v="4"/>
  </r>
  <r>
    <x v="1"/>
    <x v="2"/>
    <x v="0"/>
    <x v="3"/>
    <n v="32"/>
  </r>
  <r>
    <x v="1"/>
    <x v="2"/>
    <x v="0"/>
    <x v="3"/>
    <n v="19"/>
  </r>
  <r>
    <x v="1"/>
    <x v="2"/>
    <x v="1"/>
    <x v="0"/>
    <n v="23"/>
  </r>
  <r>
    <x v="1"/>
    <x v="2"/>
    <x v="1"/>
    <x v="1"/>
    <n v="57"/>
  </r>
  <r>
    <x v="1"/>
    <x v="2"/>
    <x v="1"/>
    <x v="2"/>
    <n v="45"/>
  </r>
  <r>
    <x v="1"/>
    <x v="2"/>
    <x v="1"/>
    <x v="3"/>
    <n v="48"/>
  </r>
  <r>
    <x v="1"/>
    <x v="2"/>
    <x v="2"/>
    <x v="0"/>
    <n v="21"/>
  </r>
  <r>
    <x v="1"/>
    <x v="2"/>
    <x v="2"/>
    <x v="1"/>
    <n v="58"/>
  </r>
  <r>
    <x v="1"/>
    <x v="2"/>
    <x v="2"/>
    <x v="2"/>
    <n v="43"/>
  </r>
  <r>
    <x v="1"/>
    <x v="2"/>
    <x v="2"/>
    <x v="3"/>
    <n v="45"/>
  </r>
  <r>
    <x v="1"/>
    <x v="2"/>
    <x v="3"/>
    <x v="0"/>
    <n v="21"/>
  </r>
  <r>
    <x v="1"/>
    <x v="2"/>
    <x v="3"/>
    <x v="1"/>
    <n v="63"/>
  </r>
  <r>
    <x v="1"/>
    <x v="2"/>
    <x v="3"/>
    <x v="2"/>
    <n v="46"/>
  </r>
  <r>
    <x v="1"/>
    <x v="2"/>
    <x v="3"/>
    <x v="3"/>
    <n v="52"/>
  </r>
  <r>
    <x v="2"/>
    <x v="0"/>
    <x v="0"/>
    <x v="0"/>
    <n v="43"/>
  </r>
  <r>
    <x v="2"/>
    <x v="0"/>
    <x v="0"/>
    <x v="1"/>
    <n v="35"/>
  </r>
  <r>
    <x v="2"/>
    <x v="0"/>
    <x v="0"/>
    <x v="2"/>
    <n v="40"/>
  </r>
  <r>
    <x v="2"/>
    <x v="0"/>
    <x v="0"/>
    <x v="3"/>
    <n v="70"/>
  </r>
  <r>
    <x v="2"/>
    <x v="0"/>
    <x v="1"/>
    <x v="0"/>
    <n v="44"/>
  </r>
  <r>
    <x v="2"/>
    <x v="0"/>
    <x v="1"/>
    <x v="1"/>
    <n v="37"/>
  </r>
  <r>
    <x v="2"/>
    <x v="0"/>
    <x v="1"/>
    <x v="2"/>
    <n v="53"/>
  </r>
  <r>
    <x v="2"/>
    <x v="0"/>
    <x v="1"/>
    <x v="3"/>
    <n v="76"/>
  </r>
  <r>
    <x v="2"/>
    <x v="0"/>
    <x v="2"/>
    <x v="0"/>
    <n v="40"/>
  </r>
  <r>
    <x v="2"/>
    <x v="0"/>
    <x v="2"/>
    <x v="1"/>
    <n v="37"/>
  </r>
  <r>
    <x v="2"/>
    <x v="0"/>
    <x v="2"/>
    <x v="2"/>
    <n v="48"/>
  </r>
  <r>
    <x v="2"/>
    <x v="0"/>
    <x v="2"/>
    <x v="3"/>
    <n v="75"/>
  </r>
  <r>
    <x v="2"/>
    <x v="0"/>
    <x v="3"/>
    <x v="0"/>
    <n v="37"/>
  </r>
  <r>
    <x v="2"/>
    <x v="0"/>
    <x v="3"/>
    <x v="1"/>
    <n v="40"/>
  </r>
  <r>
    <x v="2"/>
    <x v="0"/>
    <x v="3"/>
    <x v="2"/>
    <n v="47"/>
  </r>
  <r>
    <x v="2"/>
    <x v="0"/>
    <x v="3"/>
    <x v="3"/>
    <n v="75"/>
  </r>
  <r>
    <x v="2"/>
    <x v="1"/>
    <x v="0"/>
    <x v="0"/>
    <n v="39"/>
  </r>
  <r>
    <x v="2"/>
    <x v="1"/>
    <x v="0"/>
    <x v="1"/>
    <n v="44"/>
  </r>
  <r>
    <x v="2"/>
    <x v="1"/>
    <x v="0"/>
    <x v="2"/>
    <n v="42"/>
  </r>
  <r>
    <x v="2"/>
    <x v="1"/>
    <x v="0"/>
    <x v="3"/>
    <n v="75"/>
  </r>
  <r>
    <x v="2"/>
    <x v="1"/>
    <x v="1"/>
    <x v="0"/>
    <n v="41"/>
  </r>
  <r>
    <x v="2"/>
    <x v="1"/>
    <x v="1"/>
    <x v="1"/>
    <n v="50"/>
  </r>
  <r>
    <x v="2"/>
    <x v="1"/>
    <x v="1"/>
    <x v="2"/>
    <n v="50"/>
  </r>
  <r>
    <x v="2"/>
    <x v="1"/>
    <x v="1"/>
    <x v="3"/>
    <n v="85"/>
  </r>
  <r>
    <x v="2"/>
    <x v="1"/>
    <x v="2"/>
    <x v="0"/>
    <n v="37"/>
  </r>
  <r>
    <x v="2"/>
    <x v="1"/>
    <x v="2"/>
    <x v="1"/>
    <n v="50"/>
  </r>
  <r>
    <x v="2"/>
    <x v="1"/>
    <x v="2"/>
    <x v="2"/>
    <n v="45"/>
  </r>
  <r>
    <x v="2"/>
    <x v="1"/>
    <x v="2"/>
    <x v="3"/>
    <n v="85"/>
  </r>
  <r>
    <x v="2"/>
    <x v="1"/>
    <x v="3"/>
    <x v="0"/>
    <n v="38"/>
  </r>
  <r>
    <x v="2"/>
    <x v="1"/>
    <x v="3"/>
    <x v="1"/>
    <n v="49"/>
  </r>
  <r>
    <x v="2"/>
    <x v="1"/>
    <x v="3"/>
    <x v="2"/>
    <n v="50"/>
  </r>
  <r>
    <x v="2"/>
    <x v="1"/>
    <x v="3"/>
    <x v="3"/>
    <n v="94"/>
  </r>
  <r>
    <x v="2"/>
    <x v="2"/>
    <x v="0"/>
    <x v="0"/>
    <n v="38"/>
  </r>
  <r>
    <x v="2"/>
    <x v="2"/>
    <x v="0"/>
    <x v="1"/>
    <n v="50"/>
  </r>
  <r>
    <x v="2"/>
    <x v="2"/>
    <x v="0"/>
    <x v="2"/>
    <n v="46"/>
  </r>
  <r>
    <x v="2"/>
    <x v="2"/>
    <x v="0"/>
    <x v="3"/>
    <n v="88"/>
  </r>
  <r>
    <x v="2"/>
    <x v="2"/>
    <x v="1"/>
    <x v="0"/>
    <n v="39"/>
  </r>
  <r>
    <x v="2"/>
    <x v="2"/>
    <x v="1"/>
    <x v="1"/>
    <n v="56"/>
  </r>
  <r>
    <x v="2"/>
    <x v="2"/>
    <x v="1"/>
    <x v="2"/>
    <n v="49"/>
  </r>
  <r>
    <x v="2"/>
    <x v="2"/>
    <x v="1"/>
    <x v="3"/>
    <n v="87"/>
  </r>
  <r>
    <x v="2"/>
    <x v="2"/>
    <x v="2"/>
    <x v="0"/>
    <n v="40"/>
  </r>
  <r>
    <x v="2"/>
    <x v="2"/>
    <x v="2"/>
    <x v="1"/>
    <n v="60"/>
  </r>
  <r>
    <x v="2"/>
    <x v="2"/>
    <x v="2"/>
    <x v="2"/>
    <n v="51"/>
  </r>
  <r>
    <x v="2"/>
    <x v="2"/>
    <x v="2"/>
    <x v="3"/>
    <n v="82"/>
  </r>
  <r>
    <x v="2"/>
    <x v="2"/>
    <x v="3"/>
    <x v="0"/>
    <n v="36"/>
  </r>
  <r>
    <x v="2"/>
    <x v="2"/>
    <x v="3"/>
    <x v="1"/>
    <n v="62"/>
  </r>
  <r>
    <x v="2"/>
    <x v="2"/>
    <x v="3"/>
    <x v="2"/>
    <n v="45"/>
  </r>
  <r>
    <x v="2"/>
    <x v="2"/>
    <x v="3"/>
    <x v="3"/>
    <n v="89"/>
  </r>
  <r>
    <x v="3"/>
    <x v="0"/>
    <x v="0"/>
    <x v="0"/>
    <n v="28"/>
  </r>
  <r>
    <x v="3"/>
    <x v="0"/>
    <x v="0"/>
    <x v="1"/>
    <n v="53"/>
  </r>
  <r>
    <x v="3"/>
    <x v="0"/>
    <x v="0"/>
    <x v="2"/>
    <n v="48"/>
  </r>
  <r>
    <x v="3"/>
    <x v="0"/>
    <x v="0"/>
    <x v="3"/>
    <n v="52"/>
  </r>
  <r>
    <x v="3"/>
    <x v="0"/>
    <x v="1"/>
    <x v="0"/>
    <n v="23"/>
  </r>
  <r>
    <x v="3"/>
    <x v="0"/>
    <x v="1"/>
    <x v="1"/>
    <n v="49"/>
  </r>
  <r>
    <x v="3"/>
    <x v="0"/>
    <x v="1"/>
    <x v="2"/>
    <n v="45"/>
  </r>
  <r>
    <x v="3"/>
    <x v="0"/>
    <x v="1"/>
    <x v="3"/>
    <n v="53"/>
  </r>
  <r>
    <x v="3"/>
    <x v="0"/>
    <x v="2"/>
    <x v="0"/>
    <n v="20"/>
  </r>
  <r>
    <x v="3"/>
    <x v="0"/>
    <x v="2"/>
    <x v="1"/>
    <n v="40"/>
  </r>
  <r>
    <x v="3"/>
    <x v="0"/>
    <x v="2"/>
    <x v="2"/>
    <n v="39"/>
  </r>
  <r>
    <x v="3"/>
    <x v="0"/>
    <x v="2"/>
    <x v="3"/>
    <n v="40"/>
  </r>
  <r>
    <x v="3"/>
    <x v="0"/>
    <x v="3"/>
    <x v="0"/>
    <n v="28"/>
  </r>
  <r>
    <x v="3"/>
    <x v="0"/>
    <x v="3"/>
    <x v="1"/>
    <n v="52"/>
  </r>
  <r>
    <x v="3"/>
    <x v="0"/>
    <x v="3"/>
    <x v="2"/>
    <n v="42"/>
  </r>
  <r>
    <x v="3"/>
    <x v="0"/>
    <x v="3"/>
    <x v="3"/>
    <n v="60"/>
  </r>
  <r>
    <x v="3"/>
    <x v="1"/>
    <x v="0"/>
    <x v="0"/>
    <n v="23"/>
  </r>
  <r>
    <x v="3"/>
    <x v="1"/>
    <x v="0"/>
    <x v="1"/>
    <n v="51"/>
  </r>
  <r>
    <x v="3"/>
    <x v="1"/>
    <x v="0"/>
    <x v="2"/>
    <n v="42"/>
  </r>
  <r>
    <x v="3"/>
    <x v="1"/>
    <x v="0"/>
    <x v="3"/>
    <n v="54"/>
  </r>
  <r>
    <x v="3"/>
    <x v="1"/>
    <x v="1"/>
    <x v="0"/>
    <n v="24"/>
  </r>
  <r>
    <x v="3"/>
    <x v="1"/>
    <x v="1"/>
    <x v="1"/>
    <n v="53"/>
  </r>
  <r>
    <x v="3"/>
    <x v="1"/>
    <x v="1"/>
    <x v="2"/>
    <n v="40"/>
  </r>
  <r>
    <x v="3"/>
    <x v="1"/>
    <x v="1"/>
    <x v="3"/>
    <n v="71"/>
  </r>
  <r>
    <x v="3"/>
    <x v="1"/>
    <x v="2"/>
    <x v="0"/>
    <n v="22"/>
  </r>
  <r>
    <x v="3"/>
    <x v="1"/>
    <x v="2"/>
    <x v="1"/>
    <n v="56"/>
  </r>
  <r>
    <x v="3"/>
    <x v="1"/>
    <x v="2"/>
    <x v="2"/>
    <n v="38"/>
  </r>
  <r>
    <x v="3"/>
    <x v="1"/>
    <x v="2"/>
    <x v="3"/>
    <n v="78"/>
  </r>
  <r>
    <x v="3"/>
    <x v="1"/>
    <x v="3"/>
    <x v="0"/>
    <n v="23"/>
  </r>
  <r>
    <x v="3"/>
    <x v="1"/>
    <x v="3"/>
    <x v="1"/>
    <n v="55"/>
  </r>
  <r>
    <x v="3"/>
    <x v="1"/>
    <x v="3"/>
    <x v="2"/>
    <n v="38"/>
  </r>
  <r>
    <x v="3"/>
    <x v="1"/>
    <x v="3"/>
    <x v="3"/>
    <n v="72"/>
  </r>
  <r>
    <x v="3"/>
    <x v="2"/>
    <x v="0"/>
    <x v="0"/>
    <n v="34"/>
  </r>
  <r>
    <x v="3"/>
    <x v="2"/>
    <x v="0"/>
    <x v="1"/>
    <n v="62"/>
  </r>
  <r>
    <x v="3"/>
    <x v="2"/>
    <x v="0"/>
    <x v="2"/>
    <n v="42"/>
  </r>
  <r>
    <x v="3"/>
    <x v="2"/>
    <x v="0"/>
    <x v="3"/>
    <n v="74"/>
  </r>
  <r>
    <x v="3"/>
    <x v="2"/>
    <x v="1"/>
    <x v="0"/>
    <n v="24"/>
  </r>
  <r>
    <x v="3"/>
    <x v="2"/>
    <x v="1"/>
    <x v="1"/>
    <n v="67"/>
  </r>
  <r>
    <x v="3"/>
    <x v="2"/>
    <x v="1"/>
    <x v="2"/>
    <n v="38"/>
  </r>
  <r>
    <x v="3"/>
    <x v="2"/>
    <x v="1"/>
    <x v="3"/>
    <n v="69"/>
  </r>
  <r>
    <x v="3"/>
    <x v="2"/>
    <x v="2"/>
    <x v="0"/>
    <n v="35"/>
  </r>
  <r>
    <x v="3"/>
    <x v="2"/>
    <x v="2"/>
    <x v="1"/>
    <n v="68"/>
  </r>
  <r>
    <x v="3"/>
    <x v="2"/>
    <x v="2"/>
    <x v="2"/>
    <n v="41"/>
  </r>
  <r>
    <x v="3"/>
    <x v="2"/>
    <x v="2"/>
    <x v="3"/>
    <n v="72"/>
  </r>
  <r>
    <x v="3"/>
    <x v="2"/>
    <x v="3"/>
    <x v="0"/>
    <n v="23"/>
  </r>
  <r>
    <x v="3"/>
    <x v="2"/>
    <x v="3"/>
    <x v="1"/>
    <n v="58"/>
  </r>
  <r>
    <x v="3"/>
    <x v="2"/>
    <x v="3"/>
    <x v="2"/>
    <n v="34"/>
  </r>
  <r>
    <x v="3"/>
    <x v="2"/>
    <x v="3"/>
    <x v="3"/>
    <n v="60"/>
  </r>
  <r>
    <x v="4"/>
    <x v="0"/>
    <x v="0"/>
    <x v="0"/>
    <n v="77"/>
  </r>
  <r>
    <x v="4"/>
    <x v="0"/>
    <x v="0"/>
    <x v="1"/>
    <n v="133"/>
  </r>
  <r>
    <x v="4"/>
    <x v="0"/>
    <x v="0"/>
    <x v="2"/>
    <n v="136"/>
  </r>
  <r>
    <x v="4"/>
    <x v="0"/>
    <x v="0"/>
    <x v="3"/>
    <n v="122"/>
  </r>
  <r>
    <x v="4"/>
    <x v="0"/>
    <x v="1"/>
    <x v="0"/>
    <n v="72"/>
  </r>
  <r>
    <x v="4"/>
    <x v="0"/>
    <x v="1"/>
    <x v="1"/>
    <n v="131"/>
  </r>
  <r>
    <x v="4"/>
    <x v="0"/>
    <x v="1"/>
    <x v="2"/>
    <n v="133"/>
  </r>
  <r>
    <x v="4"/>
    <x v="0"/>
    <x v="1"/>
    <x v="3"/>
    <n v="117"/>
  </r>
  <r>
    <x v="4"/>
    <x v="0"/>
    <x v="2"/>
    <x v="0"/>
    <n v="68"/>
  </r>
  <r>
    <x v="4"/>
    <x v="0"/>
    <x v="2"/>
    <x v="1"/>
    <n v="135"/>
  </r>
  <r>
    <x v="4"/>
    <x v="0"/>
    <x v="2"/>
    <x v="2"/>
    <n v="133"/>
  </r>
  <r>
    <x v="4"/>
    <x v="0"/>
    <x v="2"/>
    <x v="3"/>
    <n v="116"/>
  </r>
  <r>
    <x v="4"/>
    <x v="0"/>
    <x v="3"/>
    <x v="0"/>
    <n v="66"/>
  </r>
  <r>
    <x v="4"/>
    <x v="0"/>
    <x v="3"/>
    <x v="1"/>
    <n v="138"/>
  </r>
  <r>
    <x v="4"/>
    <x v="0"/>
    <x v="3"/>
    <x v="2"/>
    <n v="127"/>
  </r>
  <r>
    <x v="4"/>
    <x v="0"/>
    <x v="3"/>
    <x v="3"/>
    <n v="114"/>
  </r>
  <r>
    <x v="4"/>
    <x v="1"/>
    <x v="0"/>
    <x v="0"/>
    <n v="57"/>
  </r>
  <r>
    <x v="4"/>
    <x v="1"/>
    <x v="0"/>
    <x v="1"/>
    <n v="156"/>
  </r>
  <r>
    <x v="4"/>
    <x v="1"/>
    <x v="0"/>
    <x v="2"/>
    <n v="127"/>
  </r>
  <r>
    <x v="4"/>
    <x v="1"/>
    <x v="0"/>
    <x v="3"/>
    <n v="109"/>
  </r>
  <r>
    <x v="4"/>
    <x v="1"/>
    <x v="1"/>
    <x v="0"/>
    <n v="58"/>
  </r>
  <r>
    <x v="4"/>
    <x v="1"/>
    <x v="1"/>
    <x v="1"/>
    <n v="152"/>
  </r>
  <r>
    <x v="4"/>
    <x v="1"/>
    <x v="1"/>
    <x v="2"/>
    <n v="132"/>
  </r>
  <r>
    <x v="4"/>
    <x v="1"/>
    <x v="1"/>
    <x v="3"/>
    <n v="122"/>
  </r>
  <r>
    <x v="4"/>
    <x v="1"/>
    <x v="2"/>
    <x v="0"/>
    <n v="56"/>
  </r>
  <r>
    <x v="4"/>
    <x v="1"/>
    <x v="2"/>
    <x v="1"/>
    <n v="151"/>
  </r>
  <r>
    <x v="4"/>
    <x v="1"/>
    <x v="2"/>
    <x v="2"/>
    <n v="124"/>
  </r>
  <r>
    <x v="4"/>
    <x v="1"/>
    <x v="2"/>
    <x v="3"/>
    <n v="132"/>
  </r>
  <r>
    <x v="4"/>
    <x v="1"/>
    <x v="3"/>
    <x v="0"/>
    <n v="56"/>
  </r>
  <r>
    <x v="4"/>
    <x v="1"/>
    <x v="3"/>
    <x v="1"/>
    <n v="145"/>
  </r>
  <r>
    <x v="4"/>
    <x v="1"/>
    <x v="3"/>
    <x v="2"/>
    <n v="127"/>
  </r>
  <r>
    <x v="4"/>
    <x v="1"/>
    <x v="3"/>
    <x v="3"/>
    <n v="123"/>
  </r>
  <r>
    <x v="4"/>
    <x v="2"/>
    <x v="0"/>
    <x v="0"/>
    <n v="60"/>
  </r>
  <r>
    <x v="4"/>
    <x v="2"/>
    <x v="0"/>
    <x v="1"/>
    <n v="152"/>
  </r>
  <r>
    <x v="4"/>
    <x v="2"/>
    <x v="0"/>
    <x v="2"/>
    <n v="137"/>
  </r>
  <r>
    <x v="4"/>
    <x v="2"/>
    <x v="0"/>
    <x v="3"/>
    <n v="125"/>
  </r>
  <r>
    <x v="4"/>
    <x v="2"/>
    <x v="1"/>
    <x v="0"/>
    <n v="60"/>
  </r>
  <r>
    <x v="4"/>
    <x v="2"/>
    <x v="1"/>
    <x v="1"/>
    <n v="167"/>
  </r>
  <r>
    <x v="4"/>
    <x v="2"/>
    <x v="1"/>
    <x v="2"/>
    <n v="134"/>
  </r>
  <r>
    <x v="4"/>
    <x v="2"/>
    <x v="1"/>
    <x v="3"/>
    <n v="121"/>
  </r>
  <r>
    <x v="4"/>
    <x v="2"/>
    <x v="2"/>
    <x v="0"/>
    <n v="62"/>
  </r>
  <r>
    <x v="4"/>
    <x v="2"/>
    <x v="2"/>
    <x v="1"/>
    <n v="163"/>
  </r>
  <r>
    <x v="4"/>
    <x v="2"/>
    <x v="2"/>
    <x v="2"/>
    <n v="124"/>
  </r>
  <r>
    <x v="4"/>
    <x v="2"/>
    <x v="2"/>
    <x v="3"/>
    <n v="119"/>
  </r>
  <r>
    <x v="4"/>
    <x v="2"/>
    <x v="3"/>
    <x v="0"/>
    <n v="60"/>
  </r>
  <r>
    <x v="4"/>
    <x v="2"/>
    <x v="3"/>
    <x v="1"/>
    <n v="143"/>
  </r>
  <r>
    <x v="4"/>
    <x v="2"/>
    <x v="3"/>
    <x v="2"/>
    <n v="118"/>
  </r>
  <r>
    <x v="4"/>
    <x v="2"/>
    <x v="3"/>
    <x v="3"/>
    <n v="118"/>
  </r>
  <r>
    <x v="5"/>
    <x v="0"/>
    <x v="0"/>
    <x v="0"/>
    <n v="38"/>
  </r>
  <r>
    <x v="5"/>
    <x v="0"/>
    <x v="0"/>
    <x v="1"/>
    <n v="68"/>
  </r>
  <r>
    <x v="5"/>
    <x v="0"/>
    <x v="0"/>
    <x v="2"/>
    <n v="49"/>
  </r>
  <r>
    <x v="5"/>
    <x v="0"/>
    <x v="0"/>
    <x v="3"/>
    <n v="58"/>
  </r>
  <r>
    <x v="5"/>
    <x v="0"/>
    <x v="1"/>
    <x v="0"/>
    <n v="37"/>
  </r>
  <r>
    <x v="5"/>
    <x v="0"/>
    <x v="1"/>
    <x v="1"/>
    <n v="63"/>
  </r>
  <r>
    <x v="5"/>
    <x v="0"/>
    <x v="1"/>
    <x v="2"/>
    <n v="48"/>
  </r>
  <r>
    <x v="5"/>
    <x v="0"/>
    <x v="1"/>
    <x v="3"/>
    <n v="58"/>
  </r>
  <r>
    <x v="5"/>
    <x v="0"/>
    <x v="2"/>
    <x v="0"/>
    <n v="37"/>
  </r>
  <r>
    <x v="5"/>
    <x v="0"/>
    <x v="2"/>
    <x v="1"/>
    <n v="61"/>
  </r>
  <r>
    <x v="5"/>
    <x v="0"/>
    <x v="2"/>
    <x v="2"/>
    <n v="54"/>
  </r>
  <r>
    <x v="5"/>
    <x v="0"/>
    <x v="2"/>
    <x v="3"/>
    <n v="59"/>
  </r>
  <r>
    <x v="5"/>
    <x v="0"/>
    <x v="3"/>
    <x v="0"/>
    <n v="36"/>
  </r>
  <r>
    <x v="5"/>
    <x v="0"/>
    <x v="3"/>
    <x v="1"/>
    <n v="61"/>
  </r>
  <r>
    <x v="5"/>
    <x v="0"/>
    <x v="3"/>
    <x v="2"/>
    <n v="45"/>
  </r>
  <r>
    <x v="5"/>
    <x v="0"/>
    <x v="3"/>
    <x v="3"/>
    <n v="60"/>
  </r>
  <r>
    <x v="5"/>
    <x v="1"/>
    <x v="0"/>
    <x v="0"/>
    <n v="35"/>
  </r>
  <r>
    <x v="5"/>
    <x v="1"/>
    <x v="0"/>
    <x v="1"/>
    <n v="64"/>
  </r>
  <r>
    <x v="5"/>
    <x v="1"/>
    <x v="0"/>
    <x v="2"/>
    <n v="52"/>
  </r>
  <r>
    <x v="5"/>
    <x v="1"/>
    <x v="0"/>
    <x v="3"/>
    <n v="63"/>
  </r>
  <r>
    <x v="5"/>
    <x v="1"/>
    <x v="1"/>
    <x v="0"/>
    <n v="34"/>
  </r>
  <r>
    <x v="5"/>
    <x v="1"/>
    <x v="1"/>
    <x v="1"/>
    <n v="64"/>
  </r>
  <r>
    <x v="5"/>
    <x v="1"/>
    <x v="1"/>
    <x v="2"/>
    <n v="55"/>
  </r>
  <r>
    <x v="5"/>
    <x v="1"/>
    <x v="1"/>
    <x v="3"/>
    <n v="75"/>
  </r>
  <r>
    <x v="5"/>
    <x v="1"/>
    <x v="2"/>
    <x v="0"/>
    <n v="32"/>
  </r>
  <r>
    <x v="5"/>
    <x v="1"/>
    <x v="2"/>
    <x v="1"/>
    <n v="62"/>
  </r>
  <r>
    <x v="5"/>
    <x v="1"/>
    <x v="2"/>
    <x v="2"/>
    <n v="53"/>
  </r>
  <r>
    <x v="5"/>
    <x v="1"/>
    <x v="2"/>
    <x v="3"/>
    <n v="74"/>
  </r>
  <r>
    <x v="5"/>
    <x v="1"/>
    <x v="3"/>
    <x v="0"/>
    <n v="35"/>
  </r>
  <r>
    <x v="5"/>
    <x v="1"/>
    <x v="3"/>
    <x v="1"/>
    <n v="59"/>
  </r>
  <r>
    <x v="5"/>
    <x v="1"/>
    <x v="3"/>
    <x v="2"/>
    <n v="53"/>
  </r>
  <r>
    <x v="5"/>
    <x v="1"/>
    <x v="3"/>
    <x v="3"/>
    <n v="75"/>
  </r>
  <r>
    <x v="5"/>
    <x v="2"/>
    <x v="0"/>
    <x v="0"/>
    <n v="40"/>
  </r>
  <r>
    <x v="5"/>
    <x v="2"/>
    <x v="0"/>
    <x v="1"/>
    <n v="65"/>
  </r>
  <r>
    <x v="5"/>
    <x v="2"/>
    <x v="0"/>
    <x v="2"/>
    <n v="59"/>
  </r>
  <r>
    <x v="5"/>
    <x v="2"/>
    <x v="0"/>
    <x v="3"/>
    <n v="74"/>
  </r>
  <r>
    <x v="5"/>
    <x v="2"/>
    <x v="1"/>
    <x v="0"/>
    <n v="36"/>
  </r>
  <r>
    <x v="5"/>
    <x v="2"/>
    <x v="1"/>
    <x v="1"/>
    <n v="76"/>
  </r>
  <r>
    <x v="5"/>
    <x v="2"/>
    <x v="1"/>
    <x v="2"/>
    <n v="51"/>
  </r>
  <r>
    <x v="5"/>
    <x v="2"/>
    <x v="1"/>
    <x v="3"/>
    <n v="64"/>
  </r>
  <r>
    <x v="5"/>
    <x v="2"/>
    <x v="2"/>
    <x v="0"/>
    <n v="37"/>
  </r>
  <r>
    <x v="5"/>
    <x v="2"/>
    <x v="2"/>
    <x v="1"/>
    <n v="66"/>
  </r>
  <r>
    <x v="5"/>
    <x v="2"/>
    <x v="2"/>
    <x v="2"/>
    <n v="54"/>
  </r>
  <r>
    <x v="5"/>
    <x v="2"/>
    <x v="2"/>
    <x v="3"/>
    <n v="65"/>
  </r>
  <r>
    <x v="5"/>
    <x v="2"/>
    <x v="3"/>
    <x v="0"/>
    <n v="32"/>
  </r>
  <r>
    <x v="5"/>
    <x v="2"/>
    <x v="3"/>
    <x v="1"/>
    <n v="65"/>
  </r>
  <r>
    <x v="5"/>
    <x v="2"/>
    <x v="3"/>
    <x v="2"/>
    <n v="48"/>
  </r>
  <r>
    <x v="5"/>
    <x v="2"/>
    <x v="3"/>
    <x v="3"/>
    <n v="58"/>
  </r>
  <r>
    <x v="6"/>
    <x v="0"/>
    <x v="0"/>
    <x v="0"/>
    <n v="19"/>
  </r>
  <r>
    <x v="6"/>
    <x v="0"/>
    <x v="0"/>
    <x v="0"/>
    <n v="2"/>
  </r>
  <r>
    <x v="6"/>
    <x v="0"/>
    <x v="0"/>
    <x v="1"/>
    <n v="40"/>
  </r>
  <r>
    <x v="6"/>
    <x v="0"/>
    <x v="0"/>
    <x v="1"/>
    <n v="1"/>
  </r>
  <r>
    <x v="6"/>
    <x v="0"/>
    <x v="0"/>
    <x v="1"/>
    <n v="8"/>
  </r>
  <r>
    <x v="6"/>
    <x v="0"/>
    <x v="0"/>
    <x v="2"/>
    <n v="51"/>
  </r>
  <r>
    <x v="6"/>
    <x v="0"/>
    <x v="0"/>
    <x v="2"/>
    <n v="3"/>
  </r>
  <r>
    <x v="6"/>
    <x v="0"/>
    <x v="0"/>
    <x v="3"/>
    <n v="31"/>
  </r>
  <r>
    <x v="6"/>
    <x v="0"/>
    <x v="0"/>
    <x v="3"/>
    <n v="9"/>
  </r>
  <r>
    <x v="6"/>
    <x v="0"/>
    <x v="1"/>
    <x v="0"/>
    <n v="19"/>
  </r>
  <r>
    <x v="6"/>
    <x v="0"/>
    <x v="1"/>
    <x v="0"/>
    <n v="3"/>
  </r>
  <r>
    <x v="6"/>
    <x v="0"/>
    <x v="1"/>
    <x v="1"/>
    <n v="32"/>
  </r>
  <r>
    <x v="6"/>
    <x v="0"/>
    <x v="1"/>
    <x v="1"/>
    <n v="13"/>
  </r>
  <r>
    <x v="6"/>
    <x v="0"/>
    <x v="1"/>
    <x v="2"/>
    <n v="53"/>
  </r>
  <r>
    <x v="6"/>
    <x v="0"/>
    <x v="1"/>
    <x v="2"/>
    <n v="2"/>
  </r>
  <r>
    <x v="6"/>
    <x v="0"/>
    <x v="1"/>
    <x v="3"/>
    <n v="34"/>
  </r>
  <r>
    <x v="6"/>
    <x v="0"/>
    <x v="1"/>
    <x v="3"/>
    <n v="7"/>
  </r>
  <r>
    <x v="6"/>
    <x v="0"/>
    <x v="2"/>
    <x v="0"/>
    <n v="18"/>
  </r>
  <r>
    <x v="6"/>
    <x v="0"/>
    <x v="2"/>
    <x v="0"/>
    <n v="3"/>
  </r>
  <r>
    <x v="6"/>
    <x v="0"/>
    <x v="2"/>
    <x v="1"/>
    <n v="31"/>
  </r>
  <r>
    <x v="6"/>
    <x v="0"/>
    <x v="2"/>
    <x v="1"/>
    <n v="1"/>
  </r>
  <r>
    <x v="6"/>
    <x v="0"/>
    <x v="2"/>
    <x v="1"/>
    <n v="14"/>
  </r>
  <r>
    <x v="6"/>
    <x v="0"/>
    <x v="2"/>
    <x v="2"/>
    <n v="46"/>
  </r>
  <r>
    <x v="6"/>
    <x v="0"/>
    <x v="2"/>
    <x v="2"/>
    <n v="1"/>
  </r>
  <r>
    <x v="6"/>
    <x v="0"/>
    <x v="2"/>
    <x v="3"/>
    <n v="33"/>
  </r>
  <r>
    <x v="6"/>
    <x v="0"/>
    <x v="2"/>
    <x v="3"/>
    <n v="7"/>
  </r>
  <r>
    <x v="6"/>
    <x v="0"/>
    <x v="3"/>
    <x v="0"/>
    <n v="19"/>
  </r>
  <r>
    <x v="6"/>
    <x v="0"/>
    <x v="3"/>
    <x v="0"/>
    <n v="2"/>
  </r>
  <r>
    <x v="6"/>
    <x v="0"/>
    <x v="3"/>
    <x v="1"/>
    <n v="31"/>
  </r>
  <r>
    <x v="6"/>
    <x v="0"/>
    <x v="3"/>
    <x v="1"/>
    <n v="12"/>
  </r>
  <r>
    <x v="6"/>
    <x v="0"/>
    <x v="3"/>
    <x v="2"/>
    <n v="42"/>
  </r>
  <r>
    <x v="6"/>
    <x v="0"/>
    <x v="3"/>
    <x v="2"/>
    <n v="3"/>
  </r>
  <r>
    <x v="6"/>
    <x v="0"/>
    <x v="3"/>
    <x v="3"/>
    <n v="31"/>
  </r>
  <r>
    <x v="6"/>
    <x v="0"/>
    <x v="3"/>
    <x v="3"/>
    <n v="7"/>
  </r>
  <r>
    <x v="6"/>
    <x v="1"/>
    <x v="0"/>
    <x v="0"/>
    <n v="16"/>
  </r>
  <r>
    <x v="6"/>
    <x v="1"/>
    <x v="0"/>
    <x v="0"/>
    <n v="4"/>
  </r>
  <r>
    <x v="6"/>
    <x v="1"/>
    <x v="0"/>
    <x v="1"/>
    <n v="35"/>
  </r>
  <r>
    <x v="6"/>
    <x v="1"/>
    <x v="0"/>
    <x v="1"/>
    <n v="13"/>
  </r>
  <r>
    <x v="6"/>
    <x v="1"/>
    <x v="0"/>
    <x v="2"/>
    <n v="38"/>
  </r>
  <r>
    <x v="6"/>
    <x v="1"/>
    <x v="0"/>
    <x v="2"/>
    <n v="4"/>
  </r>
  <r>
    <x v="6"/>
    <x v="1"/>
    <x v="0"/>
    <x v="3"/>
    <n v="25"/>
  </r>
  <r>
    <x v="6"/>
    <x v="1"/>
    <x v="0"/>
    <x v="3"/>
    <n v="13"/>
  </r>
  <r>
    <x v="6"/>
    <x v="1"/>
    <x v="1"/>
    <x v="0"/>
    <n v="19"/>
  </r>
  <r>
    <x v="6"/>
    <x v="1"/>
    <x v="1"/>
    <x v="0"/>
    <n v="1"/>
  </r>
  <r>
    <x v="6"/>
    <x v="1"/>
    <x v="1"/>
    <x v="1"/>
    <n v="42"/>
  </r>
  <r>
    <x v="6"/>
    <x v="1"/>
    <x v="1"/>
    <x v="1"/>
    <n v="7"/>
  </r>
  <r>
    <x v="6"/>
    <x v="1"/>
    <x v="1"/>
    <x v="2"/>
    <n v="39"/>
  </r>
  <r>
    <x v="6"/>
    <x v="1"/>
    <x v="1"/>
    <x v="2"/>
    <n v="3"/>
  </r>
  <r>
    <x v="6"/>
    <x v="1"/>
    <x v="1"/>
    <x v="3"/>
    <n v="36"/>
  </r>
  <r>
    <x v="6"/>
    <x v="1"/>
    <x v="1"/>
    <x v="3"/>
    <n v="8"/>
  </r>
  <r>
    <x v="6"/>
    <x v="1"/>
    <x v="2"/>
    <x v="0"/>
    <n v="18"/>
  </r>
  <r>
    <x v="6"/>
    <x v="1"/>
    <x v="2"/>
    <x v="0"/>
    <n v="2"/>
  </r>
  <r>
    <x v="6"/>
    <x v="1"/>
    <x v="2"/>
    <x v="1"/>
    <n v="42"/>
  </r>
  <r>
    <x v="6"/>
    <x v="1"/>
    <x v="2"/>
    <x v="1"/>
    <n v="8"/>
  </r>
  <r>
    <x v="6"/>
    <x v="1"/>
    <x v="2"/>
    <x v="2"/>
    <n v="41"/>
  </r>
  <r>
    <x v="6"/>
    <x v="1"/>
    <x v="2"/>
    <x v="2"/>
    <n v="5"/>
  </r>
  <r>
    <x v="6"/>
    <x v="1"/>
    <x v="2"/>
    <x v="3"/>
    <n v="35"/>
  </r>
  <r>
    <x v="6"/>
    <x v="1"/>
    <x v="2"/>
    <x v="3"/>
    <n v="12"/>
  </r>
  <r>
    <x v="6"/>
    <x v="1"/>
    <x v="3"/>
    <x v="0"/>
    <n v="16"/>
  </r>
  <r>
    <x v="6"/>
    <x v="1"/>
    <x v="3"/>
    <x v="0"/>
    <n v="3"/>
  </r>
  <r>
    <x v="6"/>
    <x v="1"/>
    <x v="3"/>
    <x v="1"/>
    <n v="39"/>
  </r>
  <r>
    <x v="6"/>
    <x v="1"/>
    <x v="3"/>
    <x v="1"/>
    <n v="9"/>
  </r>
  <r>
    <x v="6"/>
    <x v="1"/>
    <x v="3"/>
    <x v="2"/>
    <n v="38"/>
  </r>
  <r>
    <x v="6"/>
    <x v="1"/>
    <x v="3"/>
    <x v="2"/>
    <n v="5"/>
  </r>
  <r>
    <x v="6"/>
    <x v="1"/>
    <x v="3"/>
    <x v="3"/>
    <n v="35"/>
  </r>
  <r>
    <x v="6"/>
    <x v="1"/>
    <x v="3"/>
    <x v="3"/>
    <n v="11"/>
  </r>
  <r>
    <x v="6"/>
    <x v="2"/>
    <x v="0"/>
    <x v="0"/>
    <n v="16"/>
  </r>
  <r>
    <x v="6"/>
    <x v="2"/>
    <x v="0"/>
    <x v="0"/>
    <n v="4"/>
  </r>
  <r>
    <x v="6"/>
    <x v="2"/>
    <x v="0"/>
    <x v="1"/>
    <n v="30"/>
  </r>
  <r>
    <x v="6"/>
    <x v="2"/>
    <x v="0"/>
    <x v="1"/>
    <n v="18"/>
  </r>
  <r>
    <x v="6"/>
    <x v="2"/>
    <x v="0"/>
    <x v="2"/>
    <n v="41"/>
  </r>
  <r>
    <x v="6"/>
    <x v="2"/>
    <x v="0"/>
    <x v="2"/>
    <n v="5"/>
  </r>
  <r>
    <x v="6"/>
    <x v="2"/>
    <x v="0"/>
    <x v="3"/>
    <n v="31"/>
  </r>
  <r>
    <x v="6"/>
    <x v="2"/>
    <x v="0"/>
    <x v="3"/>
    <n v="18"/>
  </r>
  <r>
    <x v="6"/>
    <x v="2"/>
    <x v="1"/>
    <x v="0"/>
    <n v="21"/>
  </r>
  <r>
    <x v="6"/>
    <x v="2"/>
    <x v="1"/>
    <x v="1"/>
    <n v="47"/>
  </r>
  <r>
    <x v="6"/>
    <x v="2"/>
    <x v="1"/>
    <x v="2"/>
    <n v="44"/>
  </r>
  <r>
    <x v="6"/>
    <x v="2"/>
    <x v="1"/>
    <x v="3"/>
    <n v="40"/>
  </r>
  <r>
    <x v="6"/>
    <x v="2"/>
    <x v="2"/>
    <x v="0"/>
    <n v="21"/>
  </r>
  <r>
    <x v="6"/>
    <x v="2"/>
    <x v="2"/>
    <x v="1"/>
    <n v="50"/>
  </r>
  <r>
    <x v="6"/>
    <x v="2"/>
    <x v="2"/>
    <x v="2"/>
    <n v="49"/>
  </r>
  <r>
    <x v="6"/>
    <x v="2"/>
    <x v="2"/>
    <x v="3"/>
    <n v="43"/>
  </r>
  <r>
    <x v="6"/>
    <x v="2"/>
    <x v="3"/>
    <x v="0"/>
    <n v="20"/>
  </r>
  <r>
    <x v="6"/>
    <x v="2"/>
    <x v="3"/>
    <x v="1"/>
    <n v="52"/>
  </r>
  <r>
    <x v="6"/>
    <x v="2"/>
    <x v="3"/>
    <x v="2"/>
    <n v="43"/>
  </r>
  <r>
    <x v="6"/>
    <x v="2"/>
    <x v="3"/>
    <x v="3"/>
    <n v="40"/>
  </r>
  <r>
    <x v="7"/>
    <x v="0"/>
    <x v="0"/>
    <x v="0"/>
    <n v="24"/>
  </r>
  <r>
    <x v="7"/>
    <x v="0"/>
    <x v="0"/>
    <x v="1"/>
    <n v="27"/>
  </r>
  <r>
    <x v="7"/>
    <x v="0"/>
    <x v="0"/>
    <x v="2"/>
    <n v="13"/>
  </r>
  <r>
    <x v="7"/>
    <x v="0"/>
    <x v="0"/>
    <x v="3"/>
    <n v="44"/>
  </r>
  <r>
    <x v="7"/>
    <x v="0"/>
    <x v="1"/>
    <x v="0"/>
    <n v="22"/>
  </r>
  <r>
    <x v="7"/>
    <x v="0"/>
    <x v="1"/>
    <x v="1"/>
    <n v="29"/>
  </r>
  <r>
    <x v="7"/>
    <x v="0"/>
    <x v="1"/>
    <x v="2"/>
    <n v="17"/>
  </r>
  <r>
    <x v="7"/>
    <x v="0"/>
    <x v="1"/>
    <x v="3"/>
    <n v="45"/>
  </r>
  <r>
    <x v="7"/>
    <x v="0"/>
    <x v="2"/>
    <x v="0"/>
    <n v="21"/>
  </r>
  <r>
    <x v="7"/>
    <x v="0"/>
    <x v="2"/>
    <x v="1"/>
    <n v="28"/>
  </r>
  <r>
    <x v="7"/>
    <x v="0"/>
    <x v="2"/>
    <x v="2"/>
    <n v="15"/>
  </r>
  <r>
    <x v="7"/>
    <x v="0"/>
    <x v="2"/>
    <x v="3"/>
    <n v="44"/>
  </r>
  <r>
    <x v="7"/>
    <x v="0"/>
    <x v="3"/>
    <x v="0"/>
    <n v="19"/>
  </r>
  <r>
    <x v="7"/>
    <x v="0"/>
    <x v="3"/>
    <x v="1"/>
    <n v="28"/>
  </r>
  <r>
    <x v="7"/>
    <x v="0"/>
    <x v="3"/>
    <x v="2"/>
    <n v="17"/>
  </r>
  <r>
    <x v="7"/>
    <x v="0"/>
    <x v="3"/>
    <x v="3"/>
    <n v="43"/>
  </r>
  <r>
    <x v="7"/>
    <x v="1"/>
    <x v="0"/>
    <x v="0"/>
    <n v="19"/>
  </r>
  <r>
    <x v="7"/>
    <x v="1"/>
    <x v="0"/>
    <x v="1"/>
    <n v="28"/>
  </r>
  <r>
    <x v="7"/>
    <x v="1"/>
    <x v="0"/>
    <x v="2"/>
    <n v="15"/>
  </r>
  <r>
    <x v="7"/>
    <x v="1"/>
    <x v="0"/>
    <x v="3"/>
    <n v="47"/>
  </r>
  <r>
    <x v="7"/>
    <x v="1"/>
    <x v="1"/>
    <x v="0"/>
    <n v="18"/>
  </r>
  <r>
    <x v="7"/>
    <x v="1"/>
    <x v="1"/>
    <x v="1"/>
    <n v="30"/>
  </r>
  <r>
    <x v="7"/>
    <x v="1"/>
    <x v="1"/>
    <x v="2"/>
    <n v="13"/>
  </r>
  <r>
    <x v="7"/>
    <x v="1"/>
    <x v="1"/>
    <x v="3"/>
    <n v="49"/>
  </r>
  <r>
    <x v="7"/>
    <x v="1"/>
    <x v="2"/>
    <x v="0"/>
    <n v="19"/>
  </r>
  <r>
    <x v="7"/>
    <x v="1"/>
    <x v="2"/>
    <x v="1"/>
    <n v="30"/>
  </r>
  <r>
    <x v="7"/>
    <x v="1"/>
    <x v="2"/>
    <x v="2"/>
    <n v="13"/>
  </r>
  <r>
    <x v="7"/>
    <x v="1"/>
    <x v="2"/>
    <x v="3"/>
    <n v="45"/>
  </r>
  <r>
    <x v="7"/>
    <x v="1"/>
    <x v="3"/>
    <x v="0"/>
    <n v="13"/>
  </r>
  <r>
    <x v="7"/>
    <x v="1"/>
    <x v="3"/>
    <x v="1"/>
    <n v="27"/>
  </r>
  <r>
    <x v="7"/>
    <x v="1"/>
    <x v="3"/>
    <x v="2"/>
    <n v="10"/>
  </r>
  <r>
    <x v="7"/>
    <x v="1"/>
    <x v="3"/>
    <x v="3"/>
    <n v="37"/>
  </r>
  <r>
    <x v="7"/>
    <x v="2"/>
    <x v="0"/>
    <x v="0"/>
    <n v="18"/>
  </r>
  <r>
    <x v="7"/>
    <x v="2"/>
    <x v="0"/>
    <x v="1"/>
    <n v="35"/>
  </r>
  <r>
    <x v="7"/>
    <x v="2"/>
    <x v="0"/>
    <x v="2"/>
    <n v="15"/>
  </r>
  <r>
    <x v="7"/>
    <x v="2"/>
    <x v="0"/>
    <x v="3"/>
    <n v="37"/>
  </r>
  <r>
    <x v="7"/>
    <x v="2"/>
    <x v="1"/>
    <x v="0"/>
    <n v="22"/>
  </r>
  <r>
    <x v="7"/>
    <x v="2"/>
    <x v="1"/>
    <x v="1"/>
    <n v="32"/>
  </r>
  <r>
    <x v="7"/>
    <x v="2"/>
    <x v="1"/>
    <x v="2"/>
    <n v="14"/>
  </r>
  <r>
    <x v="7"/>
    <x v="2"/>
    <x v="1"/>
    <x v="3"/>
    <n v="40"/>
  </r>
  <r>
    <x v="7"/>
    <x v="2"/>
    <x v="2"/>
    <x v="0"/>
    <n v="20"/>
  </r>
  <r>
    <x v="7"/>
    <x v="2"/>
    <x v="2"/>
    <x v="1"/>
    <n v="32"/>
  </r>
  <r>
    <x v="7"/>
    <x v="2"/>
    <x v="2"/>
    <x v="2"/>
    <n v="13"/>
  </r>
  <r>
    <x v="7"/>
    <x v="2"/>
    <x v="2"/>
    <x v="3"/>
    <n v="43"/>
  </r>
  <r>
    <x v="7"/>
    <x v="2"/>
    <x v="3"/>
    <x v="0"/>
    <n v="18"/>
  </r>
  <r>
    <x v="7"/>
    <x v="2"/>
    <x v="3"/>
    <x v="1"/>
    <n v="34"/>
  </r>
  <r>
    <x v="7"/>
    <x v="2"/>
    <x v="3"/>
    <x v="2"/>
    <n v="12"/>
  </r>
  <r>
    <x v="7"/>
    <x v="2"/>
    <x v="3"/>
    <x v="3"/>
    <n v="41"/>
  </r>
  <r>
    <x v="8"/>
    <x v="0"/>
    <x v="0"/>
    <x v="0"/>
    <n v="17"/>
  </r>
  <r>
    <x v="8"/>
    <x v="0"/>
    <x v="0"/>
    <x v="0"/>
    <n v="3"/>
  </r>
  <r>
    <x v="8"/>
    <x v="0"/>
    <x v="0"/>
    <x v="1"/>
    <n v="24"/>
  </r>
  <r>
    <x v="8"/>
    <x v="0"/>
    <x v="0"/>
    <x v="1"/>
    <n v="9"/>
  </r>
  <r>
    <x v="8"/>
    <x v="0"/>
    <x v="0"/>
    <x v="2"/>
    <n v="24"/>
  </r>
  <r>
    <x v="8"/>
    <x v="0"/>
    <x v="0"/>
    <x v="3"/>
    <n v="24"/>
  </r>
  <r>
    <x v="8"/>
    <x v="0"/>
    <x v="0"/>
    <x v="3"/>
    <n v="11"/>
  </r>
  <r>
    <x v="8"/>
    <x v="0"/>
    <x v="1"/>
    <x v="0"/>
    <n v="17"/>
  </r>
  <r>
    <x v="8"/>
    <x v="0"/>
    <x v="1"/>
    <x v="0"/>
    <n v="2"/>
  </r>
  <r>
    <x v="8"/>
    <x v="0"/>
    <x v="1"/>
    <x v="1"/>
    <n v="21"/>
  </r>
  <r>
    <x v="8"/>
    <x v="0"/>
    <x v="1"/>
    <x v="1"/>
    <n v="9"/>
  </r>
  <r>
    <x v="8"/>
    <x v="0"/>
    <x v="1"/>
    <x v="2"/>
    <n v="24"/>
  </r>
  <r>
    <x v="8"/>
    <x v="0"/>
    <x v="1"/>
    <x v="3"/>
    <n v="25"/>
  </r>
  <r>
    <x v="8"/>
    <x v="0"/>
    <x v="1"/>
    <x v="3"/>
    <n v="9"/>
  </r>
  <r>
    <x v="8"/>
    <x v="0"/>
    <x v="2"/>
    <x v="0"/>
    <n v="15"/>
  </r>
  <r>
    <x v="8"/>
    <x v="0"/>
    <x v="2"/>
    <x v="0"/>
    <n v="2"/>
  </r>
  <r>
    <x v="8"/>
    <x v="0"/>
    <x v="2"/>
    <x v="1"/>
    <n v="19"/>
  </r>
  <r>
    <x v="8"/>
    <x v="0"/>
    <x v="2"/>
    <x v="1"/>
    <n v="6"/>
  </r>
  <r>
    <x v="8"/>
    <x v="0"/>
    <x v="2"/>
    <x v="2"/>
    <n v="26"/>
  </r>
  <r>
    <x v="8"/>
    <x v="0"/>
    <x v="2"/>
    <x v="3"/>
    <n v="19"/>
  </r>
  <r>
    <x v="8"/>
    <x v="0"/>
    <x v="2"/>
    <x v="3"/>
    <n v="11"/>
  </r>
  <r>
    <x v="8"/>
    <x v="0"/>
    <x v="3"/>
    <x v="0"/>
    <n v="15"/>
  </r>
  <r>
    <x v="8"/>
    <x v="0"/>
    <x v="3"/>
    <x v="0"/>
    <n v="2"/>
  </r>
  <r>
    <x v="8"/>
    <x v="0"/>
    <x v="3"/>
    <x v="1"/>
    <n v="19"/>
  </r>
  <r>
    <x v="8"/>
    <x v="0"/>
    <x v="3"/>
    <x v="1"/>
    <n v="7"/>
  </r>
  <r>
    <x v="8"/>
    <x v="0"/>
    <x v="3"/>
    <x v="2"/>
    <n v="22"/>
  </r>
  <r>
    <x v="8"/>
    <x v="0"/>
    <x v="3"/>
    <x v="3"/>
    <n v="18"/>
  </r>
  <r>
    <x v="8"/>
    <x v="0"/>
    <x v="3"/>
    <x v="3"/>
    <n v="11"/>
  </r>
  <r>
    <x v="8"/>
    <x v="1"/>
    <x v="0"/>
    <x v="0"/>
    <n v="13"/>
  </r>
  <r>
    <x v="8"/>
    <x v="1"/>
    <x v="0"/>
    <x v="0"/>
    <n v="2"/>
  </r>
  <r>
    <x v="8"/>
    <x v="1"/>
    <x v="0"/>
    <x v="1"/>
    <n v="22"/>
  </r>
  <r>
    <x v="8"/>
    <x v="1"/>
    <x v="0"/>
    <x v="1"/>
    <n v="4"/>
  </r>
  <r>
    <x v="8"/>
    <x v="1"/>
    <x v="0"/>
    <x v="2"/>
    <n v="17"/>
  </r>
  <r>
    <x v="8"/>
    <x v="1"/>
    <x v="0"/>
    <x v="3"/>
    <n v="18"/>
  </r>
  <r>
    <x v="8"/>
    <x v="1"/>
    <x v="0"/>
    <x v="3"/>
    <n v="11"/>
  </r>
  <r>
    <x v="8"/>
    <x v="1"/>
    <x v="1"/>
    <x v="0"/>
    <n v="13"/>
  </r>
  <r>
    <x v="8"/>
    <x v="1"/>
    <x v="1"/>
    <x v="0"/>
    <n v="2"/>
  </r>
  <r>
    <x v="8"/>
    <x v="1"/>
    <x v="1"/>
    <x v="1"/>
    <n v="20"/>
  </r>
  <r>
    <x v="8"/>
    <x v="1"/>
    <x v="1"/>
    <x v="1"/>
    <n v="7"/>
  </r>
  <r>
    <x v="8"/>
    <x v="1"/>
    <x v="1"/>
    <x v="2"/>
    <n v="19"/>
  </r>
  <r>
    <x v="8"/>
    <x v="1"/>
    <x v="1"/>
    <x v="3"/>
    <n v="20"/>
  </r>
  <r>
    <x v="8"/>
    <x v="1"/>
    <x v="1"/>
    <x v="3"/>
    <n v="15"/>
  </r>
  <r>
    <x v="8"/>
    <x v="1"/>
    <x v="2"/>
    <x v="0"/>
    <n v="14"/>
  </r>
  <r>
    <x v="8"/>
    <x v="1"/>
    <x v="2"/>
    <x v="0"/>
    <n v="2"/>
  </r>
  <r>
    <x v="8"/>
    <x v="1"/>
    <x v="2"/>
    <x v="1"/>
    <n v="20"/>
  </r>
  <r>
    <x v="8"/>
    <x v="1"/>
    <x v="2"/>
    <x v="1"/>
    <n v="8"/>
  </r>
  <r>
    <x v="8"/>
    <x v="1"/>
    <x v="2"/>
    <x v="2"/>
    <n v="23"/>
  </r>
  <r>
    <x v="8"/>
    <x v="1"/>
    <x v="2"/>
    <x v="3"/>
    <n v="19"/>
  </r>
  <r>
    <x v="8"/>
    <x v="1"/>
    <x v="2"/>
    <x v="3"/>
    <n v="13"/>
  </r>
  <r>
    <x v="8"/>
    <x v="1"/>
    <x v="3"/>
    <x v="0"/>
    <n v="14"/>
  </r>
  <r>
    <x v="8"/>
    <x v="1"/>
    <x v="3"/>
    <x v="0"/>
    <n v="3"/>
  </r>
  <r>
    <x v="8"/>
    <x v="1"/>
    <x v="3"/>
    <x v="1"/>
    <n v="21"/>
  </r>
  <r>
    <x v="8"/>
    <x v="1"/>
    <x v="3"/>
    <x v="1"/>
    <n v="9"/>
  </r>
  <r>
    <x v="8"/>
    <x v="1"/>
    <x v="3"/>
    <x v="2"/>
    <n v="23"/>
  </r>
  <r>
    <x v="8"/>
    <x v="1"/>
    <x v="3"/>
    <x v="3"/>
    <n v="21"/>
  </r>
  <r>
    <x v="8"/>
    <x v="1"/>
    <x v="3"/>
    <x v="3"/>
    <n v="10"/>
  </r>
  <r>
    <x v="8"/>
    <x v="2"/>
    <x v="0"/>
    <x v="0"/>
    <n v="16"/>
  </r>
  <r>
    <x v="8"/>
    <x v="2"/>
    <x v="0"/>
    <x v="0"/>
    <n v="3"/>
  </r>
  <r>
    <x v="8"/>
    <x v="2"/>
    <x v="0"/>
    <x v="1"/>
    <n v="24"/>
  </r>
  <r>
    <x v="8"/>
    <x v="2"/>
    <x v="0"/>
    <x v="1"/>
    <n v="8"/>
  </r>
  <r>
    <x v="8"/>
    <x v="2"/>
    <x v="0"/>
    <x v="2"/>
    <n v="24"/>
  </r>
  <r>
    <x v="8"/>
    <x v="2"/>
    <x v="0"/>
    <x v="3"/>
    <n v="23"/>
  </r>
  <r>
    <x v="8"/>
    <x v="2"/>
    <x v="0"/>
    <x v="3"/>
    <n v="12"/>
  </r>
  <r>
    <x v="8"/>
    <x v="2"/>
    <x v="1"/>
    <x v="0"/>
    <n v="20"/>
  </r>
  <r>
    <x v="8"/>
    <x v="2"/>
    <x v="1"/>
    <x v="1"/>
    <n v="34"/>
  </r>
  <r>
    <x v="8"/>
    <x v="2"/>
    <x v="1"/>
    <x v="2"/>
    <n v="22"/>
  </r>
  <r>
    <x v="8"/>
    <x v="2"/>
    <x v="1"/>
    <x v="3"/>
    <n v="34"/>
  </r>
  <r>
    <x v="8"/>
    <x v="2"/>
    <x v="2"/>
    <x v="0"/>
    <n v="15"/>
  </r>
  <r>
    <x v="8"/>
    <x v="2"/>
    <x v="2"/>
    <x v="1"/>
    <n v="36"/>
  </r>
  <r>
    <x v="8"/>
    <x v="2"/>
    <x v="2"/>
    <x v="2"/>
    <n v="23"/>
  </r>
  <r>
    <x v="8"/>
    <x v="2"/>
    <x v="2"/>
    <x v="3"/>
    <n v="33"/>
  </r>
  <r>
    <x v="8"/>
    <x v="2"/>
    <x v="3"/>
    <x v="0"/>
    <n v="14"/>
  </r>
  <r>
    <x v="8"/>
    <x v="2"/>
    <x v="3"/>
    <x v="1"/>
    <n v="35"/>
  </r>
  <r>
    <x v="8"/>
    <x v="2"/>
    <x v="3"/>
    <x v="2"/>
    <n v="23"/>
  </r>
  <r>
    <x v="8"/>
    <x v="2"/>
    <x v="3"/>
    <x v="3"/>
    <n v="32"/>
  </r>
  <r>
    <x v="9"/>
    <x v="0"/>
    <x v="0"/>
    <x v="0"/>
    <n v="65"/>
  </r>
  <r>
    <x v="9"/>
    <x v="0"/>
    <x v="0"/>
    <x v="1"/>
    <n v="90"/>
  </r>
  <r>
    <x v="9"/>
    <x v="0"/>
    <x v="0"/>
    <x v="2"/>
    <n v="87"/>
  </r>
  <r>
    <x v="9"/>
    <x v="0"/>
    <x v="0"/>
    <x v="3"/>
    <n v="86"/>
  </r>
  <r>
    <x v="9"/>
    <x v="0"/>
    <x v="1"/>
    <x v="0"/>
    <n v="61"/>
  </r>
  <r>
    <x v="9"/>
    <x v="0"/>
    <x v="1"/>
    <x v="1"/>
    <n v="76"/>
  </r>
  <r>
    <x v="9"/>
    <x v="0"/>
    <x v="1"/>
    <x v="2"/>
    <n v="83"/>
  </r>
  <r>
    <x v="9"/>
    <x v="0"/>
    <x v="1"/>
    <x v="3"/>
    <n v="77"/>
  </r>
  <r>
    <x v="9"/>
    <x v="0"/>
    <x v="2"/>
    <x v="0"/>
    <n v="56"/>
  </r>
  <r>
    <x v="9"/>
    <x v="0"/>
    <x v="2"/>
    <x v="1"/>
    <n v="82"/>
  </r>
  <r>
    <x v="9"/>
    <x v="0"/>
    <x v="2"/>
    <x v="2"/>
    <n v="81"/>
  </r>
  <r>
    <x v="9"/>
    <x v="0"/>
    <x v="2"/>
    <x v="3"/>
    <n v="72"/>
  </r>
  <r>
    <x v="9"/>
    <x v="0"/>
    <x v="3"/>
    <x v="0"/>
    <n v="54"/>
  </r>
  <r>
    <x v="9"/>
    <x v="0"/>
    <x v="3"/>
    <x v="1"/>
    <n v="80"/>
  </r>
  <r>
    <x v="9"/>
    <x v="0"/>
    <x v="3"/>
    <x v="2"/>
    <n v="81"/>
  </r>
  <r>
    <x v="9"/>
    <x v="0"/>
    <x v="3"/>
    <x v="3"/>
    <n v="67"/>
  </r>
  <r>
    <x v="9"/>
    <x v="1"/>
    <x v="0"/>
    <x v="0"/>
    <n v="50"/>
  </r>
  <r>
    <x v="9"/>
    <x v="1"/>
    <x v="0"/>
    <x v="1"/>
    <n v="90"/>
  </r>
  <r>
    <x v="9"/>
    <x v="1"/>
    <x v="0"/>
    <x v="2"/>
    <n v="84"/>
  </r>
  <r>
    <x v="9"/>
    <x v="1"/>
    <x v="0"/>
    <x v="3"/>
    <n v="72"/>
  </r>
  <r>
    <x v="9"/>
    <x v="1"/>
    <x v="1"/>
    <x v="0"/>
    <n v="50"/>
  </r>
  <r>
    <x v="9"/>
    <x v="1"/>
    <x v="1"/>
    <x v="1"/>
    <n v="92"/>
  </r>
  <r>
    <x v="9"/>
    <x v="1"/>
    <x v="1"/>
    <x v="2"/>
    <n v="80"/>
  </r>
  <r>
    <x v="9"/>
    <x v="1"/>
    <x v="1"/>
    <x v="3"/>
    <n v="81"/>
  </r>
  <r>
    <x v="9"/>
    <x v="1"/>
    <x v="2"/>
    <x v="0"/>
    <n v="49"/>
  </r>
  <r>
    <x v="9"/>
    <x v="1"/>
    <x v="2"/>
    <x v="1"/>
    <n v="80"/>
  </r>
  <r>
    <x v="9"/>
    <x v="1"/>
    <x v="2"/>
    <x v="2"/>
    <n v="79"/>
  </r>
  <r>
    <x v="9"/>
    <x v="1"/>
    <x v="2"/>
    <x v="3"/>
    <n v="85"/>
  </r>
  <r>
    <x v="9"/>
    <x v="1"/>
    <x v="3"/>
    <x v="0"/>
    <n v="52"/>
  </r>
  <r>
    <x v="9"/>
    <x v="1"/>
    <x v="3"/>
    <x v="1"/>
    <n v="79"/>
  </r>
  <r>
    <x v="9"/>
    <x v="1"/>
    <x v="3"/>
    <x v="2"/>
    <n v="79"/>
  </r>
  <r>
    <x v="9"/>
    <x v="1"/>
    <x v="3"/>
    <x v="3"/>
    <n v="85"/>
  </r>
  <r>
    <x v="9"/>
    <x v="2"/>
    <x v="0"/>
    <x v="0"/>
    <n v="51"/>
  </r>
  <r>
    <x v="9"/>
    <x v="2"/>
    <x v="0"/>
    <x v="1"/>
    <n v="80"/>
  </r>
  <r>
    <x v="9"/>
    <x v="2"/>
    <x v="0"/>
    <x v="2"/>
    <n v="79"/>
  </r>
  <r>
    <x v="9"/>
    <x v="2"/>
    <x v="0"/>
    <x v="3"/>
    <n v="82"/>
  </r>
  <r>
    <x v="9"/>
    <x v="2"/>
    <x v="1"/>
    <x v="0"/>
    <n v="52"/>
  </r>
  <r>
    <x v="9"/>
    <x v="2"/>
    <x v="1"/>
    <x v="1"/>
    <n v="84"/>
  </r>
  <r>
    <x v="9"/>
    <x v="2"/>
    <x v="1"/>
    <x v="2"/>
    <n v="86"/>
  </r>
  <r>
    <x v="9"/>
    <x v="2"/>
    <x v="1"/>
    <x v="3"/>
    <n v="80"/>
  </r>
  <r>
    <x v="9"/>
    <x v="2"/>
    <x v="2"/>
    <x v="0"/>
    <n v="48"/>
  </r>
  <r>
    <x v="9"/>
    <x v="2"/>
    <x v="2"/>
    <x v="1"/>
    <n v="95"/>
  </r>
  <r>
    <x v="9"/>
    <x v="2"/>
    <x v="2"/>
    <x v="2"/>
    <n v="75"/>
  </r>
  <r>
    <x v="9"/>
    <x v="2"/>
    <x v="2"/>
    <x v="3"/>
    <n v="78"/>
  </r>
  <r>
    <x v="9"/>
    <x v="2"/>
    <x v="3"/>
    <x v="0"/>
    <n v="48"/>
  </r>
  <r>
    <x v="9"/>
    <x v="2"/>
    <x v="3"/>
    <x v="1"/>
    <n v="92"/>
  </r>
  <r>
    <x v="9"/>
    <x v="2"/>
    <x v="3"/>
    <x v="2"/>
    <n v="75"/>
  </r>
  <r>
    <x v="9"/>
    <x v="2"/>
    <x v="3"/>
    <x v="3"/>
    <n v="76"/>
  </r>
  <r>
    <x v="10"/>
    <x v="0"/>
    <x v="0"/>
    <x v="0"/>
    <n v="73"/>
  </r>
  <r>
    <x v="10"/>
    <x v="0"/>
    <x v="0"/>
    <x v="1"/>
    <n v="101"/>
  </r>
  <r>
    <x v="10"/>
    <x v="0"/>
    <x v="0"/>
    <x v="2"/>
    <n v="83"/>
  </r>
  <r>
    <x v="10"/>
    <x v="0"/>
    <x v="0"/>
    <x v="3"/>
    <n v="95"/>
  </r>
  <r>
    <x v="10"/>
    <x v="0"/>
    <x v="1"/>
    <x v="0"/>
    <n v="71"/>
  </r>
  <r>
    <x v="10"/>
    <x v="0"/>
    <x v="1"/>
    <x v="1"/>
    <n v="89"/>
  </r>
  <r>
    <x v="10"/>
    <x v="0"/>
    <x v="1"/>
    <x v="2"/>
    <n v="79"/>
  </r>
  <r>
    <x v="10"/>
    <x v="0"/>
    <x v="1"/>
    <x v="3"/>
    <n v="88"/>
  </r>
  <r>
    <x v="10"/>
    <x v="0"/>
    <x v="2"/>
    <x v="0"/>
    <n v="62"/>
  </r>
  <r>
    <x v="10"/>
    <x v="0"/>
    <x v="2"/>
    <x v="1"/>
    <n v="91"/>
  </r>
  <r>
    <x v="10"/>
    <x v="0"/>
    <x v="2"/>
    <x v="2"/>
    <n v="82"/>
  </r>
  <r>
    <x v="10"/>
    <x v="0"/>
    <x v="2"/>
    <x v="3"/>
    <n v="87"/>
  </r>
  <r>
    <x v="10"/>
    <x v="0"/>
    <x v="3"/>
    <x v="0"/>
    <n v="54"/>
  </r>
  <r>
    <x v="10"/>
    <x v="0"/>
    <x v="3"/>
    <x v="1"/>
    <n v="92"/>
  </r>
  <r>
    <x v="10"/>
    <x v="0"/>
    <x v="3"/>
    <x v="2"/>
    <n v="78"/>
  </r>
  <r>
    <x v="10"/>
    <x v="0"/>
    <x v="3"/>
    <x v="3"/>
    <n v="85"/>
  </r>
  <r>
    <x v="10"/>
    <x v="1"/>
    <x v="0"/>
    <x v="0"/>
    <n v="54"/>
  </r>
  <r>
    <x v="10"/>
    <x v="1"/>
    <x v="0"/>
    <x v="1"/>
    <n v="95"/>
  </r>
  <r>
    <x v="10"/>
    <x v="1"/>
    <x v="0"/>
    <x v="2"/>
    <n v="76"/>
  </r>
  <r>
    <x v="10"/>
    <x v="1"/>
    <x v="0"/>
    <x v="3"/>
    <n v="90"/>
  </r>
  <r>
    <x v="10"/>
    <x v="1"/>
    <x v="1"/>
    <x v="0"/>
    <n v="55"/>
  </r>
  <r>
    <x v="10"/>
    <x v="1"/>
    <x v="1"/>
    <x v="1"/>
    <n v="108"/>
  </r>
  <r>
    <x v="10"/>
    <x v="1"/>
    <x v="1"/>
    <x v="2"/>
    <n v="81"/>
  </r>
  <r>
    <x v="10"/>
    <x v="1"/>
    <x v="1"/>
    <x v="3"/>
    <n v="98"/>
  </r>
  <r>
    <x v="10"/>
    <x v="1"/>
    <x v="2"/>
    <x v="0"/>
    <n v="54"/>
  </r>
  <r>
    <x v="10"/>
    <x v="1"/>
    <x v="2"/>
    <x v="1"/>
    <n v="98"/>
  </r>
  <r>
    <x v="10"/>
    <x v="1"/>
    <x v="2"/>
    <x v="2"/>
    <n v="79"/>
  </r>
  <r>
    <x v="10"/>
    <x v="1"/>
    <x v="2"/>
    <x v="3"/>
    <n v="108"/>
  </r>
  <r>
    <x v="10"/>
    <x v="1"/>
    <x v="3"/>
    <x v="0"/>
    <n v="55"/>
  </r>
  <r>
    <x v="10"/>
    <x v="1"/>
    <x v="3"/>
    <x v="1"/>
    <n v="96"/>
  </r>
  <r>
    <x v="10"/>
    <x v="1"/>
    <x v="3"/>
    <x v="2"/>
    <n v="79"/>
  </r>
  <r>
    <x v="10"/>
    <x v="1"/>
    <x v="3"/>
    <x v="3"/>
    <n v="109"/>
  </r>
  <r>
    <x v="10"/>
    <x v="2"/>
    <x v="0"/>
    <x v="0"/>
    <n v="56"/>
  </r>
  <r>
    <x v="10"/>
    <x v="2"/>
    <x v="0"/>
    <x v="1"/>
    <n v="100"/>
  </r>
  <r>
    <x v="10"/>
    <x v="2"/>
    <x v="0"/>
    <x v="2"/>
    <n v="86"/>
  </r>
  <r>
    <x v="10"/>
    <x v="2"/>
    <x v="0"/>
    <x v="3"/>
    <n v="103"/>
  </r>
  <r>
    <x v="10"/>
    <x v="2"/>
    <x v="1"/>
    <x v="0"/>
    <n v="53"/>
  </r>
  <r>
    <x v="10"/>
    <x v="2"/>
    <x v="1"/>
    <x v="1"/>
    <n v="107"/>
  </r>
  <r>
    <x v="10"/>
    <x v="2"/>
    <x v="1"/>
    <x v="2"/>
    <n v="88"/>
  </r>
  <r>
    <x v="10"/>
    <x v="2"/>
    <x v="1"/>
    <x v="3"/>
    <n v="98"/>
  </r>
  <r>
    <x v="10"/>
    <x v="2"/>
    <x v="2"/>
    <x v="0"/>
    <n v="54"/>
  </r>
  <r>
    <x v="10"/>
    <x v="2"/>
    <x v="2"/>
    <x v="1"/>
    <n v="109"/>
  </r>
  <r>
    <x v="10"/>
    <x v="2"/>
    <x v="2"/>
    <x v="2"/>
    <n v="85"/>
  </r>
  <r>
    <x v="10"/>
    <x v="2"/>
    <x v="2"/>
    <x v="3"/>
    <n v="99"/>
  </r>
  <r>
    <x v="10"/>
    <x v="2"/>
    <x v="3"/>
    <x v="0"/>
    <n v="52"/>
  </r>
  <r>
    <x v="10"/>
    <x v="2"/>
    <x v="3"/>
    <x v="1"/>
    <n v="116"/>
  </r>
  <r>
    <x v="10"/>
    <x v="2"/>
    <x v="3"/>
    <x v="2"/>
    <n v="89"/>
  </r>
  <r>
    <x v="10"/>
    <x v="2"/>
    <x v="3"/>
    <x v="3"/>
    <n v="102"/>
  </r>
  <r>
    <x v="11"/>
    <x v="0"/>
    <x v="0"/>
    <x v="0"/>
    <n v="11"/>
  </r>
  <r>
    <x v="11"/>
    <x v="0"/>
    <x v="0"/>
    <x v="1"/>
    <n v="25"/>
  </r>
  <r>
    <x v="11"/>
    <x v="0"/>
    <x v="0"/>
    <x v="2"/>
    <n v="15"/>
  </r>
  <r>
    <x v="11"/>
    <x v="0"/>
    <x v="0"/>
    <x v="3"/>
    <n v="21"/>
  </r>
  <r>
    <x v="11"/>
    <x v="0"/>
    <x v="1"/>
    <x v="0"/>
    <n v="9"/>
  </r>
  <r>
    <x v="11"/>
    <x v="0"/>
    <x v="1"/>
    <x v="1"/>
    <n v="20"/>
  </r>
  <r>
    <x v="11"/>
    <x v="0"/>
    <x v="1"/>
    <x v="2"/>
    <n v="16"/>
  </r>
  <r>
    <x v="11"/>
    <x v="0"/>
    <x v="1"/>
    <x v="3"/>
    <n v="20"/>
  </r>
  <r>
    <x v="11"/>
    <x v="0"/>
    <x v="2"/>
    <x v="0"/>
    <n v="10"/>
  </r>
  <r>
    <x v="11"/>
    <x v="0"/>
    <x v="2"/>
    <x v="1"/>
    <n v="22"/>
  </r>
  <r>
    <x v="11"/>
    <x v="0"/>
    <x v="2"/>
    <x v="2"/>
    <n v="15"/>
  </r>
  <r>
    <x v="11"/>
    <x v="0"/>
    <x v="2"/>
    <x v="3"/>
    <n v="23"/>
  </r>
  <r>
    <x v="11"/>
    <x v="0"/>
    <x v="3"/>
    <x v="0"/>
    <n v="12"/>
  </r>
  <r>
    <x v="11"/>
    <x v="0"/>
    <x v="3"/>
    <x v="1"/>
    <n v="22"/>
  </r>
  <r>
    <x v="11"/>
    <x v="0"/>
    <x v="3"/>
    <x v="2"/>
    <n v="16"/>
  </r>
  <r>
    <x v="11"/>
    <x v="0"/>
    <x v="3"/>
    <x v="3"/>
    <n v="23"/>
  </r>
  <r>
    <x v="11"/>
    <x v="1"/>
    <x v="0"/>
    <x v="0"/>
    <n v="12"/>
  </r>
  <r>
    <x v="11"/>
    <x v="1"/>
    <x v="0"/>
    <x v="1"/>
    <n v="27"/>
  </r>
  <r>
    <x v="11"/>
    <x v="1"/>
    <x v="0"/>
    <x v="2"/>
    <n v="12"/>
  </r>
  <r>
    <x v="11"/>
    <x v="1"/>
    <x v="0"/>
    <x v="3"/>
    <n v="24"/>
  </r>
  <r>
    <x v="11"/>
    <x v="1"/>
    <x v="1"/>
    <x v="0"/>
    <n v="9"/>
  </r>
  <r>
    <x v="11"/>
    <x v="1"/>
    <x v="1"/>
    <x v="1"/>
    <n v="23"/>
  </r>
  <r>
    <x v="11"/>
    <x v="1"/>
    <x v="1"/>
    <x v="2"/>
    <n v="14"/>
  </r>
  <r>
    <x v="11"/>
    <x v="1"/>
    <x v="1"/>
    <x v="3"/>
    <n v="24"/>
  </r>
  <r>
    <x v="11"/>
    <x v="1"/>
    <x v="2"/>
    <x v="0"/>
    <n v="12"/>
  </r>
  <r>
    <x v="11"/>
    <x v="1"/>
    <x v="2"/>
    <x v="1"/>
    <n v="26"/>
  </r>
  <r>
    <x v="11"/>
    <x v="1"/>
    <x v="2"/>
    <x v="2"/>
    <n v="13"/>
  </r>
  <r>
    <x v="11"/>
    <x v="1"/>
    <x v="2"/>
    <x v="3"/>
    <n v="30"/>
  </r>
  <r>
    <x v="11"/>
    <x v="1"/>
    <x v="3"/>
    <x v="0"/>
    <n v="11"/>
  </r>
  <r>
    <x v="11"/>
    <x v="1"/>
    <x v="3"/>
    <x v="1"/>
    <n v="27"/>
  </r>
  <r>
    <x v="11"/>
    <x v="1"/>
    <x v="3"/>
    <x v="2"/>
    <n v="17"/>
  </r>
  <r>
    <x v="11"/>
    <x v="1"/>
    <x v="3"/>
    <x v="3"/>
    <n v="29"/>
  </r>
  <r>
    <x v="11"/>
    <x v="2"/>
    <x v="0"/>
    <x v="0"/>
    <n v="17"/>
  </r>
  <r>
    <x v="11"/>
    <x v="2"/>
    <x v="0"/>
    <x v="1"/>
    <n v="29"/>
  </r>
  <r>
    <x v="11"/>
    <x v="2"/>
    <x v="0"/>
    <x v="2"/>
    <n v="17"/>
  </r>
  <r>
    <x v="11"/>
    <x v="2"/>
    <x v="0"/>
    <x v="3"/>
    <n v="26"/>
  </r>
  <r>
    <x v="11"/>
    <x v="2"/>
    <x v="1"/>
    <x v="0"/>
    <n v="18"/>
  </r>
  <r>
    <x v="11"/>
    <x v="2"/>
    <x v="1"/>
    <x v="1"/>
    <n v="36"/>
  </r>
  <r>
    <x v="11"/>
    <x v="2"/>
    <x v="1"/>
    <x v="2"/>
    <n v="21"/>
  </r>
  <r>
    <x v="11"/>
    <x v="2"/>
    <x v="1"/>
    <x v="3"/>
    <n v="22"/>
  </r>
  <r>
    <x v="11"/>
    <x v="2"/>
    <x v="2"/>
    <x v="0"/>
    <n v="14"/>
  </r>
  <r>
    <x v="11"/>
    <x v="2"/>
    <x v="2"/>
    <x v="1"/>
    <n v="33"/>
  </r>
  <r>
    <x v="11"/>
    <x v="2"/>
    <x v="2"/>
    <x v="2"/>
    <n v="16"/>
  </r>
  <r>
    <x v="11"/>
    <x v="2"/>
    <x v="2"/>
    <x v="3"/>
    <n v="23"/>
  </r>
  <r>
    <x v="11"/>
    <x v="2"/>
    <x v="3"/>
    <x v="0"/>
    <n v="13"/>
  </r>
  <r>
    <x v="11"/>
    <x v="2"/>
    <x v="3"/>
    <x v="1"/>
    <n v="31"/>
  </r>
  <r>
    <x v="11"/>
    <x v="2"/>
    <x v="3"/>
    <x v="2"/>
    <n v="13"/>
  </r>
  <r>
    <x v="11"/>
    <x v="2"/>
    <x v="3"/>
    <x v="3"/>
    <n v="21"/>
  </r>
  <r>
    <x v="12"/>
    <x v="0"/>
    <x v="0"/>
    <x v="0"/>
    <n v="25"/>
  </r>
  <r>
    <x v="12"/>
    <x v="0"/>
    <x v="0"/>
    <x v="0"/>
    <n v="6"/>
  </r>
  <r>
    <x v="12"/>
    <x v="0"/>
    <x v="0"/>
    <x v="1"/>
    <n v="31"/>
  </r>
  <r>
    <x v="12"/>
    <x v="0"/>
    <x v="0"/>
    <x v="1"/>
    <n v="16"/>
  </r>
  <r>
    <x v="12"/>
    <x v="0"/>
    <x v="0"/>
    <x v="2"/>
    <n v="43"/>
  </r>
  <r>
    <x v="12"/>
    <x v="0"/>
    <x v="0"/>
    <x v="2"/>
    <n v="3"/>
  </r>
  <r>
    <x v="12"/>
    <x v="0"/>
    <x v="0"/>
    <x v="3"/>
    <n v="33"/>
  </r>
  <r>
    <x v="12"/>
    <x v="0"/>
    <x v="0"/>
    <x v="3"/>
    <n v="30"/>
  </r>
  <r>
    <x v="12"/>
    <x v="0"/>
    <x v="1"/>
    <x v="0"/>
    <n v="25"/>
  </r>
  <r>
    <x v="12"/>
    <x v="0"/>
    <x v="1"/>
    <x v="0"/>
    <n v="5"/>
  </r>
  <r>
    <x v="12"/>
    <x v="0"/>
    <x v="1"/>
    <x v="1"/>
    <n v="29"/>
  </r>
  <r>
    <x v="12"/>
    <x v="0"/>
    <x v="1"/>
    <x v="1"/>
    <n v="15"/>
  </r>
  <r>
    <x v="12"/>
    <x v="0"/>
    <x v="1"/>
    <x v="2"/>
    <n v="38"/>
  </r>
  <r>
    <x v="12"/>
    <x v="0"/>
    <x v="1"/>
    <x v="2"/>
    <n v="3"/>
  </r>
  <r>
    <x v="12"/>
    <x v="0"/>
    <x v="1"/>
    <x v="3"/>
    <n v="33"/>
  </r>
  <r>
    <x v="12"/>
    <x v="0"/>
    <x v="1"/>
    <x v="3"/>
    <n v="24"/>
  </r>
  <r>
    <x v="12"/>
    <x v="0"/>
    <x v="2"/>
    <x v="0"/>
    <n v="25"/>
  </r>
  <r>
    <x v="12"/>
    <x v="0"/>
    <x v="2"/>
    <x v="0"/>
    <n v="4"/>
  </r>
  <r>
    <x v="12"/>
    <x v="0"/>
    <x v="2"/>
    <x v="1"/>
    <n v="28"/>
  </r>
  <r>
    <x v="12"/>
    <x v="0"/>
    <x v="2"/>
    <x v="1"/>
    <n v="20"/>
  </r>
  <r>
    <x v="12"/>
    <x v="0"/>
    <x v="2"/>
    <x v="2"/>
    <n v="34"/>
  </r>
  <r>
    <x v="12"/>
    <x v="0"/>
    <x v="2"/>
    <x v="2"/>
    <n v="3"/>
  </r>
  <r>
    <x v="12"/>
    <x v="0"/>
    <x v="2"/>
    <x v="3"/>
    <n v="32"/>
  </r>
  <r>
    <x v="12"/>
    <x v="0"/>
    <x v="2"/>
    <x v="3"/>
    <n v="22"/>
  </r>
  <r>
    <x v="12"/>
    <x v="0"/>
    <x v="3"/>
    <x v="0"/>
    <n v="22"/>
  </r>
  <r>
    <x v="12"/>
    <x v="0"/>
    <x v="3"/>
    <x v="0"/>
    <n v="4"/>
  </r>
  <r>
    <x v="12"/>
    <x v="0"/>
    <x v="3"/>
    <x v="1"/>
    <n v="28"/>
  </r>
  <r>
    <x v="12"/>
    <x v="0"/>
    <x v="3"/>
    <x v="1"/>
    <n v="1"/>
  </r>
  <r>
    <x v="12"/>
    <x v="0"/>
    <x v="3"/>
    <x v="1"/>
    <n v="18"/>
  </r>
  <r>
    <x v="12"/>
    <x v="0"/>
    <x v="3"/>
    <x v="2"/>
    <n v="35"/>
  </r>
  <r>
    <x v="12"/>
    <x v="0"/>
    <x v="3"/>
    <x v="2"/>
    <n v="3"/>
  </r>
  <r>
    <x v="12"/>
    <x v="0"/>
    <x v="3"/>
    <x v="3"/>
    <n v="26"/>
  </r>
  <r>
    <x v="12"/>
    <x v="0"/>
    <x v="3"/>
    <x v="3"/>
    <n v="25"/>
  </r>
  <r>
    <x v="12"/>
    <x v="1"/>
    <x v="0"/>
    <x v="0"/>
    <n v="23"/>
  </r>
  <r>
    <x v="12"/>
    <x v="1"/>
    <x v="0"/>
    <x v="0"/>
    <n v="4"/>
  </r>
  <r>
    <x v="12"/>
    <x v="1"/>
    <x v="0"/>
    <x v="1"/>
    <n v="35"/>
  </r>
  <r>
    <x v="12"/>
    <x v="1"/>
    <x v="0"/>
    <x v="1"/>
    <n v="18"/>
  </r>
  <r>
    <x v="12"/>
    <x v="1"/>
    <x v="0"/>
    <x v="2"/>
    <n v="33"/>
  </r>
  <r>
    <x v="12"/>
    <x v="1"/>
    <x v="0"/>
    <x v="2"/>
    <n v="3"/>
  </r>
  <r>
    <x v="12"/>
    <x v="1"/>
    <x v="0"/>
    <x v="3"/>
    <n v="28"/>
  </r>
  <r>
    <x v="12"/>
    <x v="1"/>
    <x v="0"/>
    <x v="3"/>
    <n v="21"/>
  </r>
  <r>
    <x v="12"/>
    <x v="1"/>
    <x v="1"/>
    <x v="0"/>
    <n v="21"/>
  </r>
  <r>
    <x v="12"/>
    <x v="1"/>
    <x v="1"/>
    <x v="0"/>
    <n v="4"/>
  </r>
  <r>
    <x v="12"/>
    <x v="1"/>
    <x v="1"/>
    <x v="1"/>
    <n v="35"/>
  </r>
  <r>
    <x v="12"/>
    <x v="1"/>
    <x v="1"/>
    <x v="1"/>
    <n v="15"/>
  </r>
  <r>
    <x v="12"/>
    <x v="1"/>
    <x v="1"/>
    <x v="2"/>
    <n v="34"/>
  </r>
  <r>
    <x v="12"/>
    <x v="1"/>
    <x v="1"/>
    <x v="2"/>
    <n v="3"/>
  </r>
  <r>
    <x v="12"/>
    <x v="1"/>
    <x v="1"/>
    <x v="3"/>
    <n v="31"/>
  </r>
  <r>
    <x v="12"/>
    <x v="1"/>
    <x v="1"/>
    <x v="3"/>
    <n v="21"/>
  </r>
  <r>
    <x v="12"/>
    <x v="1"/>
    <x v="2"/>
    <x v="0"/>
    <n v="18"/>
  </r>
  <r>
    <x v="12"/>
    <x v="1"/>
    <x v="2"/>
    <x v="0"/>
    <n v="4"/>
  </r>
  <r>
    <x v="12"/>
    <x v="1"/>
    <x v="2"/>
    <x v="1"/>
    <n v="33"/>
  </r>
  <r>
    <x v="12"/>
    <x v="1"/>
    <x v="2"/>
    <x v="1"/>
    <n v="1"/>
  </r>
  <r>
    <x v="12"/>
    <x v="1"/>
    <x v="2"/>
    <x v="1"/>
    <n v="20"/>
  </r>
  <r>
    <x v="12"/>
    <x v="1"/>
    <x v="2"/>
    <x v="2"/>
    <n v="44"/>
  </r>
  <r>
    <x v="12"/>
    <x v="1"/>
    <x v="2"/>
    <x v="2"/>
    <n v="4"/>
  </r>
  <r>
    <x v="12"/>
    <x v="1"/>
    <x v="2"/>
    <x v="3"/>
    <n v="40"/>
  </r>
  <r>
    <x v="12"/>
    <x v="1"/>
    <x v="2"/>
    <x v="3"/>
    <n v="23"/>
  </r>
  <r>
    <x v="12"/>
    <x v="1"/>
    <x v="3"/>
    <x v="0"/>
    <n v="20"/>
  </r>
  <r>
    <x v="12"/>
    <x v="1"/>
    <x v="3"/>
    <x v="0"/>
    <n v="3"/>
  </r>
  <r>
    <x v="12"/>
    <x v="1"/>
    <x v="3"/>
    <x v="1"/>
    <n v="31"/>
  </r>
  <r>
    <x v="12"/>
    <x v="1"/>
    <x v="3"/>
    <x v="1"/>
    <n v="1"/>
  </r>
  <r>
    <x v="12"/>
    <x v="1"/>
    <x v="3"/>
    <x v="1"/>
    <n v="19"/>
  </r>
  <r>
    <x v="12"/>
    <x v="1"/>
    <x v="3"/>
    <x v="2"/>
    <n v="44"/>
  </r>
  <r>
    <x v="12"/>
    <x v="1"/>
    <x v="3"/>
    <x v="2"/>
    <n v="4"/>
  </r>
  <r>
    <x v="12"/>
    <x v="1"/>
    <x v="3"/>
    <x v="3"/>
    <n v="36"/>
  </r>
  <r>
    <x v="12"/>
    <x v="1"/>
    <x v="3"/>
    <x v="3"/>
    <n v="21"/>
  </r>
  <r>
    <x v="12"/>
    <x v="2"/>
    <x v="0"/>
    <x v="0"/>
    <n v="25"/>
  </r>
  <r>
    <x v="12"/>
    <x v="2"/>
    <x v="0"/>
    <x v="0"/>
    <n v="3"/>
  </r>
  <r>
    <x v="12"/>
    <x v="2"/>
    <x v="0"/>
    <x v="1"/>
    <n v="38"/>
  </r>
  <r>
    <x v="12"/>
    <x v="2"/>
    <x v="0"/>
    <x v="1"/>
    <n v="1"/>
  </r>
  <r>
    <x v="12"/>
    <x v="2"/>
    <x v="0"/>
    <x v="1"/>
    <n v="25"/>
  </r>
  <r>
    <x v="12"/>
    <x v="2"/>
    <x v="0"/>
    <x v="2"/>
    <n v="46"/>
  </r>
  <r>
    <x v="12"/>
    <x v="2"/>
    <x v="0"/>
    <x v="2"/>
    <n v="4"/>
  </r>
  <r>
    <x v="12"/>
    <x v="2"/>
    <x v="0"/>
    <x v="3"/>
    <n v="37"/>
  </r>
  <r>
    <x v="12"/>
    <x v="2"/>
    <x v="0"/>
    <x v="3"/>
    <n v="23"/>
  </r>
  <r>
    <x v="12"/>
    <x v="2"/>
    <x v="1"/>
    <x v="0"/>
    <n v="26"/>
  </r>
  <r>
    <x v="12"/>
    <x v="2"/>
    <x v="1"/>
    <x v="1"/>
    <n v="69"/>
  </r>
  <r>
    <x v="12"/>
    <x v="2"/>
    <x v="1"/>
    <x v="2"/>
    <n v="49"/>
  </r>
  <r>
    <x v="12"/>
    <x v="2"/>
    <x v="1"/>
    <x v="3"/>
    <n v="56"/>
  </r>
  <r>
    <x v="12"/>
    <x v="2"/>
    <x v="2"/>
    <x v="0"/>
    <n v="27"/>
  </r>
  <r>
    <x v="12"/>
    <x v="2"/>
    <x v="2"/>
    <x v="1"/>
    <n v="68"/>
  </r>
  <r>
    <x v="12"/>
    <x v="2"/>
    <x v="2"/>
    <x v="2"/>
    <n v="50"/>
  </r>
  <r>
    <x v="12"/>
    <x v="2"/>
    <x v="2"/>
    <x v="3"/>
    <n v="61"/>
  </r>
  <r>
    <x v="12"/>
    <x v="2"/>
    <x v="3"/>
    <x v="0"/>
    <n v="26"/>
  </r>
  <r>
    <x v="12"/>
    <x v="2"/>
    <x v="3"/>
    <x v="1"/>
    <n v="66"/>
  </r>
  <r>
    <x v="12"/>
    <x v="2"/>
    <x v="3"/>
    <x v="2"/>
    <n v="47"/>
  </r>
  <r>
    <x v="12"/>
    <x v="2"/>
    <x v="3"/>
    <x v="3"/>
    <n v="59"/>
  </r>
  <r>
    <x v="13"/>
    <x v="0"/>
    <x v="0"/>
    <x v="0"/>
    <n v="22"/>
  </r>
  <r>
    <x v="13"/>
    <x v="0"/>
    <x v="0"/>
    <x v="1"/>
    <n v="47"/>
  </r>
  <r>
    <x v="13"/>
    <x v="0"/>
    <x v="0"/>
    <x v="2"/>
    <n v="15"/>
  </r>
  <r>
    <x v="13"/>
    <x v="0"/>
    <x v="0"/>
    <x v="3"/>
    <n v="43"/>
  </r>
  <r>
    <x v="13"/>
    <x v="0"/>
    <x v="1"/>
    <x v="0"/>
    <n v="20"/>
  </r>
  <r>
    <x v="13"/>
    <x v="0"/>
    <x v="1"/>
    <x v="1"/>
    <n v="39"/>
  </r>
  <r>
    <x v="13"/>
    <x v="0"/>
    <x v="1"/>
    <x v="2"/>
    <n v="19"/>
  </r>
  <r>
    <x v="13"/>
    <x v="0"/>
    <x v="1"/>
    <x v="3"/>
    <n v="39"/>
  </r>
  <r>
    <x v="13"/>
    <x v="0"/>
    <x v="2"/>
    <x v="0"/>
    <n v="21"/>
  </r>
  <r>
    <x v="13"/>
    <x v="0"/>
    <x v="2"/>
    <x v="1"/>
    <n v="46"/>
  </r>
  <r>
    <x v="13"/>
    <x v="0"/>
    <x v="2"/>
    <x v="2"/>
    <n v="14"/>
  </r>
  <r>
    <x v="13"/>
    <x v="0"/>
    <x v="2"/>
    <x v="3"/>
    <n v="39"/>
  </r>
  <r>
    <x v="13"/>
    <x v="0"/>
    <x v="3"/>
    <x v="0"/>
    <n v="20"/>
  </r>
  <r>
    <x v="13"/>
    <x v="0"/>
    <x v="3"/>
    <x v="1"/>
    <n v="46"/>
  </r>
  <r>
    <x v="13"/>
    <x v="0"/>
    <x v="3"/>
    <x v="2"/>
    <n v="19"/>
  </r>
  <r>
    <x v="13"/>
    <x v="0"/>
    <x v="3"/>
    <x v="3"/>
    <n v="41"/>
  </r>
  <r>
    <x v="13"/>
    <x v="1"/>
    <x v="0"/>
    <x v="0"/>
    <n v="21"/>
  </r>
  <r>
    <x v="13"/>
    <x v="1"/>
    <x v="0"/>
    <x v="1"/>
    <n v="54"/>
  </r>
  <r>
    <x v="13"/>
    <x v="1"/>
    <x v="0"/>
    <x v="2"/>
    <n v="22"/>
  </r>
  <r>
    <x v="13"/>
    <x v="1"/>
    <x v="0"/>
    <x v="3"/>
    <n v="44"/>
  </r>
  <r>
    <x v="13"/>
    <x v="1"/>
    <x v="1"/>
    <x v="0"/>
    <n v="19"/>
  </r>
  <r>
    <x v="13"/>
    <x v="1"/>
    <x v="1"/>
    <x v="1"/>
    <n v="53"/>
  </r>
  <r>
    <x v="13"/>
    <x v="1"/>
    <x v="1"/>
    <x v="2"/>
    <n v="23"/>
  </r>
  <r>
    <x v="13"/>
    <x v="1"/>
    <x v="1"/>
    <x v="3"/>
    <n v="44"/>
  </r>
  <r>
    <x v="13"/>
    <x v="1"/>
    <x v="2"/>
    <x v="0"/>
    <n v="18"/>
  </r>
  <r>
    <x v="13"/>
    <x v="1"/>
    <x v="2"/>
    <x v="1"/>
    <n v="52"/>
  </r>
  <r>
    <x v="13"/>
    <x v="1"/>
    <x v="2"/>
    <x v="2"/>
    <n v="22"/>
  </r>
  <r>
    <x v="13"/>
    <x v="1"/>
    <x v="2"/>
    <x v="3"/>
    <n v="46"/>
  </r>
  <r>
    <x v="13"/>
    <x v="1"/>
    <x v="3"/>
    <x v="0"/>
    <n v="19"/>
  </r>
  <r>
    <x v="13"/>
    <x v="1"/>
    <x v="3"/>
    <x v="1"/>
    <n v="52"/>
  </r>
  <r>
    <x v="13"/>
    <x v="1"/>
    <x v="3"/>
    <x v="2"/>
    <n v="23"/>
  </r>
  <r>
    <x v="13"/>
    <x v="1"/>
    <x v="3"/>
    <x v="3"/>
    <n v="49"/>
  </r>
  <r>
    <x v="13"/>
    <x v="2"/>
    <x v="0"/>
    <x v="0"/>
    <n v="20"/>
  </r>
  <r>
    <x v="13"/>
    <x v="2"/>
    <x v="0"/>
    <x v="1"/>
    <n v="63"/>
  </r>
  <r>
    <x v="13"/>
    <x v="2"/>
    <x v="0"/>
    <x v="2"/>
    <n v="27"/>
  </r>
  <r>
    <x v="13"/>
    <x v="2"/>
    <x v="0"/>
    <x v="3"/>
    <n v="48"/>
  </r>
  <r>
    <x v="13"/>
    <x v="2"/>
    <x v="1"/>
    <x v="0"/>
    <n v="21"/>
  </r>
  <r>
    <x v="13"/>
    <x v="2"/>
    <x v="1"/>
    <x v="1"/>
    <n v="69"/>
  </r>
  <r>
    <x v="13"/>
    <x v="2"/>
    <x v="1"/>
    <x v="2"/>
    <n v="28"/>
  </r>
  <r>
    <x v="13"/>
    <x v="2"/>
    <x v="1"/>
    <x v="3"/>
    <n v="45"/>
  </r>
  <r>
    <x v="13"/>
    <x v="2"/>
    <x v="2"/>
    <x v="0"/>
    <n v="21"/>
  </r>
  <r>
    <x v="13"/>
    <x v="2"/>
    <x v="2"/>
    <x v="1"/>
    <n v="67"/>
  </r>
  <r>
    <x v="13"/>
    <x v="2"/>
    <x v="2"/>
    <x v="2"/>
    <n v="28"/>
  </r>
  <r>
    <x v="13"/>
    <x v="2"/>
    <x v="2"/>
    <x v="3"/>
    <n v="46"/>
  </r>
  <r>
    <x v="13"/>
    <x v="2"/>
    <x v="3"/>
    <x v="0"/>
    <n v="20"/>
  </r>
  <r>
    <x v="13"/>
    <x v="2"/>
    <x v="3"/>
    <x v="1"/>
    <n v="65"/>
  </r>
  <r>
    <x v="13"/>
    <x v="2"/>
    <x v="3"/>
    <x v="2"/>
    <n v="28"/>
  </r>
  <r>
    <x v="13"/>
    <x v="2"/>
    <x v="3"/>
    <x v="3"/>
    <n v="43"/>
  </r>
  <r>
    <x v="14"/>
    <x v="0"/>
    <x v="0"/>
    <x v="0"/>
    <n v="40"/>
  </r>
  <r>
    <x v="14"/>
    <x v="0"/>
    <x v="0"/>
    <x v="0"/>
    <n v="19"/>
  </r>
  <r>
    <x v="14"/>
    <x v="0"/>
    <x v="0"/>
    <x v="1"/>
    <n v="58"/>
  </r>
  <r>
    <x v="14"/>
    <x v="0"/>
    <x v="0"/>
    <x v="1"/>
    <n v="27"/>
  </r>
  <r>
    <x v="14"/>
    <x v="0"/>
    <x v="0"/>
    <x v="2"/>
    <n v="82"/>
  </r>
  <r>
    <x v="14"/>
    <x v="0"/>
    <x v="0"/>
    <x v="2"/>
    <n v="3"/>
  </r>
  <r>
    <x v="14"/>
    <x v="0"/>
    <x v="0"/>
    <x v="3"/>
    <n v="48"/>
  </r>
  <r>
    <x v="14"/>
    <x v="0"/>
    <x v="0"/>
    <x v="3"/>
    <n v="38"/>
  </r>
  <r>
    <x v="14"/>
    <x v="0"/>
    <x v="1"/>
    <x v="0"/>
    <n v="34"/>
  </r>
  <r>
    <x v="14"/>
    <x v="0"/>
    <x v="1"/>
    <x v="0"/>
    <n v="16"/>
  </r>
  <r>
    <x v="14"/>
    <x v="0"/>
    <x v="1"/>
    <x v="1"/>
    <n v="55"/>
  </r>
  <r>
    <x v="14"/>
    <x v="0"/>
    <x v="1"/>
    <x v="1"/>
    <n v="29"/>
  </r>
  <r>
    <x v="14"/>
    <x v="0"/>
    <x v="1"/>
    <x v="2"/>
    <n v="77"/>
  </r>
  <r>
    <x v="14"/>
    <x v="0"/>
    <x v="1"/>
    <x v="2"/>
    <n v="3"/>
  </r>
  <r>
    <x v="14"/>
    <x v="0"/>
    <x v="1"/>
    <x v="3"/>
    <n v="48"/>
  </r>
  <r>
    <x v="14"/>
    <x v="0"/>
    <x v="1"/>
    <x v="3"/>
    <n v="33"/>
  </r>
  <r>
    <x v="14"/>
    <x v="0"/>
    <x v="2"/>
    <x v="0"/>
    <n v="35"/>
  </r>
  <r>
    <x v="14"/>
    <x v="0"/>
    <x v="2"/>
    <x v="0"/>
    <n v="13"/>
  </r>
  <r>
    <x v="14"/>
    <x v="0"/>
    <x v="2"/>
    <x v="1"/>
    <n v="52"/>
  </r>
  <r>
    <x v="14"/>
    <x v="0"/>
    <x v="2"/>
    <x v="1"/>
    <n v="32"/>
  </r>
  <r>
    <x v="14"/>
    <x v="0"/>
    <x v="2"/>
    <x v="2"/>
    <n v="71"/>
  </r>
  <r>
    <x v="14"/>
    <x v="0"/>
    <x v="2"/>
    <x v="2"/>
    <n v="3"/>
  </r>
  <r>
    <x v="14"/>
    <x v="0"/>
    <x v="2"/>
    <x v="3"/>
    <n v="43"/>
  </r>
  <r>
    <x v="14"/>
    <x v="0"/>
    <x v="2"/>
    <x v="3"/>
    <n v="35"/>
  </r>
  <r>
    <x v="14"/>
    <x v="0"/>
    <x v="3"/>
    <x v="0"/>
    <n v="35"/>
  </r>
  <r>
    <x v="14"/>
    <x v="0"/>
    <x v="3"/>
    <x v="0"/>
    <n v="10"/>
  </r>
  <r>
    <x v="14"/>
    <x v="0"/>
    <x v="3"/>
    <x v="1"/>
    <n v="52"/>
  </r>
  <r>
    <x v="14"/>
    <x v="0"/>
    <x v="3"/>
    <x v="1"/>
    <n v="31"/>
  </r>
  <r>
    <x v="14"/>
    <x v="0"/>
    <x v="3"/>
    <x v="2"/>
    <n v="74"/>
  </r>
  <r>
    <x v="14"/>
    <x v="0"/>
    <x v="3"/>
    <x v="2"/>
    <n v="3"/>
  </r>
  <r>
    <x v="14"/>
    <x v="0"/>
    <x v="3"/>
    <x v="3"/>
    <n v="48"/>
  </r>
  <r>
    <x v="14"/>
    <x v="0"/>
    <x v="3"/>
    <x v="3"/>
    <n v="35"/>
  </r>
  <r>
    <x v="14"/>
    <x v="1"/>
    <x v="0"/>
    <x v="0"/>
    <n v="36"/>
  </r>
  <r>
    <x v="14"/>
    <x v="1"/>
    <x v="0"/>
    <x v="0"/>
    <n v="9"/>
  </r>
  <r>
    <x v="14"/>
    <x v="1"/>
    <x v="0"/>
    <x v="1"/>
    <n v="64"/>
  </r>
  <r>
    <x v="14"/>
    <x v="1"/>
    <x v="0"/>
    <x v="1"/>
    <n v="1"/>
  </r>
  <r>
    <x v="14"/>
    <x v="1"/>
    <x v="0"/>
    <x v="1"/>
    <n v="39"/>
  </r>
  <r>
    <x v="14"/>
    <x v="1"/>
    <x v="0"/>
    <x v="2"/>
    <n v="68"/>
  </r>
  <r>
    <x v="14"/>
    <x v="1"/>
    <x v="0"/>
    <x v="2"/>
    <n v="3"/>
  </r>
  <r>
    <x v="14"/>
    <x v="1"/>
    <x v="0"/>
    <x v="3"/>
    <n v="46"/>
  </r>
  <r>
    <x v="14"/>
    <x v="1"/>
    <x v="0"/>
    <x v="3"/>
    <n v="34"/>
  </r>
  <r>
    <x v="14"/>
    <x v="1"/>
    <x v="1"/>
    <x v="0"/>
    <n v="36"/>
  </r>
  <r>
    <x v="14"/>
    <x v="1"/>
    <x v="1"/>
    <x v="0"/>
    <n v="8"/>
  </r>
  <r>
    <x v="14"/>
    <x v="1"/>
    <x v="1"/>
    <x v="1"/>
    <n v="72"/>
  </r>
  <r>
    <x v="14"/>
    <x v="1"/>
    <x v="1"/>
    <x v="1"/>
    <n v="1"/>
  </r>
  <r>
    <x v="14"/>
    <x v="1"/>
    <x v="1"/>
    <x v="1"/>
    <n v="35"/>
  </r>
  <r>
    <x v="14"/>
    <x v="1"/>
    <x v="1"/>
    <x v="2"/>
    <n v="68"/>
  </r>
  <r>
    <x v="14"/>
    <x v="1"/>
    <x v="1"/>
    <x v="2"/>
    <n v="3"/>
  </r>
  <r>
    <x v="14"/>
    <x v="1"/>
    <x v="1"/>
    <x v="3"/>
    <n v="50"/>
  </r>
  <r>
    <x v="14"/>
    <x v="1"/>
    <x v="1"/>
    <x v="3"/>
    <n v="34"/>
  </r>
  <r>
    <x v="14"/>
    <x v="1"/>
    <x v="2"/>
    <x v="0"/>
    <n v="32"/>
  </r>
  <r>
    <x v="14"/>
    <x v="1"/>
    <x v="2"/>
    <x v="0"/>
    <n v="11"/>
  </r>
  <r>
    <x v="14"/>
    <x v="1"/>
    <x v="2"/>
    <x v="1"/>
    <n v="67"/>
  </r>
  <r>
    <x v="14"/>
    <x v="1"/>
    <x v="2"/>
    <x v="1"/>
    <n v="1"/>
  </r>
  <r>
    <x v="14"/>
    <x v="1"/>
    <x v="2"/>
    <x v="1"/>
    <n v="33"/>
  </r>
  <r>
    <x v="14"/>
    <x v="1"/>
    <x v="2"/>
    <x v="2"/>
    <n v="64"/>
  </r>
  <r>
    <x v="14"/>
    <x v="1"/>
    <x v="2"/>
    <x v="2"/>
    <n v="3"/>
  </r>
  <r>
    <x v="14"/>
    <x v="1"/>
    <x v="2"/>
    <x v="3"/>
    <n v="57"/>
  </r>
  <r>
    <x v="14"/>
    <x v="1"/>
    <x v="2"/>
    <x v="3"/>
    <n v="32"/>
  </r>
  <r>
    <x v="14"/>
    <x v="1"/>
    <x v="3"/>
    <x v="0"/>
    <n v="31"/>
  </r>
  <r>
    <x v="14"/>
    <x v="1"/>
    <x v="3"/>
    <x v="0"/>
    <n v="10"/>
  </r>
  <r>
    <x v="14"/>
    <x v="1"/>
    <x v="3"/>
    <x v="1"/>
    <n v="58"/>
  </r>
  <r>
    <x v="14"/>
    <x v="1"/>
    <x v="3"/>
    <x v="1"/>
    <n v="1"/>
  </r>
  <r>
    <x v="14"/>
    <x v="1"/>
    <x v="3"/>
    <x v="1"/>
    <n v="35"/>
  </r>
  <r>
    <x v="14"/>
    <x v="1"/>
    <x v="3"/>
    <x v="2"/>
    <n v="61"/>
  </r>
  <r>
    <x v="14"/>
    <x v="1"/>
    <x v="3"/>
    <x v="2"/>
    <n v="3"/>
  </r>
  <r>
    <x v="14"/>
    <x v="1"/>
    <x v="3"/>
    <x v="3"/>
    <n v="56"/>
  </r>
  <r>
    <x v="14"/>
    <x v="1"/>
    <x v="3"/>
    <x v="3"/>
    <n v="31"/>
  </r>
  <r>
    <x v="14"/>
    <x v="2"/>
    <x v="0"/>
    <x v="0"/>
    <n v="38"/>
  </r>
  <r>
    <x v="14"/>
    <x v="2"/>
    <x v="0"/>
    <x v="0"/>
    <n v="9"/>
  </r>
  <r>
    <x v="14"/>
    <x v="2"/>
    <x v="0"/>
    <x v="1"/>
    <n v="66"/>
  </r>
  <r>
    <x v="14"/>
    <x v="2"/>
    <x v="0"/>
    <x v="1"/>
    <n v="1"/>
  </r>
  <r>
    <x v="14"/>
    <x v="2"/>
    <x v="0"/>
    <x v="1"/>
    <n v="42"/>
  </r>
  <r>
    <x v="14"/>
    <x v="2"/>
    <x v="0"/>
    <x v="2"/>
    <n v="66"/>
  </r>
  <r>
    <x v="14"/>
    <x v="2"/>
    <x v="0"/>
    <x v="2"/>
    <n v="4"/>
  </r>
  <r>
    <x v="14"/>
    <x v="2"/>
    <x v="0"/>
    <x v="3"/>
    <n v="57"/>
  </r>
  <r>
    <x v="14"/>
    <x v="2"/>
    <x v="0"/>
    <x v="3"/>
    <n v="31"/>
  </r>
  <r>
    <x v="14"/>
    <x v="2"/>
    <x v="1"/>
    <x v="0"/>
    <n v="47"/>
  </r>
  <r>
    <x v="14"/>
    <x v="2"/>
    <x v="1"/>
    <x v="1"/>
    <n v="114"/>
  </r>
  <r>
    <x v="14"/>
    <x v="2"/>
    <x v="1"/>
    <x v="2"/>
    <n v="70"/>
  </r>
  <r>
    <x v="14"/>
    <x v="2"/>
    <x v="1"/>
    <x v="3"/>
    <n v="84"/>
  </r>
  <r>
    <x v="14"/>
    <x v="2"/>
    <x v="2"/>
    <x v="0"/>
    <n v="45"/>
  </r>
  <r>
    <x v="14"/>
    <x v="2"/>
    <x v="2"/>
    <x v="1"/>
    <n v="112"/>
  </r>
  <r>
    <x v="14"/>
    <x v="2"/>
    <x v="2"/>
    <x v="2"/>
    <n v="72"/>
  </r>
  <r>
    <x v="14"/>
    <x v="2"/>
    <x v="2"/>
    <x v="3"/>
    <n v="84"/>
  </r>
  <r>
    <x v="14"/>
    <x v="2"/>
    <x v="3"/>
    <x v="0"/>
    <n v="43"/>
  </r>
  <r>
    <x v="14"/>
    <x v="2"/>
    <x v="3"/>
    <x v="1"/>
    <n v="110"/>
  </r>
  <r>
    <x v="14"/>
    <x v="2"/>
    <x v="3"/>
    <x v="2"/>
    <n v="68"/>
  </r>
  <r>
    <x v="14"/>
    <x v="2"/>
    <x v="3"/>
    <x v="3"/>
    <n v="85"/>
  </r>
  <r>
    <x v="15"/>
    <x v="0"/>
    <x v="0"/>
    <x v="0"/>
    <n v="30"/>
  </r>
  <r>
    <x v="15"/>
    <x v="0"/>
    <x v="0"/>
    <x v="0"/>
    <n v="15"/>
  </r>
  <r>
    <x v="15"/>
    <x v="0"/>
    <x v="0"/>
    <x v="1"/>
    <n v="53"/>
  </r>
  <r>
    <x v="15"/>
    <x v="0"/>
    <x v="0"/>
    <x v="1"/>
    <n v="1"/>
  </r>
  <r>
    <x v="15"/>
    <x v="0"/>
    <x v="0"/>
    <x v="1"/>
    <n v="34"/>
  </r>
  <r>
    <x v="15"/>
    <x v="0"/>
    <x v="0"/>
    <x v="2"/>
    <n v="68"/>
  </r>
  <r>
    <x v="15"/>
    <x v="0"/>
    <x v="0"/>
    <x v="2"/>
    <n v="6"/>
  </r>
  <r>
    <x v="15"/>
    <x v="0"/>
    <x v="0"/>
    <x v="3"/>
    <n v="46"/>
  </r>
  <r>
    <x v="15"/>
    <x v="0"/>
    <x v="0"/>
    <x v="3"/>
    <n v="28"/>
  </r>
  <r>
    <x v="15"/>
    <x v="0"/>
    <x v="1"/>
    <x v="0"/>
    <n v="32"/>
  </r>
  <r>
    <x v="15"/>
    <x v="0"/>
    <x v="1"/>
    <x v="0"/>
    <n v="14"/>
  </r>
  <r>
    <x v="15"/>
    <x v="0"/>
    <x v="1"/>
    <x v="1"/>
    <n v="50"/>
  </r>
  <r>
    <x v="15"/>
    <x v="0"/>
    <x v="1"/>
    <x v="1"/>
    <n v="1"/>
  </r>
  <r>
    <x v="15"/>
    <x v="0"/>
    <x v="1"/>
    <x v="1"/>
    <n v="34"/>
  </r>
  <r>
    <x v="15"/>
    <x v="0"/>
    <x v="1"/>
    <x v="2"/>
    <n v="63"/>
  </r>
  <r>
    <x v="15"/>
    <x v="0"/>
    <x v="1"/>
    <x v="2"/>
    <n v="5"/>
  </r>
  <r>
    <x v="15"/>
    <x v="0"/>
    <x v="1"/>
    <x v="3"/>
    <n v="45"/>
  </r>
  <r>
    <x v="15"/>
    <x v="0"/>
    <x v="1"/>
    <x v="3"/>
    <n v="29"/>
  </r>
  <r>
    <x v="15"/>
    <x v="0"/>
    <x v="2"/>
    <x v="0"/>
    <n v="30"/>
  </r>
  <r>
    <x v="15"/>
    <x v="0"/>
    <x v="2"/>
    <x v="0"/>
    <n v="13"/>
  </r>
  <r>
    <x v="15"/>
    <x v="0"/>
    <x v="2"/>
    <x v="1"/>
    <n v="49"/>
  </r>
  <r>
    <x v="15"/>
    <x v="0"/>
    <x v="2"/>
    <x v="1"/>
    <n v="1"/>
  </r>
  <r>
    <x v="15"/>
    <x v="0"/>
    <x v="2"/>
    <x v="1"/>
    <n v="36"/>
  </r>
  <r>
    <x v="15"/>
    <x v="0"/>
    <x v="2"/>
    <x v="2"/>
    <n v="63"/>
  </r>
  <r>
    <x v="15"/>
    <x v="0"/>
    <x v="2"/>
    <x v="2"/>
    <n v="5"/>
  </r>
  <r>
    <x v="15"/>
    <x v="0"/>
    <x v="2"/>
    <x v="3"/>
    <n v="43"/>
  </r>
  <r>
    <x v="15"/>
    <x v="0"/>
    <x v="2"/>
    <x v="3"/>
    <n v="29"/>
  </r>
  <r>
    <x v="15"/>
    <x v="0"/>
    <x v="3"/>
    <x v="0"/>
    <n v="30"/>
  </r>
  <r>
    <x v="15"/>
    <x v="0"/>
    <x v="3"/>
    <x v="0"/>
    <n v="9"/>
  </r>
  <r>
    <x v="15"/>
    <x v="0"/>
    <x v="3"/>
    <x v="1"/>
    <n v="47"/>
  </r>
  <r>
    <x v="15"/>
    <x v="0"/>
    <x v="3"/>
    <x v="1"/>
    <n v="2"/>
  </r>
  <r>
    <x v="15"/>
    <x v="0"/>
    <x v="3"/>
    <x v="1"/>
    <n v="45"/>
  </r>
  <r>
    <x v="15"/>
    <x v="0"/>
    <x v="3"/>
    <x v="2"/>
    <n v="61"/>
  </r>
  <r>
    <x v="15"/>
    <x v="0"/>
    <x v="3"/>
    <x v="2"/>
    <n v="5"/>
  </r>
  <r>
    <x v="15"/>
    <x v="0"/>
    <x v="3"/>
    <x v="3"/>
    <n v="45"/>
  </r>
  <r>
    <x v="15"/>
    <x v="0"/>
    <x v="3"/>
    <x v="3"/>
    <n v="29"/>
  </r>
  <r>
    <x v="15"/>
    <x v="1"/>
    <x v="0"/>
    <x v="0"/>
    <n v="31"/>
  </r>
  <r>
    <x v="15"/>
    <x v="1"/>
    <x v="0"/>
    <x v="0"/>
    <n v="10"/>
  </r>
  <r>
    <x v="15"/>
    <x v="1"/>
    <x v="0"/>
    <x v="1"/>
    <n v="54"/>
  </r>
  <r>
    <x v="15"/>
    <x v="1"/>
    <x v="0"/>
    <x v="1"/>
    <n v="2"/>
  </r>
  <r>
    <x v="15"/>
    <x v="1"/>
    <x v="0"/>
    <x v="1"/>
    <n v="45"/>
  </r>
  <r>
    <x v="15"/>
    <x v="1"/>
    <x v="0"/>
    <x v="2"/>
    <n v="62"/>
  </r>
  <r>
    <x v="15"/>
    <x v="1"/>
    <x v="0"/>
    <x v="2"/>
    <n v="6"/>
  </r>
  <r>
    <x v="15"/>
    <x v="1"/>
    <x v="0"/>
    <x v="3"/>
    <n v="44"/>
  </r>
  <r>
    <x v="15"/>
    <x v="1"/>
    <x v="0"/>
    <x v="3"/>
    <n v="29"/>
  </r>
  <r>
    <x v="15"/>
    <x v="1"/>
    <x v="1"/>
    <x v="0"/>
    <n v="31"/>
  </r>
  <r>
    <x v="15"/>
    <x v="1"/>
    <x v="1"/>
    <x v="0"/>
    <n v="10"/>
  </r>
  <r>
    <x v="15"/>
    <x v="1"/>
    <x v="1"/>
    <x v="1"/>
    <n v="60"/>
  </r>
  <r>
    <x v="15"/>
    <x v="1"/>
    <x v="1"/>
    <x v="1"/>
    <n v="1"/>
  </r>
  <r>
    <x v="15"/>
    <x v="1"/>
    <x v="1"/>
    <x v="1"/>
    <n v="40"/>
  </r>
  <r>
    <x v="15"/>
    <x v="1"/>
    <x v="1"/>
    <x v="2"/>
    <n v="60"/>
  </r>
  <r>
    <x v="15"/>
    <x v="1"/>
    <x v="1"/>
    <x v="2"/>
    <n v="7"/>
  </r>
  <r>
    <x v="15"/>
    <x v="1"/>
    <x v="1"/>
    <x v="3"/>
    <n v="52"/>
  </r>
  <r>
    <x v="15"/>
    <x v="1"/>
    <x v="1"/>
    <x v="3"/>
    <n v="32"/>
  </r>
  <r>
    <x v="15"/>
    <x v="1"/>
    <x v="2"/>
    <x v="0"/>
    <n v="31"/>
  </r>
  <r>
    <x v="15"/>
    <x v="1"/>
    <x v="2"/>
    <x v="0"/>
    <n v="9"/>
  </r>
  <r>
    <x v="15"/>
    <x v="1"/>
    <x v="2"/>
    <x v="1"/>
    <n v="61"/>
  </r>
  <r>
    <x v="15"/>
    <x v="1"/>
    <x v="2"/>
    <x v="1"/>
    <n v="1"/>
  </r>
  <r>
    <x v="15"/>
    <x v="1"/>
    <x v="2"/>
    <x v="1"/>
    <n v="41"/>
  </r>
  <r>
    <x v="15"/>
    <x v="1"/>
    <x v="2"/>
    <x v="2"/>
    <n v="61"/>
  </r>
  <r>
    <x v="15"/>
    <x v="1"/>
    <x v="2"/>
    <x v="2"/>
    <n v="7"/>
  </r>
  <r>
    <x v="15"/>
    <x v="1"/>
    <x v="2"/>
    <x v="3"/>
    <n v="62"/>
  </r>
  <r>
    <x v="15"/>
    <x v="1"/>
    <x v="2"/>
    <x v="3"/>
    <n v="35"/>
  </r>
  <r>
    <x v="15"/>
    <x v="1"/>
    <x v="3"/>
    <x v="0"/>
    <n v="30"/>
  </r>
  <r>
    <x v="15"/>
    <x v="1"/>
    <x v="3"/>
    <x v="0"/>
    <n v="9"/>
  </r>
  <r>
    <x v="15"/>
    <x v="1"/>
    <x v="3"/>
    <x v="1"/>
    <n v="65"/>
  </r>
  <r>
    <x v="15"/>
    <x v="1"/>
    <x v="3"/>
    <x v="1"/>
    <n v="1"/>
  </r>
  <r>
    <x v="15"/>
    <x v="1"/>
    <x v="3"/>
    <x v="1"/>
    <n v="39"/>
  </r>
  <r>
    <x v="15"/>
    <x v="1"/>
    <x v="3"/>
    <x v="2"/>
    <n v="67"/>
  </r>
  <r>
    <x v="15"/>
    <x v="1"/>
    <x v="3"/>
    <x v="2"/>
    <n v="6"/>
  </r>
  <r>
    <x v="15"/>
    <x v="1"/>
    <x v="3"/>
    <x v="3"/>
    <n v="57"/>
  </r>
  <r>
    <x v="15"/>
    <x v="1"/>
    <x v="3"/>
    <x v="3"/>
    <n v="30"/>
  </r>
  <r>
    <x v="15"/>
    <x v="2"/>
    <x v="0"/>
    <x v="0"/>
    <n v="36"/>
  </r>
  <r>
    <x v="15"/>
    <x v="2"/>
    <x v="0"/>
    <x v="0"/>
    <n v="9"/>
  </r>
  <r>
    <x v="15"/>
    <x v="2"/>
    <x v="0"/>
    <x v="1"/>
    <n v="64"/>
  </r>
  <r>
    <x v="15"/>
    <x v="2"/>
    <x v="0"/>
    <x v="1"/>
    <n v="1"/>
  </r>
  <r>
    <x v="15"/>
    <x v="2"/>
    <x v="0"/>
    <x v="1"/>
    <n v="42"/>
  </r>
  <r>
    <x v="15"/>
    <x v="2"/>
    <x v="0"/>
    <x v="2"/>
    <n v="68"/>
  </r>
  <r>
    <x v="15"/>
    <x v="2"/>
    <x v="0"/>
    <x v="2"/>
    <n v="7"/>
  </r>
  <r>
    <x v="15"/>
    <x v="2"/>
    <x v="0"/>
    <x v="3"/>
    <n v="55"/>
  </r>
  <r>
    <x v="15"/>
    <x v="2"/>
    <x v="0"/>
    <x v="3"/>
    <n v="32"/>
  </r>
  <r>
    <x v="15"/>
    <x v="2"/>
    <x v="1"/>
    <x v="0"/>
    <n v="47"/>
  </r>
  <r>
    <x v="15"/>
    <x v="2"/>
    <x v="1"/>
    <x v="1"/>
    <n v="115"/>
  </r>
  <r>
    <x v="15"/>
    <x v="2"/>
    <x v="1"/>
    <x v="2"/>
    <n v="74"/>
  </r>
  <r>
    <x v="15"/>
    <x v="2"/>
    <x v="1"/>
    <x v="3"/>
    <n v="86"/>
  </r>
  <r>
    <x v="15"/>
    <x v="2"/>
    <x v="2"/>
    <x v="0"/>
    <n v="44"/>
  </r>
  <r>
    <x v="15"/>
    <x v="2"/>
    <x v="2"/>
    <x v="1"/>
    <n v="110"/>
  </r>
  <r>
    <x v="15"/>
    <x v="2"/>
    <x v="2"/>
    <x v="2"/>
    <n v="75"/>
  </r>
  <r>
    <x v="15"/>
    <x v="2"/>
    <x v="2"/>
    <x v="3"/>
    <n v="85"/>
  </r>
  <r>
    <x v="15"/>
    <x v="2"/>
    <x v="3"/>
    <x v="0"/>
    <n v="43"/>
  </r>
  <r>
    <x v="15"/>
    <x v="2"/>
    <x v="3"/>
    <x v="1"/>
    <n v="105"/>
  </r>
  <r>
    <x v="15"/>
    <x v="2"/>
    <x v="3"/>
    <x v="2"/>
    <n v="74"/>
  </r>
  <r>
    <x v="15"/>
    <x v="2"/>
    <x v="3"/>
    <x v="3"/>
    <n v="87"/>
  </r>
  <r>
    <x v="16"/>
    <x v="0"/>
    <x v="0"/>
    <x v="0"/>
    <n v="18"/>
  </r>
  <r>
    <x v="16"/>
    <x v="0"/>
    <x v="0"/>
    <x v="0"/>
    <n v="6"/>
  </r>
  <r>
    <x v="16"/>
    <x v="0"/>
    <x v="0"/>
    <x v="1"/>
    <n v="24"/>
  </r>
  <r>
    <x v="16"/>
    <x v="0"/>
    <x v="0"/>
    <x v="1"/>
    <n v="1"/>
  </r>
  <r>
    <x v="16"/>
    <x v="0"/>
    <x v="0"/>
    <x v="1"/>
    <n v="18"/>
  </r>
  <r>
    <x v="16"/>
    <x v="0"/>
    <x v="0"/>
    <x v="2"/>
    <n v="29"/>
  </r>
  <r>
    <x v="16"/>
    <x v="0"/>
    <x v="0"/>
    <x v="2"/>
    <n v="1"/>
  </r>
  <r>
    <x v="16"/>
    <x v="0"/>
    <x v="0"/>
    <x v="3"/>
    <n v="28"/>
  </r>
  <r>
    <x v="16"/>
    <x v="0"/>
    <x v="0"/>
    <x v="3"/>
    <n v="15"/>
  </r>
  <r>
    <x v="16"/>
    <x v="0"/>
    <x v="1"/>
    <x v="0"/>
    <n v="16"/>
  </r>
  <r>
    <x v="16"/>
    <x v="0"/>
    <x v="1"/>
    <x v="0"/>
    <n v="4"/>
  </r>
  <r>
    <x v="16"/>
    <x v="0"/>
    <x v="1"/>
    <x v="1"/>
    <n v="24"/>
  </r>
  <r>
    <x v="16"/>
    <x v="0"/>
    <x v="1"/>
    <x v="1"/>
    <n v="13"/>
  </r>
  <r>
    <x v="16"/>
    <x v="0"/>
    <x v="1"/>
    <x v="2"/>
    <n v="27"/>
  </r>
  <r>
    <x v="16"/>
    <x v="0"/>
    <x v="1"/>
    <x v="2"/>
    <n v="1"/>
  </r>
  <r>
    <x v="16"/>
    <x v="0"/>
    <x v="1"/>
    <x v="3"/>
    <n v="25"/>
  </r>
  <r>
    <x v="16"/>
    <x v="0"/>
    <x v="1"/>
    <x v="3"/>
    <n v="17"/>
  </r>
  <r>
    <x v="16"/>
    <x v="0"/>
    <x v="2"/>
    <x v="0"/>
    <n v="16"/>
  </r>
  <r>
    <x v="16"/>
    <x v="0"/>
    <x v="2"/>
    <x v="0"/>
    <n v="4"/>
  </r>
  <r>
    <x v="16"/>
    <x v="0"/>
    <x v="2"/>
    <x v="1"/>
    <n v="21"/>
  </r>
  <r>
    <x v="16"/>
    <x v="0"/>
    <x v="2"/>
    <x v="1"/>
    <n v="16"/>
  </r>
  <r>
    <x v="16"/>
    <x v="0"/>
    <x v="2"/>
    <x v="2"/>
    <n v="28"/>
  </r>
  <r>
    <x v="16"/>
    <x v="0"/>
    <x v="2"/>
    <x v="2"/>
    <n v="1"/>
  </r>
  <r>
    <x v="16"/>
    <x v="0"/>
    <x v="2"/>
    <x v="3"/>
    <n v="25"/>
  </r>
  <r>
    <x v="16"/>
    <x v="0"/>
    <x v="2"/>
    <x v="3"/>
    <n v="18"/>
  </r>
  <r>
    <x v="16"/>
    <x v="0"/>
    <x v="3"/>
    <x v="0"/>
    <n v="15"/>
  </r>
  <r>
    <x v="16"/>
    <x v="0"/>
    <x v="3"/>
    <x v="0"/>
    <n v="3"/>
  </r>
  <r>
    <x v="16"/>
    <x v="0"/>
    <x v="3"/>
    <x v="1"/>
    <n v="25"/>
  </r>
  <r>
    <x v="16"/>
    <x v="0"/>
    <x v="3"/>
    <x v="1"/>
    <n v="1"/>
  </r>
  <r>
    <x v="16"/>
    <x v="0"/>
    <x v="3"/>
    <x v="1"/>
    <n v="14"/>
  </r>
  <r>
    <x v="16"/>
    <x v="0"/>
    <x v="3"/>
    <x v="2"/>
    <n v="26"/>
  </r>
  <r>
    <x v="16"/>
    <x v="0"/>
    <x v="3"/>
    <x v="3"/>
    <n v="25"/>
  </r>
  <r>
    <x v="16"/>
    <x v="0"/>
    <x v="3"/>
    <x v="3"/>
    <n v="18"/>
  </r>
  <r>
    <x v="16"/>
    <x v="1"/>
    <x v="0"/>
    <x v="0"/>
    <n v="15"/>
  </r>
  <r>
    <x v="16"/>
    <x v="1"/>
    <x v="0"/>
    <x v="0"/>
    <n v="3"/>
  </r>
  <r>
    <x v="16"/>
    <x v="1"/>
    <x v="0"/>
    <x v="1"/>
    <n v="30"/>
  </r>
  <r>
    <x v="16"/>
    <x v="1"/>
    <x v="0"/>
    <x v="1"/>
    <n v="12"/>
  </r>
  <r>
    <x v="16"/>
    <x v="1"/>
    <x v="0"/>
    <x v="2"/>
    <n v="28"/>
  </r>
  <r>
    <x v="16"/>
    <x v="1"/>
    <x v="0"/>
    <x v="3"/>
    <n v="24"/>
  </r>
  <r>
    <x v="16"/>
    <x v="1"/>
    <x v="0"/>
    <x v="3"/>
    <n v="20"/>
  </r>
  <r>
    <x v="16"/>
    <x v="1"/>
    <x v="1"/>
    <x v="0"/>
    <n v="15"/>
  </r>
  <r>
    <x v="16"/>
    <x v="1"/>
    <x v="1"/>
    <x v="0"/>
    <n v="4"/>
  </r>
  <r>
    <x v="16"/>
    <x v="1"/>
    <x v="1"/>
    <x v="1"/>
    <n v="31"/>
  </r>
  <r>
    <x v="16"/>
    <x v="1"/>
    <x v="1"/>
    <x v="1"/>
    <n v="11"/>
  </r>
  <r>
    <x v="16"/>
    <x v="1"/>
    <x v="1"/>
    <x v="2"/>
    <n v="28"/>
  </r>
  <r>
    <x v="16"/>
    <x v="1"/>
    <x v="1"/>
    <x v="2"/>
    <n v="1"/>
  </r>
  <r>
    <x v="16"/>
    <x v="1"/>
    <x v="1"/>
    <x v="3"/>
    <n v="33"/>
  </r>
  <r>
    <x v="16"/>
    <x v="1"/>
    <x v="1"/>
    <x v="3"/>
    <n v="22"/>
  </r>
  <r>
    <x v="16"/>
    <x v="1"/>
    <x v="2"/>
    <x v="0"/>
    <n v="15"/>
  </r>
  <r>
    <x v="16"/>
    <x v="1"/>
    <x v="2"/>
    <x v="0"/>
    <n v="4"/>
  </r>
  <r>
    <x v="16"/>
    <x v="1"/>
    <x v="2"/>
    <x v="1"/>
    <n v="31"/>
  </r>
  <r>
    <x v="16"/>
    <x v="1"/>
    <x v="2"/>
    <x v="1"/>
    <n v="11"/>
  </r>
  <r>
    <x v="16"/>
    <x v="1"/>
    <x v="2"/>
    <x v="2"/>
    <n v="30"/>
  </r>
  <r>
    <x v="16"/>
    <x v="1"/>
    <x v="2"/>
    <x v="3"/>
    <n v="27"/>
  </r>
  <r>
    <x v="16"/>
    <x v="1"/>
    <x v="2"/>
    <x v="3"/>
    <n v="22"/>
  </r>
  <r>
    <x v="16"/>
    <x v="1"/>
    <x v="3"/>
    <x v="0"/>
    <n v="16"/>
  </r>
  <r>
    <x v="16"/>
    <x v="1"/>
    <x v="3"/>
    <x v="0"/>
    <n v="5"/>
  </r>
  <r>
    <x v="16"/>
    <x v="1"/>
    <x v="3"/>
    <x v="1"/>
    <n v="28"/>
  </r>
  <r>
    <x v="16"/>
    <x v="1"/>
    <x v="3"/>
    <x v="1"/>
    <n v="13"/>
  </r>
  <r>
    <x v="16"/>
    <x v="1"/>
    <x v="3"/>
    <x v="2"/>
    <n v="29"/>
  </r>
  <r>
    <x v="16"/>
    <x v="1"/>
    <x v="3"/>
    <x v="2"/>
    <n v="1"/>
  </r>
  <r>
    <x v="16"/>
    <x v="1"/>
    <x v="3"/>
    <x v="3"/>
    <n v="32"/>
  </r>
  <r>
    <x v="16"/>
    <x v="1"/>
    <x v="3"/>
    <x v="3"/>
    <n v="21"/>
  </r>
  <r>
    <x v="16"/>
    <x v="2"/>
    <x v="0"/>
    <x v="0"/>
    <n v="17"/>
  </r>
  <r>
    <x v="16"/>
    <x v="2"/>
    <x v="0"/>
    <x v="0"/>
    <n v="3"/>
  </r>
  <r>
    <x v="16"/>
    <x v="2"/>
    <x v="0"/>
    <x v="1"/>
    <n v="31"/>
  </r>
  <r>
    <x v="16"/>
    <x v="2"/>
    <x v="0"/>
    <x v="1"/>
    <n v="15"/>
  </r>
  <r>
    <x v="16"/>
    <x v="2"/>
    <x v="0"/>
    <x v="2"/>
    <n v="34"/>
  </r>
  <r>
    <x v="16"/>
    <x v="2"/>
    <x v="0"/>
    <x v="2"/>
    <n v="1"/>
  </r>
  <r>
    <x v="16"/>
    <x v="2"/>
    <x v="0"/>
    <x v="3"/>
    <n v="31"/>
  </r>
  <r>
    <x v="16"/>
    <x v="2"/>
    <x v="0"/>
    <x v="3"/>
    <n v="19"/>
  </r>
  <r>
    <x v="16"/>
    <x v="2"/>
    <x v="1"/>
    <x v="0"/>
    <n v="20"/>
  </r>
  <r>
    <x v="16"/>
    <x v="2"/>
    <x v="1"/>
    <x v="1"/>
    <n v="52"/>
  </r>
  <r>
    <x v="16"/>
    <x v="2"/>
    <x v="1"/>
    <x v="2"/>
    <n v="33"/>
  </r>
  <r>
    <x v="16"/>
    <x v="2"/>
    <x v="1"/>
    <x v="3"/>
    <n v="48"/>
  </r>
  <r>
    <x v="16"/>
    <x v="2"/>
    <x v="2"/>
    <x v="0"/>
    <n v="20"/>
  </r>
  <r>
    <x v="16"/>
    <x v="2"/>
    <x v="2"/>
    <x v="1"/>
    <n v="52"/>
  </r>
  <r>
    <x v="16"/>
    <x v="2"/>
    <x v="2"/>
    <x v="2"/>
    <n v="34"/>
  </r>
  <r>
    <x v="16"/>
    <x v="2"/>
    <x v="2"/>
    <x v="3"/>
    <n v="47"/>
  </r>
  <r>
    <x v="16"/>
    <x v="2"/>
    <x v="3"/>
    <x v="0"/>
    <n v="17"/>
  </r>
  <r>
    <x v="16"/>
    <x v="2"/>
    <x v="3"/>
    <x v="1"/>
    <n v="45"/>
  </r>
  <r>
    <x v="16"/>
    <x v="2"/>
    <x v="3"/>
    <x v="2"/>
    <n v="30"/>
  </r>
  <r>
    <x v="16"/>
    <x v="2"/>
    <x v="3"/>
    <x v="3"/>
    <n v="45"/>
  </r>
  <r>
    <x v="17"/>
    <x v="0"/>
    <x v="0"/>
    <x v="0"/>
    <n v="68"/>
  </r>
  <r>
    <x v="17"/>
    <x v="0"/>
    <x v="0"/>
    <x v="1"/>
    <n v="90"/>
  </r>
  <r>
    <x v="17"/>
    <x v="0"/>
    <x v="0"/>
    <x v="2"/>
    <n v="95"/>
  </r>
  <r>
    <x v="17"/>
    <x v="0"/>
    <x v="0"/>
    <x v="3"/>
    <n v="85"/>
  </r>
  <r>
    <x v="17"/>
    <x v="0"/>
    <x v="1"/>
    <x v="0"/>
    <n v="67"/>
  </r>
  <r>
    <x v="17"/>
    <x v="0"/>
    <x v="1"/>
    <x v="1"/>
    <n v="83"/>
  </r>
  <r>
    <x v="17"/>
    <x v="0"/>
    <x v="1"/>
    <x v="2"/>
    <n v="87"/>
  </r>
  <r>
    <x v="17"/>
    <x v="0"/>
    <x v="1"/>
    <x v="3"/>
    <n v="81"/>
  </r>
  <r>
    <x v="17"/>
    <x v="0"/>
    <x v="2"/>
    <x v="0"/>
    <n v="63"/>
  </r>
  <r>
    <x v="17"/>
    <x v="0"/>
    <x v="2"/>
    <x v="1"/>
    <n v="87"/>
  </r>
  <r>
    <x v="17"/>
    <x v="0"/>
    <x v="2"/>
    <x v="2"/>
    <n v="86"/>
  </r>
  <r>
    <x v="17"/>
    <x v="0"/>
    <x v="2"/>
    <x v="3"/>
    <n v="83"/>
  </r>
  <r>
    <x v="17"/>
    <x v="0"/>
    <x v="3"/>
    <x v="0"/>
    <n v="57"/>
  </r>
  <r>
    <x v="17"/>
    <x v="0"/>
    <x v="3"/>
    <x v="1"/>
    <n v="94"/>
  </r>
  <r>
    <x v="17"/>
    <x v="0"/>
    <x v="3"/>
    <x v="2"/>
    <n v="86"/>
  </r>
  <r>
    <x v="17"/>
    <x v="0"/>
    <x v="3"/>
    <x v="3"/>
    <n v="79"/>
  </r>
  <r>
    <x v="17"/>
    <x v="1"/>
    <x v="0"/>
    <x v="0"/>
    <n v="58"/>
  </r>
  <r>
    <x v="17"/>
    <x v="1"/>
    <x v="0"/>
    <x v="1"/>
    <n v="100"/>
  </r>
  <r>
    <x v="17"/>
    <x v="1"/>
    <x v="0"/>
    <x v="2"/>
    <n v="88"/>
  </r>
  <r>
    <x v="17"/>
    <x v="1"/>
    <x v="0"/>
    <x v="3"/>
    <n v="83"/>
  </r>
  <r>
    <x v="17"/>
    <x v="1"/>
    <x v="1"/>
    <x v="0"/>
    <n v="53"/>
  </r>
  <r>
    <x v="17"/>
    <x v="1"/>
    <x v="1"/>
    <x v="1"/>
    <n v="99"/>
  </r>
  <r>
    <x v="17"/>
    <x v="1"/>
    <x v="1"/>
    <x v="2"/>
    <n v="84"/>
  </r>
  <r>
    <x v="17"/>
    <x v="1"/>
    <x v="1"/>
    <x v="3"/>
    <n v="90"/>
  </r>
  <r>
    <x v="17"/>
    <x v="1"/>
    <x v="2"/>
    <x v="0"/>
    <n v="52"/>
  </r>
  <r>
    <x v="17"/>
    <x v="1"/>
    <x v="2"/>
    <x v="1"/>
    <n v="107"/>
  </r>
  <r>
    <x v="17"/>
    <x v="1"/>
    <x v="2"/>
    <x v="2"/>
    <n v="102"/>
  </r>
  <r>
    <x v="17"/>
    <x v="1"/>
    <x v="2"/>
    <x v="3"/>
    <n v="102"/>
  </r>
  <r>
    <x v="17"/>
    <x v="1"/>
    <x v="3"/>
    <x v="0"/>
    <n v="54"/>
  </r>
  <r>
    <x v="17"/>
    <x v="1"/>
    <x v="3"/>
    <x v="1"/>
    <n v="107"/>
  </r>
  <r>
    <x v="17"/>
    <x v="1"/>
    <x v="3"/>
    <x v="2"/>
    <n v="101"/>
  </r>
  <r>
    <x v="17"/>
    <x v="1"/>
    <x v="3"/>
    <x v="3"/>
    <n v="105"/>
  </r>
  <r>
    <x v="17"/>
    <x v="2"/>
    <x v="0"/>
    <x v="0"/>
    <n v="59"/>
  </r>
  <r>
    <x v="17"/>
    <x v="2"/>
    <x v="0"/>
    <x v="1"/>
    <n v="97"/>
  </r>
  <r>
    <x v="17"/>
    <x v="2"/>
    <x v="0"/>
    <x v="2"/>
    <n v="91"/>
  </r>
  <r>
    <x v="17"/>
    <x v="2"/>
    <x v="0"/>
    <x v="3"/>
    <n v="95"/>
  </r>
  <r>
    <x v="17"/>
    <x v="2"/>
    <x v="1"/>
    <x v="0"/>
    <n v="57"/>
  </r>
  <r>
    <x v="17"/>
    <x v="2"/>
    <x v="1"/>
    <x v="1"/>
    <n v="100"/>
  </r>
  <r>
    <x v="17"/>
    <x v="2"/>
    <x v="1"/>
    <x v="2"/>
    <n v="89"/>
  </r>
  <r>
    <x v="17"/>
    <x v="2"/>
    <x v="1"/>
    <x v="3"/>
    <n v="89"/>
  </r>
  <r>
    <x v="17"/>
    <x v="2"/>
    <x v="2"/>
    <x v="0"/>
    <n v="58"/>
  </r>
  <r>
    <x v="17"/>
    <x v="2"/>
    <x v="2"/>
    <x v="1"/>
    <n v="110"/>
  </r>
  <r>
    <x v="17"/>
    <x v="2"/>
    <x v="2"/>
    <x v="2"/>
    <n v="83"/>
  </r>
  <r>
    <x v="17"/>
    <x v="2"/>
    <x v="2"/>
    <x v="3"/>
    <n v="92"/>
  </r>
  <r>
    <x v="17"/>
    <x v="2"/>
    <x v="3"/>
    <x v="0"/>
    <n v="57"/>
  </r>
  <r>
    <x v="17"/>
    <x v="2"/>
    <x v="3"/>
    <x v="1"/>
    <n v="109"/>
  </r>
  <r>
    <x v="17"/>
    <x v="2"/>
    <x v="3"/>
    <x v="2"/>
    <n v="85"/>
  </r>
  <r>
    <x v="17"/>
    <x v="2"/>
    <x v="3"/>
    <x v="3"/>
    <n v="87"/>
  </r>
  <r>
    <x v="18"/>
    <x v="0"/>
    <x v="0"/>
    <x v="0"/>
    <n v="50"/>
  </r>
  <r>
    <x v="18"/>
    <x v="0"/>
    <x v="0"/>
    <x v="1"/>
    <n v="84"/>
  </r>
  <r>
    <x v="18"/>
    <x v="0"/>
    <x v="0"/>
    <x v="2"/>
    <n v="74"/>
  </r>
  <r>
    <x v="18"/>
    <x v="0"/>
    <x v="0"/>
    <x v="3"/>
    <n v="68"/>
  </r>
  <r>
    <x v="18"/>
    <x v="0"/>
    <x v="1"/>
    <x v="0"/>
    <n v="50"/>
  </r>
  <r>
    <x v="18"/>
    <x v="0"/>
    <x v="1"/>
    <x v="1"/>
    <n v="74"/>
  </r>
  <r>
    <x v="18"/>
    <x v="0"/>
    <x v="1"/>
    <x v="2"/>
    <n v="66"/>
  </r>
  <r>
    <x v="18"/>
    <x v="0"/>
    <x v="1"/>
    <x v="3"/>
    <n v="66"/>
  </r>
  <r>
    <x v="18"/>
    <x v="0"/>
    <x v="2"/>
    <x v="0"/>
    <n v="47"/>
  </r>
  <r>
    <x v="18"/>
    <x v="0"/>
    <x v="2"/>
    <x v="1"/>
    <n v="77"/>
  </r>
  <r>
    <x v="18"/>
    <x v="0"/>
    <x v="2"/>
    <x v="2"/>
    <n v="65"/>
  </r>
  <r>
    <x v="18"/>
    <x v="0"/>
    <x v="2"/>
    <x v="3"/>
    <n v="67"/>
  </r>
  <r>
    <x v="18"/>
    <x v="0"/>
    <x v="3"/>
    <x v="0"/>
    <n v="40"/>
  </r>
  <r>
    <x v="18"/>
    <x v="0"/>
    <x v="3"/>
    <x v="1"/>
    <n v="67"/>
  </r>
  <r>
    <x v="18"/>
    <x v="0"/>
    <x v="3"/>
    <x v="2"/>
    <n v="63"/>
  </r>
  <r>
    <x v="18"/>
    <x v="0"/>
    <x v="3"/>
    <x v="3"/>
    <n v="64"/>
  </r>
  <r>
    <x v="18"/>
    <x v="1"/>
    <x v="0"/>
    <x v="0"/>
    <n v="42"/>
  </r>
  <r>
    <x v="18"/>
    <x v="1"/>
    <x v="0"/>
    <x v="1"/>
    <n v="75"/>
  </r>
  <r>
    <x v="18"/>
    <x v="1"/>
    <x v="0"/>
    <x v="2"/>
    <n v="63"/>
  </r>
  <r>
    <x v="18"/>
    <x v="1"/>
    <x v="0"/>
    <x v="3"/>
    <n v="69"/>
  </r>
  <r>
    <x v="18"/>
    <x v="1"/>
    <x v="1"/>
    <x v="0"/>
    <n v="43"/>
  </r>
  <r>
    <x v="18"/>
    <x v="1"/>
    <x v="1"/>
    <x v="1"/>
    <n v="77"/>
  </r>
  <r>
    <x v="18"/>
    <x v="1"/>
    <x v="1"/>
    <x v="2"/>
    <n v="66"/>
  </r>
  <r>
    <x v="18"/>
    <x v="1"/>
    <x v="1"/>
    <x v="3"/>
    <n v="81"/>
  </r>
  <r>
    <x v="18"/>
    <x v="1"/>
    <x v="2"/>
    <x v="0"/>
    <n v="39"/>
  </r>
  <r>
    <x v="18"/>
    <x v="1"/>
    <x v="2"/>
    <x v="1"/>
    <n v="74"/>
  </r>
  <r>
    <x v="18"/>
    <x v="1"/>
    <x v="2"/>
    <x v="2"/>
    <n v="63"/>
  </r>
  <r>
    <x v="18"/>
    <x v="1"/>
    <x v="2"/>
    <x v="3"/>
    <n v="82"/>
  </r>
  <r>
    <x v="18"/>
    <x v="1"/>
    <x v="3"/>
    <x v="0"/>
    <n v="40"/>
  </r>
  <r>
    <x v="18"/>
    <x v="1"/>
    <x v="3"/>
    <x v="1"/>
    <n v="69"/>
  </r>
  <r>
    <x v="18"/>
    <x v="1"/>
    <x v="3"/>
    <x v="2"/>
    <n v="66"/>
  </r>
  <r>
    <x v="18"/>
    <x v="1"/>
    <x v="3"/>
    <x v="3"/>
    <n v="75"/>
  </r>
  <r>
    <x v="18"/>
    <x v="2"/>
    <x v="0"/>
    <x v="0"/>
    <n v="43"/>
  </r>
  <r>
    <x v="18"/>
    <x v="2"/>
    <x v="0"/>
    <x v="1"/>
    <n v="75"/>
  </r>
  <r>
    <x v="18"/>
    <x v="2"/>
    <x v="0"/>
    <x v="2"/>
    <n v="73"/>
  </r>
  <r>
    <x v="18"/>
    <x v="2"/>
    <x v="0"/>
    <x v="3"/>
    <n v="81"/>
  </r>
  <r>
    <x v="18"/>
    <x v="2"/>
    <x v="1"/>
    <x v="0"/>
    <n v="43"/>
  </r>
  <r>
    <x v="18"/>
    <x v="2"/>
    <x v="1"/>
    <x v="1"/>
    <n v="87"/>
  </r>
  <r>
    <x v="18"/>
    <x v="2"/>
    <x v="1"/>
    <x v="2"/>
    <n v="72"/>
  </r>
  <r>
    <x v="18"/>
    <x v="2"/>
    <x v="1"/>
    <x v="3"/>
    <n v="77"/>
  </r>
  <r>
    <x v="18"/>
    <x v="2"/>
    <x v="2"/>
    <x v="0"/>
    <n v="41"/>
  </r>
  <r>
    <x v="18"/>
    <x v="2"/>
    <x v="2"/>
    <x v="1"/>
    <n v="83"/>
  </r>
  <r>
    <x v="18"/>
    <x v="2"/>
    <x v="2"/>
    <x v="2"/>
    <n v="74"/>
  </r>
  <r>
    <x v="18"/>
    <x v="2"/>
    <x v="2"/>
    <x v="3"/>
    <n v="72"/>
  </r>
  <r>
    <x v="18"/>
    <x v="2"/>
    <x v="3"/>
    <x v="0"/>
    <n v="40"/>
  </r>
  <r>
    <x v="18"/>
    <x v="2"/>
    <x v="3"/>
    <x v="1"/>
    <n v="85"/>
  </r>
  <r>
    <x v="18"/>
    <x v="2"/>
    <x v="3"/>
    <x v="2"/>
    <n v="67"/>
  </r>
  <r>
    <x v="18"/>
    <x v="2"/>
    <x v="3"/>
    <x v="3"/>
    <n v="73"/>
  </r>
  <r>
    <x v="19"/>
    <x v="0"/>
    <x v="0"/>
    <x v="0"/>
    <n v="50"/>
  </r>
  <r>
    <x v="19"/>
    <x v="0"/>
    <x v="0"/>
    <x v="1"/>
    <n v="99"/>
  </r>
  <r>
    <x v="19"/>
    <x v="0"/>
    <x v="0"/>
    <x v="2"/>
    <n v="86"/>
  </r>
  <r>
    <x v="19"/>
    <x v="0"/>
    <x v="0"/>
    <x v="3"/>
    <n v="73"/>
  </r>
  <r>
    <x v="19"/>
    <x v="0"/>
    <x v="1"/>
    <x v="0"/>
    <n v="50"/>
  </r>
  <r>
    <x v="19"/>
    <x v="0"/>
    <x v="1"/>
    <x v="1"/>
    <n v="89"/>
  </r>
  <r>
    <x v="19"/>
    <x v="0"/>
    <x v="1"/>
    <x v="2"/>
    <n v="82"/>
  </r>
  <r>
    <x v="19"/>
    <x v="0"/>
    <x v="1"/>
    <x v="3"/>
    <n v="75"/>
  </r>
  <r>
    <x v="19"/>
    <x v="0"/>
    <x v="2"/>
    <x v="0"/>
    <n v="43"/>
  </r>
  <r>
    <x v="19"/>
    <x v="0"/>
    <x v="2"/>
    <x v="1"/>
    <n v="86"/>
  </r>
  <r>
    <x v="19"/>
    <x v="0"/>
    <x v="2"/>
    <x v="2"/>
    <n v="80"/>
  </r>
  <r>
    <x v="19"/>
    <x v="0"/>
    <x v="2"/>
    <x v="3"/>
    <n v="71"/>
  </r>
  <r>
    <x v="19"/>
    <x v="0"/>
    <x v="3"/>
    <x v="0"/>
    <n v="44"/>
  </r>
  <r>
    <x v="19"/>
    <x v="0"/>
    <x v="3"/>
    <x v="1"/>
    <n v="89"/>
  </r>
  <r>
    <x v="19"/>
    <x v="0"/>
    <x v="3"/>
    <x v="2"/>
    <n v="75"/>
  </r>
  <r>
    <x v="19"/>
    <x v="0"/>
    <x v="3"/>
    <x v="3"/>
    <n v="76"/>
  </r>
  <r>
    <x v="19"/>
    <x v="1"/>
    <x v="0"/>
    <x v="0"/>
    <n v="45"/>
  </r>
  <r>
    <x v="19"/>
    <x v="1"/>
    <x v="0"/>
    <x v="1"/>
    <n v="96"/>
  </r>
  <r>
    <x v="19"/>
    <x v="1"/>
    <x v="0"/>
    <x v="2"/>
    <n v="72"/>
  </r>
  <r>
    <x v="19"/>
    <x v="1"/>
    <x v="0"/>
    <x v="3"/>
    <n v="77"/>
  </r>
  <r>
    <x v="19"/>
    <x v="1"/>
    <x v="1"/>
    <x v="0"/>
    <n v="43"/>
  </r>
  <r>
    <x v="19"/>
    <x v="1"/>
    <x v="1"/>
    <x v="1"/>
    <n v="102"/>
  </r>
  <r>
    <x v="19"/>
    <x v="1"/>
    <x v="1"/>
    <x v="2"/>
    <n v="68"/>
  </r>
  <r>
    <x v="19"/>
    <x v="1"/>
    <x v="1"/>
    <x v="3"/>
    <n v="84"/>
  </r>
  <r>
    <x v="19"/>
    <x v="1"/>
    <x v="2"/>
    <x v="0"/>
    <n v="42"/>
  </r>
  <r>
    <x v="19"/>
    <x v="1"/>
    <x v="2"/>
    <x v="1"/>
    <n v="96"/>
  </r>
  <r>
    <x v="19"/>
    <x v="1"/>
    <x v="2"/>
    <x v="2"/>
    <n v="70"/>
  </r>
  <r>
    <x v="19"/>
    <x v="1"/>
    <x v="2"/>
    <x v="3"/>
    <n v="87"/>
  </r>
  <r>
    <x v="19"/>
    <x v="1"/>
    <x v="3"/>
    <x v="0"/>
    <n v="44"/>
  </r>
  <r>
    <x v="19"/>
    <x v="1"/>
    <x v="3"/>
    <x v="1"/>
    <n v="101"/>
  </r>
  <r>
    <x v="19"/>
    <x v="1"/>
    <x v="3"/>
    <x v="2"/>
    <n v="70"/>
  </r>
  <r>
    <x v="19"/>
    <x v="1"/>
    <x v="3"/>
    <x v="3"/>
    <n v="89"/>
  </r>
  <r>
    <x v="19"/>
    <x v="2"/>
    <x v="0"/>
    <x v="0"/>
    <n v="48"/>
  </r>
  <r>
    <x v="19"/>
    <x v="2"/>
    <x v="0"/>
    <x v="1"/>
    <n v="107"/>
  </r>
  <r>
    <x v="19"/>
    <x v="2"/>
    <x v="0"/>
    <x v="2"/>
    <n v="75"/>
  </r>
  <r>
    <x v="19"/>
    <x v="2"/>
    <x v="0"/>
    <x v="3"/>
    <n v="95"/>
  </r>
  <r>
    <x v="19"/>
    <x v="2"/>
    <x v="1"/>
    <x v="0"/>
    <n v="47"/>
  </r>
  <r>
    <x v="19"/>
    <x v="2"/>
    <x v="1"/>
    <x v="1"/>
    <n v="122"/>
  </r>
  <r>
    <x v="19"/>
    <x v="2"/>
    <x v="1"/>
    <x v="2"/>
    <n v="78"/>
  </r>
  <r>
    <x v="19"/>
    <x v="2"/>
    <x v="1"/>
    <x v="3"/>
    <n v="87"/>
  </r>
  <r>
    <x v="19"/>
    <x v="2"/>
    <x v="2"/>
    <x v="0"/>
    <n v="46"/>
  </r>
  <r>
    <x v="19"/>
    <x v="2"/>
    <x v="2"/>
    <x v="1"/>
    <n v="121"/>
  </r>
  <r>
    <x v="19"/>
    <x v="2"/>
    <x v="2"/>
    <x v="2"/>
    <n v="75"/>
  </r>
  <r>
    <x v="19"/>
    <x v="2"/>
    <x v="2"/>
    <x v="3"/>
    <n v="86"/>
  </r>
  <r>
    <x v="19"/>
    <x v="2"/>
    <x v="3"/>
    <x v="0"/>
    <n v="45"/>
  </r>
  <r>
    <x v="19"/>
    <x v="2"/>
    <x v="3"/>
    <x v="1"/>
    <n v="124"/>
  </r>
  <r>
    <x v="19"/>
    <x v="2"/>
    <x v="3"/>
    <x v="2"/>
    <n v="76"/>
  </r>
  <r>
    <x v="19"/>
    <x v="2"/>
    <x v="3"/>
    <x v="3"/>
    <n v="85"/>
  </r>
  <r>
    <x v="20"/>
    <x v="0"/>
    <x v="0"/>
    <x v="0"/>
    <n v="42"/>
  </r>
  <r>
    <x v="20"/>
    <x v="0"/>
    <x v="0"/>
    <x v="1"/>
    <n v="72"/>
  </r>
  <r>
    <x v="20"/>
    <x v="0"/>
    <x v="0"/>
    <x v="2"/>
    <n v="68"/>
  </r>
  <r>
    <x v="20"/>
    <x v="0"/>
    <x v="0"/>
    <x v="3"/>
    <n v="60"/>
  </r>
  <r>
    <x v="20"/>
    <x v="0"/>
    <x v="1"/>
    <x v="0"/>
    <n v="35"/>
  </r>
  <r>
    <x v="20"/>
    <x v="0"/>
    <x v="1"/>
    <x v="1"/>
    <n v="66"/>
  </r>
  <r>
    <x v="20"/>
    <x v="0"/>
    <x v="1"/>
    <x v="2"/>
    <n v="66"/>
  </r>
  <r>
    <x v="20"/>
    <x v="0"/>
    <x v="1"/>
    <x v="3"/>
    <n v="61"/>
  </r>
  <r>
    <x v="20"/>
    <x v="0"/>
    <x v="2"/>
    <x v="0"/>
    <n v="32"/>
  </r>
  <r>
    <x v="20"/>
    <x v="0"/>
    <x v="2"/>
    <x v="1"/>
    <n v="69"/>
  </r>
  <r>
    <x v="20"/>
    <x v="0"/>
    <x v="2"/>
    <x v="2"/>
    <n v="65"/>
  </r>
  <r>
    <x v="20"/>
    <x v="0"/>
    <x v="2"/>
    <x v="3"/>
    <n v="55"/>
  </r>
  <r>
    <x v="20"/>
    <x v="0"/>
    <x v="3"/>
    <x v="0"/>
    <n v="30"/>
  </r>
  <r>
    <x v="20"/>
    <x v="0"/>
    <x v="3"/>
    <x v="1"/>
    <n v="77"/>
  </r>
  <r>
    <x v="20"/>
    <x v="0"/>
    <x v="3"/>
    <x v="2"/>
    <n v="63"/>
  </r>
  <r>
    <x v="20"/>
    <x v="0"/>
    <x v="3"/>
    <x v="3"/>
    <n v="50"/>
  </r>
  <r>
    <x v="20"/>
    <x v="1"/>
    <x v="0"/>
    <x v="0"/>
    <n v="29"/>
  </r>
  <r>
    <x v="20"/>
    <x v="1"/>
    <x v="0"/>
    <x v="1"/>
    <n v="81"/>
  </r>
  <r>
    <x v="20"/>
    <x v="1"/>
    <x v="0"/>
    <x v="2"/>
    <n v="64"/>
  </r>
  <r>
    <x v="20"/>
    <x v="1"/>
    <x v="0"/>
    <x v="3"/>
    <n v="52"/>
  </r>
  <r>
    <x v="20"/>
    <x v="1"/>
    <x v="1"/>
    <x v="0"/>
    <n v="28"/>
  </r>
  <r>
    <x v="20"/>
    <x v="1"/>
    <x v="1"/>
    <x v="1"/>
    <n v="86"/>
  </r>
  <r>
    <x v="20"/>
    <x v="1"/>
    <x v="1"/>
    <x v="2"/>
    <n v="65"/>
  </r>
  <r>
    <x v="20"/>
    <x v="1"/>
    <x v="1"/>
    <x v="3"/>
    <n v="59"/>
  </r>
  <r>
    <x v="20"/>
    <x v="1"/>
    <x v="2"/>
    <x v="0"/>
    <n v="28"/>
  </r>
  <r>
    <x v="20"/>
    <x v="1"/>
    <x v="2"/>
    <x v="1"/>
    <n v="80"/>
  </r>
  <r>
    <x v="20"/>
    <x v="1"/>
    <x v="2"/>
    <x v="2"/>
    <n v="65"/>
  </r>
  <r>
    <x v="20"/>
    <x v="1"/>
    <x v="2"/>
    <x v="3"/>
    <n v="59"/>
  </r>
  <r>
    <x v="20"/>
    <x v="1"/>
    <x v="3"/>
    <x v="0"/>
    <n v="26"/>
  </r>
  <r>
    <x v="20"/>
    <x v="1"/>
    <x v="3"/>
    <x v="1"/>
    <n v="74"/>
  </r>
  <r>
    <x v="20"/>
    <x v="1"/>
    <x v="3"/>
    <x v="2"/>
    <n v="62"/>
  </r>
  <r>
    <x v="20"/>
    <x v="1"/>
    <x v="3"/>
    <x v="3"/>
    <n v="59"/>
  </r>
  <r>
    <x v="20"/>
    <x v="2"/>
    <x v="0"/>
    <x v="0"/>
    <n v="32"/>
  </r>
  <r>
    <x v="20"/>
    <x v="2"/>
    <x v="0"/>
    <x v="1"/>
    <n v="87"/>
  </r>
  <r>
    <x v="20"/>
    <x v="2"/>
    <x v="0"/>
    <x v="2"/>
    <n v="68"/>
  </r>
  <r>
    <x v="20"/>
    <x v="2"/>
    <x v="0"/>
    <x v="3"/>
    <n v="59"/>
  </r>
  <r>
    <x v="20"/>
    <x v="2"/>
    <x v="1"/>
    <x v="0"/>
    <n v="31"/>
  </r>
  <r>
    <x v="20"/>
    <x v="2"/>
    <x v="1"/>
    <x v="1"/>
    <n v="92"/>
  </r>
  <r>
    <x v="20"/>
    <x v="2"/>
    <x v="1"/>
    <x v="2"/>
    <n v="62"/>
  </r>
  <r>
    <x v="20"/>
    <x v="2"/>
    <x v="1"/>
    <x v="3"/>
    <n v="59"/>
  </r>
  <r>
    <x v="20"/>
    <x v="2"/>
    <x v="2"/>
    <x v="0"/>
    <n v="29"/>
  </r>
  <r>
    <x v="20"/>
    <x v="2"/>
    <x v="2"/>
    <x v="1"/>
    <n v="85"/>
  </r>
  <r>
    <x v="20"/>
    <x v="2"/>
    <x v="2"/>
    <x v="2"/>
    <n v="64"/>
  </r>
  <r>
    <x v="20"/>
    <x v="2"/>
    <x v="2"/>
    <x v="3"/>
    <n v="59"/>
  </r>
  <r>
    <x v="20"/>
    <x v="2"/>
    <x v="3"/>
    <x v="0"/>
    <n v="31"/>
  </r>
  <r>
    <x v="20"/>
    <x v="2"/>
    <x v="3"/>
    <x v="1"/>
    <n v="81"/>
  </r>
  <r>
    <x v="20"/>
    <x v="2"/>
    <x v="3"/>
    <x v="2"/>
    <n v="64"/>
  </r>
  <r>
    <x v="20"/>
    <x v="2"/>
    <x v="3"/>
    <x v="3"/>
    <n v="62"/>
  </r>
  <r>
    <x v="21"/>
    <x v="0"/>
    <x v="0"/>
    <x v="0"/>
    <n v="23"/>
  </r>
  <r>
    <x v="21"/>
    <x v="0"/>
    <x v="0"/>
    <x v="1"/>
    <n v="27"/>
  </r>
  <r>
    <x v="21"/>
    <x v="0"/>
    <x v="0"/>
    <x v="2"/>
    <n v="25"/>
  </r>
  <r>
    <x v="21"/>
    <x v="0"/>
    <x v="0"/>
    <x v="3"/>
    <n v="32"/>
  </r>
  <r>
    <x v="21"/>
    <x v="0"/>
    <x v="1"/>
    <x v="0"/>
    <n v="19"/>
  </r>
  <r>
    <x v="21"/>
    <x v="0"/>
    <x v="1"/>
    <x v="1"/>
    <n v="24"/>
  </r>
  <r>
    <x v="21"/>
    <x v="0"/>
    <x v="1"/>
    <x v="2"/>
    <n v="27"/>
  </r>
  <r>
    <x v="21"/>
    <x v="0"/>
    <x v="1"/>
    <x v="3"/>
    <n v="31"/>
  </r>
  <r>
    <x v="21"/>
    <x v="0"/>
    <x v="2"/>
    <x v="0"/>
    <n v="17"/>
  </r>
  <r>
    <x v="21"/>
    <x v="0"/>
    <x v="2"/>
    <x v="1"/>
    <n v="26"/>
  </r>
  <r>
    <x v="21"/>
    <x v="0"/>
    <x v="2"/>
    <x v="2"/>
    <n v="24"/>
  </r>
  <r>
    <x v="21"/>
    <x v="0"/>
    <x v="2"/>
    <x v="3"/>
    <n v="33"/>
  </r>
  <r>
    <x v="21"/>
    <x v="0"/>
    <x v="3"/>
    <x v="0"/>
    <n v="17"/>
  </r>
  <r>
    <x v="21"/>
    <x v="0"/>
    <x v="3"/>
    <x v="1"/>
    <n v="27"/>
  </r>
  <r>
    <x v="21"/>
    <x v="0"/>
    <x v="3"/>
    <x v="2"/>
    <n v="26"/>
  </r>
  <r>
    <x v="21"/>
    <x v="0"/>
    <x v="3"/>
    <x v="3"/>
    <n v="33"/>
  </r>
  <r>
    <x v="21"/>
    <x v="1"/>
    <x v="0"/>
    <x v="0"/>
    <n v="16"/>
  </r>
  <r>
    <x v="21"/>
    <x v="1"/>
    <x v="0"/>
    <x v="1"/>
    <n v="33"/>
  </r>
  <r>
    <x v="21"/>
    <x v="1"/>
    <x v="0"/>
    <x v="2"/>
    <n v="27"/>
  </r>
  <r>
    <x v="21"/>
    <x v="1"/>
    <x v="0"/>
    <x v="3"/>
    <n v="34"/>
  </r>
  <r>
    <x v="21"/>
    <x v="1"/>
    <x v="1"/>
    <x v="0"/>
    <n v="18"/>
  </r>
  <r>
    <x v="21"/>
    <x v="1"/>
    <x v="1"/>
    <x v="1"/>
    <n v="35"/>
  </r>
  <r>
    <x v="21"/>
    <x v="1"/>
    <x v="1"/>
    <x v="2"/>
    <n v="29"/>
  </r>
  <r>
    <x v="21"/>
    <x v="1"/>
    <x v="1"/>
    <x v="3"/>
    <n v="33"/>
  </r>
  <r>
    <x v="21"/>
    <x v="1"/>
    <x v="2"/>
    <x v="0"/>
    <n v="19"/>
  </r>
  <r>
    <x v="21"/>
    <x v="1"/>
    <x v="2"/>
    <x v="1"/>
    <n v="39"/>
  </r>
  <r>
    <x v="21"/>
    <x v="1"/>
    <x v="2"/>
    <x v="2"/>
    <n v="27"/>
  </r>
  <r>
    <x v="21"/>
    <x v="1"/>
    <x v="2"/>
    <x v="3"/>
    <n v="41"/>
  </r>
  <r>
    <x v="21"/>
    <x v="1"/>
    <x v="3"/>
    <x v="0"/>
    <n v="16"/>
  </r>
  <r>
    <x v="21"/>
    <x v="1"/>
    <x v="3"/>
    <x v="1"/>
    <n v="40"/>
  </r>
  <r>
    <x v="21"/>
    <x v="1"/>
    <x v="3"/>
    <x v="2"/>
    <n v="26"/>
  </r>
  <r>
    <x v="21"/>
    <x v="1"/>
    <x v="3"/>
    <x v="3"/>
    <n v="32"/>
  </r>
  <r>
    <x v="21"/>
    <x v="2"/>
    <x v="0"/>
    <x v="0"/>
    <n v="19"/>
  </r>
  <r>
    <x v="21"/>
    <x v="2"/>
    <x v="0"/>
    <x v="1"/>
    <n v="41"/>
  </r>
  <r>
    <x v="21"/>
    <x v="2"/>
    <x v="0"/>
    <x v="2"/>
    <n v="27"/>
  </r>
  <r>
    <x v="21"/>
    <x v="2"/>
    <x v="0"/>
    <x v="3"/>
    <n v="36"/>
  </r>
  <r>
    <x v="21"/>
    <x v="2"/>
    <x v="1"/>
    <x v="0"/>
    <n v="17"/>
  </r>
  <r>
    <x v="21"/>
    <x v="2"/>
    <x v="1"/>
    <x v="1"/>
    <n v="48"/>
  </r>
  <r>
    <x v="21"/>
    <x v="2"/>
    <x v="1"/>
    <x v="2"/>
    <n v="25"/>
  </r>
  <r>
    <x v="21"/>
    <x v="2"/>
    <x v="1"/>
    <x v="3"/>
    <n v="35"/>
  </r>
  <r>
    <x v="21"/>
    <x v="2"/>
    <x v="2"/>
    <x v="0"/>
    <n v="16"/>
  </r>
  <r>
    <x v="21"/>
    <x v="2"/>
    <x v="2"/>
    <x v="1"/>
    <n v="42"/>
  </r>
  <r>
    <x v="21"/>
    <x v="2"/>
    <x v="2"/>
    <x v="2"/>
    <n v="27"/>
  </r>
  <r>
    <x v="21"/>
    <x v="2"/>
    <x v="2"/>
    <x v="3"/>
    <n v="37"/>
  </r>
  <r>
    <x v="21"/>
    <x v="2"/>
    <x v="3"/>
    <x v="0"/>
    <n v="14"/>
  </r>
  <r>
    <x v="21"/>
    <x v="2"/>
    <x v="3"/>
    <x v="1"/>
    <n v="42"/>
  </r>
  <r>
    <x v="21"/>
    <x v="2"/>
    <x v="3"/>
    <x v="2"/>
    <n v="27"/>
  </r>
  <r>
    <x v="21"/>
    <x v="2"/>
    <x v="3"/>
    <x v="3"/>
    <n v="34"/>
  </r>
  <r>
    <x v="22"/>
    <x v="0"/>
    <x v="0"/>
    <x v="0"/>
    <n v="38"/>
  </r>
  <r>
    <x v="22"/>
    <x v="0"/>
    <x v="0"/>
    <x v="1"/>
    <n v="70"/>
  </r>
  <r>
    <x v="22"/>
    <x v="0"/>
    <x v="0"/>
    <x v="2"/>
    <n v="75"/>
  </r>
  <r>
    <x v="22"/>
    <x v="0"/>
    <x v="0"/>
    <x v="3"/>
    <n v="59"/>
  </r>
  <r>
    <x v="22"/>
    <x v="0"/>
    <x v="1"/>
    <x v="0"/>
    <n v="36"/>
  </r>
  <r>
    <x v="22"/>
    <x v="0"/>
    <x v="1"/>
    <x v="1"/>
    <n v="69"/>
  </r>
  <r>
    <x v="22"/>
    <x v="0"/>
    <x v="1"/>
    <x v="2"/>
    <n v="73"/>
  </r>
  <r>
    <x v="22"/>
    <x v="0"/>
    <x v="1"/>
    <x v="3"/>
    <n v="55"/>
  </r>
  <r>
    <x v="22"/>
    <x v="0"/>
    <x v="2"/>
    <x v="0"/>
    <n v="33"/>
  </r>
  <r>
    <x v="22"/>
    <x v="0"/>
    <x v="2"/>
    <x v="1"/>
    <n v="73"/>
  </r>
  <r>
    <x v="22"/>
    <x v="0"/>
    <x v="2"/>
    <x v="2"/>
    <n v="71"/>
  </r>
  <r>
    <x v="22"/>
    <x v="0"/>
    <x v="2"/>
    <x v="3"/>
    <n v="53"/>
  </r>
  <r>
    <x v="22"/>
    <x v="0"/>
    <x v="3"/>
    <x v="0"/>
    <n v="31"/>
  </r>
  <r>
    <x v="22"/>
    <x v="0"/>
    <x v="3"/>
    <x v="1"/>
    <n v="78"/>
  </r>
  <r>
    <x v="22"/>
    <x v="0"/>
    <x v="3"/>
    <x v="2"/>
    <n v="66"/>
  </r>
  <r>
    <x v="22"/>
    <x v="0"/>
    <x v="3"/>
    <x v="3"/>
    <n v="54"/>
  </r>
  <r>
    <x v="22"/>
    <x v="1"/>
    <x v="0"/>
    <x v="0"/>
    <n v="31"/>
  </r>
  <r>
    <x v="22"/>
    <x v="1"/>
    <x v="0"/>
    <x v="1"/>
    <n v="81"/>
  </r>
  <r>
    <x v="22"/>
    <x v="1"/>
    <x v="0"/>
    <x v="2"/>
    <n v="64"/>
  </r>
  <r>
    <x v="22"/>
    <x v="1"/>
    <x v="0"/>
    <x v="3"/>
    <n v="55"/>
  </r>
  <r>
    <x v="22"/>
    <x v="1"/>
    <x v="1"/>
    <x v="0"/>
    <n v="31"/>
  </r>
  <r>
    <x v="22"/>
    <x v="1"/>
    <x v="1"/>
    <x v="1"/>
    <n v="86"/>
  </r>
  <r>
    <x v="22"/>
    <x v="1"/>
    <x v="1"/>
    <x v="2"/>
    <n v="63"/>
  </r>
  <r>
    <x v="22"/>
    <x v="1"/>
    <x v="1"/>
    <x v="3"/>
    <n v="62"/>
  </r>
  <r>
    <x v="22"/>
    <x v="1"/>
    <x v="2"/>
    <x v="0"/>
    <n v="28"/>
  </r>
  <r>
    <x v="22"/>
    <x v="1"/>
    <x v="2"/>
    <x v="1"/>
    <n v="79"/>
  </r>
  <r>
    <x v="22"/>
    <x v="1"/>
    <x v="2"/>
    <x v="2"/>
    <n v="63"/>
  </r>
  <r>
    <x v="22"/>
    <x v="1"/>
    <x v="2"/>
    <x v="3"/>
    <n v="58"/>
  </r>
  <r>
    <x v="22"/>
    <x v="1"/>
    <x v="3"/>
    <x v="0"/>
    <n v="28"/>
  </r>
  <r>
    <x v="22"/>
    <x v="1"/>
    <x v="3"/>
    <x v="1"/>
    <n v="78"/>
  </r>
  <r>
    <x v="22"/>
    <x v="1"/>
    <x v="3"/>
    <x v="2"/>
    <n v="62"/>
  </r>
  <r>
    <x v="22"/>
    <x v="1"/>
    <x v="3"/>
    <x v="3"/>
    <n v="57"/>
  </r>
  <r>
    <x v="22"/>
    <x v="2"/>
    <x v="0"/>
    <x v="0"/>
    <n v="32"/>
  </r>
  <r>
    <x v="22"/>
    <x v="2"/>
    <x v="0"/>
    <x v="1"/>
    <n v="89"/>
  </r>
  <r>
    <x v="22"/>
    <x v="2"/>
    <x v="0"/>
    <x v="2"/>
    <n v="67"/>
  </r>
  <r>
    <x v="22"/>
    <x v="2"/>
    <x v="0"/>
    <x v="3"/>
    <n v="57"/>
  </r>
  <r>
    <x v="22"/>
    <x v="2"/>
    <x v="1"/>
    <x v="0"/>
    <n v="30"/>
  </r>
  <r>
    <x v="22"/>
    <x v="2"/>
    <x v="1"/>
    <x v="1"/>
    <n v="91"/>
  </r>
  <r>
    <x v="22"/>
    <x v="2"/>
    <x v="1"/>
    <x v="2"/>
    <n v="64"/>
  </r>
  <r>
    <x v="22"/>
    <x v="2"/>
    <x v="1"/>
    <x v="3"/>
    <n v="60"/>
  </r>
  <r>
    <x v="22"/>
    <x v="2"/>
    <x v="2"/>
    <x v="0"/>
    <n v="29"/>
  </r>
  <r>
    <x v="22"/>
    <x v="2"/>
    <x v="2"/>
    <x v="1"/>
    <n v="86"/>
  </r>
  <r>
    <x v="22"/>
    <x v="2"/>
    <x v="2"/>
    <x v="2"/>
    <n v="61"/>
  </r>
  <r>
    <x v="22"/>
    <x v="2"/>
    <x v="2"/>
    <x v="3"/>
    <n v="60"/>
  </r>
  <r>
    <x v="22"/>
    <x v="2"/>
    <x v="3"/>
    <x v="0"/>
    <n v="26"/>
  </r>
  <r>
    <x v="22"/>
    <x v="2"/>
    <x v="3"/>
    <x v="1"/>
    <n v="86"/>
  </r>
  <r>
    <x v="22"/>
    <x v="2"/>
    <x v="3"/>
    <x v="2"/>
    <n v="59"/>
  </r>
  <r>
    <x v="22"/>
    <x v="2"/>
    <x v="3"/>
    <x v="3"/>
    <n v="63"/>
  </r>
  <r>
    <x v="23"/>
    <x v="0"/>
    <x v="0"/>
    <x v="0"/>
    <n v="59"/>
  </r>
  <r>
    <x v="23"/>
    <x v="0"/>
    <x v="0"/>
    <x v="1"/>
    <n v="99"/>
  </r>
  <r>
    <x v="23"/>
    <x v="0"/>
    <x v="0"/>
    <x v="2"/>
    <n v="83"/>
  </r>
  <r>
    <x v="23"/>
    <x v="0"/>
    <x v="0"/>
    <x v="3"/>
    <n v="87"/>
  </r>
  <r>
    <x v="23"/>
    <x v="0"/>
    <x v="1"/>
    <x v="0"/>
    <n v="53"/>
  </r>
  <r>
    <x v="23"/>
    <x v="0"/>
    <x v="1"/>
    <x v="1"/>
    <n v="93"/>
  </r>
  <r>
    <x v="23"/>
    <x v="0"/>
    <x v="1"/>
    <x v="2"/>
    <n v="82"/>
  </r>
  <r>
    <x v="23"/>
    <x v="0"/>
    <x v="1"/>
    <x v="3"/>
    <n v="84"/>
  </r>
  <r>
    <x v="23"/>
    <x v="0"/>
    <x v="2"/>
    <x v="0"/>
    <n v="51"/>
  </r>
  <r>
    <x v="23"/>
    <x v="0"/>
    <x v="2"/>
    <x v="1"/>
    <n v="74"/>
  </r>
  <r>
    <x v="23"/>
    <x v="0"/>
    <x v="2"/>
    <x v="2"/>
    <n v="68"/>
  </r>
  <r>
    <x v="23"/>
    <x v="0"/>
    <x v="2"/>
    <x v="3"/>
    <n v="81"/>
  </r>
  <r>
    <x v="23"/>
    <x v="0"/>
    <x v="3"/>
    <x v="0"/>
    <n v="52"/>
  </r>
  <r>
    <x v="23"/>
    <x v="0"/>
    <x v="3"/>
    <x v="1"/>
    <n v="77"/>
  </r>
  <r>
    <x v="23"/>
    <x v="0"/>
    <x v="3"/>
    <x v="2"/>
    <n v="71"/>
  </r>
  <r>
    <x v="23"/>
    <x v="0"/>
    <x v="3"/>
    <x v="3"/>
    <n v="83"/>
  </r>
  <r>
    <x v="23"/>
    <x v="1"/>
    <x v="0"/>
    <x v="0"/>
    <n v="50"/>
  </r>
  <r>
    <x v="23"/>
    <x v="1"/>
    <x v="0"/>
    <x v="1"/>
    <n v="88"/>
  </r>
  <r>
    <x v="23"/>
    <x v="1"/>
    <x v="0"/>
    <x v="2"/>
    <n v="74"/>
  </r>
  <r>
    <x v="23"/>
    <x v="1"/>
    <x v="0"/>
    <x v="3"/>
    <n v="86"/>
  </r>
  <r>
    <x v="23"/>
    <x v="1"/>
    <x v="1"/>
    <x v="0"/>
    <n v="50"/>
  </r>
  <r>
    <x v="23"/>
    <x v="1"/>
    <x v="1"/>
    <x v="1"/>
    <n v="88"/>
  </r>
  <r>
    <x v="23"/>
    <x v="1"/>
    <x v="1"/>
    <x v="2"/>
    <n v="69"/>
  </r>
  <r>
    <x v="23"/>
    <x v="1"/>
    <x v="1"/>
    <x v="3"/>
    <n v="101"/>
  </r>
  <r>
    <x v="23"/>
    <x v="1"/>
    <x v="2"/>
    <x v="0"/>
    <n v="52"/>
  </r>
  <r>
    <x v="23"/>
    <x v="1"/>
    <x v="2"/>
    <x v="1"/>
    <n v="79"/>
  </r>
  <r>
    <x v="23"/>
    <x v="1"/>
    <x v="2"/>
    <x v="2"/>
    <n v="67"/>
  </r>
  <r>
    <x v="23"/>
    <x v="1"/>
    <x v="2"/>
    <x v="3"/>
    <n v="96"/>
  </r>
  <r>
    <x v="23"/>
    <x v="1"/>
    <x v="3"/>
    <x v="0"/>
    <n v="45"/>
  </r>
  <r>
    <x v="23"/>
    <x v="1"/>
    <x v="3"/>
    <x v="1"/>
    <n v="78"/>
  </r>
  <r>
    <x v="23"/>
    <x v="1"/>
    <x v="3"/>
    <x v="2"/>
    <n v="68"/>
  </r>
  <r>
    <x v="23"/>
    <x v="1"/>
    <x v="3"/>
    <x v="3"/>
    <n v="92"/>
  </r>
  <r>
    <x v="23"/>
    <x v="2"/>
    <x v="0"/>
    <x v="0"/>
    <n v="54"/>
  </r>
  <r>
    <x v="23"/>
    <x v="2"/>
    <x v="0"/>
    <x v="1"/>
    <n v="79"/>
  </r>
  <r>
    <x v="23"/>
    <x v="2"/>
    <x v="0"/>
    <x v="2"/>
    <n v="74"/>
  </r>
  <r>
    <x v="23"/>
    <x v="2"/>
    <x v="0"/>
    <x v="3"/>
    <n v="95"/>
  </r>
  <r>
    <x v="23"/>
    <x v="2"/>
    <x v="1"/>
    <x v="0"/>
    <n v="24"/>
  </r>
  <r>
    <x v="23"/>
    <x v="2"/>
    <x v="1"/>
    <x v="1"/>
    <n v="35"/>
  </r>
  <r>
    <x v="23"/>
    <x v="2"/>
    <x v="1"/>
    <x v="2"/>
    <n v="20"/>
  </r>
  <r>
    <x v="23"/>
    <x v="2"/>
    <x v="1"/>
    <x v="3"/>
    <n v="36"/>
  </r>
  <r>
    <x v="23"/>
    <x v="2"/>
    <x v="2"/>
    <x v="0"/>
    <n v="21"/>
  </r>
  <r>
    <x v="23"/>
    <x v="2"/>
    <x v="2"/>
    <x v="1"/>
    <n v="36"/>
  </r>
  <r>
    <x v="23"/>
    <x v="2"/>
    <x v="2"/>
    <x v="2"/>
    <n v="23"/>
  </r>
  <r>
    <x v="23"/>
    <x v="2"/>
    <x v="2"/>
    <x v="3"/>
    <n v="42"/>
  </r>
  <r>
    <x v="23"/>
    <x v="2"/>
    <x v="3"/>
    <x v="0"/>
    <n v="20"/>
  </r>
  <r>
    <x v="23"/>
    <x v="2"/>
    <x v="3"/>
    <x v="1"/>
    <n v="35"/>
  </r>
  <r>
    <x v="23"/>
    <x v="2"/>
    <x v="3"/>
    <x v="2"/>
    <n v="19"/>
  </r>
  <r>
    <x v="23"/>
    <x v="2"/>
    <x v="3"/>
    <x v="3"/>
    <n v="40"/>
  </r>
  <r>
    <x v="24"/>
    <x v="0"/>
    <x v="0"/>
    <x v="0"/>
    <n v="39"/>
  </r>
  <r>
    <x v="24"/>
    <x v="0"/>
    <x v="0"/>
    <x v="1"/>
    <n v="65"/>
  </r>
  <r>
    <x v="24"/>
    <x v="0"/>
    <x v="0"/>
    <x v="2"/>
    <n v="56"/>
  </r>
  <r>
    <x v="24"/>
    <x v="0"/>
    <x v="0"/>
    <x v="3"/>
    <n v="51"/>
  </r>
  <r>
    <x v="24"/>
    <x v="0"/>
    <x v="1"/>
    <x v="0"/>
    <n v="33"/>
  </r>
  <r>
    <x v="24"/>
    <x v="0"/>
    <x v="1"/>
    <x v="1"/>
    <n v="56"/>
  </r>
  <r>
    <x v="24"/>
    <x v="0"/>
    <x v="1"/>
    <x v="2"/>
    <n v="55"/>
  </r>
  <r>
    <x v="24"/>
    <x v="0"/>
    <x v="1"/>
    <x v="3"/>
    <n v="52"/>
  </r>
  <r>
    <x v="24"/>
    <x v="0"/>
    <x v="2"/>
    <x v="0"/>
    <n v="34"/>
  </r>
  <r>
    <x v="24"/>
    <x v="0"/>
    <x v="2"/>
    <x v="1"/>
    <n v="68"/>
  </r>
  <r>
    <x v="24"/>
    <x v="0"/>
    <x v="2"/>
    <x v="2"/>
    <n v="56"/>
  </r>
  <r>
    <x v="24"/>
    <x v="0"/>
    <x v="2"/>
    <x v="3"/>
    <n v="51"/>
  </r>
  <r>
    <x v="24"/>
    <x v="0"/>
    <x v="3"/>
    <x v="0"/>
    <n v="30"/>
  </r>
  <r>
    <x v="24"/>
    <x v="0"/>
    <x v="3"/>
    <x v="1"/>
    <n v="65"/>
  </r>
  <r>
    <x v="24"/>
    <x v="0"/>
    <x v="3"/>
    <x v="2"/>
    <n v="52"/>
  </r>
  <r>
    <x v="24"/>
    <x v="0"/>
    <x v="3"/>
    <x v="3"/>
    <n v="48"/>
  </r>
  <r>
    <x v="24"/>
    <x v="1"/>
    <x v="0"/>
    <x v="0"/>
    <n v="29"/>
  </r>
  <r>
    <x v="24"/>
    <x v="1"/>
    <x v="0"/>
    <x v="1"/>
    <n v="69"/>
  </r>
  <r>
    <x v="24"/>
    <x v="1"/>
    <x v="0"/>
    <x v="2"/>
    <n v="51"/>
  </r>
  <r>
    <x v="24"/>
    <x v="1"/>
    <x v="0"/>
    <x v="3"/>
    <n v="49"/>
  </r>
  <r>
    <x v="24"/>
    <x v="1"/>
    <x v="1"/>
    <x v="0"/>
    <n v="27"/>
  </r>
  <r>
    <x v="24"/>
    <x v="1"/>
    <x v="1"/>
    <x v="1"/>
    <n v="76"/>
  </r>
  <r>
    <x v="24"/>
    <x v="1"/>
    <x v="1"/>
    <x v="2"/>
    <n v="51"/>
  </r>
  <r>
    <x v="24"/>
    <x v="1"/>
    <x v="1"/>
    <x v="3"/>
    <n v="61"/>
  </r>
  <r>
    <x v="24"/>
    <x v="1"/>
    <x v="2"/>
    <x v="0"/>
    <n v="27"/>
  </r>
  <r>
    <x v="24"/>
    <x v="1"/>
    <x v="2"/>
    <x v="1"/>
    <n v="73"/>
  </r>
  <r>
    <x v="24"/>
    <x v="1"/>
    <x v="2"/>
    <x v="2"/>
    <n v="53"/>
  </r>
  <r>
    <x v="24"/>
    <x v="1"/>
    <x v="2"/>
    <x v="3"/>
    <n v="62"/>
  </r>
  <r>
    <x v="24"/>
    <x v="1"/>
    <x v="3"/>
    <x v="0"/>
    <n v="26"/>
  </r>
  <r>
    <x v="24"/>
    <x v="1"/>
    <x v="3"/>
    <x v="1"/>
    <n v="74"/>
  </r>
  <r>
    <x v="24"/>
    <x v="1"/>
    <x v="3"/>
    <x v="2"/>
    <n v="49"/>
  </r>
  <r>
    <x v="24"/>
    <x v="1"/>
    <x v="3"/>
    <x v="3"/>
    <n v="59"/>
  </r>
  <r>
    <x v="24"/>
    <x v="2"/>
    <x v="0"/>
    <x v="0"/>
    <n v="29"/>
  </r>
  <r>
    <x v="24"/>
    <x v="2"/>
    <x v="0"/>
    <x v="1"/>
    <n v="74"/>
  </r>
  <r>
    <x v="24"/>
    <x v="2"/>
    <x v="0"/>
    <x v="2"/>
    <n v="52"/>
  </r>
  <r>
    <x v="24"/>
    <x v="2"/>
    <x v="0"/>
    <x v="3"/>
    <n v="64"/>
  </r>
  <r>
    <x v="24"/>
    <x v="2"/>
    <x v="1"/>
    <x v="0"/>
    <n v="27"/>
  </r>
  <r>
    <x v="24"/>
    <x v="2"/>
    <x v="1"/>
    <x v="1"/>
    <n v="78"/>
  </r>
  <r>
    <x v="24"/>
    <x v="2"/>
    <x v="1"/>
    <x v="2"/>
    <n v="52"/>
  </r>
  <r>
    <x v="24"/>
    <x v="2"/>
    <x v="1"/>
    <x v="3"/>
    <n v="62"/>
  </r>
  <r>
    <x v="24"/>
    <x v="2"/>
    <x v="2"/>
    <x v="0"/>
    <n v="27"/>
  </r>
  <r>
    <x v="24"/>
    <x v="2"/>
    <x v="2"/>
    <x v="1"/>
    <n v="76"/>
  </r>
  <r>
    <x v="24"/>
    <x v="2"/>
    <x v="2"/>
    <x v="2"/>
    <n v="51"/>
  </r>
  <r>
    <x v="24"/>
    <x v="2"/>
    <x v="2"/>
    <x v="3"/>
    <n v="64"/>
  </r>
  <r>
    <x v="24"/>
    <x v="2"/>
    <x v="3"/>
    <x v="0"/>
    <n v="29"/>
  </r>
  <r>
    <x v="24"/>
    <x v="2"/>
    <x v="3"/>
    <x v="1"/>
    <n v="74"/>
  </r>
  <r>
    <x v="24"/>
    <x v="2"/>
    <x v="3"/>
    <x v="2"/>
    <n v="52"/>
  </r>
  <r>
    <x v="24"/>
    <x v="2"/>
    <x v="3"/>
    <x v="3"/>
    <n v="65"/>
  </r>
  <r>
    <x v="25"/>
    <x v="0"/>
    <x v="0"/>
    <x v="0"/>
    <n v="46"/>
  </r>
  <r>
    <x v="25"/>
    <x v="0"/>
    <x v="0"/>
    <x v="1"/>
    <n v="67"/>
  </r>
  <r>
    <x v="25"/>
    <x v="0"/>
    <x v="0"/>
    <x v="2"/>
    <n v="43"/>
  </r>
  <r>
    <x v="25"/>
    <x v="0"/>
    <x v="0"/>
    <x v="3"/>
    <n v="72"/>
  </r>
  <r>
    <x v="25"/>
    <x v="0"/>
    <x v="1"/>
    <x v="0"/>
    <n v="41"/>
  </r>
  <r>
    <x v="25"/>
    <x v="0"/>
    <x v="1"/>
    <x v="1"/>
    <n v="57"/>
  </r>
  <r>
    <x v="25"/>
    <x v="0"/>
    <x v="1"/>
    <x v="2"/>
    <n v="39"/>
  </r>
  <r>
    <x v="25"/>
    <x v="0"/>
    <x v="1"/>
    <x v="3"/>
    <n v="72"/>
  </r>
  <r>
    <x v="25"/>
    <x v="0"/>
    <x v="2"/>
    <x v="0"/>
    <n v="39"/>
  </r>
  <r>
    <x v="25"/>
    <x v="0"/>
    <x v="2"/>
    <x v="1"/>
    <n v="55"/>
  </r>
  <r>
    <x v="25"/>
    <x v="0"/>
    <x v="2"/>
    <x v="2"/>
    <n v="43"/>
  </r>
  <r>
    <x v="25"/>
    <x v="0"/>
    <x v="2"/>
    <x v="3"/>
    <n v="67"/>
  </r>
  <r>
    <x v="25"/>
    <x v="0"/>
    <x v="3"/>
    <x v="0"/>
    <n v="42"/>
  </r>
  <r>
    <x v="25"/>
    <x v="0"/>
    <x v="3"/>
    <x v="1"/>
    <n v="55"/>
  </r>
  <r>
    <x v="25"/>
    <x v="0"/>
    <x v="3"/>
    <x v="2"/>
    <n v="37"/>
  </r>
  <r>
    <x v="25"/>
    <x v="0"/>
    <x v="3"/>
    <x v="3"/>
    <n v="69"/>
  </r>
  <r>
    <x v="25"/>
    <x v="1"/>
    <x v="0"/>
    <x v="0"/>
    <n v="38"/>
  </r>
  <r>
    <x v="25"/>
    <x v="1"/>
    <x v="0"/>
    <x v="1"/>
    <n v="62"/>
  </r>
  <r>
    <x v="25"/>
    <x v="1"/>
    <x v="0"/>
    <x v="2"/>
    <n v="37"/>
  </r>
  <r>
    <x v="25"/>
    <x v="1"/>
    <x v="0"/>
    <x v="3"/>
    <n v="69"/>
  </r>
  <r>
    <x v="25"/>
    <x v="1"/>
    <x v="1"/>
    <x v="0"/>
    <n v="37"/>
  </r>
  <r>
    <x v="25"/>
    <x v="1"/>
    <x v="1"/>
    <x v="1"/>
    <n v="66"/>
  </r>
  <r>
    <x v="25"/>
    <x v="1"/>
    <x v="1"/>
    <x v="2"/>
    <n v="38"/>
  </r>
  <r>
    <x v="25"/>
    <x v="1"/>
    <x v="1"/>
    <x v="3"/>
    <n v="78"/>
  </r>
  <r>
    <x v="25"/>
    <x v="1"/>
    <x v="2"/>
    <x v="0"/>
    <n v="37"/>
  </r>
  <r>
    <x v="25"/>
    <x v="1"/>
    <x v="2"/>
    <x v="1"/>
    <n v="67"/>
  </r>
  <r>
    <x v="25"/>
    <x v="1"/>
    <x v="2"/>
    <x v="2"/>
    <n v="38"/>
  </r>
  <r>
    <x v="25"/>
    <x v="1"/>
    <x v="2"/>
    <x v="3"/>
    <n v="73"/>
  </r>
  <r>
    <x v="25"/>
    <x v="1"/>
    <x v="3"/>
    <x v="0"/>
    <n v="40"/>
  </r>
  <r>
    <x v="25"/>
    <x v="1"/>
    <x v="3"/>
    <x v="1"/>
    <n v="61"/>
  </r>
  <r>
    <x v="25"/>
    <x v="1"/>
    <x v="3"/>
    <x v="2"/>
    <n v="36"/>
  </r>
  <r>
    <x v="25"/>
    <x v="1"/>
    <x v="3"/>
    <x v="3"/>
    <n v="76"/>
  </r>
  <r>
    <x v="25"/>
    <x v="2"/>
    <x v="0"/>
    <x v="0"/>
    <n v="45"/>
  </r>
  <r>
    <x v="25"/>
    <x v="2"/>
    <x v="0"/>
    <x v="1"/>
    <n v="67"/>
  </r>
  <r>
    <x v="25"/>
    <x v="2"/>
    <x v="0"/>
    <x v="2"/>
    <n v="43"/>
  </r>
  <r>
    <x v="25"/>
    <x v="2"/>
    <x v="0"/>
    <x v="3"/>
    <n v="80"/>
  </r>
  <r>
    <x v="25"/>
    <x v="2"/>
    <x v="1"/>
    <x v="0"/>
    <n v="41"/>
  </r>
  <r>
    <x v="25"/>
    <x v="2"/>
    <x v="1"/>
    <x v="1"/>
    <n v="73"/>
  </r>
  <r>
    <x v="25"/>
    <x v="2"/>
    <x v="1"/>
    <x v="2"/>
    <n v="48"/>
  </r>
  <r>
    <x v="25"/>
    <x v="2"/>
    <x v="1"/>
    <x v="3"/>
    <n v="82"/>
  </r>
  <r>
    <x v="25"/>
    <x v="2"/>
    <x v="2"/>
    <x v="0"/>
    <n v="39"/>
  </r>
  <r>
    <x v="25"/>
    <x v="2"/>
    <x v="2"/>
    <x v="1"/>
    <n v="78"/>
  </r>
  <r>
    <x v="25"/>
    <x v="2"/>
    <x v="2"/>
    <x v="2"/>
    <n v="47"/>
  </r>
  <r>
    <x v="25"/>
    <x v="2"/>
    <x v="2"/>
    <x v="3"/>
    <n v="81"/>
  </r>
  <r>
    <x v="25"/>
    <x v="2"/>
    <x v="3"/>
    <x v="0"/>
    <n v="36"/>
  </r>
  <r>
    <x v="25"/>
    <x v="2"/>
    <x v="3"/>
    <x v="1"/>
    <n v="78"/>
  </r>
  <r>
    <x v="25"/>
    <x v="2"/>
    <x v="3"/>
    <x v="2"/>
    <n v="51"/>
  </r>
  <r>
    <x v="25"/>
    <x v="2"/>
    <x v="3"/>
    <x v="3"/>
    <n v="81"/>
  </r>
  <r>
    <x v="26"/>
    <x v="0"/>
    <x v="0"/>
    <x v="0"/>
    <n v="29"/>
  </r>
  <r>
    <x v="26"/>
    <x v="0"/>
    <x v="0"/>
    <x v="1"/>
    <n v="50"/>
  </r>
  <r>
    <x v="26"/>
    <x v="0"/>
    <x v="0"/>
    <x v="2"/>
    <n v="33"/>
  </r>
  <r>
    <x v="26"/>
    <x v="0"/>
    <x v="0"/>
    <x v="3"/>
    <n v="41"/>
  </r>
  <r>
    <x v="26"/>
    <x v="0"/>
    <x v="1"/>
    <x v="0"/>
    <n v="27"/>
  </r>
  <r>
    <x v="26"/>
    <x v="0"/>
    <x v="1"/>
    <x v="1"/>
    <n v="41"/>
  </r>
  <r>
    <x v="26"/>
    <x v="0"/>
    <x v="1"/>
    <x v="2"/>
    <n v="36"/>
  </r>
  <r>
    <x v="26"/>
    <x v="0"/>
    <x v="1"/>
    <x v="3"/>
    <n v="40"/>
  </r>
  <r>
    <x v="26"/>
    <x v="0"/>
    <x v="2"/>
    <x v="0"/>
    <n v="26"/>
  </r>
  <r>
    <x v="26"/>
    <x v="0"/>
    <x v="2"/>
    <x v="1"/>
    <n v="38"/>
  </r>
  <r>
    <x v="26"/>
    <x v="0"/>
    <x v="2"/>
    <x v="2"/>
    <n v="38"/>
  </r>
  <r>
    <x v="26"/>
    <x v="0"/>
    <x v="2"/>
    <x v="3"/>
    <n v="42"/>
  </r>
  <r>
    <x v="26"/>
    <x v="0"/>
    <x v="3"/>
    <x v="0"/>
    <n v="25"/>
  </r>
  <r>
    <x v="26"/>
    <x v="0"/>
    <x v="3"/>
    <x v="1"/>
    <n v="37"/>
  </r>
  <r>
    <x v="26"/>
    <x v="0"/>
    <x v="3"/>
    <x v="2"/>
    <n v="34"/>
  </r>
  <r>
    <x v="26"/>
    <x v="0"/>
    <x v="3"/>
    <x v="3"/>
    <n v="41"/>
  </r>
  <r>
    <x v="26"/>
    <x v="1"/>
    <x v="0"/>
    <x v="0"/>
    <n v="23"/>
  </r>
  <r>
    <x v="26"/>
    <x v="1"/>
    <x v="0"/>
    <x v="1"/>
    <n v="41"/>
  </r>
  <r>
    <x v="26"/>
    <x v="1"/>
    <x v="0"/>
    <x v="2"/>
    <n v="37"/>
  </r>
  <r>
    <x v="26"/>
    <x v="1"/>
    <x v="0"/>
    <x v="3"/>
    <n v="44"/>
  </r>
  <r>
    <x v="26"/>
    <x v="1"/>
    <x v="1"/>
    <x v="0"/>
    <n v="26"/>
  </r>
  <r>
    <x v="26"/>
    <x v="1"/>
    <x v="1"/>
    <x v="1"/>
    <n v="45"/>
  </r>
  <r>
    <x v="26"/>
    <x v="1"/>
    <x v="1"/>
    <x v="2"/>
    <n v="36"/>
  </r>
  <r>
    <x v="26"/>
    <x v="1"/>
    <x v="1"/>
    <x v="3"/>
    <n v="47"/>
  </r>
  <r>
    <x v="26"/>
    <x v="1"/>
    <x v="2"/>
    <x v="0"/>
    <n v="23"/>
  </r>
  <r>
    <x v="26"/>
    <x v="1"/>
    <x v="2"/>
    <x v="1"/>
    <n v="43"/>
  </r>
  <r>
    <x v="26"/>
    <x v="1"/>
    <x v="2"/>
    <x v="2"/>
    <n v="34"/>
  </r>
  <r>
    <x v="26"/>
    <x v="1"/>
    <x v="2"/>
    <x v="3"/>
    <n v="49"/>
  </r>
  <r>
    <x v="26"/>
    <x v="1"/>
    <x v="3"/>
    <x v="0"/>
    <n v="24"/>
  </r>
  <r>
    <x v="26"/>
    <x v="1"/>
    <x v="3"/>
    <x v="1"/>
    <n v="43"/>
  </r>
  <r>
    <x v="26"/>
    <x v="1"/>
    <x v="3"/>
    <x v="2"/>
    <n v="36"/>
  </r>
  <r>
    <x v="26"/>
    <x v="1"/>
    <x v="3"/>
    <x v="3"/>
    <n v="46"/>
  </r>
  <r>
    <x v="26"/>
    <x v="2"/>
    <x v="0"/>
    <x v="0"/>
    <n v="24"/>
  </r>
  <r>
    <x v="26"/>
    <x v="2"/>
    <x v="0"/>
    <x v="1"/>
    <n v="47"/>
  </r>
  <r>
    <x v="26"/>
    <x v="2"/>
    <x v="0"/>
    <x v="2"/>
    <n v="36"/>
  </r>
  <r>
    <x v="26"/>
    <x v="2"/>
    <x v="0"/>
    <x v="3"/>
    <n v="49"/>
  </r>
  <r>
    <x v="26"/>
    <x v="2"/>
    <x v="1"/>
    <x v="0"/>
    <n v="25"/>
  </r>
  <r>
    <x v="26"/>
    <x v="2"/>
    <x v="1"/>
    <x v="1"/>
    <n v="51"/>
  </r>
  <r>
    <x v="26"/>
    <x v="2"/>
    <x v="1"/>
    <x v="2"/>
    <n v="33"/>
  </r>
  <r>
    <x v="26"/>
    <x v="2"/>
    <x v="1"/>
    <x v="3"/>
    <n v="47"/>
  </r>
  <r>
    <x v="26"/>
    <x v="2"/>
    <x v="2"/>
    <x v="0"/>
    <n v="25"/>
  </r>
  <r>
    <x v="26"/>
    <x v="2"/>
    <x v="2"/>
    <x v="1"/>
    <n v="49"/>
  </r>
  <r>
    <x v="26"/>
    <x v="2"/>
    <x v="2"/>
    <x v="2"/>
    <n v="34"/>
  </r>
  <r>
    <x v="26"/>
    <x v="2"/>
    <x v="2"/>
    <x v="3"/>
    <n v="48"/>
  </r>
  <r>
    <x v="26"/>
    <x v="2"/>
    <x v="3"/>
    <x v="0"/>
    <n v="23"/>
  </r>
  <r>
    <x v="26"/>
    <x v="2"/>
    <x v="3"/>
    <x v="1"/>
    <n v="48"/>
  </r>
  <r>
    <x v="26"/>
    <x v="2"/>
    <x v="3"/>
    <x v="2"/>
    <n v="36"/>
  </r>
  <r>
    <x v="26"/>
    <x v="2"/>
    <x v="3"/>
    <x v="3"/>
    <n v="49"/>
  </r>
  <r>
    <x v="27"/>
    <x v="0"/>
    <x v="0"/>
    <x v="0"/>
    <n v="39"/>
  </r>
  <r>
    <x v="27"/>
    <x v="0"/>
    <x v="0"/>
    <x v="1"/>
    <n v="67"/>
  </r>
  <r>
    <x v="27"/>
    <x v="0"/>
    <x v="0"/>
    <x v="2"/>
    <n v="60"/>
  </r>
  <r>
    <x v="27"/>
    <x v="0"/>
    <x v="0"/>
    <x v="3"/>
    <n v="54"/>
  </r>
  <r>
    <x v="27"/>
    <x v="0"/>
    <x v="1"/>
    <x v="0"/>
    <n v="36"/>
  </r>
  <r>
    <x v="27"/>
    <x v="0"/>
    <x v="1"/>
    <x v="1"/>
    <n v="64"/>
  </r>
  <r>
    <x v="27"/>
    <x v="0"/>
    <x v="1"/>
    <x v="2"/>
    <n v="52"/>
  </r>
  <r>
    <x v="27"/>
    <x v="0"/>
    <x v="1"/>
    <x v="3"/>
    <n v="51"/>
  </r>
  <r>
    <x v="27"/>
    <x v="0"/>
    <x v="2"/>
    <x v="0"/>
    <n v="36"/>
  </r>
  <r>
    <x v="27"/>
    <x v="0"/>
    <x v="2"/>
    <x v="1"/>
    <n v="66"/>
  </r>
  <r>
    <x v="27"/>
    <x v="0"/>
    <x v="2"/>
    <x v="2"/>
    <n v="50"/>
  </r>
  <r>
    <x v="27"/>
    <x v="0"/>
    <x v="2"/>
    <x v="3"/>
    <n v="49"/>
  </r>
  <r>
    <x v="27"/>
    <x v="0"/>
    <x v="3"/>
    <x v="0"/>
    <n v="33"/>
  </r>
  <r>
    <x v="27"/>
    <x v="0"/>
    <x v="3"/>
    <x v="1"/>
    <n v="70"/>
  </r>
  <r>
    <x v="27"/>
    <x v="0"/>
    <x v="3"/>
    <x v="2"/>
    <n v="48"/>
  </r>
  <r>
    <x v="27"/>
    <x v="0"/>
    <x v="3"/>
    <x v="3"/>
    <n v="53"/>
  </r>
  <r>
    <x v="27"/>
    <x v="1"/>
    <x v="0"/>
    <x v="0"/>
    <n v="27"/>
  </r>
  <r>
    <x v="27"/>
    <x v="1"/>
    <x v="0"/>
    <x v="1"/>
    <n v="66"/>
  </r>
  <r>
    <x v="27"/>
    <x v="1"/>
    <x v="0"/>
    <x v="2"/>
    <n v="44"/>
  </r>
  <r>
    <x v="27"/>
    <x v="1"/>
    <x v="0"/>
    <x v="3"/>
    <n v="47"/>
  </r>
  <r>
    <x v="27"/>
    <x v="1"/>
    <x v="1"/>
    <x v="0"/>
    <n v="26"/>
  </r>
  <r>
    <x v="27"/>
    <x v="1"/>
    <x v="1"/>
    <x v="1"/>
    <n v="55"/>
  </r>
  <r>
    <x v="27"/>
    <x v="1"/>
    <x v="1"/>
    <x v="2"/>
    <n v="44"/>
  </r>
  <r>
    <x v="27"/>
    <x v="1"/>
    <x v="1"/>
    <x v="3"/>
    <n v="49"/>
  </r>
  <r>
    <x v="27"/>
    <x v="1"/>
    <x v="2"/>
    <x v="0"/>
    <n v="28"/>
  </r>
  <r>
    <x v="27"/>
    <x v="1"/>
    <x v="2"/>
    <x v="1"/>
    <n v="79"/>
  </r>
  <r>
    <x v="27"/>
    <x v="1"/>
    <x v="2"/>
    <x v="2"/>
    <n v="54"/>
  </r>
  <r>
    <x v="27"/>
    <x v="1"/>
    <x v="2"/>
    <x v="3"/>
    <n v="60"/>
  </r>
  <r>
    <x v="27"/>
    <x v="1"/>
    <x v="3"/>
    <x v="0"/>
    <n v="24"/>
  </r>
  <r>
    <x v="27"/>
    <x v="1"/>
    <x v="3"/>
    <x v="1"/>
    <n v="65"/>
  </r>
  <r>
    <x v="27"/>
    <x v="1"/>
    <x v="3"/>
    <x v="2"/>
    <n v="48"/>
  </r>
  <r>
    <x v="27"/>
    <x v="1"/>
    <x v="3"/>
    <x v="3"/>
    <n v="57"/>
  </r>
  <r>
    <x v="27"/>
    <x v="2"/>
    <x v="0"/>
    <x v="0"/>
    <n v="28"/>
  </r>
  <r>
    <x v="27"/>
    <x v="2"/>
    <x v="0"/>
    <x v="1"/>
    <n v="71"/>
  </r>
  <r>
    <x v="27"/>
    <x v="2"/>
    <x v="0"/>
    <x v="2"/>
    <n v="51"/>
  </r>
  <r>
    <x v="27"/>
    <x v="2"/>
    <x v="0"/>
    <x v="3"/>
    <n v="58"/>
  </r>
  <r>
    <x v="27"/>
    <x v="2"/>
    <x v="1"/>
    <x v="0"/>
    <n v="27"/>
  </r>
  <r>
    <x v="27"/>
    <x v="2"/>
    <x v="1"/>
    <x v="1"/>
    <n v="78"/>
  </r>
  <r>
    <x v="27"/>
    <x v="2"/>
    <x v="1"/>
    <x v="2"/>
    <n v="49"/>
  </r>
  <r>
    <x v="27"/>
    <x v="2"/>
    <x v="1"/>
    <x v="3"/>
    <n v="49"/>
  </r>
  <r>
    <x v="27"/>
    <x v="2"/>
    <x v="2"/>
    <x v="0"/>
    <n v="48"/>
  </r>
  <r>
    <x v="27"/>
    <x v="2"/>
    <x v="2"/>
    <x v="1"/>
    <n v="119"/>
  </r>
  <r>
    <x v="27"/>
    <x v="2"/>
    <x v="2"/>
    <x v="2"/>
    <n v="91"/>
  </r>
  <r>
    <x v="27"/>
    <x v="2"/>
    <x v="2"/>
    <x v="3"/>
    <n v="94"/>
  </r>
  <r>
    <x v="27"/>
    <x v="2"/>
    <x v="3"/>
    <x v="0"/>
    <n v="44"/>
  </r>
  <r>
    <x v="27"/>
    <x v="2"/>
    <x v="3"/>
    <x v="1"/>
    <n v="117"/>
  </r>
  <r>
    <x v="27"/>
    <x v="2"/>
    <x v="3"/>
    <x v="2"/>
    <n v="86"/>
  </r>
  <r>
    <x v="27"/>
    <x v="2"/>
    <x v="3"/>
    <x v="3"/>
    <n v="98"/>
  </r>
  <r>
    <x v="28"/>
    <x v="0"/>
    <x v="0"/>
    <x v="0"/>
    <n v="17"/>
  </r>
  <r>
    <x v="28"/>
    <x v="0"/>
    <x v="0"/>
    <x v="1"/>
    <n v="38"/>
  </r>
  <r>
    <x v="28"/>
    <x v="0"/>
    <x v="0"/>
    <x v="2"/>
    <n v="15"/>
  </r>
  <r>
    <x v="28"/>
    <x v="0"/>
    <x v="0"/>
    <x v="3"/>
    <n v="36"/>
  </r>
  <r>
    <x v="28"/>
    <x v="0"/>
    <x v="1"/>
    <x v="0"/>
    <n v="18"/>
  </r>
  <r>
    <x v="28"/>
    <x v="0"/>
    <x v="1"/>
    <x v="1"/>
    <n v="35"/>
  </r>
  <r>
    <x v="28"/>
    <x v="0"/>
    <x v="1"/>
    <x v="2"/>
    <n v="14"/>
  </r>
  <r>
    <x v="28"/>
    <x v="0"/>
    <x v="1"/>
    <x v="3"/>
    <n v="31"/>
  </r>
  <r>
    <x v="28"/>
    <x v="0"/>
    <x v="2"/>
    <x v="0"/>
    <n v="13"/>
  </r>
  <r>
    <x v="28"/>
    <x v="0"/>
    <x v="2"/>
    <x v="1"/>
    <n v="26"/>
  </r>
  <r>
    <x v="28"/>
    <x v="0"/>
    <x v="2"/>
    <x v="2"/>
    <n v="14"/>
  </r>
  <r>
    <x v="28"/>
    <x v="0"/>
    <x v="2"/>
    <x v="3"/>
    <n v="31"/>
  </r>
  <r>
    <x v="28"/>
    <x v="0"/>
    <x v="3"/>
    <x v="0"/>
    <n v="15"/>
  </r>
  <r>
    <x v="28"/>
    <x v="0"/>
    <x v="3"/>
    <x v="1"/>
    <n v="31"/>
  </r>
  <r>
    <x v="28"/>
    <x v="0"/>
    <x v="3"/>
    <x v="2"/>
    <n v="19"/>
  </r>
  <r>
    <x v="28"/>
    <x v="0"/>
    <x v="3"/>
    <x v="3"/>
    <n v="32"/>
  </r>
  <r>
    <x v="28"/>
    <x v="1"/>
    <x v="0"/>
    <x v="0"/>
    <n v="12"/>
  </r>
  <r>
    <x v="28"/>
    <x v="1"/>
    <x v="0"/>
    <x v="1"/>
    <n v="22"/>
  </r>
  <r>
    <x v="28"/>
    <x v="1"/>
    <x v="0"/>
    <x v="2"/>
    <n v="16"/>
  </r>
  <r>
    <x v="28"/>
    <x v="1"/>
    <x v="0"/>
    <x v="3"/>
    <n v="22"/>
  </r>
  <r>
    <x v="28"/>
    <x v="1"/>
    <x v="1"/>
    <x v="0"/>
    <n v="11"/>
  </r>
  <r>
    <x v="28"/>
    <x v="1"/>
    <x v="1"/>
    <x v="1"/>
    <n v="22"/>
  </r>
  <r>
    <x v="28"/>
    <x v="1"/>
    <x v="1"/>
    <x v="2"/>
    <n v="15"/>
  </r>
  <r>
    <x v="28"/>
    <x v="1"/>
    <x v="1"/>
    <x v="3"/>
    <n v="30"/>
  </r>
  <r>
    <x v="28"/>
    <x v="1"/>
    <x v="2"/>
    <x v="0"/>
    <n v="10"/>
  </r>
  <r>
    <x v="28"/>
    <x v="1"/>
    <x v="2"/>
    <x v="1"/>
    <n v="22"/>
  </r>
  <r>
    <x v="28"/>
    <x v="1"/>
    <x v="2"/>
    <x v="2"/>
    <n v="17"/>
  </r>
  <r>
    <x v="28"/>
    <x v="1"/>
    <x v="2"/>
    <x v="3"/>
    <n v="23"/>
  </r>
  <r>
    <x v="28"/>
    <x v="1"/>
    <x v="3"/>
    <x v="0"/>
    <n v="10"/>
  </r>
  <r>
    <x v="28"/>
    <x v="1"/>
    <x v="3"/>
    <x v="1"/>
    <n v="20"/>
  </r>
  <r>
    <x v="28"/>
    <x v="1"/>
    <x v="3"/>
    <x v="2"/>
    <n v="15"/>
  </r>
  <r>
    <x v="28"/>
    <x v="1"/>
    <x v="3"/>
    <x v="3"/>
    <n v="24"/>
  </r>
  <r>
    <x v="28"/>
    <x v="2"/>
    <x v="0"/>
    <x v="0"/>
    <n v="13"/>
  </r>
  <r>
    <x v="28"/>
    <x v="2"/>
    <x v="0"/>
    <x v="1"/>
    <n v="22"/>
  </r>
  <r>
    <x v="28"/>
    <x v="2"/>
    <x v="0"/>
    <x v="2"/>
    <n v="21"/>
  </r>
  <r>
    <x v="28"/>
    <x v="2"/>
    <x v="0"/>
    <x v="3"/>
    <n v="25"/>
  </r>
  <r>
    <x v="28"/>
    <x v="2"/>
    <x v="1"/>
    <x v="0"/>
    <n v="12"/>
  </r>
  <r>
    <x v="28"/>
    <x v="2"/>
    <x v="1"/>
    <x v="1"/>
    <n v="24"/>
  </r>
  <r>
    <x v="28"/>
    <x v="2"/>
    <x v="1"/>
    <x v="2"/>
    <n v="21"/>
  </r>
  <r>
    <x v="28"/>
    <x v="2"/>
    <x v="1"/>
    <x v="3"/>
    <n v="24"/>
  </r>
  <r>
    <x v="28"/>
    <x v="2"/>
    <x v="2"/>
    <x v="0"/>
    <n v="13"/>
  </r>
  <r>
    <x v="28"/>
    <x v="2"/>
    <x v="2"/>
    <x v="1"/>
    <n v="26"/>
  </r>
  <r>
    <x v="28"/>
    <x v="2"/>
    <x v="2"/>
    <x v="2"/>
    <n v="19"/>
  </r>
  <r>
    <x v="28"/>
    <x v="2"/>
    <x v="2"/>
    <x v="3"/>
    <n v="25"/>
  </r>
  <r>
    <x v="28"/>
    <x v="2"/>
    <x v="3"/>
    <x v="0"/>
    <n v="15"/>
  </r>
  <r>
    <x v="28"/>
    <x v="2"/>
    <x v="3"/>
    <x v="1"/>
    <n v="25"/>
  </r>
  <r>
    <x v="28"/>
    <x v="2"/>
    <x v="3"/>
    <x v="2"/>
    <n v="19"/>
  </r>
  <r>
    <x v="28"/>
    <x v="2"/>
    <x v="3"/>
    <x v="3"/>
    <n v="23"/>
  </r>
  <r>
    <x v="29"/>
    <x v="0"/>
    <x v="0"/>
    <x v="0"/>
    <n v="16"/>
  </r>
  <r>
    <x v="29"/>
    <x v="0"/>
    <x v="0"/>
    <x v="0"/>
    <n v="5"/>
  </r>
  <r>
    <x v="29"/>
    <x v="0"/>
    <x v="0"/>
    <x v="1"/>
    <n v="19"/>
  </r>
  <r>
    <x v="29"/>
    <x v="0"/>
    <x v="0"/>
    <x v="1"/>
    <n v="10"/>
  </r>
  <r>
    <x v="29"/>
    <x v="0"/>
    <x v="0"/>
    <x v="2"/>
    <n v="25"/>
  </r>
  <r>
    <x v="29"/>
    <x v="0"/>
    <x v="0"/>
    <x v="2"/>
    <n v="2"/>
  </r>
  <r>
    <x v="29"/>
    <x v="0"/>
    <x v="0"/>
    <x v="3"/>
    <n v="24"/>
  </r>
  <r>
    <x v="29"/>
    <x v="0"/>
    <x v="0"/>
    <x v="3"/>
    <n v="18"/>
  </r>
  <r>
    <x v="29"/>
    <x v="0"/>
    <x v="1"/>
    <x v="0"/>
    <n v="15"/>
  </r>
  <r>
    <x v="29"/>
    <x v="0"/>
    <x v="1"/>
    <x v="0"/>
    <n v="3"/>
  </r>
  <r>
    <x v="29"/>
    <x v="0"/>
    <x v="1"/>
    <x v="1"/>
    <n v="18"/>
  </r>
  <r>
    <x v="29"/>
    <x v="0"/>
    <x v="1"/>
    <x v="1"/>
    <n v="1"/>
  </r>
  <r>
    <x v="29"/>
    <x v="0"/>
    <x v="1"/>
    <x v="1"/>
    <n v="10"/>
  </r>
  <r>
    <x v="29"/>
    <x v="0"/>
    <x v="1"/>
    <x v="2"/>
    <n v="24"/>
  </r>
  <r>
    <x v="29"/>
    <x v="0"/>
    <x v="1"/>
    <x v="2"/>
    <n v="2"/>
  </r>
  <r>
    <x v="29"/>
    <x v="0"/>
    <x v="1"/>
    <x v="3"/>
    <n v="25"/>
  </r>
  <r>
    <x v="29"/>
    <x v="0"/>
    <x v="1"/>
    <x v="3"/>
    <n v="15"/>
  </r>
  <r>
    <x v="29"/>
    <x v="0"/>
    <x v="2"/>
    <x v="0"/>
    <n v="12"/>
  </r>
  <r>
    <x v="29"/>
    <x v="0"/>
    <x v="2"/>
    <x v="0"/>
    <n v="4"/>
  </r>
  <r>
    <x v="29"/>
    <x v="0"/>
    <x v="2"/>
    <x v="1"/>
    <n v="18"/>
  </r>
  <r>
    <x v="29"/>
    <x v="0"/>
    <x v="2"/>
    <x v="1"/>
    <n v="8"/>
  </r>
  <r>
    <x v="29"/>
    <x v="0"/>
    <x v="2"/>
    <x v="2"/>
    <n v="22"/>
  </r>
  <r>
    <x v="29"/>
    <x v="0"/>
    <x v="2"/>
    <x v="2"/>
    <n v="2"/>
  </r>
  <r>
    <x v="29"/>
    <x v="0"/>
    <x v="2"/>
    <x v="3"/>
    <n v="25"/>
  </r>
  <r>
    <x v="29"/>
    <x v="0"/>
    <x v="2"/>
    <x v="3"/>
    <n v="16"/>
  </r>
  <r>
    <x v="29"/>
    <x v="0"/>
    <x v="3"/>
    <x v="0"/>
    <n v="12"/>
  </r>
  <r>
    <x v="29"/>
    <x v="0"/>
    <x v="3"/>
    <x v="0"/>
    <n v="4"/>
  </r>
  <r>
    <x v="29"/>
    <x v="0"/>
    <x v="3"/>
    <x v="1"/>
    <n v="19"/>
  </r>
  <r>
    <x v="29"/>
    <x v="0"/>
    <x v="3"/>
    <x v="1"/>
    <n v="10"/>
  </r>
  <r>
    <x v="29"/>
    <x v="0"/>
    <x v="3"/>
    <x v="2"/>
    <n v="25"/>
  </r>
  <r>
    <x v="29"/>
    <x v="0"/>
    <x v="3"/>
    <x v="2"/>
    <n v="2"/>
  </r>
  <r>
    <x v="29"/>
    <x v="0"/>
    <x v="3"/>
    <x v="3"/>
    <n v="24"/>
  </r>
  <r>
    <x v="29"/>
    <x v="0"/>
    <x v="3"/>
    <x v="3"/>
    <n v="17"/>
  </r>
  <r>
    <x v="29"/>
    <x v="1"/>
    <x v="0"/>
    <x v="0"/>
    <n v="13"/>
  </r>
  <r>
    <x v="29"/>
    <x v="1"/>
    <x v="0"/>
    <x v="0"/>
    <n v="4"/>
  </r>
  <r>
    <x v="29"/>
    <x v="1"/>
    <x v="0"/>
    <x v="1"/>
    <n v="22"/>
  </r>
  <r>
    <x v="29"/>
    <x v="1"/>
    <x v="0"/>
    <x v="1"/>
    <n v="1"/>
  </r>
  <r>
    <x v="29"/>
    <x v="1"/>
    <x v="0"/>
    <x v="1"/>
    <n v="12"/>
  </r>
  <r>
    <x v="29"/>
    <x v="1"/>
    <x v="0"/>
    <x v="2"/>
    <n v="22"/>
  </r>
  <r>
    <x v="29"/>
    <x v="1"/>
    <x v="0"/>
    <x v="2"/>
    <n v="2"/>
  </r>
  <r>
    <x v="29"/>
    <x v="1"/>
    <x v="0"/>
    <x v="3"/>
    <n v="22"/>
  </r>
  <r>
    <x v="29"/>
    <x v="1"/>
    <x v="0"/>
    <x v="3"/>
    <n v="16"/>
  </r>
  <r>
    <x v="29"/>
    <x v="1"/>
    <x v="1"/>
    <x v="0"/>
    <n v="13"/>
  </r>
  <r>
    <x v="29"/>
    <x v="1"/>
    <x v="1"/>
    <x v="0"/>
    <n v="3"/>
  </r>
  <r>
    <x v="29"/>
    <x v="1"/>
    <x v="1"/>
    <x v="1"/>
    <n v="25"/>
  </r>
  <r>
    <x v="29"/>
    <x v="1"/>
    <x v="1"/>
    <x v="1"/>
    <n v="11"/>
  </r>
  <r>
    <x v="29"/>
    <x v="1"/>
    <x v="1"/>
    <x v="2"/>
    <n v="22"/>
  </r>
  <r>
    <x v="29"/>
    <x v="1"/>
    <x v="1"/>
    <x v="2"/>
    <n v="1"/>
  </r>
  <r>
    <x v="29"/>
    <x v="1"/>
    <x v="1"/>
    <x v="3"/>
    <n v="26"/>
  </r>
  <r>
    <x v="29"/>
    <x v="1"/>
    <x v="1"/>
    <x v="3"/>
    <n v="19"/>
  </r>
  <r>
    <x v="29"/>
    <x v="1"/>
    <x v="2"/>
    <x v="0"/>
    <n v="13"/>
  </r>
  <r>
    <x v="29"/>
    <x v="1"/>
    <x v="2"/>
    <x v="0"/>
    <n v="4"/>
  </r>
  <r>
    <x v="29"/>
    <x v="1"/>
    <x v="2"/>
    <x v="1"/>
    <n v="24"/>
  </r>
  <r>
    <x v="29"/>
    <x v="1"/>
    <x v="2"/>
    <x v="1"/>
    <n v="11"/>
  </r>
  <r>
    <x v="29"/>
    <x v="1"/>
    <x v="2"/>
    <x v="2"/>
    <n v="26"/>
  </r>
  <r>
    <x v="29"/>
    <x v="1"/>
    <x v="2"/>
    <x v="2"/>
    <n v="1"/>
  </r>
  <r>
    <x v="29"/>
    <x v="1"/>
    <x v="2"/>
    <x v="3"/>
    <n v="25"/>
  </r>
  <r>
    <x v="29"/>
    <x v="1"/>
    <x v="2"/>
    <x v="3"/>
    <n v="18"/>
  </r>
  <r>
    <x v="29"/>
    <x v="1"/>
    <x v="3"/>
    <x v="0"/>
    <n v="14"/>
  </r>
  <r>
    <x v="29"/>
    <x v="1"/>
    <x v="3"/>
    <x v="0"/>
    <n v="3"/>
  </r>
  <r>
    <x v="29"/>
    <x v="1"/>
    <x v="3"/>
    <x v="1"/>
    <n v="24"/>
  </r>
  <r>
    <x v="29"/>
    <x v="1"/>
    <x v="3"/>
    <x v="1"/>
    <n v="13"/>
  </r>
  <r>
    <x v="29"/>
    <x v="1"/>
    <x v="3"/>
    <x v="2"/>
    <n v="26"/>
  </r>
  <r>
    <x v="29"/>
    <x v="1"/>
    <x v="3"/>
    <x v="2"/>
    <n v="2"/>
  </r>
  <r>
    <x v="29"/>
    <x v="1"/>
    <x v="3"/>
    <x v="3"/>
    <n v="27"/>
  </r>
  <r>
    <x v="29"/>
    <x v="1"/>
    <x v="3"/>
    <x v="3"/>
    <n v="19"/>
  </r>
  <r>
    <x v="29"/>
    <x v="2"/>
    <x v="0"/>
    <x v="0"/>
    <n v="17"/>
  </r>
  <r>
    <x v="29"/>
    <x v="2"/>
    <x v="0"/>
    <x v="0"/>
    <n v="5"/>
  </r>
  <r>
    <x v="29"/>
    <x v="2"/>
    <x v="0"/>
    <x v="1"/>
    <n v="29"/>
  </r>
  <r>
    <x v="29"/>
    <x v="2"/>
    <x v="0"/>
    <x v="1"/>
    <n v="16"/>
  </r>
  <r>
    <x v="29"/>
    <x v="2"/>
    <x v="0"/>
    <x v="2"/>
    <n v="34"/>
  </r>
  <r>
    <x v="29"/>
    <x v="2"/>
    <x v="0"/>
    <x v="2"/>
    <n v="3"/>
  </r>
  <r>
    <x v="29"/>
    <x v="2"/>
    <x v="0"/>
    <x v="3"/>
    <n v="28"/>
  </r>
  <r>
    <x v="29"/>
    <x v="2"/>
    <x v="0"/>
    <x v="3"/>
    <n v="20"/>
  </r>
  <r>
    <x v="29"/>
    <x v="2"/>
    <x v="1"/>
    <x v="0"/>
    <n v="22"/>
  </r>
  <r>
    <x v="29"/>
    <x v="2"/>
    <x v="1"/>
    <x v="1"/>
    <n v="53"/>
  </r>
  <r>
    <x v="29"/>
    <x v="2"/>
    <x v="1"/>
    <x v="2"/>
    <n v="36"/>
  </r>
  <r>
    <x v="29"/>
    <x v="2"/>
    <x v="1"/>
    <x v="3"/>
    <n v="46"/>
  </r>
  <r>
    <x v="29"/>
    <x v="2"/>
    <x v="2"/>
    <x v="0"/>
    <n v="21"/>
  </r>
  <r>
    <x v="29"/>
    <x v="2"/>
    <x v="2"/>
    <x v="1"/>
    <n v="56"/>
  </r>
  <r>
    <x v="29"/>
    <x v="2"/>
    <x v="2"/>
    <x v="2"/>
    <n v="36"/>
  </r>
  <r>
    <x v="29"/>
    <x v="2"/>
    <x v="2"/>
    <x v="3"/>
    <n v="45"/>
  </r>
  <r>
    <x v="29"/>
    <x v="2"/>
    <x v="3"/>
    <x v="0"/>
    <n v="19"/>
  </r>
  <r>
    <x v="29"/>
    <x v="2"/>
    <x v="3"/>
    <x v="1"/>
    <n v="56"/>
  </r>
  <r>
    <x v="29"/>
    <x v="2"/>
    <x v="3"/>
    <x v="2"/>
    <n v="35"/>
  </r>
  <r>
    <x v="29"/>
    <x v="2"/>
    <x v="3"/>
    <x v="3"/>
    <n v="46"/>
  </r>
  <r>
    <x v="30"/>
    <x v="0"/>
    <x v="0"/>
    <x v="0"/>
    <n v="23"/>
  </r>
  <r>
    <x v="30"/>
    <x v="0"/>
    <x v="0"/>
    <x v="1"/>
    <n v="37"/>
  </r>
  <r>
    <x v="30"/>
    <x v="0"/>
    <x v="0"/>
    <x v="2"/>
    <n v="25"/>
  </r>
  <r>
    <x v="30"/>
    <x v="0"/>
    <x v="0"/>
    <x v="3"/>
    <n v="37"/>
  </r>
  <r>
    <x v="30"/>
    <x v="0"/>
    <x v="1"/>
    <x v="0"/>
    <n v="21"/>
  </r>
  <r>
    <x v="30"/>
    <x v="0"/>
    <x v="1"/>
    <x v="1"/>
    <n v="32"/>
  </r>
  <r>
    <x v="30"/>
    <x v="0"/>
    <x v="1"/>
    <x v="2"/>
    <n v="25"/>
  </r>
  <r>
    <x v="30"/>
    <x v="0"/>
    <x v="1"/>
    <x v="3"/>
    <n v="32"/>
  </r>
  <r>
    <x v="30"/>
    <x v="0"/>
    <x v="2"/>
    <x v="0"/>
    <n v="20"/>
  </r>
  <r>
    <x v="30"/>
    <x v="0"/>
    <x v="2"/>
    <x v="1"/>
    <n v="35"/>
  </r>
  <r>
    <x v="30"/>
    <x v="0"/>
    <x v="2"/>
    <x v="2"/>
    <n v="22"/>
  </r>
  <r>
    <x v="30"/>
    <x v="0"/>
    <x v="2"/>
    <x v="3"/>
    <n v="31"/>
  </r>
  <r>
    <x v="30"/>
    <x v="0"/>
    <x v="3"/>
    <x v="0"/>
    <n v="19"/>
  </r>
  <r>
    <x v="30"/>
    <x v="0"/>
    <x v="3"/>
    <x v="1"/>
    <n v="37"/>
  </r>
  <r>
    <x v="30"/>
    <x v="0"/>
    <x v="3"/>
    <x v="2"/>
    <n v="20"/>
  </r>
  <r>
    <x v="30"/>
    <x v="0"/>
    <x v="3"/>
    <x v="3"/>
    <n v="28"/>
  </r>
  <r>
    <x v="30"/>
    <x v="1"/>
    <x v="0"/>
    <x v="0"/>
    <n v="20"/>
  </r>
  <r>
    <x v="30"/>
    <x v="1"/>
    <x v="0"/>
    <x v="1"/>
    <n v="42"/>
  </r>
  <r>
    <x v="30"/>
    <x v="1"/>
    <x v="0"/>
    <x v="2"/>
    <n v="25"/>
  </r>
  <r>
    <x v="30"/>
    <x v="1"/>
    <x v="0"/>
    <x v="3"/>
    <n v="30"/>
  </r>
  <r>
    <x v="30"/>
    <x v="1"/>
    <x v="1"/>
    <x v="0"/>
    <n v="19"/>
  </r>
  <r>
    <x v="30"/>
    <x v="1"/>
    <x v="1"/>
    <x v="1"/>
    <n v="42"/>
  </r>
  <r>
    <x v="30"/>
    <x v="1"/>
    <x v="1"/>
    <x v="2"/>
    <n v="24"/>
  </r>
  <r>
    <x v="30"/>
    <x v="1"/>
    <x v="1"/>
    <x v="3"/>
    <n v="41"/>
  </r>
  <r>
    <x v="30"/>
    <x v="1"/>
    <x v="2"/>
    <x v="0"/>
    <n v="22"/>
  </r>
  <r>
    <x v="30"/>
    <x v="1"/>
    <x v="2"/>
    <x v="1"/>
    <n v="47"/>
  </r>
  <r>
    <x v="30"/>
    <x v="1"/>
    <x v="2"/>
    <x v="2"/>
    <n v="25"/>
  </r>
  <r>
    <x v="30"/>
    <x v="1"/>
    <x v="2"/>
    <x v="3"/>
    <n v="36"/>
  </r>
  <r>
    <x v="30"/>
    <x v="1"/>
    <x v="3"/>
    <x v="0"/>
    <n v="21"/>
  </r>
  <r>
    <x v="30"/>
    <x v="1"/>
    <x v="3"/>
    <x v="1"/>
    <n v="47"/>
  </r>
  <r>
    <x v="30"/>
    <x v="1"/>
    <x v="3"/>
    <x v="2"/>
    <n v="24"/>
  </r>
  <r>
    <x v="30"/>
    <x v="1"/>
    <x v="3"/>
    <x v="3"/>
    <n v="36"/>
  </r>
  <r>
    <x v="30"/>
    <x v="2"/>
    <x v="0"/>
    <x v="0"/>
    <n v="24"/>
  </r>
  <r>
    <x v="30"/>
    <x v="2"/>
    <x v="0"/>
    <x v="1"/>
    <n v="44"/>
  </r>
  <r>
    <x v="30"/>
    <x v="2"/>
    <x v="0"/>
    <x v="2"/>
    <n v="27"/>
  </r>
  <r>
    <x v="30"/>
    <x v="2"/>
    <x v="0"/>
    <x v="3"/>
    <n v="40"/>
  </r>
  <r>
    <x v="30"/>
    <x v="2"/>
    <x v="1"/>
    <x v="0"/>
    <n v="20"/>
  </r>
  <r>
    <x v="30"/>
    <x v="2"/>
    <x v="1"/>
    <x v="1"/>
    <n v="48"/>
  </r>
  <r>
    <x v="30"/>
    <x v="2"/>
    <x v="1"/>
    <x v="2"/>
    <n v="23"/>
  </r>
  <r>
    <x v="30"/>
    <x v="2"/>
    <x v="1"/>
    <x v="3"/>
    <n v="34"/>
  </r>
  <r>
    <x v="30"/>
    <x v="2"/>
    <x v="2"/>
    <x v="0"/>
    <n v="22"/>
  </r>
  <r>
    <x v="30"/>
    <x v="2"/>
    <x v="2"/>
    <x v="1"/>
    <n v="43"/>
  </r>
  <r>
    <x v="30"/>
    <x v="2"/>
    <x v="2"/>
    <x v="2"/>
    <n v="24"/>
  </r>
  <r>
    <x v="30"/>
    <x v="2"/>
    <x v="2"/>
    <x v="3"/>
    <n v="35"/>
  </r>
  <r>
    <x v="30"/>
    <x v="2"/>
    <x v="3"/>
    <x v="0"/>
    <n v="17"/>
  </r>
  <r>
    <x v="30"/>
    <x v="2"/>
    <x v="3"/>
    <x v="1"/>
    <n v="49"/>
  </r>
  <r>
    <x v="30"/>
    <x v="2"/>
    <x v="3"/>
    <x v="2"/>
    <n v="26"/>
  </r>
  <r>
    <x v="30"/>
    <x v="2"/>
    <x v="3"/>
    <x v="3"/>
    <n v="37"/>
  </r>
  <r>
    <x v="31"/>
    <x v="0"/>
    <x v="0"/>
    <x v="0"/>
    <n v="29"/>
  </r>
  <r>
    <x v="31"/>
    <x v="0"/>
    <x v="0"/>
    <x v="0"/>
    <n v="13"/>
  </r>
  <r>
    <x v="31"/>
    <x v="0"/>
    <x v="0"/>
    <x v="1"/>
    <n v="50"/>
  </r>
  <r>
    <x v="31"/>
    <x v="0"/>
    <x v="0"/>
    <x v="1"/>
    <n v="27"/>
  </r>
  <r>
    <x v="31"/>
    <x v="0"/>
    <x v="0"/>
    <x v="2"/>
    <n v="67"/>
  </r>
  <r>
    <x v="31"/>
    <x v="0"/>
    <x v="0"/>
    <x v="2"/>
    <n v="4"/>
  </r>
  <r>
    <x v="31"/>
    <x v="0"/>
    <x v="0"/>
    <x v="3"/>
    <n v="40"/>
  </r>
  <r>
    <x v="31"/>
    <x v="0"/>
    <x v="0"/>
    <x v="3"/>
    <n v="30"/>
  </r>
  <r>
    <x v="31"/>
    <x v="0"/>
    <x v="1"/>
    <x v="0"/>
    <n v="26"/>
  </r>
  <r>
    <x v="31"/>
    <x v="0"/>
    <x v="1"/>
    <x v="0"/>
    <n v="12"/>
  </r>
  <r>
    <x v="31"/>
    <x v="0"/>
    <x v="1"/>
    <x v="1"/>
    <n v="45"/>
  </r>
  <r>
    <x v="31"/>
    <x v="0"/>
    <x v="1"/>
    <x v="1"/>
    <n v="23"/>
  </r>
  <r>
    <x v="31"/>
    <x v="0"/>
    <x v="1"/>
    <x v="2"/>
    <n v="68"/>
  </r>
  <r>
    <x v="31"/>
    <x v="0"/>
    <x v="1"/>
    <x v="2"/>
    <n v="5"/>
  </r>
  <r>
    <x v="31"/>
    <x v="0"/>
    <x v="1"/>
    <x v="3"/>
    <n v="40"/>
  </r>
  <r>
    <x v="31"/>
    <x v="0"/>
    <x v="1"/>
    <x v="3"/>
    <n v="32"/>
  </r>
  <r>
    <x v="31"/>
    <x v="0"/>
    <x v="2"/>
    <x v="0"/>
    <n v="24"/>
  </r>
  <r>
    <x v="31"/>
    <x v="0"/>
    <x v="2"/>
    <x v="0"/>
    <n v="10"/>
  </r>
  <r>
    <x v="31"/>
    <x v="0"/>
    <x v="2"/>
    <x v="1"/>
    <n v="43"/>
  </r>
  <r>
    <x v="31"/>
    <x v="0"/>
    <x v="2"/>
    <x v="1"/>
    <n v="1"/>
  </r>
  <r>
    <x v="31"/>
    <x v="0"/>
    <x v="2"/>
    <x v="1"/>
    <n v="20"/>
  </r>
  <r>
    <x v="31"/>
    <x v="0"/>
    <x v="2"/>
    <x v="2"/>
    <n v="67"/>
  </r>
  <r>
    <x v="31"/>
    <x v="0"/>
    <x v="2"/>
    <x v="2"/>
    <n v="4"/>
  </r>
  <r>
    <x v="31"/>
    <x v="0"/>
    <x v="2"/>
    <x v="3"/>
    <n v="37"/>
  </r>
  <r>
    <x v="31"/>
    <x v="0"/>
    <x v="2"/>
    <x v="3"/>
    <n v="25"/>
  </r>
  <r>
    <x v="31"/>
    <x v="0"/>
    <x v="3"/>
    <x v="0"/>
    <n v="24"/>
  </r>
  <r>
    <x v="31"/>
    <x v="0"/>
    <x v="3"/>
    <x v="0"/>
    <n v="5"/>
  </r>
  <r>
    <x v="31"/>
    <x v="0"/>
    <x v="3"/>
    <x v="1"/>
    <n v="40"/>
  </r>
  <r>
    <x v="31"/>
    <x v="0"/>
    <x v="3"/>
    <x v="1"/>
    <n v="1"/>
  </r>
  <r>
    <x v="31"/>
    <x v="0"/>
    <x v="3"/>
    <x v="1"/>
    <n v="26"/>
  </r>
  <r>
    <x v="31"/>
    <x v="0"/>
    <x v="3"/>
    <x v="2"/>
    <n v="63"/>
  </r>
  <r>
    <x v="31"/>
    <x v="0"/>
    <x v="3"/>
    <x v="2"/>
    <n v="3"/>
  </r>
  <r>
    <x v="31"/>
    <x v="0"/>
    <x v="3"/>
    <x v="3"/>
    <n v="38"/>
  </r>
  <r>
    <x v="31"/>
    <x v="0"/>
    <x v="3"/>
    <x v="3"/>
    <n v="22"/>
  </r>
  <r>
    <x v="31"/>
    <x v="1"/>
    <x v="0"/>
    <x v="0"/>
    <n v="25"/>
  </r>
  <r>
    <x v="31"/>
    <x v="1"/>
    <x v="0"/>
    <x v="0"/>
    <n v="5"/>
  </r>
  <r>
    <x v="31"/>
    <x v="1"/>
    <x v="0"/>
    <x v="1"/>
    <n v="51"/>
  </r>
  <r>
    <x v="31"/>
    <x v="1"/>
    <x v="0"/>
    <x v="1"/>
    <n v="25"/>
  </r>
  <r>
    <x v="31"/>
    <x v="1"/>
    <x v="0"/>
    <x v="2"/>
    <n v="66"/>
  </r>
  <r>
    <x v="31"/>
    <x v="1"/>
    <x v="0"/>
    <x v="2"/>
    <n v="3"/>
  </r>
  <r>
    <x v="31"/>
    <x v="1"/>
    <x v="0"/>
    <x v="3"/>
    <n v="38"/>
  </r>
  <r>
    <x v="31"/>
    <x v="1"/>
    <x v="0"/>
    <x v="3"/>
    <n v="22"/>
  </r>
  <r>
    <x v="31"/>
    <x v="1"/>
    <x v="1"/>
    <x v="0"/>
    <n v="25"/>
  </r>
  <r>
    <x v="31"/>
    <x v="1"/>
    <x v="1"/>
    <x v="0"/>
    <n v="5"/>
  </r>
  <r>
    <x v="31"/>
    <x v="1"/>
    <x v="1"/>
    <x v="1"/>
    <n v="50"/>
  </r>
  <r>
    <x v="31"/>
    <x v="1"/>
    <x v="1"/>
    <x v="1"/>
    <n v="21"/>
  </r>
  <r>
    <x v="31"/>
    <x v="1"/>
    <x v="1"/>
    <x v="2"/>
    <n v="65"/>
  </r>
  <r>
    <x v="31"/>
    <x v="1"/>
    <x v="1"/>
    <x v="2"/>
    <n v="4"/>
  </r>
  <r>
    <x v="31"/>
    <x v="1"/>
    <x v="1"/>
    <x v="3"/>
    <n v="42"/>
  </r>
  <r>
    <x v="31"/>
    <x v="1"/>
    <x v="1"/>
    <x v="3"/>
    <n v="23"/>
  </r>
  <r>
    <x v="31"/>
    <x v="1"/>
    <x v="2"/>
    <x v="0"/>
    <n v="25"/>
  </r>
  <r>
    <x v="31"/>
    <x v="1"/>
    <x v="2"/>
    <x v="0"/>
    <n v="5"/>
  </r>
  <r>
    <x v="31"/>
    <x v="1"/>
    <x v="2"/>
    <x v="1"/>
    <n v="53"/>
  </r>
  <r>
    <x v="31"/>
    <x v="1"/>
    <x v="2"/>
    <x v="1"/>
    <n v="19"/>
  </r>
  <r>
    <x v="31"/>
    <x v="1"/>
    <x v="2"/>
    <x v="2"/>
    <n v="62"/>
  </r>
  <r>
    <x v="31"/>
    <x v="1"/>
    <x v="2"/>
    <x v="2"/>
    <n v="4"/>
  </r>
  <r>
    <x v="31"/>
    <x v="1"/>
    <x v="2"/>
    <x v="3"/>
    <n v="42"/>
  </r>
  <r>
    <x v="31"/>
    <x v="1"/>
    <x v="2"/>
    <x v="3"/>
    <n v="22"/>
  </r>
  <r>
    <x v="31"/>
    <x v="1"/>
    <x v="3"/>
    <x v="0"/>
    <n v="21"/>
  </r>
  <r>
    <x v="31"/>
    <x v="1"/>
    <x v="3"/>
    <x v="0"/>
    <n v="5"/>
  </r>
  <r>
    <x v="31"/>
    <x v="1"/>
    <x v="3"/>
    <x v="1"/>
    <n v="44"/>
  </r>
  <r>
    <x v="31"/>
    <x v="1"/>
    <x v="3"/>
    <x v="1"/>
    <n v="18"/>
  </r>
  <r>
    <x v="31"/>
    <x v="1"/>
    <x v="3"/>
    <x v="2"/>
    <n v="62"/>
  </r>
  <r>
    <x v="31"/>
    <x v="1"/>
    <x v="3"/>
    <x v="2"/>
    <n v="4"/>
  </r>
  <r>
    <x v="31"/>
    <x v="1"/>
    <x v="3"/>
    <x v="3"/>
    <n v="42"/>
  </r>
  <r>
    <x v="31"/>
    <x v="1"/>
    <x v="3"/>
    <x v="3"/>
    <n v="23"/>
  </r>
  <r>
    <x v="31"/>
    <x v="2"/>
    <x v="0"/>
    <x v="0"/>
    <n v="26"/>
  </r>
  <r>
    <x v="31"/>
    <x v="2"/>
    <x v="0"/>
    <x v="0"/>
    <n v="6"/>
  </r>
  <r>
    <x v="31"/>
    <x v="2"/>
    <x v="0"/>
    <x v="1"/>
    <n v="47"/>
  </r>
  <r>
    <x v="31"/>
    <x v="2"/>
    <x v="0"/>
    <x v="1"/>
    <n v="25"/>
  </r>
  <r>
    <x v="31"/>
    <x v="2"/>
    <x v="0"/>
    <x v="2"/>
    <n v="66"/>
  </r>
  <r>
    <x v="31"/>
    <x v="2"/>
    <x v="0"/>
    <x v="2"/>
    <n v="4"/>
  </r>
  <r>
    <x v="31"/>
    <x v="2"/>
    <x v="0"/>
    <x v="3"/>
    <n v="46"/>
  </r>
  <r>
    <x v="31"/>
    <x v="2"/>
    <x v="0"/>
    <x v="3"/>
    <n v="23"/>
  </r>
  <r>
    <x v="31"/>
    <x v="2"/>
    <x v="1"/>
    <x v="0"/>
    <n v="32"/>
  </r>
  <r>
    <x v="31"/>
    <x v="2"/>
    <x v="1"/>
    <x v="1"/>
    <n v="80"/>
  </r>
  <r>
    <x v="31"/>
    <x v="2"/>
    <x v="1"/>
    <x v="2"/>
    <n v="70"/>
  </r>
  <r>
    <x v="31"/>
    <x v="2"/>
    <x v="1"/>
    <x v="3"/>
    <n v="62"/>
  </r>
  <r>
    <x v="31"/>
    <x v="2"/>
    <x v="2"/>
    <x v="0"/>
    <n v="30"/>
  </r>
  <r>
    <x v="31"/>
    <x v="2"/>
    <x v="2"/>
    <x v="1"/>
    <n v="73"/>
  </r>
  <r>
    <x v="31"/>
    <x v="2"/>
    <x v="2"/>
    <x v="2"/>
    <n v="67"/>
  </r>
  <r>
    <x v="31"/>
    <x v="2"/>
    <x v="2"/>
    <x v="3"/>
    <n v="61"/>
  </r>
  <r>
    <x v="31"/>
    <x v="2"/>
    <x v="3"/>
    <x v="0"/>
    <n v="30"/>
  </r>
  <r>
    <x v="31"/>
    <x v="2"/>
    <x v="3"/>
    <x v="1"/>
    <n v="65"/>
  </r>
  <r>
    <x v="31"/>
    <x v="2"/>
    <x v="3"/>
    <x v="2"/>
    <n v="55"/>
  </r>
  <r>
    <x v="31"/>
    <x v="2"/>
    <x v="3"/>
    <x v="3"/>
    <n v="58"/>
  </r>
  <r>
    <x v="32"/>
    <x v="0"/>
    <x v="0"/>
    <x v="0"/>
    <n v="25"/>
  </r>
  <r>
    <x v="32"/>
    <x v="0"/>
    <x v="0"/>
    <x v="1"/>
    <n v="52"/>
  </r>
  <r>
    <x v="32"/>
    <x v="0"/>
    <x v="0"/>
    <x v="2"/>
    <n v="39"/>
  </r>
  <r>
    <x v="32"/>
    <x v="0"/>
    <x v="0"/>
    <x v="3"/>
    <n v="54"/>
  </r>
  <r>
    <x v="32"/>
    <x v="0"/>
    <x v="1"/>
    <x v="0"/>
    <n v="12"/>
  </r>
  <r>
    <x v="32"/>
    <x v="0"/>
    <x v="1"/>
    <x v="1"/>
    <n v="25"/>
  </r>
  <r>
    <x v="32"/>
    <x v="0"/>
    <x v="1"/>
    <x v="2"/>
    <n v="11"/>
  </r>
  <r>
    <x v="32"/>
    <x v="0"/>
    <x v="1"/>
    <x v="3"/>
    <n v="25"/>
  </r>
  <r>
    <x v="32"/>
    <x v="0"/>
    <x v="2"/>
    <x v="0"/>
    <n v="25"/>
  </r>
  <r>
    <x v="32"/>
    <x v="0"/>
    <x v="2"/>
    <x v="1"/>
    <n v="43"/>
  </r>
  <r>
    <x v="32"/>
    <x v="0"/>
    <x v="2"/>
    <x v="2"/>
    <n v="39"/>
  </r>
  <r>
    <x v="32"/>
    <x v="0"/>
    <x v="2"/>
    <x v="3"/>
    <n v="47"/>
  </r>
  <r>
    <x v="32"/>
    <x v="0"/>
    <x v="3"/>
    <x v="0"/>
    <n v="24"/>
  </r>
  <r>
    <x v="32"/>
    <x v="0"/>
    <x v="3"/>
    <x v="1"/>
    <n v="46"/>
  </r>
  <r>
    <x v="32"/>
    <x v="0"/>
    <x v="3"/>
    <x v="2"/>
    <n v="34"/>
  </r>
  <r>
    <x v="32"/>
    <x v="0"/>
    <x v="3"/>
    <x v="3"/>
    <n v="50"/>
  </r>
  <r>
    <x v="32"/>
    <x v="1"/>
    <x v="0"/>
    <x v="0"/>
    <n v="4"/>
  </r>
  <r>
    <x v="32"/>
    <x v="1"/>
    <x v="0"/>
    <x v="1"/>
    <n v="17"/>
  </r>
  <r>
    <x v="32"/>
    <x v="1"/>
    <x v="0"/>
    <x v="2"/>
    <n v="6"/>
  </r>
  <r>
    <x v="32"/>
    <x v="1"/>
    <x v="0"/>
    <x v="3"/>
    <n v="20"/>
  </r>
  <r>
    <x v="32"/>
    <x v="1"/>
    <x v="1"/>
    <x v="0"/>
    <n v="24"/>
  </r>
  <r>
    <x v="32"/>
    <x v="1"/>
    <x v="1"/>
    <x v="1"/>
    <n v="57"/>
  </r>
  <r>
    <x v="32"/>
    <x v="1"/>
    <x v="1"/>
    <x v="2"/>
    <n v="33"/>
  </r>
  <r>
    <x v="32"/>
    <x v="1"/>
    <x v="1"/>
    <x v="3"/>
    <n v="57"/>
  </r>
  <r>
    <x v="32"/>
    <x v="1"/>
    <x v="2"/>
    <x v="0"/>
    <n v="21"/>
  </r>
  <r>
    <x v="32"/>
    <x v="1"/>
    <x v="2"/>
    <x v="1"/>
    <n v="52"/>
  </r>
  <r>
    <x v="32"/>
    <x v="1"/>
    <x v="2"/>
    <x v="2"/>
    <n v="35"/>
  </r>
  <r>
    <x v="32"/>
    <x v="1"/>
    <x v="2"/>
    <x v="3"/>
    <n v="58"/>
  </r>
  <r>
    <x v="32"/>
    <x v="1"/>
    <x v="3"/>
    <x v="0"/>
    <n v="21"/>
  </r>
  <r>
    <x v="32"/>
    <x v="1"/>
    <x v="3"/>
    <x v="1"/>
    <n v="53"/>
  </r>
  <r>
    <x v="32"/>
    <x v="1"/>
    <x v="3"/>
    <x v="2"/>
    <n v="34"/>
  </r>
  <r>
    <x v="32"/>
    <x v="1"/>
    <x v="3"/>
    <x v="3"/>
    <n v="57"/>
  </r>
  <r>
    <x v="32"/>
    <x v="2"/>
    <x v="0"/>
    <x v="0"/>
    <n v="31"/>
  </r>
  <r>
    <x v="32"/>
    <x v="2"/>
    <x v="0"/>
    <x v="1"/>
    <n v="57"/>
  </r>
  <r>
    <x v="32"/>
    <x v="2"/>
    <x v="0"/>
    <x v="2"/>
    <n v="38"/>
  </r>
  <r>
    <x v="32"/>
    <x v="2"/>
    <x v="0"/>
    <x v="3"/>
    <n v="59"/>
  </r>
  <r>
    <x v="32"/>
    <x v="2"/>
    <x v="1"/>
    <x v="0"/>
    <n v="28"/>
  </r>
  <r>
    <x v="32"/>
    <x v="2"/>
    <x v="1"/>
    <x v="1"/>
    <n v="52"/>
  </r>
  <r>
    <x v="32"/>
    <x v="2"/>
    <x v="1"/>
    <x v="2"/>
    <n v="33"/>
  </r>
  <r>
    <x v="32"/>
    <x v="2"/>
    <x v="1"/>
    <x v="3"/>
    <n v="52"/>
  </r>
  <r>
    <x v="32"/>
    <x v="2"/>
    <x v="2"/>
    <x v="0"/>
    <n v="28"/>
  </r>
  <r>
    <x v="32"/>
    <x v="2"/>
    <x v="2"/>
    <x v="1"/>
    <n v="54"/>
  </r>
  <r>
    <x v="32"/>
    <x v="2"/>
    <x v="2"/>
    <x v="2"/>
    <n v="39"/>
  </r>
  <r>
    <x v="32"/>
    <x v="2"/>
    <x v="2"/>
    <x v="3"/>
    <n v="52"/>
  </r>
  <r>
    <x v="32"/>
    <x v="2"/>
    <x v="3"/>
    <x v="0"/>
    <n v="27"/>
  </r>
  <r>
    <x v="32"/>
    <x v="2"/>
    <x v="3"/>
    <x v="1"/>
    <n v="52"/>
  </r>
  <r>
    <x v="32"/>
    <x v="2"/>
    <x v="3"/>
    <x v="2"/>
    <n v="37"/>
  </r>
  <r>
    <x v="32"/>
    <x v="2"/>
    <x v="3"/>
    <x v="3"/>
    <n v="58"/>
  </r>
  <r>
    <x v="33"/>
    <x v="0"/>
    <x v="0"/>
    <x v="0"/>
    <n v="29"/>
  </r>
  <r>
    <x v="33"/>
    <x v="0"/>
    <x v="0"/>
    <x v="0"/>
    <n v="8"/>
  </r>
  <r>
    <x v="33"/>
    <x v="0"/>
    <x v="0"/>
    <x v="1"/>
    <n v="43"/>
  </r>
  <r>
    <x v="33"/>
    <x v="0"/>
    <x v="0"/>
    <x v="1"/>
    <n v="1"/>
  </r>
  <r>
    <x v="33"/>
    <x v="0"/>
    <x v="0"/>
    <x v="1"/>
    <n v="21"/>
  </r>
  <r>
    <x v="33"/>
    <x v="0"/>
    <x v="0"/>
    <x v="2"/>
    <n v="45"/>
  </r>
  <r>
    <x v="33"/>
    <x v="0"/>
    <x v="0"/>
    <x v="3"/>
    <n v="39"/>
  </r>
  <r>
    <x v="33"/>
    <x v="0"/>
    <x v="0"/>
    <x v="3"/>
    <n v="23"/>
  </r>
  <r>
    <x v="33"/>
    <x v="0"/>
    <x v="1"/>
    <x v="0"/>
    <n v="27"/>
  </r>
  <r>
    <x v="33"/>
    <x v="0"/>
    <x v="1"/>
    <x v="0"/>
    <n v="8"/>
  </r>
  <r>
    <x v="33"/>
    <x v="0"/>
    <x v="1"/>
    <x v="1"/>
    <n v="36"/>
  </r>
  <r>
    <x v="33"/>
    <x v="0"/>
    <x v="1"/>
    <x v="1"/>
    <n v="1"/>
  </r>
  <r>
    <x v="33"/>
    <x v="0"/>
    <x v="1"/>
    <x v="1"/>
    <n v="19"/>
  </r>
  <r>
    <x v="33"/>
    <x v="0"/>
    <x v="1"/>
    <x v="2"/>
    <n v="50"/>
  </r>
  <r>
    <x v="33"/>
    <x v="0"/>
    <x v="1"/>
    <x v="3"/>
    <n v="38"/>
  </r>
  <r>
    <x v="33"/>
    <x v="0"/>
    <x v="1"/>
    <x v="3"/>
    <n v="21"/>
  </r>
  <r>
    <x v="33"/>
    <x v="0"/>
    <x v="2"/>
    <x v="0"/>
    <n v="30"/>
  </r>
  <r>
    <x v="33"/>
    <x v="0"/>
    <x v="2"/>
    <x v="0"/>
    <n v="8"/>
  </r>
  <r>
    <x v="33"/>
    <x v="0"/>
    <x v="2"/>
    <x v="1"/>
    <n v="37"/>
  </r>
  <r>
    <x v="33"/>
    <x v="0"/>
    <x v="2"/>
    <x v="1"/>
    <n v="1"/>
  </r>
  <r>
    <x v="33"/>
    <x v="0"/>
    <x v="2"/>
    <x v="1"/>
    <n v="18"/>
  </r>
  <r>
    <x v="33"/>
    <x v="0"/>
    <x v="2"/>
    <x v="2"/>
    <n v="46"/>
  </r>
  <r>
    <x v="33"/>
    <x v="0"/>
    <x v="2"/>
    <x v="2"/>
    <n v="2"/>
  </r>
  <r>
    <x v="33"/>
    <x v="0"/>
    <x v="2"/>
    <x v="3"/>
    <n v="36"/>
  </r>
  <r>
    <x v="33"/>
    <x v="0"/>
    <x v="2"/>
    <x v="3"/>
    <n v="23"/>
  </r>
  <r>
    <x v="33"/>
    <x v="0"/>
    <x v="3"/>
    <x v="0"/>
    <n v="31"/>
  </r>
  <r>
    <x v="33"/>
    <x v="0"/>
    <x v="3"/>
    <x v="0"/>
    <n v="9"/>
  </r>
  <r>
    <x v="33"/>
    <x v="0"/>
    <x v="3"/>
    <x v="1"/>
    <n v="38"/>
  </r>
  <r>
    <x v="33"/>
    <x v="0"/>
    <x v="3"/>
    <x v="1"/>
    <n v="2"/>
  </r>
  <r>
    <x v="33"/>
    <x v="0"/>
    <x v="3"/>
    <x v="1"/>
    <n v="21"/>
  </r>
  <r>
    <x v="33"/>
    <x v="0"/>
    <x v="3"/>
    <x v="2"/>
    <n v="43"/>
  </r>
  <r>
    <x v="33"/>
    <x v="0"/>
    <x v="3"/>
    <x v="2"/>
    <n v="1"/>
  </r>
  <r>
    <x v="33"/>
    <x v="0"/>
    <x v="3"/>
    <x v="3"/>
    <n v="36"/>
  </r>
  <r>
    <x v="33"/>
    <x v="0"/>
    <x v="3"/>
    <x v="3"/>
    <n v="24"/>
  </r>
  <r>
    <x v="33"/>
    <x v="1"/>
    <x v="0"/>
    <x v="0"/>
    <n v="34"/>
  </r>
  <r>
    <x v="33"/>
    <x v="1"/>
    <x v="0"/>
    <x v="0"/>
    <n v="8"/>
  </r>
  <r>
    <x v="33"/>
    <x v="1"/>
    <x v="0"/>
    <x v="1"/>
    <n v="43"/>
  </r>
  <r>
    <x v="33"/>
    <x v="1"/>
    <x v="0"/>
    <x v="1"/>
    <n v="1"/>
  </r>
  <r>
    <x v="33"/>
    <x v="1"/>
    <x v="0"/>
    <x v="1"/>
    <n v="20"/>
  </r>
  <r>
    <x v="33"/>
    <x v="1"/>
    <x v="0"/>
    <x v="2"/>
    <n v="43"/>
  </r>
  <r>
    <x v="33"/>
    <x v="1"/>
    <x v="0"/>
    <x v="2"/>
    <n v="1"/>
  </r>
  <r>
    <x v="33"/>
    <x v="1"/>
    <x v="0"/>
    <x v="3"/>
    <n v="36"/>
  </r>
  <r>
    <x v="33"/>
    <x v="1"/>
    <x v="0"/>
    <x v="3"/>
    <n v="23"/>
  </r>
  <r>
    <x v="33"/>
    <x v="1"/>
    <x v="1"/>
    <x v="0"/>
    <n v="31"/>
  </r>
  <r>
    <x v="33"/>
    <x v="1"/>
    <x v="1"/>
    <x v="0"/>
    <n v="8"/>
  </r>
  <r>
    <x v="33"/>
    <x v="1"/>
    <x v="1"/>
    <x v="1"/>
    <n v="49"/>
  </r>
  <r>
    <x v="33"/>
    <x v="1"/>
    <x v="1"/>
    <x v="1"/>
    <n v="23"/>
  </r>
  <r>
    <x v="33"/>
    <x v="1"/>
    <x v="1"/>
    <x v="2"/>
    <n v="43"/>
  </r>
  <r>
    <x v="33"/>
    <x v="1"/>
    <x v="1"/>
    <x v="2"/>
    <n v="1"/>
  </r>
  <r>
    <x v="33"/>
    <x v="1"/>
    <x v="1"/>
    <x v="3"/>
    <n v="42"/>
  </r>
  <r>
    <x v="33"/>
    <x v="1"/>
    <x v="1"/>
    <x v="3"/>
    <n v="27"/>
  </r>
  <r>
    <x v="33"/>
    <x v="1"/>
    <x v="2"/>
    <x v="0"/>
    <n v="31"/>
  </r>
  <r>
    <x v="33"/>
    <x v="1"/>
    <x v="2"/>
    <x v="0"/>
    <n v="8"/>
  </r>
  <r>
    <x v="33"/>
    <x v="1"/>
    <x v="2"/>
    <x v="1"/>
    <n v="50"/>
  </r>
  <r>
    <x v="33"/>
    <x v="1"/>
    <x v="2"/>
    <x v="1"/>
    <n v="22"/>
  </r>
  <r>
    <x v="33"/>
    <x v="1"/>
    <x v="2"/>
    <x v="2"/>
    <n v="44"/>
  </r>
  <r>
    <x v="33"/>
    <x v="1"/>
    <x v="2"/>
    <x v="2"/>
    <n v="1"/>
  </r>
  <r>
    <x v="33"/>
    <x v="1"/>
    <x v="2"/>
    <x v="3"/>
    <n v="46"/>
  </r>
  <r>
    <x v="33"/>
    <x v="1"/>
    <x v="2"/>
    <x v="3"/>
    <n v="35"/>
  </r>
  <r>
    <x v="33"/>
    <x v="1"/>
    <x v="3"/>
    <x v="0"/>
    <n v="31"/>
  </r>
  <r>
    <x v="33"/>
    <x v="1"/>
    <x v="3"/>
    <x v="0"/>
    <n v="8"/>
  </r>
  <r>
    <x v="33"/>
    <x v="1"/>
    <x v="3"/>
    <x v="1"/>
    <n v="48"/>
  </r>
  <r>
    <x v="33"/>
    <x v="1"/>
    <x v="3"/>
    <x v="1"/>
    <n v="25"/>
  </r>
  <r>
    <x v="33"/>
    <x v="1"/>
    <x v="3"/>
    <x v="2"/>
    <n v="40"/>
  </r>
  <r>
    <x v="33"/>
    <x v="1"/>
    <x v="3"/>
    <x v="2"/>
    <n v="1"/>
  </r>
  <r>
    <x v="33"/>
    <x v="1"/>
    <x v="3"/>
    <x v="3"/>
    <n v="49"/>
  </r>
  <r>
    <x v="33"/>
    <x v="1"/>
    <x v="3"/>
    <x v="3"/>
    <n v="31"/>
  </r>
  <r>
    <x v="33"/>
    <x v="2"/>
    <x v="0"/>
    <x v="0"/>
    <n v="35"/>
  </r>
  <r>
    <x v="33"/>
    <x v="2"/>
    <x v="0"/>
    <x v="0"/>
    <n v="10"/>
  </r>
  <r>
    <x v="33"/>
    <x v="2"/>
    <x v="0"/>
    <x v="1"/>
    <n v="48"/>
  </r>
  <r>
    <x v="33"/>
    <x v="2"/>
    <x v="0"/>
    <x v="1"/>
    <n v="28"/>
  </r>
  <r>
    <x v="33"/>
    <x v="2"/>
    <x v="0"/>
    <x v="2"/>
    <n v="50"/>
  </r>
  <r>
    <x v="33"/>
    <x v="2"/>
    <x v="0"/>
    <x v="2"/>
    <n v="3"/>
  </r>
  <r>
    <x v="33"/>
    <x v="2"/>
    <x v="0"/>
    <x v="3"/>
    <n v="55"/>
  </r>
  <r>
    <x v="33"/>
    <x v="2"/>
    <x v="0"/>
    <x v="3"/>
    <n v="29"/>
  </r>
  <r>
    <x v="33"/>
    <x v="2"/>
    <x v="1"/>
    <x v="0"/>
    <n v="44"/>
  </r>
  <r>
    <x v="33"/>
    <x v="2"/>
    <x v="1"/>
    <x v="1"/>
    <n v="87"/>
  </r>
  <r>
    <x v="33"/>
    <x v="2"/>
    <x v="1"/>
    <x v="2"/>
    <n v="55"/>
  </r>
  <r>
    <x v="33"/>
    <x v="2"/>
    <x v="1"/>
    <x v="3"/>
    <n v="80"/>
  </r>
  <r>
    <x v="33"/>
    <x v="2"/>
    <x v="2"/>
    <x v="0"/>
    <n v="46"/>
  </r>
  <r>
    <x v="33"/>
    <x v="2"/>
    <x v="2"/>
    <x v="1"/>
    <n v="83"/>
  </r>
  <r>
    <x v="33"/>
    <x v="2"/>
    <x v="2"/>
    <x v="2"/>
    <n v="55"/>
  </r>
  <r>
    <x v="33"/>
    <x v="2"/>
    <x v="2"/>
    <x v="3"/>
    <n v="74"/>
  </r>
  <r>
    <x v="33"/>
    <x v="2"/>
    <x v="3"/>
    <x v="0"/>
    <n v="38"/>
  </r>
  <r>
    <x v="33"/>
    <x v="2"/>
    <x v="3"/>
    <x v="1"/>
    <n v="82"/>
  </r>
  <r>
    <x v="33"/>
    <x v="2"/>
    <x v="3"/>
    <x v="2"/>
    <n v="53"/>
  </r>
  <r>
    <x v="33"/>
    <x v="2"/>
    <x v="3"/>
    <x v="3"/>
    <n v="72"/>
  </r>
  <r>
    <x v="34"/>
    <x v="0"/>
    <x v="0"/>
    <x v="0"/>
    <n v="107"/>
  </r>
  <r>
    <x v="34"/>
    <x v="0"/>
    <x v="0"/>
    <x v="1"/>
    <n v="149"/>
  </r>
  <r>
    <x v="34"/>
    <x v="0"/>
    <x v="0"/>
    <x v="2"/>
    <n v="147"/>
  </r>
  <r>
    <x v="34"/>
    <x v="0"/>
    <x v="0"/>
    <x v="3"/>
    <n v="131"/>
  </r>
  <r>
    <x v="34"/>
    <x v="0"/>
    <x v="1"/>
    <x v="0"/>
    <n v="88"/>
  </r>
  <r>
    <x v="34"/>
    <x v="0"/>
    <x v="1"/>
    <x v="1"/>
    <n v="147"/>
  </r>
  <r>
    <x v="34"/>
    <x v="0"/>
    <x v="1"/>
    <x v="2"/>
    <n v="137"/>
  </r>
  <r>
    <x v="34"/>
    <x v="0"/>
    <x v="1"/>
    <x v="3"/>
    <n v="114"/>
  </r>
  <r>
    <x v="34"/>
    <x v="0"/>
    <x v="2"/>
    <x v="0"/>
    <n v="85"/>
  </r>
  <r>
    <x v="34"/>
    <x v="0"/>
    <x v="2"/>
    <x v="1"/>
    <n v="140"/>
  </r>
  <r>
    <x v="34"/>
    <x v="0"/>
    <x v="2"/>
    <x v="2"/>
    <n v="138"/>
  </r>
  <r>
    <x v="34"/>
    <x v="0"/>
    <x v="2"/>
    <x v="3"/>
    <n v="108"/>
  </r>
  <r>
    <x v="34"/>
    <x v="0"/>
    <x v="3"/>
    <x v="0"/>
    <n v="82"/>
  </r>
  <r>
    <x v="34"/>
    <x v="0"/>
    <x v="3"/>
    <x v="1"/>
    <n v="150"/>
  </r>
  <r>
    <x v="34"/>
    <x v="0"/>
    <x v="3"/>
    <x v="2"/>
    <n v="130"/>
  </r>
  <r>
    <x v="34"/>
    <x v="0"/>
    <x v="3"/>
    <x v="3"/>
    <n v="105"/>
  </r>
  <r>
    <x v="34"/>
    <x v="1"/>
    <x v="0"/>
    <x v="0"/>
    <n v="76"/>
  </r>
  <r>
    <x v="34"/>
    <x v="1"/>
    <x v="0"/>
    <x v="1"/>
    <n v="167"/>
  </r>
  <r>
    <x v="34"/>
    <x v="1"/>
    <x v="0"/>
    <x v="2"/>
    <n v="129"/>
  </r>
  <r>
    <x v="34"/>
    <x v="1"/>
    <x v="0"/>
    <x v="3"/>
    <n v="113"/>
  </r>
  <r>
    <x v="34"/>
    <x v="1"/>
    <x v="1"/>
    <x v="0"/>
    <n v="72"/>
  </r>
  <r>
    <x v="34"/>
    <x v="1"/>
    <x v="1"/>
    <x v="1"/>
    <n v="164"/>
  </r>
  <r>
    <x v="34"/>
    <x v="1"/>
    <x v="1"/>
    <x v="2"/>
    <n v="126"/>
  </r>
  <r>
    <x v="34"/>
    <x v="1"/>
    <x v="1"/>
    <x v="3"/>
    <n v="119"/>
  </r>
  <r>
    <x v="34"/>
    <x v="1"/>
    <x v="2"/>
    <x v="0"/>
    <n v="70"/>
  </r>
  <r>
    <x v="34"/>
    <x v="1"/>
    <x v="2"/>
    <x v="1"/>
    <n v="157"/>
  </r>
  <r>
    <x v="34"/>
    <x v="1"/>
    <x v="2"/>
    <x v="2"/>
    <n v="127"/>
  </r>
  <r>
    <x v="34"/>
    <x v="1"/>
    <x v="2"/>
    <x v="3"/>
    <n v="116"/>
  </r>
  <r>
    <x v="34"/>
    <x v="1"/>
    <x v="3"/>
    <x v="0"/>
    <n v="73"/>
  </r>
  <r>
    <x v="34"/>
    <x v="1"/>
    <x v="3"/>
    <x v="1"/>
    <n v="150"/>
  </r>
  <r>
    <x v="34"/>
    <x v="1"/>
    <x v="3"/>
    <x v="2"/>
    <n v="126"/>
  </r>
  <r>
    <x v="34"/>
    <x v="1"/>
    <x v="3"/>
    <x v="3"/>
    <n v="113"/>
  </r>
  <r>
    <x v="34"/>
    <x v="2"/>
    <x v="0"/>
    <x v="0"/>
    <n v="82"/>
  </r>
  <r>
    <x v="34"/>
    <x v="2"/>
    <x v="0"/>
    <x v="1"/>
    <n v="168"/>
  </r>
  <r>
    <x v="34"/>
    <x v="2"/>
    <x v="0"/>
    <x v="2"/>
    <n v="136"/>
  </r>
  <r>
    <x v="34"/>
    <x v="2"/>
    <x v="0"/>
    <x v="3"/>
    <n v="117"/>
  </r>
  <r>
    <x v="34"/>
    <x v="2"/>
    <x v="1"/>
    <x v="0"/>
    <n v="63"/>
  </r>
  <r>
    <x v="34"/>
    <x v="2"/>
    <x v="1"/>
    <x v="1"/>
    <n v="182"/>
  </r>
  <r>
    <x v="34"/>
    <x v="2"/>
    <x v="1"/>
    <x v="2"/>
    <n v="134"/>
  </r>
  <r>
    <x v="34"/>
    <x v="2"/>
    <x v="1"/>
    <x v="3"/>
    <n v="114"/>
  </r>
  <r>
    <x v="34"/>
    <x v="2"/>
    <x v="2"/>
    <x v="0"/>
    <n v="67"/>
  </r>
  <r>
    <x v="34"/>
    <x v="2"/>
    <x v="2"/>
    <x v="1"/>
    <n v="184"/>
  </r>
  <r>
    <x v="34"/>
    <x v="2"/>
    <x v="2"/>
    <x v="2"/>
    <n v="133"/>
  </r>
  <r>
    <x v="34"/>
    <x v="2"/>
    <x v="2"/>
    <x v="3"/>
    <n v="112"/>
  </r>
  <r>
    <x v="34"/>
    <x v="2"/>
    <x v="3"/>
    <x v="0"/>
    <n v="64"/>
  </r>
  <r>
    <x v="34"/>
    <x v="2"/>
    <x v="3"/>
    <x v="1"/>
    <n v="174"/>
  </r>
  <r>
    <x v="34"/>
    <x v="2"/>
    <x v="3"/>
    <x v="2"/>
    <n v="133"/>
  </r>
  <r>
    <x v="34"/>
    <x v="2"/>
    <x v="3"/>
    <x v="3"/>
    <n v="116"/>
  </r>
  <r>
    <x v="35"/>
    <x v="0"/>
    <x v="0"/>
    <x v="0"/>
    <n v="41"/>
  </r>
  <r>
    <x v="35"/>
    <x v="0"/>
    <x v="0"/>
    <x v="0"/>
    <n v="22"/>
  </r>
  <r>
    <x v="35"/>
    <x v="0"/>
    <x v="0"/>
    <x v="1"/>
    <n v="68"/>
  </r>
  <r>
    <x v="35"/>
    <x v="0"/>
    <x v="0"/>
    <x v="1"/>
    <n v="1"/>
  </r>
  <r>
    <x v="35"/>
    <x v="0"/>
    <x v="0"/>
    <x v="1"/>
    <n v="40"/>
  </r>
  <r>
    <x v="35"/>
    <x v="0"/>
    <x v="0"/>
    <x v="2"/>
    <n v="108"/>
  </r>
  <r>
    <x v="35"/>
    <x v="0"/>
    <x v="0"/>
    <x v="2"/>
    <n v="8"/>
  </r>
  <r>
    <x v="35"/>
    <x v="0"/>
    <x v="0"/>
    <x v="3"/>
    <n v="54"/>
  </r>
  <r>
    <x v="35"/>
    <x v="0"/>
    <x v="0"/>
    <x v="3"/>
    <n v="42"/>
  </r>
  <r>
    <x v="35"/>
    <x v="0"/>
    <x v="1"/>
    <x v="0"/>
    <n v="40"/>
  </r>
  <r>
    <x v="35"/>
    <x v="0"/>
    <x v="1"/>
    <x v="0"/>
    <n v="22"/>
  </r>
  <r>
    <x v="35"/>
    <x v="0"/>
    <x v="1"/>
    <x v="1"/>
    <n v="60"/>
  </r>
  <r>
    <x v="35"/>
    <x v="0"/>
    <x v="1"/>
    <x v="1"/>
    <n v="1"/>
  </r>
  <r>
    <x v="35"/>
    <x v="0"/>
    <x v="1"/>
    <x v="1"/>
    <n v="45"/>
  </r>
  <r>
    <x v="35"/>
    <x v="0"/>
    <x v="1"/>
    <x v="2"/>
    <n v="104"/>
  </r>
  <r>
    <x v="35"/>
    <x v="0"/>
    <x v="1"/>
    <x v="2"/>
    <n v="8"/>
  </r>
  <r>
    <x v="35"/>
    <x v="0"/>
    <x v="1"/>
    <x v="3"/>
    <n v="55"/>
  </r>
  <r>
    <x v="35"/>
    <x v="0"/>
    <x v="1"/>
    <x v="3"/>
    <n v="41"/>
  </r>
  <r>
    <x v="35"/>
    <x v="0"/>
    <x v="2"/>
    <x v="0"/>
    <n v="40"/>
  </r>
  <r>
    <x v="35"/>
    <x v="0"/>
    <x v="2"/>
    <x v="0"/>
    <n v="22"/>
  </r>
  <r>
    <x v="35"/>
    <x v="0"/>
    <x v="2"/>
    <x v="1"/>
    <n v="58"/>
  </r>
  <r>
    <x v="35"/>
    <x v="0"/>
    <x v="2"/>
    <x v="1"/>
    <n v="1"/>
  </r>
  <r>
    <x v="35"/>
    <x v="0"/>
    <x v="2"/>
    <x v="1"/>
    <n v="48"/>
  </r>
  <r>
    <x v="35"/>
    <x v="0"/>
    <x v="2"/>
    <x v="2"/>
    <n v="98"/>
  </r>
  <r>
    <x v="35"/>
    <x v="0"/>
    <x v="2"/>
    <x v="2"/>
    <n v="7"/>
  </r>
  <r>
    <x v="35"/>
    <x v="0"/>
    <x v="2"/>
    <x v="3"/>
    <n v="56"/>
  </r>
  <r>
    <x v="35"/>
    <x v="0"/>
    <x v="2"/>
    <x v="3"/>
    <n v="37"/>
  </r>
  <r>
    <x v="35"/>
    <x v="0"/>
    <x v="3"/>
    <x v="0"/>
    <n v="40"/>
  </r>
  <r>
    <x v="35"/>
    <x v="0"/>
    <x v="3"/>
    <x v="0"/>
    <n v="17"/>
  </r>
  <r>
    <x v="35"/>
    <x v="0"/>
    <x v="3"/>
    <x v="1"/>
    <n v="63"/>
  </r>
  <r>
    <x v="35"/>
    <x v="0"/>
    <x v="3"/>
    <x v="1"/>
    <n v="1"/>
  </r>
  <r>
    <x v="35"/>
    <x v="0"/>
    <x v="3"/>
    <x v="1"/>
    <n v="54"/>
  </r>
  <r>
    <x v="35"/>
    <x v="0"/>
    <x v="3"/>
    <x v="2"/>
    <n v="97"/>
  </r>
  <r>
    <x v="35"/>
    <x v="0"/>
    <x v="3"/>
    <x v="2"/>
    <n v="7"/>
  </r>
  <r>
    <x v="35"/>
    <x v="0"/>
    <x v="3"/>
    <x v="3"/>
    <n v="54"/>
  </r>
  <r>
    <x v="35"/>
    <x v="0"/>
    <x v="3"/>
    <x v="3"/>
    <n v="34"/>
  </r>
  <r>
    <x v="35"/>
    <x v="1"/>
    <x v="0"/>
    <x v="0"/>
    <n v="42"/>
  </r>
  <r>
    <x v="35"/>
    <x v="1"/>
    <x v="0"/>
    <x v="0"/>
    <n v="12"/>
  </r>
  <r>
    <x v="35"/>
    <x v="1"/>
    <x v="0"/>
    <x v="1"/>
    <n v="71"/>
  </r>
  <r>
    <x v="35"/>
    <x v="1"/>
    <x v="0"/>
    <x v="1"/>
    <n v="1"/>
  </r>
  <r>
    <x v="35"/>
    <x v="1"/>
    <x v="0"/>
    <x v="1"/>
    <n v="53"/>
  </r>
  <r>
    <x v="35"/>
    <x v="1"/>
    <x v="0"/>
    <x v="2"/>
    <n v="92"/>
  </r>
  <r>
    <x v="35"/>
    <x v="1"/>
    <x v="0"/>
    <x v="2"/>
    <n v="7"/>
  </r>
  <r>
    <x v="35"/>
    <x v="1"/>
    <x v="0"/>
    <x v="3"/>
    <n v="53"/>
  </r>
  <r>
    <x v="35"/>
    <x v="1"/>
    <x v="0"/>
    <x v="3"/>
    <n v="35"/>
  </r>
  <r>
    <x v="35"/>
    <x v="1"/>
    <x v="1"/>
    <x v="0"/>
    <n v="39"/>
  </r>
  <r>
    <x v="35"/>
    <x v="1"/>
    <x v="1"/>
    <x v="0"/>
    <n v="12"/>
  </r>
  <r>
    <x v="35"/>
    <x v="1"/>
    <x v="1"/>
    <x v="1"/>
    <n v="76"/>
  </r>
  <r>
    <x v="35"/>
    <x v="1"/>
    <x v="1"/>
    <x v="1"/>
    <n v="1"/>
  </r>
  <r>
    <x v="35"/>
    <x v="1"/>
    <x v="1"/>
    <x v="1"/>
    <n v="45"/>
  </r>
  <r>
    <x v="35"/>
    <x v="1"/>
    <x v="1"/>
    <x v="2"/>
    <n v="93"/>
  </r>
  <r>
    <x v="35"/>
    <x v="1"/>
    <x v="1"/>
    <x v="2"/>
    <n v="6"/>
  </r>
  <r>
    <x v="35"/>
    <x v="1"/>
    <x v="1"/>
    <x v="3"/>
    <n v="64"/>
  </r>
  <r>
    <x v="35"/>
    <x v="1"/>
    <x v="1"/>
    <x v="3"/>
    <n v="36"/>
  </r>
  <r>
    <x v="35"/>
    <x v="1"/>
    <x v="2"/>
    <x v="0"/>
    <n v="39"/>
  </r>
  <r>
    <x v="35"/>
    <x v="1"/>
    <x v="2"/>
    <x v="0"/>
    <n v="9"/>
  </r>
  <r>
    <x v="35"/>
    <x v="1"/>
    <x v="2"/>
    <x v="1"/>
    <n v="70"/>
  </r>
  <r>
    <x v="35"/>
    <x v="1"/>
    <x v="2"/>
    <x v="1"/>
    <n v="1"/>
  </r>
  <r>
    <x v="35"/>
    <x v="1"/>
    <x v="2"/>
    <x v="1"/>
    <n v="46"/>
  </r>
  <r>
    <x v="35"/>
    <x v="1"/>
    <x v="2"/>
    <x v="2"/>
    <n v="89"/>
  </r>
  <r>
    <x v="35"/>
    <x v="1"/>
    <x v="2"/>
    <x v="2"/>
    <n v="7"/>
  </r>
  <r>
    <x v="35"/>
    <x v="1"/>
    <x v="2"/>
    <x v="3"/>
    <n v="68"/>
  </r>
  <r>
    <x v="35"/>
    <x v="1"/>
    <x v="2"/>
    <x v="3"/>
    <n v="37"/>
  </r>
  <r>
    <x v="35"/>
    <x v="1"/>
    <x v="3"/>
    <x v="0"/>
    <n v="39"/>
  </r>
  <r>
    <x v="35"/>
    <x v="1"/>
    <x v="3"/>
    <x v="0"/>
    <n v="11"/>
  </r>
  <r>
    <x v="35"/>
    <x v="1"/>
    <x v="3"/>
    <x v="1"/>
    <n v="73"/>
  </r>
  <r>
    <x v="35"/>
    <x v="1"/>
    <x v="3"/>
    <x v="1"/>
    <n v="2"/>
  </r>
  <r>
    <x v="35"/>
    <x v="1"/>
    <x v="3"/>
    <x v="1"/>
    <n v="45"/>
  </r>
  <r>
    <x v="35"/>
    <x v="1"/>
    <x v="3"/>
    <x v="2"/>
    <n v="91"/>
  </r>
  <r>
    <x v="35"/>
    <x v="1"/>
    <x v="3"/>
    <x v="2"/>
    <n v="7"/>
  </r>
  <r>
    <x v="35"/>
    <x v="1"/>
    <x v="3"/>
    <x v="3"/>
    <n v="63"/>
  </r>
  <r>
    <x v="35"/>
    <x v="1"/>
    <x v="3"/>
    <x v="3"/>
    <n v="36"/>
  </r>
  <r>
    <x v="35"/>
    <x v="2"/>
    <x v="0"/>
    <x v="0"/>
    <n v="46"/>
  </r>
  <r>
    <x v="35"/>
    <x v="2"/>
    <x v="0"/>
    <x v="0"/>
    <n v="10"/>
  </r>
  <r>
    <x v="35"/>
    <x v="2"/>
    <x v="0"/>
    <x v="1"/>
    <n v="70"/>
  </r>
  <r>
    <x v="35"/>
    <x v="2"/>
    <x v="0"/>
    <x v="1"/>
    <n v="2"/>
  </r>
  <r>
    <x v="35"/>
    <x v="2"/>
    <x v="0"/>
    <x v="1"/>
    <n v="50"/>
  </r>
  <r>
    <x v="35"/>
    <x v="2"/>
    <x v="0"/>
    <x v="2"/>
    <n v="88"/>
  </r>
  <r>
    <x v="35"/>
    <x v="2"/>
    <x v="0"/>
    <x v="2"/>
    <n v="7"/>
  </r>
  <r>
    <x v="35"/>
    <x v="2"/>
    <x v="0"/>
    <x v="3"/>
    <n v="62"/>
  </r>
  <r>
    <x v="35"/>
    <x v="2"/>
    <x v="0"/>
    <x v="3"/>
    <n v="37"/>
  </r>
  <r>
    <x v="35"/>
    <x v="2"/>
    <x v="1"/>
    <x v="0"/>
    <n v="50"/>
  </r>
  <r>
    <x v="35"/>
    <x v="2"/>
    <x v="1"/>
    <x v="1"/>
    <n v="133"/>
  </r>
  <r>
    <x v="35"/>
    <x v="2"/>
    <x v="1"/>
    <x v="2"/>
    <n v="96"/>
  </r>
  <r>
    <x v="35"/>
    <x v="2"/>
    <x v="1"/>
    <x v="3"/>
    <n v="98"/>
  </r>
  <r>
    <x v="35"/>
    <x v="2"/>
    <x v="2"/>
    <x v="0"/>
    <n v="52"/>
  </r>
  <r>
    <x v="35"/>
    <x v="2"/>
    <x v="2"/>
    <x v="1"/>
    <n v="124"/>
  </r>
  <r>
    <x v="35"/>
    <x v="2"/>
    <x v="2"/>
    <x v="2"/>
    <n v="94"/>
  </r>
  <r>
    <x v="35"/>
    <x v="2"/>
    <x v="2"/>
    <x v="3"/>
    <n v="97"/>
  </r>
  <r>
    <x v="35"/>
    <x v="2"/>
    <x v="3"/>
    <x v="0"/>
    <n v="51"/>
  </r>
  <r>
    <x v="35"/>
    <x v="2"/>
    <x v="3"/>
    <x v="1"/>
    <n v="124"/>
  </r>
  <r>
    <x v="35"/>
    <x v="2"/>
    <x v="3"/>
    <x v="2"/>
    <n v="91"/>
  </r>
  <r>
    <x v="35"/>
    <x v="2"/>
    <x v="3"/>
    <x v="3"/>
    <n v="93"/>
  </r>
  <r>
    <x v="36"/>
    <x v="0"/>
    <x v="0"/>
    <x v="0"/>
    <n v="19"/>
  </r>
  <r>
    <x v="36"/>
    <x v="0"/>
    <x v="0"/>
    <x v="0"/>
    <n v="8"/>
  </r>
  <r>
    <x v="36"/>
    <x v="0"/>
    <x v="0"/>
    <x v="1"/>
    <n v="31"/>
  </r>
  <r>
    <x v="36"/>
    <x v="0"/>
    <x v="0"/>
    <x v="1"/>
    <n v="14"/>
  </r>
  <r>
    <x v="36"/>
    <x v="0"/>
    <x v="0"/>
    <x v="2"/>
    <n v="42"/>
  </r>
  <r>
    <x v="36"/>
    <x v="0"/>
    <x v="0"/>
    <x v="2"/>
    <n v="2"/>
  </r>
  <r>
    <x v="36"/>
    <x v="0"/>
    <x v="0"/>
    <x v="3"/>
    <n v="28"/>
  </r>
  <r>
    <x v="36"/>
    <x v="0"/>
    <x v="0"/>
    <x v="3"/>
    <n v="15"/>
  </r>
  <r>
    <x v="36"/>
    <x v="0"/>
    <x v="1"/>
    <x v="0"/>
    <n v="20"/>
  </r>
  <r>
    <x v="36"/>
    <x v="0"/>
    <x v="1"/>
    <x v="0"/>
    <n v="5"/>
  </r>
  <r>
    <x v="36"/>
    <x v="0"/>
    <x v="1"/>
    <x v="1"/>
    <n v="30"/>
  </r>
  <r>
    <x v="36"/>
    <x v="0"/>
    <x v="1"/>
    <x v="1"/>
    <n v="11"/>
  </r>
  <r>
    <x v="36"/>
    <x v="0"/>
    <x v="1"/>
    <x v="2"/>
    <n v="39"/>
  </r>
  <r>
    <x v="36"/>
    <x v="0"/>
    <x v="1"/>
    <x v="2"/>
    <n v="2"/>
  </r>
  <r>
    <x v="36"/>
    <x v="0"/>
    <x v="1"/>
    <x v="3"/>
    <n v="26"/>
  </r>
  <r>
    <x v="36"/>
    <x v="0"/>
    <x v="1"/>
    <x v="3"/>
    <n v="19"/>
  </r>
  <r>
    <x v="36"/>
    <x v="0"/>
    <x v="2"/>
    <x v="0"/>
    <n v="18"/>
  </r>
  <r>
    <x v="36"/>
    <x v="0"/>
    <x v="2"/>
    <x v="0"/>
    <n v="4"/>
  </r>
  <r>
    <x v="36"/>
    <x v="0"/>
    <x v="2"/>
    <x v="1"/>
    <n v="24"/>
  </r>
  <r>
    <x v="36"/>
    <x v="0"/>
    <x v="2"/>
    <x v="1"/>
    <n v="12"/>
  </r>
  <r>
    <x v="36"/>
    <x v="0"/>
    <x v="2"/>
    <x v="2"/>
    <n v="37"/>
  </r>
  <r>
    <x v="36"/>
    <x v="0"/>
    <x v="2"/>
    <x v="2"/>
    <n v="2"/>
  </r>
  <r>
    <x v="36"/>
    <x v="0"/>
    <x v="2"/>
    <x v="3"/>
    <n v="29"/>
  </r>
  <r>
    <x v="36"/>
    <x v="0"/>
    <x v="2"/>
    <x v="3"/>
    <n v="15"/>
  </r>
  <r>
    <x v="36"/>
    <x v="0"/>
    <x v="3"/>
    <x v="0"/>
    <n v="19"/>
  </r>
  <r>
    <x v="36"/>
    <x v="0"/>
    <x v="3"/>
    <x v="0"/>
    <n v="4"/>
  </r>
  <r>
    <x v="36"/>
    <x v="0"/>
    <x v="3"/>
    <x v="1"/>
    <n v="23"/>
  </r>
  <r>
    <x v="36"/>
    <x v="0"/>
    <x v="3"/>
    <x v="1"/>
    <n v="11"/>
  </r>
  <r>
    <x v="36"/>
    <x v="0"/>
    <x v="3"/>
    <x v="2"/>
    <n v="38"/>
  </r>
  <r>
    <x v="36"/>
    <x v="0"/>
    <x v="3"/>
    <x v="2"/>
    <n v="2"/>
  </r>
  <r>
    <x v="36"/>
    <x v="0"/>
    <x v="3"/>
    <x v="3"/>
    <n v="25"/>
  </r>
  <r>
    <x v="36"/>
    <x v="0"/>
    <x v="3"/>
    <x v="3"/>
    <n v="19"/>
  </r>
  <r>
    <x v="36"/>
    <x v="1"/>
    <x v="0"/>
    <x v="0"/>
    <n v="19"/>
  </r>
  <r>
    <x v="36"/>
    <x v="1"/>
    <x v="0"/>
    <x v="0"/>
    <n v="4"/>
  </r>
  <r>
    <x v="36"/>
    <x v="1"/>
    <x v="0"/>
    <x v="1"/>
    <n v="28"/>
  </r>
  <r>
    <x v="36"/>
    <x v="1"/>
    <x v="0"/>
    <x v="1"/>
    <n v="9"/>
  </r>
  <r>
    <x v="36"/>
    <x v="1"/>
    <x v="0"/>
    <x v="2"/>
    <n v="38"/>
  </r>
  <r>
    <x v="36"/>
    <x v="1"/>
    <x v="0"/>
    <x v="2"/>
    <n v="2"/>
  </r>
  <r>
    <x v="36"/>
    <x v="1"/>
    <x v="0"/>
    <x v="3"/>
    <n v="35"/>
  </r>
  <r>
    <x v="36"/>
    <x v="1"/>
    <x v="0"/>
    <x v="3"/>
    <n v="9"/>
  </r>
  <r>
    <x v="36"/>
    <x v="1"/>
    <x v="1"/>
    <x v="0"/>
    <n v="19"/>
  </r>
  <r>
    <x v="36"/>
    <x v="1"/>
    <x v="1"/>
    <x v="0"/>
    <n v="4"/>
  </r>
  <r>
    <x v="36"/>
    <x v="1"/>
    <x v="1"/>
    <x v="1"/>
    <n v="30"/>
  </r>
  <r>
    <x v="36"/>
    <x v="1"/>
    <x v="1"/>
    <x v="1"/>
    <n v="7"/>
  </r>
  <r>
    <x v="36"/>
    <x v="1"/>
    <x v="1"/>
    <x v="2"/>
    <n v="40"/>
  </r>
  <r>
    <x v="36"/>
    <x v="1"/>
    <x v="1"/>
    <x v="2"/>
    <n v="2"/>
  </r>
  <r>
    <x v="36"/>
    <x v="1"/>
    <x v="1"/>
    <x v="3"/>
    <n v="29"/>
  </r>
  <r>
    <x v="36"/>
    <x v="1"/>
    <x v="1"/>
    <x v="3"/>
    <n v="20"/>
  </r>
  <r>
    <x v="36"/>
    <x v="1"/>
    <x v="2"/>
    <x v="0"/>
    <n v="18"/>
  </r>
  <r>
    <x v="36"/>
    <x v="1"/>
    <x v="2"/>
    <x v="0"/>
    <n v="3"/>
  </r>
  <r>
    <x v="36"/>
    <x v="1"/>
    <x v="2"/>
    <x v="1"/>
    <n v="32"/>
  </r>
  <r>
    <x v="36"/>
    <x v="1"/>
    <x v="2"/>
    <x v="1"/>
    <n v="7"/>
  </r>
  <r>
    <x v="36"/>
    <x v="1"/>
    <x v="2"/>
    <x v="2"/>
    <n v="39"/>
  </r>
  <r>
    <x v="36"/>
    <x v="1"/>
    <x v="2"/>
    <x v="2"/>
    <n v="2"/>
  </r>
  <r>
    <x v="36"/>
    <x v="1"/>
    <x v="2"/>
    <x v="3"/>
    <n v="33"/>
  </r>
  <r>
    <x v="36"/>
    <x v="1"/>
    <x v="2"/>
    <x v="3"/>
    <n v="19"/>
  </r>
  <r>
    <x v="36"/>
    <x v="1"/>
    <x v="3"/>
    <x v="0"/>
    <n v="16"/>
  </r>
  <r>
    <x v="36"/>
    <x v="1"/>
    <x v="3"/>
    <x v="0"/>
    <n v="3"/>
  </r>
  <r>
    <x v="36"/>
    <x v="1"/>
    <x v="3"/>
    <x v="1"/>
    <n v="30"/>
  </r>
  <r>
    <x v="36"/>
    <x v="1"/>
    <x v="3"/>
    <x v="1"/>
    <n v="8"/>
  </r>
  <r>
    <x v="36"/>
    <x v="1"/>
    <x v="3"/>
    <x v="2"/>
    <n v="35"/>
  </r>
  <r>
    <x v="36"/>
    <x v="1"/>
    <x v="3"/>
    <x v="2"/>
    <n v="2"/>
  </r>
  <r>
    <x v="36"/>
    <x v="1"/>
    <x v="3"/>
    <x v="3"/>
    <n v="31"/>
  </r>
  <r>
    <x v="36"/>
    <x v="1"/>
    <x v="3"/>
    <x v="3"/>
    <n v="20"/>
  </r>
  <r>
    <x v="36"/>
    <x v="2"/>
    <x v="0"/>
    <x v="0"/>
    <n v="20"/>
  </r>
  <r>
    <x v="36"/>
    <x v="2"/>
    <x v="0"/>
    <x v="0"/>
    <n v="4"/>
  </r>
  <r>
    <x v="36"/>
    <x v="2"/>
    <x v="0"/>
    <x v="1"/>
    <n v="30"/>
  </r>
  <r>
    <x v="36"/>
    <x v="2"/>
    <x v="0"/>
    <x v="1"/>
    <n v="9"/>
  </r>
  <r>
    <x v="36"/>
    <x v="2"/>
    <x v="0"/>
    <x v="2"/>
    <n v="38"/>
  </r>
  <r>
    <x v="36"/>
    <x v="2"/>
    <x v="0"/>
    <x v="2"/>
    <n v="2"/>
  </r>
  <r>
    <x v="36"/>
    <x v="2"/>
    <x v="0"/>
    <x v="3"/>
    <n v="29"/>
  </r>
  <r>
    <x v="36"/>
    <x v="2"/>
    <x v="0"/>
    <x v="3"/>
    <n v="20"/>
  </r>
  <r>
    <x v="36"/>
    <x v="2"/>
    <x v="1"/>
    <x v="0"/>
    <n v="23"/>
  </r>
  <r>
    <x v="36"/>
    <x v="2"/>
    <x v="1"/>
    <x v="1"/>
    <n v="48"/>
  </r>
  <r>
    <x v="36"/>
    <x v="2"/>
    <x v="1"/>
    <x v="2"/>
    <n v="41"/>
  </r>
  <r>
    <x v="36"/>
    <x v="2"/>
    <x v="1"/>
    <x v="3"/>
    <n v="42"/>
  </r>
  <r>
    <x v="36"/>
    <x v="2"/>
    <x v="2"/>
    <x v="0"/>
    <n v="24"/>
  </r>
  <r>
    <x v="36"/>
    <x v="2"/>
    <x v="2"/>
    <x v="1"/>
    <n v="47"/>
  </r>
  <r>
    <x v="36"/>
    <x v="2"/>
    <x v="2"/>
    <x v="2"/>
    <n v="42"/>
  </r>
  <r>
    <x v="36"/>
    <x v="2"/>
    <x v="2"/>
    <x v="3"/>
    <n v="44"/>
  </r>
  <r>
    <x v="36"/>
    <x v="2"/>
    <x v="3"/>
    <x v="0"/>
    <n v="26"/>
  </r>
  <r>
    <x v="36"/>
    <x v="2"/>
    <x v="3"/>
    <x v="1"/>
    <n v="41"/>
  </r>
  <r>
    <x v="36"/>
    <x v="2"/>
    <x v="3"/>
    <x v="2"/>
    <n v="45"/>
  </r>
  <r>
    <x v="36"/>
    <x v="2"/>
    <x v="3"/>
    <x v="3"/>
    <n v="44"/>
  </r>
  <r>
    <x v="37"/>
    <x v="0"/>
    <x v="0"/>
    <x v="0"/>
    <n v="20"/>
  </r>
  <r>
    <x v="37"/>
    <x v="0"/>
    <x v="0"/>
    <x v="0"/>
    <n v="7"/>
  </r>
  <r>
    <x v="37"/>
    <x v="0"/>
    <x v="0"/>
    <x v="1"/>
    <n v="33"/>
  </r>
  <r>
    <x v="37"/>
    <x v="0"/>
    <x v="0"/>
    <x v="1"/>
    <n v="1"/>
  </r>
  <r>
    <x v="37"/>
    <x v="0"/>
    <x v="0"/>
    <x v="1"/>
    <n v="22"/>
  </r>
  <r>
    <x v="37"/>
    <x v="0"/>
    <x v="0"/>
    <x v="2"/>
    <n v="46"/>
  </r>
  <r>
    <x v="37"/>
    <x v="0"/>
    <x v="0"/>
    <x v="2"/>
    <n v="3"/>
  </r>
  <r>
    <x v="37"/>
    <x v="0"/>
    <x v="0"/>
    <x v="3"/>
    <n v="32"/>
  </r>
  <r>
    <x v="37"/>
    <x v="0"/>
    <x v="0"/>
    <x v="3"/>
    <n v="16"/>
  </r>
  <r>
    <x v="37"/>
    <x v="0"/>
    <x v="1"/>
    <x v="0"/>
    <n v="20"/>
  </r>
  <r>
    <x v="37"/>
    <x v="0"/>
    <x v="1"/>
    <x v="0"/>
    <n v="4"/>
  </r>
  <r>
    <x v="37"/>
    <x v="0"/>
    <x v="1"/>
    <x v="1"/>
    <n v="28"/>
  </r>
  <r>
    <x v="37"/>
    <x v="0"/>
    <x v="1"/>
    <x v="1"/>
    <n v="1"/>
  </r>
  <r>
    <x v="37"/>
    <x v="0"/>
    <x v="1"/>
    <x v="1"/>
    <n v="18"/>
  </r>
  <r>
    <x v="37"/>
    <x v="0"/>
    <x v="1"/>
    <x v="2"/>
    <n v="41"/>
  </r>
  <r>
    <x v="37"/>
    <x v="0"/>
    <x v="1"/>
    <x v="2"/>
    <n v="5"/>
  </r>
  <r>
    <x v="37"/>
    <x v="0"/>
    <x v="1"/>
    <x v="3"/>
    <n v="33"/>
  </r>
  <r>
    <x v="37"/>
    <x v="0"/>
    <x v="1"/>
    <x v="3"/>
    <n v="16"/>
  </r>
  <r>
    <x v="37"/>
    <x v="0"/>
    <x v="2"/>
    <x v="0"/>
    <n v="21"/>
  </r>
  <r>
    <x v="37"/>
    <x v="0"/>
    <x v="2"/>
    <x v="0"/>
    <n v="4"/>
  </r>
  <r>
    <x v="37"/>
    <x v="0"/>
    <x v="2"/>
    <x v="1"/>
    <n v="27"/>
  </r>
  <r>
    <x v="37"/>
    <x v="0"/>
    <x v="2"/>
    <x v="1"/>
    <n v="1"/>
  </r>
  <r>
    <x v="37"/>
    <x v="0"/>
    <x v="2"/>
    <x v="1"/>
    <n v="25"/>
  </r>
  <r>
    <x v="37"/>
    <x v="0"/>
    <x v="2"/>
    <x v="2"/>
    <n v="43"/>
  </r>
  <r>
    <x v="37"/>
    <x v="0"/>
    <x v="2"/>
    <x v="2"/>
    <n v="5"/>
  </r>
  <r>
    <x v="37"/>
    <x v="0"/>
    <x v="2"/>
    <x v="3"/>
    <n v="32"/>
  </r>
  <r>
    <x v="37"/>
    <x v="0"/>
    <x v="2"/>
    <x v="3"/>
    <n v="14"/>
  </r>
  <r>
    <x v="37"/>
    <x v="0"/>
    <x v="3"/>
    <x v="0"/>
    <n v="20"/>
  </r>
  <r>
    <x v="37"/>
    <x v="0"/>
    <x v="3"/>
    <x v="0"/>
    <n v="4"/>
  </r>
  <r>
    <x v="37"/>
    <x v="0"/>
    <x v="3"/>
    <x v="1"/>
    <n v="31"/>
  </r>
  <r>
    <x v="37"/>
    <x v="0"/>
    <x v="3"/>
    <x v="1"/>
    <n v="1"/>
  </r>
  <r>
    <x v="37"/>
    <x v="0"/>
    <x v="3"/>
    <x v="1"/>
    <n v="26"/>
  </r>
  <r>
    <x v="37"/>
    <x v="0"/>
    <x v="3"/>
    <x v="2"/>
    <n v="44"/>
  </r>
  <r>
    <x v="37"/>
    <x v="0"/>
    <x v="3"/>
    <x v="2"/>
    <n v="5"/>
  </r>
  <r>
    <x v="37"/>
    <x v="0"/>
    <x v="3"/>
    <x v="3"/>
    <n v="30"/>
  </r>
  <r>
    <x v="37"/>
    <x v="0"/>
    <x v="3"/>
    <x v="3"/>
    <n v="16"/>
  </r>
  <r>
    <x v="37"/>
    <x v="1"/>
    <x v="0"/>
    <x v="0"/>
    <n v="21"/>
  </r>
  <r>
    <x v="37"/>
    <x v="1"/>
    <x v="0"/>
    <x v="0"/>
    <n v="4"/>
  </r>
  <r>
    <x v="37"/>
    <x v="1"/>
    <x v="0"/>
    <x v="1"/>
    <n v="36"/>
  </r>
  <r>
    <x v="37"/>
    <x v="1"/>
    <x v="0"/>
    <x v="1"/>
    <n v="1"/>
  </r>
  <r>
    <x v="37"/>
    <x v="1"/>
    <x v="0"/>
    <x v="1"/>
    <n v="28"/>
  </r>
  <r>
    <x v="37"/>
    <x v="1"/>
    <x v="0"/>
    <x v="2"/>
    <n v="42"/>
  </r>
  <r>
    <x v="37"/>
    <x v="1"/>
    <x v="0"/>
    <x v="2"/>
    <n v="5"/>
  </r>
  <r>
    <x v="37"/>
    <x v="1"/>
    <x v="0"/>
    <x v="3"/>
    <n v="31"/>
  </r>
  <r>
    <x v="37"/>
    <x v="1"/>
    <x v="0"/>
    <x v="3"/>
    <n v="17"/>
  </r>
  <r>
    <x v="37"/>
    <x v="1"/>
    <x v="1"/>
    <x v="0"/>
    <n v="20"/>
  </r>
  <r>
    <x v="37"/>
    <x v="1"/>
    <x v="1"/>
    <x v="0"/>
    <n v="4"/>
  </r>
  <r>
    <x v="37"/>
    <x v="1"/>
    <x v="1"/>
    <x v="1"/>
    <n v="39"/>
  </r>
  <r>
    <x v="37"/>
    <x v="1"/>
    <x v="1"/>
    <x v="1"/>
    <n v="1"/>
  </r>
  <r>
    <x v="37"/>
    <x v="1"/>
    <x v="1"/>
    <x v="1"/>
    <n v="26"/>
  </r>
  <r>
    <x v="37"/>
    <x v="1"/>
    <x v="1"/>
    <x v="2"/>
    <n v="42"/>
  </r>
  <r>
    <x v="37"/>
    <x v="1"/>
    <x v="1"/>
    <x v="2"/>
    <n v="5"/>
  </r>
  <r>
    <x v="37"/>
    <x v="1"/>
    <x v="1"/>
    <x v="3"/>
    <n v="32"/>
  </r>
  <r>
    <x v="37"/>
    <x v="1"/>
    <x v="1"/>
    <x v="3"/>
    <n v="20"/>
  </r>
  <r>
    <x v="37"/>
    <x v="1"/>
    <x v="2"/>
    <x v="0"/>
    <n v="19"/>
  </r>
  <r>
    <x v="37"/>
    <x v="1"/>
    <x v="2"/>
    <x v="0"/>
    <n v="5"/>
  </r>
  <r>
    <x v="37"/>
    <x v="1"/>
    <x v="2"/>
    <x v="1"/>
    <n v="39"/>
  </r>
  <r>
    <x v="37"/>
    <x v="1"/>
    <x v="2"/>
    <x v="1"/>
    <n v="22"/>
  </r>
  <r>
    <x v="37"/>
    <x v="1"/>
    <x v="2"/>
    <x v="2"/>
    <n v="39"/>
  </r>
  <r>
    <x v="37"/>
    <x v="1"/>
    <x v="2"/>
    <x v="2"/>
    <n v="6"/>
  </r>
  <r>
    <x v="37"/>
    <x v="1"/>
    <x v="2"/>
    <x v="3"/>
    <n v="39"/>
  </r>
  <r>
    <x v="37"/>
    <x v="1"/>
    <x v="2"/>
    <x v="3"/>
    <n v="20"/>
  </r>
  <r>
    <x v="37"/>
    <x v="1"/>
    <x v="3"/>
    <x v="0"/>
    <n v="19"/>
  </r>
  <r>
    <x v="37"/>
    <x v="1"/>
    <x v="3"/>
    <x v="0"/>
    <n v="5"/>
  </r>
  <r>
    <x v="37"/>
    <x v="1"/>
    <x v="3"/>
    <x v="1"/>
    <n v="39"/>
  </r>
  <r>
    <x v="37"/>
    <x v="1"/>
    <x v="3"/>
    <x v="1"/>
    <n v="1"/>
  </r>
  <r>
    <x v="37"/>
    <x v="1"/>
    <x v="3"/>
    <x v="1"/>
    <n v="21"/>
  </r>
  <r>
    <x v="37"/>
    <x v="1"/>
    <x v="3"/>
    <x v="2"/>
    <n v="44"/>
  </r>
  <r>
    <x v="37"/>
    <x v="1"/>
    <x v="3"/>
    <x v="2"/>
    <n v="6"/>
  </r>
  <r>
    <x v="37"/>
    <x v="1"/>
    <x v="3"/>
    <x v="3"/>
    <n v="34"/>
  </r>
  <r>
    <x v="37"/>
    <x v="1"/>
    <x v="3"/>
    <x v="3"/>
    <n v="20"/>
  </r>
  <r>
    <x v="37"/>
    <x v="2"/>
    <x v="0"/>
    <x v="0"/>
    <n v="22"/>
  </r>
  <r>
    <x v="37"/>
    <x v="2"/>
    <x v="0"/>
    <x v="0"/>
    <n v="3"/>
  </r>
  <r>
    <x v="37"/>
    <x v="2"/>
    <x v="0"/>
    <x v="1"/>
    <n v="40"/>
  </r>
  <r>
    <x v="37"/>
    <x v="2"/>
    <x v="0"/>
    <x v="1"/>
    <n v="1"/>
  </r>
  <r>
    <x v="37"/>
    <x v="2"/>
    <x v="0"/>
    <x v="1"/>
    <n v="29"/>
  </r>
  <r>
    <x v="37"/>
    <x v="2"/>
    <x v="0"/>
    <x v="2"/>
    <n v="44"/>
  </r>
  <r>
    <x v="37"/>
    <x v="2"/>
    <x v="0"/>
    <x v="2"/>
    <n v="6"/>
  </r>
  <r>
    <x v="37"/>
    <x v="2"/>
    <x v="0"/>
    <x v="3"/>
    <n v="37"/>
  </r>
  <r>
    <x v="37"/>
    <x v="2"/>
    <x v="0"/>
    <x v="3"/>
    <n v="19"/>
  </r>
  <r>
    <x v="37"/>
    <x v="2"/>
    <x v="1"/>
    <x v="0"/>
    <n v="25"/>
  </r>
  <r>
    <x v="37"/>
    <x v="2"/>
    <x v="1"/>
    <x v="1"/>
    <n v="71"/>
  </r>
  <r>
    <x v="37"/>
    <x v="2"/>
    <x v="1"/>
    <x v="2"/>
    <n v="48"/>
  </r>
  <r>
    <x v="37"/>
    <x v="2"/>
    <x v="1"/>
    <x v="3"/>
    <n v="50"/>
  </r>
  <r>
    <x v="37"/>
    <x v="2"/>
    <x v="2"/>
    <x v="0"/>
    <n v="26"/>
  </r>
  <r>
    <x v="37"/>
    <x v="2"/>
    <x v="2"/>
    <x v="1"/>
    <n v="69"/>
  </r>
  <r>
    <x v="37"/>
    <x v="2"/>
    <x v="2"/>
    <x v="2"/>
    <n v="47"/>
  </r>
  <r>
    <x v="37"/>
    <x v="2"/>
    <x v="2"/>
    <x v="3"/>
    <n v="49"/>
  </r>
  <r>
    <x v="37"/>
    <x v="2"/>
    <x v="3"/>
    <x v="0"/>
    <n v="26"/>
  </r>
  <r>
    <x v="37"/>
    <x v="2"/>
    <x v="3"/>
    <x v="1"/>
    <n v="73"/>
  </r>
  <r>
    <x v="37"/>
    <x v="2"/>
    <x v="3"/>
    <x v="2"/>
    <n v="43"/>
  </r>
  <r>
    <x v="37"/>
    <x v="2"/>
    <x v="3"/>
    <x v="3"/>
    <n v="50"/>
  </r>
  <r>
    <x v="38"/>
    <x v="0"/>
    <x v="0"/>
    <x v="0"/>
    <n v="45"/>
  </r>
  <r>
    <x v="38"/>
    <x v="0"/>
    <x v="0"/>
    <x v="0"/>
    <n v="22"/>
  </r>
  <r>
    <x v="38"/>
    <x v="0"/>
    <x v="0"/>
    <x v="1"/>
    <n v="55"/>
  </r>
  <r>
    <x v="38"/>
    <x v="0"/>
    <x v="0"/>
    <x v="1"/>
    <n v="1"/>
  </r>
  <r>
    <x v="38"/>
    <x v="0"/>
    <x v="0"/>
    <x v="1"/>
    <n v="34"/>
  </r>
  <r>
    <x v="38"/>
    <x v="0"/>
    <x v="0"/>
    <x v="2"/>
    <n v="83"/>
  </r>
  <r>
    <x v="38"/>
    <x v="0"/>
    <x v="0"/>
    <x v="2"/>
    <n v="3"/>
  </r>
  <r>
    <x v="38"/>
    <x v="0"/>
    <x v="0"/>
    <x v="3"/>
    <n v="50"/>
  </r>
  <r>
    <x v="38"/>
    <x v="0"/>
    <x v="0"/>
    <x v="3"/>
    <n v="39"/>
  </r>
  <r>
    <x v="38"/>
    <x v="0"/>
    <x v="1"/>
    <x v="0"/>
    <n v="45"/>
  </r>
  <r>
    <x v="38"/>
    <x v="0"/>
    <x v="1"/>
    <x v="0"/>
    <n v="18"/>
  </r>
  <r>
    <x v="38"/>
    <x v="0"/>
    <x v="1"/>
    <x v="1"/>
    <n v="54"/>
  </r>
  <r>
    <x v="38"/>
    <x v="0"/>
    <x v="1"/>
    <x v="1"/>
    <n v="1"/>
  </r>
  <r>
    <x v="38"/>
    <x v="0"/>
    <x v="1"/>
    <x v="1"/>
    <n v="35"/>
  </r>
  <r>
    <x v="38"/>
    <x v="0"/>
    <x v="1"/>
    <x v="2"/>
    <n v="83"/>
  </r>
  <r>
    <x v="38"/>
    <x v="0"/>
    <x v="1"/>
    <x v="2"/>
    <n v="3"/>
  </r>
  <r>
    <x v="38"/>
    <x v="0"/>
    <x v="1"/>
    <x v="3"/>
    <n v="51"/>
  </r>
  <r>
    <x v="38"/>
    <x v="0"/>
    <x v="1"/>
    <x v="3"/>
    <n v="36"/>
  </r>
  <r>
    <x v="38"/>
    <x v="0"/>
    <x v="2"/>
    <x v="0"/>
    <n v="46"/>
  </r>
  <r>
    <x v="38"/>
    <x v="0"/>
    <x v="2"/>
    <x v="0"/>
    <n v="18"/>
  </r>
  <r>
    <x v="38"/>
    <x v="0"/>
    <x v="2"/>
    <x v="1"/>
    <n v="55"/>
  </r>
  <r>
    <x v="38"/>
    <x v="0"/>
    <x v="2"/>
    <x v="1"/>
    <n v="1"/>
  </r>
  <r>
    <x v="38"/>
    <x v="0"/>
    <x v="2"/>
    <x v="1"/>
    <n v="36"/>
  </r>
  <r>
    <x v="38"/>
    <x v="0"/>
    <x v="2"/>
    <x v="2"/>
    <n v="85"/>
  </r>
  <r>
    <x v="38"/>
    <x v="0"/>
    <x v="2"/>
    <x v="2"/>
    <n v="3"/>
  </r>
  <r>
    <x v="38"/>
    <x v="0"/>
    <x v="2"/>
    <x v="3"/>
    <n v="48"/>
  </r>
  <r>
    <x v="38"/>
    <x v="0"/>
    <x v="2"/>
    <x v="3"/>
    <n v="31"/>
  </r>
  <r>
    <x v="38"/>
    <x v="0"/>
    <x v="3"/>
    <x v="0"/>
    <n v="43"/>
  </r>
  <r>
    <x v="38"/>
    <x v="0"/>
    <x v="3"/>
    <x v="0"/>
    <n v="13"/>
  </r>
  <r>
    <x v="38"/>
    <x v="0"/>
    <x v="3"/>
    <x v="1"/>
    <n v="57"/>
  </r>
  <r>
    <x v="38"/>
    <x v="0"/>
    <x v="3"/>
    <x v="1"/>
    <n v="1"/>
  </r>
  <r>
    <x v="38"/>
    <x v="0"/>
    <x v="3"/>
    <x v="1"/>
    <n v="41"/>
  </r>
  <r>
    <x v="38"/>
    <x v="0"/>
    <x v="3"/>
    <x v="2"/>
    <n v="84"/>
  </r>
  <r>
    <x v="38"/>
    <x v="0"/>
    <x v="3"/>
    <x v="2"/>
    <n v="3"/>
  </r>
  <r>
    <x v="38"/>
    <x v="0"/>
    <x v="3"/>
    <x v="3"/>
    <n v="46"/>
  </r>
  <r>
    <x v="38"/>
    <x v="0"/>
    <x v="3"/>
    <x v="3"/>
    <n v="30"/>
  </r>
  <r>
    <x v="38"/>
    <x v="1"/>
    <x v="0"/>
    <x v="0"/>
    <n v="40"/>
  </r>
  <r>
    <x v="38"/>
    <x v="1"/>
    <x v="0"/>
    <x v="0"/>
    <n v="8"/>
  </r>
  <r>
    <x v="38"/>
    <x v="1"/>
    <x v="0"/>
    <x v="1"/>
    <n v="55"/>
  </r>
  <r>
    <x v="38"/>
    <x v="1"/>
    <x v="0"/>
    <x v="1"/>
    <n v="1"/>
  </r>
  <r>
    <x v="38"/>
    <x v="1"/>
    <x v="0"/>
    <x v="1"/>
    <n v="37"/>
  </r>
  <r>
    <x v="38"/>
    <x v="1"/>
    <x v="0"/>
    <x v="2"/>
    <n v="77"/>
  </r>
  <r>
    <x v="38"/>
    <x v="1"/>
    <x v="0"/>
    <x v="2"/>
    <n v="3"/>
  </r>
  <r>
    <x v="38"/>
    <x v="1"/>
    <x v="0"/>
    <x v="3"/>
    <n v="45"/>
  </r>
  <r>
    <x v="38"/>
    <x v="1"/>
    <x v="0"/>
    <x v="3"/>
    <n v="31"/>
  </r>
  <r>
    <x v="38"/>
    <x v="1"/>
    <x v="1"/>
    <x v="0"/>
    <n v="39"/>
  </r>
  <r>
    <x v="38"/>
    <x v="1"/>
    <x v="1"/>
    <x v="0"/>
    <n v="9"/>
  </r>
  <r>
    <x v="38"/>
    <x v="1"/>
    <x v="1"/>
    <x v="1"/>
    <n v="59"/>
  </r>
  <r>
    <x v="38"/>
    <x v="1"/>
    <x v="1"/>
    <x v="1"/>
    <n v="1"/>
  </r>
  <r>
    <x v="38"/>
    <x v="1"/>
    <x v="1"/>
    <x v="1"/>
    <n v="31"/>
  </r>
  <r>
    <x v="38"/>
    <x v="1"/>
    <x v="1"/>
    <x v="2"/>
    <n v="71"/>
  </r>
  <r>
    <x v="38"/>
    <x v="1"/>
    <x v="1"/>
    <x v="2"/>
    <n v="4"/>
  </r>
  <r>
    <x v="38"/>
    <x v="1"/>
    <x v="1"/>
    <x v="3"/>
    <n v="56"/>
  </r>
  <r>
    <x v="38"/>
    <x v="1"/>
    <x v="1"/>
    <x v="3"/>
    <n v="33"/>
  </r>
  <r>
    <x v="38"/>
    <x v="1"/>
    <x v="2"/>
    <x v="0"/>
    <n v="37"/>
  </r>
  <r>
    <x v="38"/>
    <x v="1"/>
    <x v="2"/>
    <x v="0"/>
    <n v="8"/>
  </r>
  <r>
    <x v="38"/>
    <x v="1"/>
    <x v="2"/>
    <x v="1"/>
    <n v="61"/>
  </r>
  <r>
    <x v="38"/>
    <x v="1"/>
    <x v="2"/>
    <x v="1"/>
    <n v="1"/>
  </r>
  <r>
    <x v="38"/>
    <x v="1"/>
    <x v="2"/>
    <x v="1"/>
    <n v="29"/>
  </r>
  <r>
    <x v="38"/>
    <x v="1"/>
    <x v="2"/>
    <x v="2"/>
    <n v="72"/>
  </r>
  <r>
    <x v="38"/>
    <x v="1"/>
    <x v="2"/>
    <x v="2"/>
    <n v="4"/>
  </r>
  <r>
    <x v="38"/>
    <x v="1"/>
    <x v="2"/>
    <x v="3"/>
    <n v="58"/>
  </r>
  <r>
    <x v="38"/>
    <x v="1"/>
    <x v="2"/>
    <x v="3"/>
    <n v="30"/>
  </r>
  <r>
    <x v="38"/>
    <x v="1"/>
    <x v="3"/>
    <x v="0"/>
    <n v="35"/>
  </r>
  <r>
    <x v="38"/>
    <x v="1"/>
    <x v="3"/>
    <x v="0"/>
    <n v="10"/>
  </r>
  <r>
    <x v="38"/>
    <x v="1"/>
    <x v="3"/>
    <x v="1"/>
    <n v="57"/>
  </r>
  <r>
    <x v="38"/>
    <x v="1"/>
    <x v="3"/>
    <x v="1"/>
    <n v="1"/>
  </r>
  <r>
    <x v="38"/>
    <x v="1"/>
    <x v="3"/>
    <x v="1"/>
    <n v="29"/>
  </r>
  <r>
    <x v="38"/>
    <x v="1"/>
    <x v="3"/>
    <x v="2"/>
    <n v="65"/>
  </r>
  <r>
    <x v="38"/>
    <x v="1"/>
    <x v="3"/>
    <x v="2"/>
    <n v="4"/>
  </r>
  <r>
    <x v="38"/>
    <x v="1"/>
    <x v="3"/>
    <x v="3"/>
    <n v="53"/>
  </r>
  <r>
    <x v="38"/>
    <x v="1"/>
    <x v="3"/>
    <x v="3"/>
    <n v="27"/>
  </r>
  <r>
    <x v="38"/>
    <x v="2"/>
    <x v="0"/>
    <x v="0"/>
    <n v="38"/>
  </r>
  <r>
    <x v="38"/>
    <x v="2"/>
    <x v="0"/>
    <x v="0"/>
    <n v="10"/>
  </r>
  <r>
    <x v="38"/>
    <x v="2"/>
    <x v="0"/>
    <x v="1"/>
    <n v="56"/>
  </r>
  <r>
    <x v="38"/>
    <x v="2"/>
    <x v="0"/>
    <x v="1"/>
    <n v="1"/>
  </r>
  <r>
    <x v="38"/>
    <x v="2"/>
    <x v="0"/>
    <x v="1"/>
    <n v="37"/>
  </r>
  <r>
    <x v="38"/>
    <x v="2"/>
    <x v="0"/>
    <x v="2"/>
    <n v="67"/>
  </r>
  <r>
    <x v="38"/>
    <x v="2"/>
    <x v="0"/>
    <x v="2"/>
    <n v="5"/>
  </r>
  <r>
    <x v="38"/>
    <x v="2"/>
    <x v="0"/>
    <x v="3"/>
    <n v="55"/>
  </r>
  <r>
    <x v="38"/>
    <x v="2"/>
    <x v="0"/>
    <x v="3"/>
    <n v="31"/>
  </r>
  <r>
    <x v="38"/>
    <x v="2"/>
    <x v="1"/>
    <x v="0"/>
    <n v="46"/>
  </r>
  <r>
    <x v="38"/>
    <x v="2"/>
    <x v="1"/>
    <x v="1"/>
    <n v="99"/>
  </r>
  <r>
    <x v="38"/>
    <x v="2"/>
    <x v="1"/>
    <x v="2"/>
    <n v="70"/>
  </r>
  <r>
    <x v="38"/>
    <x v="2"/>
    <x v="1"/>
    <x v="3"/>
    <n v="81"/>
  </r>
  <r>
    <x v="38"/>
    <x v="2"/>
    <x v="2"/>
    <x v="0"/>
    <n v="43"/>
  </r>
  <r>
    <x v="38"/>
    <x v="2"/>
    <x v="2"/>
    <x v="1"/>
    <n v="95"/>
  </r>
  <r>
    <x v="38"/>
    <x v="2"/>
    <x v="2"/>
    <x v="2"/>
    <n v="72"/>
  </r>
  <r>
    <x v="38"/>
    <x v="2"/>
    <x v="2"/>
    <x v="3"/>
    <n v="78"/>
  </r>
  <r>
    <x v="38"/>
    <x v="2"/>
    <x v="3"/>
    <x v="0"/>
    <n v="41"/>
  </r>
  <r>
    <x v="38"/>
    <x v="2"/>
    <x v="3"/>
    <x v="1"/>
    <n v="91"/>
  </r>
  <r>
    <x v="38"/>
    <x v="2"/>
    <x v="3"/>
    <x v="2"/>
    <n v="65"/>
  </r>
  <r>
    <x v="38"/>
    <x v="2"/>
    <x v="3"/>
    <x v="3"/>
    <n v="80"/>
  </r>
  <r>
    <x v="39"/>
    <x v="0"/>
    <x v="0"/>
    <x v="0"/>
    <n v="20"/>
  </r>
  <r>
    <x v="39"/>
    <x v="0"/>
    <x v="0"/>
    <x v="0"/>
    <n v="5"/>
  </r>
  <r>
    <x v="39"/>
    <x v="0"/>
    <x v="0"/>
    <x v="1"/>
    <n v="24"/>
  </r>
  <r>
    <x v="39"/>
    <x v="0"/>
    <x v="0"/>
    <x v="1"/>
    <n v="8"/>
  </r>
  <r>
    <x v="39"/>
    <x v="0"/>
    <x v="0"/>
    <x v="2"/>
    <n v="22"/>
  </r>
  <r>
    <x v="39"/>
    <x v="0"/>
    <x v="0"/>
    <x v="3"/>
    <n v="23"/>
  </r>
  <r>
    <x v="39"/>
    <x v="0"/>
    <x v="0"/>
    <x v="3"/>
    <n v="12"/>
  </r>
  <r>
    <x v="39"/>
    <x v="0"/>
    <x v="1"/>
    <x v="0"/>
    <n v="18"/>
  </r>
  <r>
    <x v="39"/>
    <x v="0"/>
    <x v="1"/>
    <x v="0"/>
    <n v="3"/>
  </r>
  <r>
    <x v="39"/>
    <x v="0"/>
    <x v="1"/>
    <x v="1"/>
    <n v="24"/>
  </r>
  <r>
    <x v="39"/>
    <x v="0"/>
    <x v="1"/>
    <x v="1"/>
    <n v="8"/>
  </r>
  <r>
    <x v="39"/>
    <x v="0"/>
    <x v="1"/>
    <x v="2"/>
    <n v="18"/>
  </r>
  <r>
    <x v="39"/>
    <x v="0"/>
    <x v="1"/>
    <x v="3"/>
    <n v="26"/>
  </r>
  <r>
    <x v="39"/>
    <x v="0"/>
    <x v="1"/>
    <x v="3"/>
    <n v="10"/>
  </r>
  <r>
    <x v="39"/>
    <x v="0"/>
    <x v="2"/>
    <x v="0"/>
    <n v="17"/>
  </r>
  <r>
    <x v="39"/>
    <x v="0"/>
    <x v="2"/>
    <x v="0"/>
    <n v="4"/>
  </r>
  <r>
    <x v="39"/>
    <x v="0"/>
    <x v="2"/>
    <x v="1"/>
    <n v="24"/>
  </r>
  <r>
    <x v="39"/>
    <x v="0"/>
    <x v="2"/>
    <x v="1"/>
    <n v="7"/>
  </r>
  <r>
    <x v="39"/>
    <x v="0"/>
    <x v="2"/>
    <x v="2"/>
    <n v="18"/>
  </r>
  <r>
    <x v="39"/>
    <x v="0"/>
    <x v="2"/>
    <x v="3"/>
    <n v="27"/>
  </r>
  <r>
    <x v="39"/>
    <x v="0"/>
    <x v="2"/>
    <x v="3"/>
    <n v="10"/>
  </r>
  <r>
    <x v="39"/>
    <x v="0"/>
    <x v="3"/>
    <x v="0"/>
    <n v="18"/>
  </r>
  <r>
    <x v="39"/>
    <x v="0"/>
    <x v="3"/>
    <x v="0"/>
    <n v="4"/>
  </r>
  <r>
    <x v="39"/>
    <x v="0"/>
    <x v="3"/>
    <x v="1"/>
    <n v="24"/>
  </r>
  <r>
    <x v="39"/>
    <x v="0"/>
    <x v="3"/>
    <x v="1"/>
    <n v="7"/>
  </r>
  <r>
    <x v="39"/>
    <x v="0"/>
    <x v="3"/>
    <x v="2"/>
    <n v="16"/>
  </r>
  <r>
    <x v="39"/>
    <x v="0"/>
    <x v="3"/>
    <x v="3"/>
    <n v="25"/>
  </r>
  <r>
    <x v="39"/>
    <x v="0"/>
    <x v="3"/>
    <x v="3"/>
    <n v="11"/>
  </r>
  <r>
    <x v="39"/>
    <x v="1"/>
    <x v="0"/>
    <x v="0"/>
    <n v="16"/>
  </r>
  <r>
    <x v="39"/>
    <x v="1"/>
    <x v="0"/>
    <x v="0"/>
    <n v="4"/>
  </r>
  <r>
    <x v="39"/>
    <x v="1"/>
    <x v="0"/>
    <x v="1"/>
    <n v="26"/>
  </r>
  <r>
    <x v="39"/>
    <x v="1"/>
    <x v="0"/>
    <x v="1"/>
    <n v="7"/>
  </r>
  <r>
    <x v="39"/>
    <x v="1"/>
    <x v="0"/>
    <x v="2"/>
    <n v="19"/>
  </r>
  <r>
    <x v="39"/>
    <x v="1"/>
    <x v="0"/>
    <x v="3"/>
    <n v="25"/>
  </r>
  <r>
    <x v="39"/>
    <x v="1"/>
    <x v="0"/>
    <x v="3"/>
    <n v="10"/>
  </r>
  <r>
    <x v="39"/>
    <x v="1"/>
    <x v="1"/>
    <x v="0"/>
    <n v="17"/>
  </r>
  <r>
    <x v="39"/>
    <x v="1"/>
    <x v="1"/>
    <x v="0"/>
    <n v="4"/>
  </r>
  <r>
    <x v="39"/>
    <x v="1"/>
    <x v="1"/>
    <x v="1"/>
    <n v="23"/>
  </r>
  <r>
    <x v="39"/>
    <x v="1"/>
    <x v="1"/>
    <x v="1"/>
    <n v="7"/>
  </r>
  <r>
    <x v="39"/>
    <x v="1"/>
    <x v="1"/>
    <x v="2"/>
    <n v="20"/>
  </r>
  <r>
    <x v="39"/>
    <x v="1"/>
    <x v="1"/>
    <x v="2"/>
    <n v="1"/>
  </r>
  <r>
    <x v="39"/>
    <x v="1"/>
    <x v="1"/>
    <x v="3"/>
    <n v="32"/>
  </r>
  <r>
    <x v="39"/>
    <x v="1"/>
    <x v="1"/>
    <x v="3"/>
    <n v="11"/>
  </r>
  <r>
    <x v="39"/>
    <x v="1"/>
    <x v="2"/>
    <x v="0"/>
    <n v="13"/>
  </r>
  <r>
    <x v="39"/>
    <x v="1"/>
    <x v="2"/>
    <x v="0"/>
    <n v="4"/>
  </r>
  <r>
    <x v="39"/>
    <x v="1"/>
    <x v="2"/>
    <x v="1"/>
    <n v="22"/>
  </r>
  <r>
    <x v="39"/>
    <x v="1"/>
    <x v="2"/>
    <x v="1"/>
    <n v="8"/>
  </r>
  <r>
    <x v="39"/>
    <x v="1"/>
    <x v="2"/>
    <x v="2"/>
    <n v="19"/>
  </r>
  <r>
    <x v="39"/>
    <x v="1"/>
    <x v="2"/>
    <x v="3"/>
    <n v="29"/>
  </r>
  <r>
    <x v="39"/>
    <x v="1"/>
    <x v="2"/>
    <x v="3"/>
    <n v="12"/>
  </r>
  <r>
    <x v="39"/>
    <x v="1"/>
    <x v="3"/>
    <x v="0"/>
    <n v="17"/>
  </r>
  <r>
    <x v="39"/>
    <x v="1"/>
    <x v="3"/>
    <x v="0"/>
    <n v="4"/>
  </r>
  <r>
    <x v="39"/>
    <x v="1"/>
    <x v="3"/>
    <x v="1"/>
    <n v="22"/>
  </r>
  <r>
    <x v="39"/>
    <x v="1"/>
    <x v="3"/>
    <x v="1"/>
    <n v="9"/>
  </r>
  <r>
    <x v="39"/>
    <x v="1"/>
    <x v="3"/>
    <x v="2"/>
    <n v="19"/>
  </r>
  <r>
    <x v="39"/>
    <x v="1"/>
    <x v="3"/>
    <x v="3"/>
    <n v="24"/>
  </r>
  <r>
    <x v="39"/>
    <x v="1"/>
    <x v="3"/>
    <x v="3"/>
    <n v="12"/>
  </r>
  <r>
    <x v="39"/>
    <x v="2"/>
    <x v="0"/>
    <x v="0"/>
    <n v="20"/>
  </r>
  <r>
    <x v="39"/>
    <x v="2"/>
    <x v="0"/>
    <x v="0"/>
    <n v="4"/>
  </r>
  <r>
    <x v="39"/>
    <x v="2"/>
    <x v="0"/>
    <x v="1"/>
    <n v="26"/>
  </r>
  <r>
    <x v="39"/>
    <x v="2"/>
    <x v="0"/>
    <x v="1"/>
    <n v="11"/>
  </r>
  <r>
    <x v="39"/>
    <x v="2"/>
    <x v="0"/>
    <x v="2"/>
    <n v="21"/>
  </r>
  <r>
    <x v="39"/>
    <x v="2"/>
    <x v="0"/>
    <x v="2"/>
    <n v="1"/>
  </r>
  <r>
    <x v="39"/>
    <x v="2"/>
    <x v="0"/>
    <x v="3"/>
    <n v="25"/>
  </r>
  <r>
    <x v="39"/>
    <x v="2"/>
    <x v="0"/>
    <x v="3"/>
    <n v="15"/>
  </r>
  <r>
    <x v="39"/>
    <x v="2"/>
    <x v="1"/>
    <x v="0"/>
    <n v="7"/>
  </r>
  <r>
    <x v="39"/>
    <x v="2"/>
    <x v="1"/>
    <x v="1"/>
    <n v="7"/>
  </r>
  <r>
    <x v="39"/>
    <x v="2"/>
    <x v="1"/>
    <x v="2"/>
    <n v="1"/>
  </r>
  <r>
    <x v="39"/>
    <x v="2"/>
    <x v="1"/>
    <x v="3"/>
    <n v="10"/>
  </r>
  <r>
    <x v="39"/>
    <x v="2"/>
    <x v="2"/>
    <x v="0"/>
    <n v="3"/>
  </r>
  <r>
    <x v="39"/>
    <x v="2"/>
    <x v="2"/>
    <x v="1"/>
    <n v="6"/>
  </r>
  <r>
    <x v="39"/>
    <x v="2"/>
    <x v="2"/>
    <x v="2"/>
    <n v="1"/>
  </r>
  <r>
    <x v="39"/>
    <x v="2"/>
    <x v="2"/>
    <x v="3"/>
    <n v="13"/>
  </r>
  <r>
    <x v="39"/>
    <x v="2"/>
    <x v="3"/>
    <x v="0"/>
    <n v="4"/>
  </r>
  <r>
    <x v="39"/>
    <x v="2"/>
    <x v="3"/>
    <x v="1"/>
    <n v="6"/>
  </r>
  <r>
    <x v="39"/>
    <x v="2"/>
    <x v="3"/>
    <x v="3"/>
    <n v="13"/>
  </r>
  <r>
    <x v="40"/>
    <x v="0"/>
    <x v="0"/>
    <x v="0"/>
    <n v="46"/>
  </r>
  <r>
    <x v="40"/>
    <x v="0"/>
    <x v="0"/>
    <x v="1"/>
    <n v="70"/>
  </r>
  <r>
    <x v="40"/>
    <x v="0"/>
    <x v="0"/>
    <x v="2"/>
    <n v="42"/>
  </r>
  <r>
    <x v="40"/>
    <x v="0"/>
    <x v="0"/>
    <x v="3"/>
    <n v="68"/>
  </r>
  <r>
    <x v="40"/>
    <x v="0"/>
    <x v="1"/>
    <x v="0"/>
    <n v="43"/>
  </r>
  <r>
    <x v="40"/>
    <x v="0"/>
    <x v="1"/>
    <x v="1"/>
    <n v="63"/>
  </r>
  <r>
    <x v="40"/>
    <x v="0"/>
    <x v="1"/>
    <x v="2"/>
    <n v="41"/>
  </r>
  <r>
    <x v="40"/>
    <x v="0"/>
    <x v="1"/>
    <x v="3"/>
    <n v="58"/>
  </r>
  <r>
    <x v="40"/>
    <x v="0"/>
    <x v="2"/>
    <x v="0"/>
    <n v="43"/>
  </r>
  <r>
    <x v="40"/>
    <x v="0"/>
    <x v="2"/>
    <x v="1"/>
    <n v="65"/>
  </r>
  <r>
    <x v="40"/>
    <x v="0"/>
    <x v="2"/>
    <x v="2"/>
    <n v="45"/>
  </r>
  <r>
    <x v="40"/>
    <x v="0"/>
    <x v="2"/>
    <x v="3"/>
    <n v="64"/>
  </r>
  <r>
    <x v="40"/>
    <x v="0"/>
    <x v="3"/>
    <x v="0"/>
    <n v="40"/>
  </r>
  <r>
    <x v="40"/>
    <x v="0"/>
    <x v="3"/>
    <x v="1"/>
    <n v="66"/>
  </r>
  <r>
    <x v="40"/>
    <x v="0"/>
    <x v="3"/>
    <x v="2"/>
    <n v="42"/>
  </r>
  <r>
    <x v="40"/>
    <x v="0"/>
    <x v="3"/>
    <x v="3"/>
    <n v="63"/>
  </r>
  <r>
    <x v="40"/>
    <x v="1"/>
    <x v="0"/>
    <x v="0"/>
    <n v="42"/>
  </r>
  <r>
    <x v="40"/>
    <x v="1"/>
    <x v="0"/>
    <x v="1"/>
    <n v="71"/>
  </r>
  <r>
    <x v="40"/>
    <x v="1"/>
    <x v="0"/>
    <x v="2"/>
    <n v="40"/>
  </r>
  <r>
    <x v="40"/>
    <x v="1"/>
    <x v="0"/>
    <x v="3"/>
    <n v="69"/>
  </r>
  <r>
    <x v="40"/>
    <x v="1"/>
    <x v="1"/>
    <x v="0"/>
    <n v="44"/>
  </r>
  <r>
    <x v="40"/>
    <x v="1"/>
    <x v="1"/>
    <x v="1"/>
    <n v="74"/>
  </r>
  <r>
    <x v="40"/>
    <x v="1"/>
    <x v="1"/>
    <x v="2"/>
    <n v="44"/>
  </r>
  <r>
    <x v="40"/>
    <x v="1"/>
    <x v="1"/>
    <x v="3"/>
    <n v="73"/>
  </r>
  <r>
    <x v="40"/>
    <x v="1"/>
    <x v="2"/>
    <x v="0"/>
    <n v="37"/>
  </r>
  <r>
    <x v="40"/>
    <x v="1"/>
    <x v="2"/>
    <x v="1"/>
    <n v="73"/>
  </r>
  <r>
    <x v="40"/>
    <x v="1"/>
    <x v="2"/>
    <x v="2"/>
    <n v="37"/>
  </r>
  <r>
    <x v="40"/>
    <x v="1"/>
    <x v="2"/>
    <x v="3"/>
    <n v="74"/>
  </r>
  <r>
    <x v="40"/>
    <x v="1"/>
    <x v="3"/>
    <x v="0"/>
    <n v="41"/>
  </r>
  <r>
    <x v="40"/>
    <x v="1"/>
    <x v="3"/>
    <x v="1"/>
    <n v="78"/>
  </r>
  <r>
    <x v="40"/>
    <x v="1"/>
    <x v="3"/>
    <x v="2"/>
    <n v="33"/>
  </r>
  <r>
    <x v="40"/>
    <x v="1"/>
    <x v="3"/>
    <x v="3"/>
    <n v="71"/>
  </r>
  <r>
    <x v="40"/>
    <x v="2"/>
    <x v="0"/>
    <x v="0"/>
    <n v="43"/>
  </r>
  <r>
    <x v="40"/>
    <x v="2"/>
    <x v="0"/>
    <x v="1"/>
    <n v="82"/>
  </r>
  <r>
    <x v="40"/>
    <x v="2"/>
    <x v="0"/>
    <x v="2"/>
    <n v="38"/>
  </r>
  <r>
    <x v="40"/>
    <x v="2"/>
    <x v="0"/>
    <x v="3"/>
    <n v="68"/>
  </r>
  <r>
    <x v="40"/>
    <x v="2"/>
    <x v="1"/>
    <x v="0"/>
    <n v="38"/>
  </r>
  <r>
    <x v="40"/>
    <x v="2"/>
    <x v="1"/>
    <x v="1"/>
    <n v="90"/>
  </r>
  <r>
    <x v="40"/>
    <x v="2"/>
    <x v="1"/>
    <x v="2"/>
    <n v="38"/>
  </r>
  <r>
    <x v="40"/>
    <x v="2"/>
    <x v="1"/>
    <x v="3"/>
    <n v="63"/>
  </r>
  <r>
    <x v="40"/>
    <x v="2"/>
    <x v="2"/>
    <x v="0"/>
    <n v="36"/>
  </r>
  <r>
    <x v="40"/>
    <x v="2"/>
    <x v="2"/>
    <x v="1"/>
    <n v="86"/>
  </r>
  <r>
    <x v="40"/>
    <x v="2"/>
    <x v="2"/>
    <x v="2"/>
    <n v="38"/>
  </r>
  <r>
    <x v="40"/>
    <x v="2"/>
    <x v="2"/>
    <x v="3"/>
    <n v="67"/>
  </r>
  <r>
    <x v="40"/>
    <x v="2"/>
    <x v="3"/>
    <x v="0"/>
    <n v="35"/>
  </r>
  <r>
    <x v="40"/>
    <x v="2"/>
    <x v="3"/>
    <x v="1"/>
    <n v="84"/>
  </r>
  <r>
    <x v="40"/>
    <x v="2"/>
    <x v="3"/>
    <x v="2"/>
    <n v="33"/>
  </r>
  <r>
    <x v="40"/>
    <x v="2"/>
    <x v="3"/>
    <x v="3"/>
    <n v="68"/>
  </r>
  <r>
    <x v="41"/>
    <x v="0"/>
    <x v="0"/>
    <x v="0"/>
    <n v="14"/>
  </r>
  <r>
    <x v="41"/>
    <x v="0"/>
    <x v="0"/>
    <x v="0"/>
    <n v="3"/>
  </r>
  <r>
    <x v="41"/>
    <x v="0"/>
    <x v="0"/>
    <x v="1"/>
    <n v="17"/>
  </r>
  <r>
    <x v="41"/>
    <x v="0"/>
    <x v="0"/>
    <x v="1"/>
    <n v="10"/>
  </r>
  <r>
    <x v="41"/>
    <x v="0"/>
    <x v="0"/>
    <x v="2"/>
    <n v="11"/>
  </r>
  <r>
    <x v="41"/>
    <x v="0"/>
    <x v="0"/>
    <x v="3"/>
    <n v="18"/>
  </r>
  <r>
    <x v="41"/>
    <x v="0"/>
    <x v="0"/>
    <x v="3"/>
    <n v="15"/>
  </r>
  <r>
    <x v="41"/>
    <x v="0"/>
    <x v="1"/>
    <x v="0"/>
    <n v="15"/>
  </r>
  <r>
    <x v="41"/>
    <x v="0"/>
    <x v="1"/>
    <x v="0"/>
    <n v="3"/>
  </r>
  <r>
    <x v="41"/>
    <x v="0"/>
    <x v="1"/>
    <x v="1"/>
    <n v="16"/>
  </r>
  <r>
    <x v="41"/>
    <x v="0"/>
    <x v="1"/>
    <x v="1"/>
    <n v="1"/>
  </r>
  <r>
    <x v="41"/>
    <x v="0"/>
    <x v="1"/>
    <x v="1"/>
    <n v="13"/>
  </r>
  <r>
    <x v="41"/>
    <x v="0"/>
    <x v="1"/>
    <x v="2"/>
    <n v="12"/>
  </r>
  <r>
    <x v="41"/>
    <x v="0"/>
    <x v="1"/>
    <x v="3"/>
    <n v="18"/>
  </r>
  <r>
    <x v="41"/>
    <x v="0"/>
    <x v="1"/>
    <x v="3"/>
    <n v="13"/>
  </r>
  <r>
    <x v="41"/>
    <x v="0"/>
    <x v="2"/>
    <x v="0"/>
    <n v="12"/>
  </r>
  <r>
    <x v="41"/>
    <x v="0"/>
    <x v="2"/>
    <x v="0"/>
    <n v="3"/>
  </r>
  <r>
    <x v="41"/>
    <x v="0"/>
    <x v="2"/>
    <x v="1"/>
    <n v="14"/>
  </r>
  <r>
    <x v="41"/>
    <x v="0"/>
    <x v="2"/>
    <x v="1"/>
    <n v="1"/>
  </r>
  <r>
    <x v="41"/>
    <x v="0"/>
    <x v="2"/>
    <x v="1"/>
    <n v="14"/>
  </r>
  <r>
    <x v="41"/>
    <x v="0"/>
    <x v="2"/>
    <x v="2"/>
    <n v="6"/>
  </r>
  <r>
    <x v="41"/>
    <x v="0"/>
    <x v="2"/>
    <x v="3"/>
    <n v="16"/>
  </r>
  <r>
    <x v="41"/>
    <x v="0"/>
    <x v="2"/>
    <x v="3"/>
    <n v="13"/>
  </r>
  <r>
    <x v="41"/>
    <x v="0"/>
    <x v="3"/>
    <x v="0"/>
    <n v="12"/>
  </r>
  <r>
    <x v="41"/>
    <x v="0"/>
    <x v="3"/>
    <x v="0"/>
    <n v="3"/>
  </r>
  <r>
    <x v="41"/>
    <x v="0"/>
    <x v="3"/>
    <x v="1"/>
    <n v="17"/>
  </r>
  <r>
    <x v="41"/>
    <x v="0"/>
    <x v="3"/>
    <x v="1"/>
    <n v="1"/>
  </r>
  <r>
    <x v="41"/>
    <x v="0"/>
    <x v="3"/>
    <x v="1"/>
    <n v="12"/>
  </r>
  <r>
    <x v="41"/>
    <x v="0"/>
    <x v="3"/>
    <x v="2"/>
    <n v="8"/>
  </r>
  <r>
    <x v="41"/>
    <x v="0"/>
    <x v="3"/>
    <x v="3"/>
    <n v="15"/>
  </r>
  <r>
    <x v="41"/>
    <x v="0"/>
    <x v="3"/>
    <x v="3"/>
    <n v="11"/>
  </r>
  <r>
    <x v="41"/>
    <x v="1"/>
    <x v="0"/>
    <x v="0"/>
    <n v="11"/>
  </r>
  <r>
    <x v="41"/>
    <x v="1"/>
    <x v="0"/>
    <x v="0"/>
    <n v="3"/>
  </r>
  <r>
    <x v="41"/>
    <x v="1"/>
    <x v="0"/>
    <x v="1"/>
    <n v="21"/>
  </r>
  <r>
    <x v="41"/>
    <x v="1"/>
    <x v="0"/>
    <x v="1"/>
    <n v="1"/>
  </r>
  <r>
    <x v="41"/>
    <x v="1"/>
    <x v="0"/>
    <x v="1"/>
    <n v="13"/>
  </r>
  <r>
    <x v="41"/>
    <x v="1"/>
    <x v="0"/>
    <x v="2"/>
    <n v="8"/>
  </r>
  <r>
    <x v="41"/>
    <x v="1"/>
    <x v="0"/>
    <x v="3"/>
    <n v="15"/>
  </r>
  <r>
    <x v="41"/>
    <x v="1"/>
    <x v="0"/>
    <x v="3"/>
    <n v="11"/>
  </r>
  <r>
    <x v="41"/>
    <x v="1"/>
    <x v="1"/>
    <x v="0"/>
    <n v="11"/>
  </r>
  <r>
    <x v="41"/>
    <x v="1"/>
    <x v="1"/>
    <x v="0"/>
    <n v="3"/>
  </r>
  <r>
    <x v="41"/>
    <x v="1"/>
    <x v="1"/>
    <x v="1"/>
    <n v="23"/>
  </r>
  <r>
    <x v="41"/>
    <x v="1"/>
    <x v="1"/>
    <x v="1"/>
    <n v="13"/>
  </r>
  <r>
    <x v="41"/>
    <x v="1"/>
    <x v="1"/>
    <x v="2"/>
    <n v="11"/>
  </r>
  <r>
    <x v="41"/>
    <x v="1"/>
    <x v="1"/>
    <x v="3"/>
    <n v="15"/>
  </r>
  <r>
    <x v="41"/>
    <x v="1"/>
    <x v="1"/>
    <x v="3"/>
    <n v="12"/>
  </r>
  <r>
    <x v="41"/>
    <x v="1"/>
    <x v="2"/>
    <x v="0"/>
    <n v="11"/>
  </r>
  <r>
    <x v="41"/>
    <x v="1"/>
    <x v="2"/>
    <x v="0"/>
    <n v="3"/>
  </r>
  <r>
    <x v="41"/>
    <x v="1"/>
    <x v="2"/>
    <x v="1"/>
    <n v="25"/>
  </r>
  <r>
    <x v="41"/>
    <x v="1"/>
    <x v="2"/>
    <x v="1"/>
    <n v="14"/>
  </r>
  <r>
    <x v="41"/>
    <x v="1"/>
    <x v="2"/>
    <x v="2"/>
    <n v="11"/>
  </r>
  <r>
    <x v="41"/>
    <x v="1"/>
    <x v="2"/>
    <x v="3"/>
    <n v="17"/>
  </r>
  <r>
    <x v="41"/>
    <x v="1"/>
    <x v="2"/>
    <x v="3"/>
    <n v="13"/>
  </r>
  <r>
    <x v="41"/>
    <x v="1"/>
    <x v="3"/>
    <x v="0"/>
    <n v="11"/>
  </r>
  <r>
    <x v="41"/>
    <x v="1"/>
    <x v="3"/>
    <x v="0"/>
    <n v="3"/>
  </r>
  <r>
    <x v="41"/>
    <x v="1"/>
    <x v="3"/>
    <x v="1"/>
    <n v="24"/>
  </r>
  <r>
    <x v="41"/>
    <x v="1"/>
    <x v="3"/>
    <x v="1"/>
    <n v="13"/>
  </r>
  <r>
    <x v="41"/>
    <x v="1"/>
    <x v="3"/>
    <x v="2"/>
    <n v="10"/>
  </r>
  <r>
    <x v="41"/>
    <x v="1"/>
    <x v="3"/>
    <x v="3"/>
    <n v="16"/>
  </r>
  <r>
    <x v="41"/>
    <x v="1"/>
    <x v="3"/>
    <x v="3"/>
    <n v="13"/>
  </r>
  <r>
    <x v="41"/>
    <x v="2"/>
    <x v="0"/>
    <x v="0"/>
    <n v="14"/>
  </r>
  <r>
    <x v="41"/>
    <x v="2"/>
    <x v="0"/>
    <x v="0"/>
    <n v="3"/>
  </r>
  <r>
    <x v="41"/>
    <x v="2"/>
    <x v="0"/>
    <x v="1"/>
    <n v="21"/>
  </r>
  <r>
    <x v="41"/>
    <x v="2"/>
    <x v="0"/>
    <x v="1"/>
    <n v="1"/>
  </r>
  <r>
    <x v="41"/>
    <x v="2"/>
    <x v="0"/>
    <x v="1"/>
    <n v="15"/>
  </r>
  <r>
    <x v="41"/>
    <x v="2"/>
    <x v="0"/>
    <x v="2"/>
    <n v="12"/>
  </r>
  <r>
    <x v="41"/>
    <x v="2"/>
    <x v="0"/>
    <x v="3"/>
    <n v="20"/>
  </r>
  <r>
    <x v="41"/>
    <x v="2"/>
    <x v="0"/>
    <x v="3"/>
    <n v="13"/>
  </r>
  <r>
    <x v="41"/>
    <x v="2"/>
    <x v="1"/>
    <x v="0"/>
    <n v="15"/>
  </r>
  <r>
    <x v="41"/>
    <x v="2"/>
    <x v="1"/>
    <x v="1"/>
    <n v="47"/>
  </r>
  <r>
    <x v="41"/>
    <x v="2"/>
    <x v="1"/>
    <x v="2"/>
    <n v="11"/>
  </r>
  <r>
    <x v="41"/>
    <x v="2"/>
    <x v="1"/>
    <x v="3"/>
    <n v="33"/>
  </r>
  <r>
    <x v="41"/>
    <x v="2"/>
    <x v="2"/>
    <x v="0"/>
    <n v="14"/>
  </r>
  <r>
    <x v="41"/>
    <x v="2"/>
    <x v="2"/>
    <x v="1"/>
    <n v="45"/>
  </r>
  <r>
    <x v="41"/>
    <x v="2"/>
    <x v="2"/>
    <x v="2"/>
    <n v="9"/>
  </r>
  <r>
    <x v="41"/>
    <x v="2"/>
    <x v="2"/>
    <x v="3"/>
    <n v="32"/>
  </r>
  <r>
    <x v="41"/>
    <x v="2"/>
    <x v="3"/>
    <x v="0"/>
    <n v="16"/>
  </r>
  <r>
    <x v="41"/>
    <x v="2"/>
    <x v="3"/>
    <x v="1"/>
    <n v="47"/>
  </r>
  <r>
    <x v="41"/>
    <x v="2"/>
    <x v="3"/>
    <x v="2"/>
    <n v="9"/>
  </r>
  <r>
    <x v="41"/>
    <x v="2"/>
    <x v="3"/>
    <x v="3"/>
    <n v="33"/>
  </r>
  <r>
    <x v="42"/>
    <x v="0"/>
    <x v="0"/>
    <x v="0"/>
    <n v="40"/>
  </r>
  <r>
    <x v="42"/>
    <x v="0"/>
    <x v="0"/>
    <x v="1"/>
    <n v="48"/>
  </r>
  <r>
    <x v="42"/>
    <x v="0"/>
    <x v="0"/>
    <x v="2"/>
    <n v="61"/>
  </r>
  <r>
    <x v="42"/>
    <x v="0"/>
    <x v="0"/>
    <x v="3"/>
    <n v="43"/>
  </r>
  <r>
    <x v="42"/>
    <x v="0"/>
    <x v="0"/>
    <x v="3"/>
    <n v="9"/>
  </r>
  <r>
    <x v="42"/>
    <x v="0"/>
    <x v="1"/>
    <x v="0"/>
    <n v="41"/>
  </r>
  <r>
    <x v="42"/>
    <x v="0"/>
    <x v="1"/>
    <x v="1"/>
    <n v="43"/>
  </r>
  <r>
    <x v="42"/>
    <x v="0"/>
    <x v="1"/>
    <x v="2"/>
    <n v="61"/>
  </r>
  <r>
    <x v="42"/>
    <x v="0"/>
    <x v="1"/>
    <x v="3"/>
    <n v="42"/>
  </r>
  <r>
    <x v="42"/>
    <x v="0"/>
    <x v="1"/>
    <x v="3"/>
    <n v="10"/>
  </r>
  <r>
    <x v="42"/>
    <x v="0"/>
    <x v="2"/>
    <x v="0"/>
    <n v="35"/>
  </r>
  <r>
    <x v="42"/>
    <x v="0"/>
    <x v="2"/>
    <x v="0"/>
    <n v="6"/>
  </r>
  <r>
    <x v="42"/>
    <x v="0"/>
    <x v="2"/>
    <x v="1"/>
    <n v="35"/>
  </r>
  <r>
    <x v="42"/>
    <x v="0"/>
    <x v="2"/>
    <x v="1"/>
    <n v="7"/>
  </r>
  <r>
    <x v="42"/>
    <x v="0"/>
    <x v="2"/>
    <x v="2"/>
    <n v="58"/>
  </r>
  <r>
    <x v="42"/>
    <x v="0"/>
    <x v="2"/>
    <x v="3"/>
    <n v="34"/>
  </r>
  <r>
    <x v="42"/>
    <x v="0"/>
    <x v="2"/>
    <x v="3"/>
    <n v="15"/>
  </r>
  <r>
    <x v="42"/>
    <x v="0"/>
    <x v="3"/>
    <x v="0"/>
    <n v="30"/>
  </r>
  <r>
    <x v="42"/>
    <x v="0"/>
    <x v="3"/>
    <x v="0"/>
    <n v="8"/>
  </r>
  <r>
    <x v="42"/>
    <x v="0"/>
    <x v="3"/>
    <x v="1"/>
    <n v="30"/>
  </r>
  <r>
    <x v="42"/>
    <x v="0"/>
    <x v="3"/>
    <x v="1"/>
    <n v="11"/>
  </r>
  <r>
    <x v="42"/>
    <x v="0"/>
    <x v="3"/>
    <x v="2"/>
    <n v="54"/>
  </r>
  <r>
    <x v="42"/>
    <x v="0"/>
    <x v="3"/>
    <x v="2"/>
    <n v="3"/>
  </r>
  <r>
    <x v="42"/>
    <x v="0"/>
    <x v="3"/>
    <x v="3"/>
    <n v="31"/>
  </r>
  <r>
    <x v="42"/>
    <x v="0"/>
    <x v="3"/>
    <x v="3"/>
    <n v="20"/>
  </r>
  <r>
    <x v="42"/>
    <x v="1"/>
    <x v="0"/>
    <x v="0"/>
    <n v="28"/>
  </r>
  <r>
    <x v="42"/>
    <x v="1"/>
    <x v="0"/>
    <x v="0"/>
    <n v="8"/>
  </r>
  <r>
    <x v="42"/>
    <x v="1"/>
    <x v="0"/>
    <x v="1"/>
    <n v="33"/>
  </r>
  <r>
    <x v="42"/>
    <x v="1"/>
    <x v="0"/>
    <x v="1"/>
    <n v="15"/>
  </r>
  <r>
    <x v="42"/>
    <x v="1"/>
    <x v="0"/>
    <x v="2"/>
    <n v="54"/>
  </r>
  <r>
    <x v="42"/>
    <x v="1"/>
    <x v="0"/>
    <x v="2"/>
    <n v="3"/>
  </r>
  <r>
    <x v="42"/>
    <x v="1"/>
    <x v="0"/>
    <x v="3"/>
    <n v="31"/>
  </r>
  <r>
    <x v="42"/>
    <x v="1"/>
    <x v="0"/>
    <x v="3"/>
    <n v="19"/>
  </r>
  <r>
    <x v="42"/>
    <x v="1"/>
    <x v="1"/>
    <x v="0"/>
    <n v="30"/>
  </r>
  <r>
    <x v="42"/>
    <x v="1"/>
    <x v="1"/>
    <x v="0"/>
    <n v="7"/>
  </r>
  <r>
    <x v="42"/>
    <x v="1"/>
    <x v="1"/>
    <x v="1"/>
    <n v="35"/>
  </r>
  <r>
    <x v="42"/>
    <x v="1"/>
    <x v="1"/>
    <x v="1"/>
    <n v="13"/>
  </r>
  <r>
    <x v="42"/>
    <x v="1"/>
    <x v="1"/>
    <x v="2"/>
    <n v="53"/>
  </r>
  <r>
    <x v="42"/>
    <x v="1"/>
    <x v="1"/>
    <x v="2"/>
    <n v="3"/>
  </r>
  <r>
    <x v="42"/>
    <x v="1"/>
    <x v="1"/>
    <x v="3"/>
    <n v="39"/>
  </r>
  <r>
    <x v="42"/>
    <x v="1"/>
    <x v="1"/>
    <x v="3"/>
    <n v="24"/>
  </r>
  <r>
    <x v="42"/>
    <x v="1"/>
    <x v="2"/>
    <x v="0"/>
    <n v="30"/>
  </r>
  <r>
    <x v="42"/>
    <x v="1"/>
    <x v="2"/>
    <x v="0"/>
    <n v="6"/>
  </r>
  <r>
    <x v="42"/>
    <x v="1"/>
    <x v="2"/>
    <x v="1"/>
    <n v="36"/>
  </r>
  <r>
    <x v="42"/>
    <x v="1"/>
    <x v="2"/>
    <x v="1"/>
    <n v="14"/>
  </r>
  <r>
    <x v="42"/>
    <x v="1"/>
    <x v="2"/>
    <x v="2"/>
    <n v="49"/>
  </r>
  <r>
    <x v="42"/>
    <x v="1"/>
    <x v="2"/>
    <x v="2"/>
    <n v="1"/>
  </r>
  <r>
    <x v="42"/>
    <x v="1"/>
    <x v="2"/>
    <x v="3"/>
    <n v="39"/>
  </r>
  <r>
    <x v="42"/>
    <x v="1"/>
    <x v="2"/>
    <x v="3"/>
    <n v="23"/>
  </r>
  <r>
    <x v="42"/>
    <x v="1"/>
    <x v="3"/>
    <x v="0"/>
    <n v="27"/>
  </r>
  <r>
    <x v="42"/>
    <x v="1"/>
    <x v="3"/>
    <x v="0"/>
    <n v="7"/>
  </r>
  <r>
    <x v="42"/>
    <x v="1"/>
    <x v="3"/>
    <x v="1"/>
    <n v="34"/>
  </r>
  <r>
    <x v="42"/>
    <x v="1"/>
    <x v="3"/>
    <x v="1"/>
    <n v="15"/>
  </r>
  <r>
    <x v="42"/>
    <x v="1"/>
    <x v="3"/>
    <x v="2"/>
    <n v="48"/>
  </r>
  <r>
    <x v="42"/>
    <x v="1"/>
    <x v="3"/>
    <x v="2"/>
    <n v="3"/>
  </r>
  <r>
    <x v="42"/>
    <x v="1"/>
    <x v="3"/>
    <x v="3"/>
    <n v="41"/>
  </r>
  <r>
    <x v="42"/>
    <x v="1"/>
    <x v="3"/>
    <x v="3"/>
    <n v="22"/>
  </r>
  <r>
    <x v="42"/>
    <x v="2"/>
    <x v="0"/>
    <x v="0"/>
    <n v="31"/>
  </r>
  <r>
    <x v="42"/>
    <x v="2"/>
    <x v="0"/>
    <x v="0"/>
    <n v="7"/>
  </r>
  <r>
    <x v="42"/>
    <x v="2"/>
    <x v="0"/>
    <x v="1"/>
    <n v="32"/>
  </r>
  <r>
    <x v="42"/>
    <x v="2"/>
    <x v="0"/>
    <x v="1"/>
    <n v="16"/>
  </r>
  <r>
    <x v="42"/>
    <x v="2"/>
    <x v="0"/>
    <x v="2"/>
    <n v="51"/>
  </r>
  <r>
    <x v="42"/>
    <x v="2"/>
    <x v="0"/>
    <x v="2"/>
    <n v="3"/>
  </r>
  <r>
    <x v="42"/>
    <x v="2"/>
    <x v="0"/>
    <x v="3"/>
    <n v="39"/>
  </r>
  <r>
    <x v="42"/>
    <x v="2"/>
    <x v="0"/>
    <x v="3"/>
    <n v="23"/>
  </r>
  <r>
    <x v="42"/>
    <x v="2"/>
    <x v="1"/>
    <x v="0"/>
    <n v="35"/>
  </r>
  <r>
    <x v="42"/>
    <x v="2"/>
    <x v="1"/>
    <x v="1"/>
    <n v="59"/>
  </r>
  <r>
    <x v="42"/>
    <x v="2"/>
    <x v="1"/>
    <x v="2"/>
    <n v="54"/>
  </r>
  <r>
    <x v="42"/>
    <x v="2"/>
    <x v="1"/>
    <x v="3"/>
    <n v="54"/>
  </r>
  <r>
    <x v="42"/>
    <x v="2"/>
    <x v="2"/>
    <x v="0"/>
    <n v="34"/>
  </r>
  <r>
    <x v="42"/>
    <x v="2"/>
    <x v="2"/>
    <x v="1"/>
    <n v="55"/>
  </r>
  <r>
    <x v="42"/>
    <x v="2"/>
    <x v="2"/>
    <x v="2"/>
    <n v="53"/>
  </r>
  <r>
    <x v="42"/>
    <x v="2"/>
    <x v="2"/>
    <x v="3"/>
    <n v="54"/>
  </r>
  <r>
    <x v="42"/>
    <x v="2"/>
    <x v="3"/>
    <x v="0"/>
    <n v="36"/>
  </r>
  <r>
    <x v="42"/>
    <x v="2"/>
    <x v="3"/>
    <x v="1"/>
    <n v="57"/>
  </r>
  <r>
    <x v="42"/>
    <x v="2"/>
    <x v="3"/>
    <x v="2"/>
    <n v="57"/>
  </r>
  <r>
    <x v="42"/>
    <x v="2"/>
    <x v="3"/>
    <x v="3"/>
    <n v="56"/>
  </r>
  <r>
    <x v="43"/>
    <x v="0"/>
    <x v="0"/>
    <x v="0"/>
    <n v="46"/>
  </r>
  <r>
    <x v="43"/>
    <x v="0"/>
    <x v="0"/>
    <x v="1"/>
    <n v="86"/>
  </r>
  <r>
    <x v="43"/>
    <x v="0"/>
    <x v="0"/>
    <x v="2"/>
    <n v="62"/>
  </r>
  <r>
    <x v="43"/>
    <x v="0"/>
    <x v="0"/>
    <x v="3"/>
    <n v="69"/>
  </r>
  <r>
    <x v="43"/>
    <x v="0"/>
    <x v="1"/>
    <x v="0"/>
    <n v="47"/>
  </r>
  <r>
    <x v="43"/>
    <x v="0"/>
    <x v="1"/>
    <x v="1"/>
    <n v="83"/>
  </r>
  <r>
    <x v="43"/>
    <x v="0"/>
    <x v="1"/>
    <x v="2"/>
    <n v="60"/>
  </r>
  <r>
    <x v="43"/>
    <x v="0"/>
    <x v="1"/>
    <x v="3"/>
    <n v="69"/>
  </r>
  <r>
    <x v="43"/>
    <x v="0"/>
    <x v="2"/>
    <x v="0"/>
    <n v="48"/>
  </r>
  <r>
    <x v="43"/>
    <x v="0"/>
    <x v="2"/>
    <x v="1"/>
    <n v="83"/>
  </r>
  <r>
    <x v="43"/>
    <x v="0"/>
    <x v="2"/>
    <x v="2"/>
    <n v="54"/>
  </r>
  <r>
    <x v="43"/>
    <x v="0"/>
    <x v="2"/>
    <x v="3"/>
    <n v="66"/>
  </r>
  <r>
    <x v="43"/>
    <x v="0"/>
    <x v="3"/>
    <x v="0"/>
    <n v="43"/>
  </r>
  <r>
    <x v="43"/>
    <x v="0"/>
    <x v="3"/>
    <x v="1"/>
    <n v="85"/>
  </r>
  <r>
    <x v="43"/>
    <x v="0"/>
    <x v="3"/>
    <x v="2"/>
    <n v="55"/>
  </r>
  <r>
    <x v="43"/>
    <x v="0"/>
    <x v="3"/>
    <x v="3"/>
    <n v="62"/>
  </r>
  <r>
    <x v="43"/>
    <x v="1"/>
    <x v="0"/>
    <x v="0"/>
    <n v="43"/>
  </r>
  <r>
    <x v="43"/>
    <x v="1"/>
    <x v="0"/>
    <x v="1"/>
    <n v="96"/>
  </r>
  <r>
    <x v="43"/>
    <x v="1"/>
    <x v="0"/>
    <x v="2"/>
    <n v="49"/>
  </r>
  <r>
    <x v="43"/>
    <x v="1"/>
    <x v="0"/>
    <x v="3"/>
    <n v="62"/>
  </r>
  <r>
    <x v="43"/>
    <x v="1"/>
    <x v="1"/>
    <x v="0"/>
    <n v="46"/>
  </r>
  <r>
    <x v="43"/>
    <x v="1"/>
    <x v="1"/>
    <x v="1"/>
    <n v="101"/>
  </r>
  <r>
    <x v="43"/>
    <x v="1"/>
    <x v="1"/>
    <x v="2"/>
    <n v="54"/>
  </r>
  <r>
    <x v="43"/>
    <x v="1"/>
    <x v="1"/>
    <x v="3"/>
    <n v="70"/>
  </r>
  <r>
    <x v="43"/>
    <x v="1"/>
    <x v="2"/>
    <x v="0"/>
    <n v="42"/>
  </r>
  <r>
    <x v="43"/>
    <x v="1"/>
    <x v="2"/>
    <x v="1"/>
    <n v="99"/>
  </r>
  <r>
    <x v="43"/>
    <x v="1"/>
    <x v="2"/>
    <x v="2"/>
    <n v="52"/>
  </r>
  <r>
    <x v="43"/>
    <x v="1"/>
    <x v="2"/>
    <x v="3"/>
    <n v="76"/>
  </r>
  <r>
    <x v="43"/>
    <x v="1"/>
    <x v="3"/>
    <x v="0"/>
    <n v="43"/>
  </r>
  <r>
    <x v="43"/>
    <x v="1"/>
    <x v="3"/>
    <x v="1"/>
    <n v="96"/>
  </r>
  <r>
    <x v="43"/>
    <x v="1"/>
    <x v="3"/>
    <x v="2"/>
    <n v="52"/>
  </r>
  <r>
    <x v="43"/>
    <x v="1"/>
    <x v="3"/>
    <x v="3"/>
    <n v="78"/>
  </r>
  <r>
    <x v="43"/>
    <x v="2"/>
    <x v="0"/>
    <x v="0"/>
    <n v="46"/>
  </r>
  <r>
    <x v="43"/>
    <x v="2"/>
    <x v="0"/>
    <x v="1"/>
    <n v="110"/>
  </r>
  <r>
    <x v="43"/>
    <x v="2"/>
    <x v="0"/>
    <x v="2"/>
    <n v="58"/>
  </r>
  <r>
    <x v="43"/>
    <x v="2"/>
    <x v="0"/>
    <x v="3"/>
    <n v="74"/>
  </r>
  <r>
    <x v="43"/>
    <x v="2"/>
    <x v="1"/>
    <x v="0"/>
    <n v="48"/>
  </r>
  <r>
    <x v="43"/>
    <x v="2"/>
    <x v="1"/>
    <x v="1"/>
    <n v="111"/>
  </r>
  <r>
    <x v="43"/>
    <x v="2"/>
    <x v="1"/>
    <x v="2"/>
    <n v="56"/>
  </r>
  <r>
    <x v="43"/>
    <x v="2"/>
    <x v="1"/>
    <x v="3"/>
    <n v="73"/>
  </r>
  <r>
    <x v="43"/>
    <x v="2"/>
    <x v="2"/>
    <x v="0"/>
    <n v="42"/>
  </r>
  <r>
    <x v="43"/>
    <x v="2"/>
    <x v="2"/>
    <x v="1"/>
    <n v="111"/>
  </r>
  <r>
    <x v="43"/>
    <x v="2"/>
    <x v="2"/>
    <x v="2"/>
    <n v="53"/>
  </r>
  <r>
    <x v="43"/>
    <x v="2"/>
    <x v="2"/>
    <x v="3"/>
    <n v="70"/>
  </r>
  <r>
    <x v="43"/>
    <x v="2"/>
    <x v="3"/>
    <x v="0"/>
    <n v="45"/>
  </r>
  <r>
    <x v="43"/>
    <x v="2"/>
    <x v="3"/>
    <x v="1"/>
    <n v="112"/>
  </r>
  <r>
    <x v="43"/>
    <x v="2"/>
    <x v="3"/>
    <x v="2"/>
    <n v="50"/>
  </r>
  <r>
    <x v="43"/>
    <x v="2"/>
    <x v="3"/>
    <x v="3"/>
    <n v="72"/>
  </r>
  <r>
    <x v="44"/>
    <x v="0"/>
    <x v="0"/>
    <x v="0"/>
    <n v="18"/>
  </r>
  <r>
    <x v="44"/>
    <x v="0"/>
    <x v="0"/>
    <x v="0"/>
    <n v="6"/>
  </r>
  <r>
    <x v="44"/>
    <x v="0"/>
    <x v="0"/>
    <x v="1"/>
    <n v="29"/>
  </r>
  <r>
    <x v="44"/>
    <x v="0"/>
    <x v="0"/>
    <x v="1"/>
    <n v="1"/>
  </r>
  <r>
    <x v="44"/>
    <x v="0"/>
    <x v="0"/>
    <x v="1"/>
    <n v="18"/>
  </r>
  <r>
    <x v="44"/>
    <x v="0"/>
    <x v="0"/>
    <x v="2"/>
    <n v="29"/>
  </r>
  <r>
    <x v="44"/>
    <x v="0"/>
    <x v="0"/>
    <x v="2"/>
    <n v="3"/>
  </r>
  <r>
    <x v="44"/>
    <x v="0"/>
    <x v="0"/>
    <x v="3"/>
    <n v="22"/>
  </r>
  <r>
    <x v="44"/>
    <x v="0"/>
    <x v="0"/>
    <x v="3"/>
    <n v="18"/>
  </r>
  <r>
    <x v="44"/>
    <x v="0"/>
    <x v="1"/>
    <x v="0"/>
    <n v="18"/>
  </r>
  <r>
    <x v="44"/>
    <x v="0"/>
    <x v="1"/>
    <x v="0"/>
    <n v="5"/>
  </r>
  <r>
    <x v="44"/>
    <x v="0"/>
    <x v="1"/>
    <x v="1"/>
    <n v="24"/>
  </r>
  <r>
    <x v="44"/>
    <x v="0"/>
    <x v="1"/>
    <x v="1"/>
    <n v="1"/>
  </r>
  <r>
    <x v="44"/>
    <x v="0"/>
    <x v="1"/>
    <x v="1"/>
    <n v="15"/>
  </r>
  <r>
    <x v="44"/>
    <x v="0"/>
    <x v="1"/>
    <x v="2"/>
    <n v="29"/>
  </r>
  <r>
    <x v="44"/>
    <x v="0"/>
    <x v="1"/>
    <x v="2"/>
    <n v="2"/>
  </r>
  <r>
    <x v="44"/>
    <x v="0"/>
    <x v="1"/>
    <x v="3"/>
    <n v="24"/>
  </r>
  <r>
    <x v="44"/>
    <x v="0"/>
    <x v="1"/>
    <x v="3"/>
    <n v="18"/>
  </r>
  <r>
    <x v="44"/>
    <x v="0"/>
    <x v="2"/>
    <x v="0"/>
    <n v="19"/>
  </r>
  <r>
    <x v="44"/>
    <x v="0"/>
    <x v="2"/>
    <x v="0"/>
    <n v="5"/>
  </r>
  <r>
    <x v="44"/>
    <x v="0"/>
    <x v="2"/>
    <x v="1"/>
    <n v="22"/>
  </r>
  <r>
    <x v="44"/>
    <x v="0"/>
    <x v="2"/>
    <x v="1"/>
    <n v="1"/>
  </r>
  <r>
    <x v="44"/>
    <x v="0"/>
    <x v="2"/>
    <x v="1"/>
    <n v="17"/>
  </r>
  <r>
    <x v="44"/>
    <x v="0"/>
    <x v="2"/>
    <x v="2"/>
    <n v="24"/>
  </r>
  <r>
    <x v="44"/>
    <x v="0"/>
    <x v="2"/>
    <x v="2"/>
    <n v="2"/>
  </r>
  <r>
    <x v="44"/>
    <x v="0"/>
    <x v="2"/>
    <x v="3"/>
    <n v="22"/>
  </r>
  <r>
    <x v="44"/>
    <x v="0"/>
    <x v="2"/>
    <x v="3"/>
    <n v="17"/>
  </r>
  <r>
    <x v="44"/>
    <x v="0"/>
    <x v="3"/>
    <x v="0"/>
    <n v="17"/>
  </r>
  <r>
    <x v="44"/>
    <x v="0"/>
    <x v="3"/>
    <x v="0"/>
    <n v="5"/>
  </r>
  <r>
    <x v="44"/>
    <x v="0"/>
    <x v="3"/>
    <x v="1"/>
    <n v="25"/>
  </r>
  <r>
    <x v="44"/>
    <x v="0"/>
    <x v="3"/>
    <x v="1"/>
    <n v="1"/>
  </r>
  <r>
    <x v="44"/>
    <x v="0"/>
    <x v="3"/>
    <x v="1"/>
    <n v="19"/>
  </r>
  <r>
    <x v="44"/>
    <x v="0"/>
    <x v="3"/>
    <x v="2"/>
    <n v="20"/>
  </r>
  <r>
    <x v="44"/>
    <x v="0"/>
    <x v="3"/>
    <x v="2"/>
    <n v="3"/>
  </r>
  <r>
    <x v="44"/>
    <x v="0"/>
    <x v="3"/>
    <x v="3"/>
    <n v="21"/>
  </r>
  <r>
    <x v="44"/>
    <x v="0"/>
    <x v="3"/>
    <x v="3"/>
    <n v="17"/>
  </r>
  <r>
    <x v="44"/>
    <x v="1"/>
    <x v="0"/>
    <x v="0"/>
    <n v="17"/>
  </r>
  <r>
    <x v="44"/>
    <x v="1"/>
    <x v="0"/>
    <x v="0"/>
    <n v="4"/>
  </r>
  <r>
    <x v="44"/>
    <x v="1"/>
    <x v="0"/>
    <x v="1"/>
    <n v="26"/>
  </r>
  <r>
    <x v="44"/>
    <x v="1"/>
    <x v="0"/>
    <x v="1"/>
    <n v="1"/>
  </r>
  <r>
    <x v="44"/>
    <x v="1"/>
    <x v="0"/>
    <x v="1"/>
    <n v="20"/>
  </r>
  <r>
    <x v="44"/>
    <x v="1"/>
    <x v="0"/>
    <x v="2"/>
    <n v="19"/>
  </r>
  <r>
    <x v="44"/>
    <x v="1"/>
    <x v="0"/>
    <x v="2"/>
    <n v="3"/>
  </r>
  <r>
    <x v="44"/>
    <x v="1"/>
    <x v="0"/>
    <x v="3"/>
    <n v="21"/>
  </r>
  <r>
    <x v="44"/>
    <x v="1"/>
    <x v="0"/>
    <x v="3"/>
    <n v="17"/>
  </r>
  <r>
    <x v="44"/>
    <x v="1"/>
    <x v="1"/>
    <x v="0"/>
    <n v="17"/>
  </r>
  <r>
    <x v="44"/>
    <x v="1"/>
    <x v="1"/>
    <x v="0"/>
    <n v="4"/>
  </r>
  <r>
    <x v="44"/>
    <x v="1"/>
    <x v="1"/>
    <x v="1"/>
    <n v="32"/>
  </r>
  <r>
    <x v="44"/>
    <x v="1"/>
    <x v="1"/>
    <x v="1"/>
    <n v="17"/>
  </r>
  <r>
    <x v="44"/>
    <x v="1"/>
    <x v="1"/>
    <x v="2"/>
    <n v="23"/>
  </r>
  <r>
    <x v="44"/>
    <x v="1"/>
    <x v="1"/>
    <x v="2"/>
    <n v="3"/>
  </r>
  <r>
    <x v="44"/>
    <x v="1"/>
    <x v="1"/>
    <x v="3"/>
    <n v="22"/>
  </r>
  <r>
    <x v="44"/>
    <x v="1"/>
    <x v="1"/>
    <x v="3"/>
    <n v="17"/>
  </r>
  <r>
    <x v="44"/>
    <x v="1"/>
    <x v="2"/>
    <x v="0"/>
    <n v="17"/>
  </r>
  <r>
    <x v="44"/>
    <x v="1"/>
    <x v="2"/>
    <x v="0"/>
    <n v="4"/>
  </r>
  <r>
    <x v="44"/>
    <x v="1"/>
    <x v="2"/>
    <x v="1"/>
    <n v="32"/>
  </r>
  <r>
    <x v="44"/>
    <x v="1"/>
    <x v="2"/>
    <x v="1"/>
    <n v="18"/>
  </r>
  <r>
    <x v="44"/>
    <x v="1"/>
    <x v="2"/>
    <x v="2"/>
    <n v="26"/>
  </r>
  <r>
    <x v="44"/>
    <x v="1"/>
    <x v="2"/>
    <x v="2"/>
    <n v="4"/>
  </r>
  <r>
    <x v="44"/>
    <x v="1"/>
    <x v="2"/>
    <x v="3"/>
    <n v="28"/>
  </r>
  <r>
    <x v="44"/>
    <x v="1"/>
    <x v="2"/>
    <x v="3"/>
    <n v="17"/>
  </r>
  <r>
    <x v="44"/>
    <x v="1"/>
    <x v="3"/>
    <x v="0"/>
    <n v="17"/>
  </r>
  <r>
    <x v="44"/>
    <x v="1"/>
    <x v="3"/>
    <x v="0"/>
    <n v="4"/>
  </r>
  <r>
    <x v="44"/>
    <x v="1"/>
    <x v="3"/>
    <x v="1"/>
    <n v="30"/>
  </r>
  <r>
    <x v="44"/>
    <x v="1"/>
    <x v="3"/>
    <x v="1"/>
    <n v="18"/>
  </r>
  <r>
    <x v="44"/>
    <x v="1"/>
    <x v="3"/>
    <x v="2"/>
    <n v="28"/>
  </r>
  <r>
    <x v="44"/>
    <x v="1"/>
    <x v="3"/>
    <x v="2"/>
    <n v="4"/>
  </r>
  <r>
    <x v="44"/>
    <x v="1"/>
    <x v="3"/>
    <x v="3"/>
    <n v="32"/>
  </r>
  <r>
    <x v="44"/>
    <x v="1"/>
    <x v="3"/>
    <x v="3"/>
    <n v="17"/>
  </r>
  <r>
    <x v="44"/>
    <x v="2"/>
    <x v="0"/>
    <x v="0"/>
    <n v="20"/>
  </r>
  <r>
    <x v="44"/>
    <x v="2"/>
    <x v="0"/>
    <x v="0"/>
    <n v="5"/>
  </r>
  <r>
    <x v="44"/>
    <x v="2"/>
    <x v="0"/>
    <x v="1"/>
    <n v="30"/>
  </r>
  <r>
    <x v="44"/>
    <x v="2"/>
    <x v="0"/>
    <x v="1"/>
    <n v="17"/>
  </r>
  <r>
    <x v="44"/>
    <x v="2"/>
    <x v="0"/>
    <x v="2"/>
    <n v="28"/>
  </r>
  <r>
    <x v="44"/>
    <x v="2"/>
    <x v="0"/>
    <x v="2"/>
    <n v="4"/>
  </r>
  <r>
    <x v="44"/>
    <x v="2"/>
    <x v="0"/>
    <x v="3"/>
    <n v="26"/>
  </r>
  <r>
    <x v="44"/>
    <x v="2"/>
    <x v="0"/>
    <x v="3"/>
    <n v="16"/>
  </r>
  <r>
    <x v="44"/>
    <x v="2"/>
    <x v="1"/>
    <x v="0"/>
    <n v="24"/>
  </r>
  <r>
    <x v="44"/>
    <x v="2"/>
    <x v="1"/>
    <x v="1"/>
    <n v="60"/>
  </r>
  <r>
    <x v="44"/>
    <x v="2"/>
    <x v="1"/>
    <x v="2"/>
    <n v="34"/>
  </r>
  <r>
    <x v="44"/>
    <x v="2"/>
    <x v="1"/>
    <x v="3"/>
    <n v="44"/>
  </r>
  <r>
    <x v="44"/>
    <x v="2"/>
    <x v="2"/>
    <x v="0"/>
    <n v="24"/>
  </r>
  <r>
    <x v="44"/>
    <x v="2"/>
    <x v="2"/>
    <x v="1"/>
    <n v="57"/>
  </r>
  <r>
    <x v="44"/>
    <x v="2"/>
    <x v="2"/>
    <x v="2"/>
    <n v="30"/>
  </r>
  <r>
    <x v="44"/>
    <x v="2"/>
    <x v="2"/>
    <x v="3"/>
    <n v="43"/>
  </r>
  <r>
    <x v="44"/>
    <x v="2"/>
    <x v="3"/>
    <x v="0"/>
    <n v="22"/>
  </r>
  <r>
    <x v="44"/>
    <x v="2"/>
    <x v="3"/>
    <x v="1"/>
    <n v="61"/>
  </r>
  <r>
    <x v="44"/>
    <x v="2"/>
    <x v="3"/>
    <x v="2"/>
    <n v="35"/>
  </r>
  <r>
    <x v="44"/>
    <x v="2"/>
    <x v="3"/>
    <x v="3"/>
    <n v="47"/>
  </r>
  <r>
    <x v="45"/>
    <x v="0"/>
    <x v="0"/>
    <x v="0"/>
    <n v="52"/>
  </r>
  <r>
    <x v="45"/>
    <x v="0"/>
    <x v="0"/>
    <x v="1"/>
    <n v="84"/>
  </r>
  <r>
    <x v="45"/>
    <x v="0"/>
    <x v="0"/>
    <x v="2"/>
    <n v="66"/>
  </r>
  <r>
    <x v="45"/>
    <x v="0"/>
    <x v="0"/>
    <x v="3"/>
    <n v="70"/>
  </r>
  <r>
    <x v="45"/>
    <x v="0"/>
    <x v="1"/>
    <x v="0"/>
    <n v="51"/>
  </r>
  <r>
    <x v="45"/>
    <x v="0"/>
    <x v="1"/>
    <x v="1"/>
    <n v="77"/>
  </r>
  <r>
    <x v="45"/>
    <x v="0"/>
    <x v="1"/>
    <x v="2"/>
    <n v="68"/>
  </r>
  <r>
    <x v="45"/>
    <x v="0"/>
    <x v="1"/>
    <x v="3"/>
    <n v="73"/>
  </r>
  <r>
    <x v="45"/>
    <x v="0"/>
    <x v="2"/>
    <x v="0"/>
    <n v="48"/>
  </r>
  <r>
    <x v="45"/>
    <x v="0"/>
    <x v="2"/>
    <x v="1"/>
    <n v="78"/>
  </r>
  <r>
    <x v="45"/>
    <x v="0"/>
    <x v="2"/>
    <x v="2"/>
    <n v="67"/>
  </r>
  <r>
    <x v="45"/>
    <x v="0"/>
    <x v="2"/>
    <x v="3"/>
    <n v="68"/>
  </r>
  <r>
    <x v="45"/>
    <x v="0"/>
    <x v="3"/>
    <x v="0"/>
    <n v="42"/>
  </r>
  <r>
    <x v="45"/>
    <x v="0"/>
    <x v="3"/>
    <x v="1"/>
    <n v="81"/>
  </r>
  <r>
    <x v="45"/>
    <x v="0"/>
    <x v="3"/>
    <x v="2"/>
    <n v="68"/>
  </r>
  <r>
    <x v="45"/>
    <x v="0"/>
    <x v="3"/>
    <x v="3"/>
    <n v="63"/>
  </r>
  <r>
    <x v="45"/>
    <x v="1"/>
    <x v="0"/>
    <x v="0"/>
    <n v="45"/>
  </r>
  <r>
    <x v="45"/>
    <x v="1"/>
    <x v="0"/>
    <x v="1"/>
    <n v="81"/>
  </r>
  <r>
    <x v="45"/>
    <x v="1"/>
    <x v="0"/>
    <x v="2"/>
    <n v="65"/>
  </r>
  <r>
    <x v="45"/>
    <x v="1"/>
    <x v="0"/>
    <x v="3"/>
    <n v="60"/>
  </r>
  <r>
    <x v="45"/>
    <x v="1"/>
    <x v="1"/>
    <x v="0"/>
    <n v="36"/>
  </r>
  <r>
    <x v="45"/>
    <x v="1"/>
    <x v="1"/>
    <x v="1"/>
    <n v="82"/>
  </r>
  <r>
    <x v="45"/>
    <x v="1"/>
    <x v="1"/>
    <x v="2"/>
    <n v="65"/>
  </r>
  <r>
    <x v="45"/>
    <x v="1"/>
    <x v="1"/>
    <x v="3"/>
    <n v="73"/>
  </r>
  <r>
    <x v="45"/>
    <x v="1"/>
    <x v="2"/>
    <x v="0"/>
    <n v="37"/>
  </r>
  <r>
    <x v="45"/>
    <x v="1"/>
    <x v="2"/>
    <x v="1"/>
    <n v="75"/>
  </r>
  <r>
    <x v="45"/>
    <x v="1"/>
    <x v="2"/>
    <x v="2"/>
    <n v="63"/>
  </r>
  <r>
    <x v="45"/>
    <x v="1"/>
    <x v="2"/>
    <x v="3"/>
    <n v="71"/>
  </r>
  <r>
    <x v="45"/>
    <x v="1"/>
    <x v="3"/>
    <x v="0"/>
    <n v="35"/>
  </r>
  <r>
    <x v="45"/>
    <x v="1"/>
    <x v="3"/>
    <x v="1"/>
    <n v="72"/>
  </r>
  <r>
    <x v="45"/>
    <x v="1"/>
    <x v="3"/>
    <x v="2"/>
    <n v="62"/>
  </r>
  <r>
    <x v="45"/>
    <x v="1"/>
    <x v="3"/>
    <x v="3"/>
    <n v="73"/>
  </r>
  <r>
    <x v="45"/>
    <x v="2"/>
    <x v="0"/>
    <x v="0"/>
    <n v="41"/>
  </r>
  <r>
    <x v="45"/>
    <x v="2"/>
    <x v="0"/>
    <x v="1"/>
    <n v="71"/>
  </r>
  <r>
    <x v="45"/>
    <x v="2"/>
    <x v="0"/>
    <x v="2"/>
    <n v="67"/>
  </r>
  <r>
    <x v="45"/>
    <x v="2"/>
    <x v="0"/>
    <x v="3"/>
    <n v="73"/>
  </r>
  <r>
    <x v="45"/>
    <x v="2"/>
    <x v="1"/>
    <x v="0"/>
    <n v="34"/>
  </r>
  <r>
    <x v="45"/>
    <x v="2"/>
    <x v="1"/>
    <x v="1"/>
    <n v="80"/>
  </r>
  <r>
    <x v="45"/>
    <x v="2"/>
    <x v="1"/>
    <x v="2"/>
    <n v="65"/>
  </r>
  <r>
    <x v="45"/>
    <x v="2"/>
    <x v="1"/>
    <x v="3"/>
    <n v="69"/>
  </r>
  <r>
    <x v="45"/>
    <x v="2"/>
    <x v="2"/>
    <x v="0"/>
    <n v="38"/>
  </r>
  <r>
    <x v="45"/>
    <x v="2"/>
    <x v="2"/>
    <x v="1"/>
    <n v="87"/>
  </r>
  <r>
    <x v="45"/>
    <x v="2"/>
    <x v="2"/>
    <x v="2"/>
    <n v="63"/>
  </r>
  <r>
    <x v="45"/>
    <x v="2"/>
    <x v="2"/>
    <x v="3"/>
    <n v="70"/>
  </r>
  <r>
    <x v="45"/>
    <x v="2"/>
    <x v="3"/>
    <x v="0"/>
    <n v="36"/>
  </r>
  <r>
    <x v="45"/>
    <x v="2"/>
    <x v="3"/>
    <x v="1"/>
    <n v="82"/>
  </r>
  <r>
    <x v="45"/>
    <x v="2"/>
    <x v="3"/>
    <x v="2"/>
    <n v="59"/>
  </r>
  <r>
    <x v="45"/>
    <x v="2"/>
    <x v="3"/>
    <x v="3"/>
    <n v="67"/>
  </r>
  <r>
    <x v="46"/>
    <x v="0"/>
    <x v="0"/>
    <x v="0"/>
    <n v="16"/>
  </r>
  <r>
    <x v="46"/>
    <x v="0"/>
    <x v="0"/>
    <x v="0"/>
    <n v="5"/>
  </r>
  <r>
    <x v="46"/>
    <x v="0"/>
    <x v="0"/>
    <x v="1"/>
    <n v="20"/>
  </r>
  <r>
    <x v="46"/>
    <x v="0"/>
    <x v="0"/>
    <x v="1"/>
    <n v="8"/>
  </r>
  <r>
    <x v="46"/>
    <x v="0"/>
    <x v="0"/>
    <x v="2"/>
    <n v="19"/>
  </r>
  <r>
    <x v="46"/>
    <x v="0"/>
    <x v="0"/>
    <x v="3"/>
    <n v="17"/>
  </r>
  <r>
    <x v="46"/>
    <x v="0"/>
    <x v="0"/>
    <x v="3"/>
    <n v="12"/>
  </r>
  <r>
    <x v="46"/>
    <x v="0"/>
    <x v="1"/>
    <x v="0"/>
    <n v="17"/>
  </r>
  <r>
    <x v="46"/>
    <x v="0"/>
    <x v="1"/>
    <x v="0"/>
    <n v="4"/>
  </r>
  <r>
    <x v="46"/>
    <x v="0"/>
    <x v="1"/>
    <x v="1"/>
    <n v="20"/>
  </r>
  <r>
    <x v="46"/>
    <x v="0"/>
    <x v="1"/>
    <x v="1"/>
    <n v="5"/>
  </r>
  <r>
    <x v="46"/>
    <x v="0"/>
    <x v="1"/>
    <x v="2"/>
    <n v="20"/>
  </r>
  <r>
    <x v="46"/>
    <x v="0"/>
    <x v="1"/>
    <x v="2"/>
    <n v="1"/>
  </r>
  <r>
    <x v="46"/>
    <x v="0"/>
    <x v="1"/>
    <x v="3"/>
    <n v="18"/>
  </r>
  <r>
    <x v="46"/>
    <x v="0"/>
    <x v="1"/>
    <x v="3"/>
    <n v="12"/>
  </r>
  <r>
    <x v="46"/>
    <x v="0"/>
    <x v="2"/>
    <x v="0"/>
    <n v="15"/>
  </r>
  <r>
    <x v="46"/>
    <x v="0"/>
    <x v="2"/>
    <x v="0"/>
    <n v="4"/>
  </r>
  <r>
    <x v="46"/>
    <x v="0"/>
    <x v="2"/>
    <x v="1"/>
    <n v="16"/>
  </r>
  <r>
    <x v="46"/>
    <x v="0"/>
    <x v="2"/>
    <x v="1"/>
    <n v="6"/>
  </r>
  <r>
    <x v="46"/>
    <x v="0"/>
    <x v="2"/>
    <x v="2"/>
    <n v="19"/>
  </r>
  <r>
    <x v="46"/>
    <x v="0"/>
    <x v="2"/>
    <x v="3"/>
    <n v="20"/>
  </r>
  <r>
    <x v="46"/>
    <x v="0"/>
    <x v="2"/>
    <x v="3"/>
    <n v="11"/>
  </r>
  <r>
    <x v="46"/>
    <x v="0"/>
    <x v="3"/>
    <x v="0"/>
    <n v="15"/>
  </r>
  <r>
    <x v="46"/>
    <x v="0"/>
    <x v="3"/>
    <x v="0"/>
    <n v="3"/>
  </r>
  <r>
    <x v="46"/>
    <x v="0"/>
    <x v="3"/>
    <x v="1"/>
    <n v="16"/>
  </r>
  <r>
    <x v="46"/>
    <x v="0"/>
    <x v="3"/>
    <x v="1"/>
    <n v="7"/>
  </r>
  <r>
    <x v="46"/>
    <x v="0"/>
    <x v="3"/>
    <x v="2"/>
    <n v="16"/>
  </r>
  <r>
    <x v="46"/>
    <x v="0"/>
    <x v="3"/>
    <x v="3"/>
    <n v="19"/>
  </r>
  <r>
    <x v="46"/>
    <x v="0"/>
    <x v="3"/>
    <x v="3"/>
    <n v="10"/>
  </r>
  <r>
    <x v="46"/>
    <x v="1"/>
    <x v="0"/>
    <x v="0"/>
    <n v="16"/>
  </r>
  <r>
    <x v="46"/>
    <x v="1"/>
    <x v="0"/>
    <x v="0"/>
    <n v="3"/>
  </r>
  <r>
    <x v="46"/>
    <x v="1"/>
    <x v="0"/>
    <x v="1"/>
    <n v="19"/>
  </r>
  <r>
    <x v="46"/>
    <x v="1"/>
    <x v="0"/>
    <x v="1"/>
    <n v="8"/>
  </r>
  <r>
    <x v="46"/>
    <x v="1"/>
    <x v="0"/>
    <x v="2"/>
    <n v="15"/>
  </r>
  <r>
    <x v="46"/>
    <x v="1"/>
    <x v="0"/>
    <x v="3"/>
    <n v="20"/>
  </r>
  <r>
    <x v="46"/>
    <x v="1"/>
    <x v="0"/>
    <x v="3"/>
    <n v="12"/>
  </r>
  <r>
    <x v="46"/>
    <x v="1"/>
    <x v="1"/>
    <x v="0"/>
    <n v="14"/>
  </r>
  <r>
    <x v="46"/>
    <x v="1"/>
    <x v="1"/>
    <x v="0"/>
    <n v="3"/>
  </r>
  <r>
    <x v="46"/>
    <x v="1"/>
    <x v="1"/>
    <x v="1"/>
    <n v="21"/>
  </r>
  <r>
    <x v="46"/>
    <x v="1"/>
    <x v="1"/>
    <x v="1"/>
    <n v="8"/>
  </r>
  <r>
    <x v="46"/>
    <x v="1"/>
    <x v="1"/>
    <x v="2"/>
    <n v="13"/>
  </r>
  <r>
    <x v="46"/>
    <x v="1"/>
    <x v="1"/>
    <x v="3"/>
    <n v="22"/>
  </r>
  <r>
    <x v="46"/>
    <x v="1"/>
    <x v="1"/>
    <x v="3"/>
    <n v="14"/>
  </r>
  <r>
    <x v="46"/>
    <x v="1"/>
    <x v="2"/>
    <x v="0"/>
    <n v="14"/>
  </r>
  <r>
    <x v="46"/>
    <x v="1"/>
    <x v="2"/>
    <x v="0"/>
    <n v="3"/>
  </r>
  <r>
    <x v="46"/>
    <x v="1"/>
    <x v="2"/>
    <x v="1"/>
    <n v="19"/>
  </r>
  <r>
    <x v="46"/>
    <x v="1"/>
    <x v="2"/>
    <x v="1"/>
    <n v="8"/>
  </r>
  <r>
    <x v="46"/>
    <x v="1"/>
    <x v="2"/>
    <x v="2"/>
    <n v="16"/>
  </r>
  <r>
    <x v="46"/>
    <x v="1"/>
    <x v="2"/>
    <x v="3"/>
    <n v="23"/>
  </r>
  <r>
    <x v="46"/>
    <x v="1"/>
    <x v="2"/>
    <x v="3"/>
    <n v="13"/>
  </r>
  <r>
    <x v="46"/>
    <x v="1"/>
    <x v="3"/>
    <x v="0"/>
    <n v="14"/>
  </r>
  <r>
    <x v="46"/>
    <x v="1"/>
    <x v="3"/>
    <x v="0"/>
    <n v="4"/>
  </r>
  <r>
    <x v="46"/>
    <x v="1"/>
    <x v="3"/>
    <x v="1"/>
    <n v="17"/>
  </r>
  <r>
    <x v="46"/>
    <x v="1"/>
    <x v="3"/>
    <x v="1"/>
    <n v="8"/>
  </r>
  <r>
    <x v="46"/>
    <x v="1"/>
    <x v="3"/>
    <x v="2"/>
    <n v="15"/>
  </r>
  <r>
    <x v="46"/>
    <x v="1"/>
    <x v="3"/>
    <x v="3"/>
    <n v="25"/>
  </r>
  <r>
    <x v="46"/>
    <x v="1"/>
    <x v="3"/>
    <x v="3"/>
    <n v="13"/>
  </r>
  <r>
    <x v="46"/>
    <x v="2"/>
    <x v="0"/>
    <x v="0"/>
    <n v="16"/>
  </r>
  <r>
    <x v="46"/>
    <x v="2"/>
    <x v="0"/>
    <x v="0"/>
    <n v="4"/>
  </r>
  <r>
    <x v="46"/>
    <x v="2"/>
    <x v="0"/>
    <x v="1"/>
    <n v="20"/>
  </r>
  <r>
    <x v="46"/>
    <x v="2"/>
    <x v="0"/>
    <x v="1"/>
    <n v="11"/>
  </r>
  <r>
    <x v="46"/>
    <x v="2"/>
    <x v="0"/>
    <x v="2"/>
    <n v="15"/>
  </r>
  <r>
    <x v="46"/>
    <x v="2"/>
    <x v="0"/>
    <x v="3"/>
    <n v="27"/>
  </r>
  <r>
    <x v="46"/>
    <x v="2"/>
    <x v="0"/>
    <x v="3"/>
    <n v="13"/>
  </r>
  <r>
    <x v="46"/>
    <x v="2"/>
    <x v="1"/>
    <x v="0"/>
    <n v="18"/>
  </r>
  <r>
    <x v="46"/>
    <x v="2"/>
    <x v="1"/>
    <x v="1"/>
    <n v="34"/>
  </r>
  <r>
    <x v="46"/>
    <x v="2"/>
    <x v="1"/>
    <x v="2"/>
    <n v="16"/>
  </r>
  <r>
    <x v="46"/>
    <x v="2"/>
    <x v="1"/>
    <x v="3"/>
    <n v="34"/>
  </r>
  <r>
    <x v="46"/>
    <x v="2"/>
    <x v="2"/>
    <x v="0"/>
    <n v="19"/>
  </r>
  <r>
    <x v="46"/>
    <x v="2"/>
    <x v="2"/>
    <x v="1"/>
    <n v="33"/>
  </r>
  <r>
    <x v="46"/>
    <x v="2"/>
    <x v="2"/>
    <x v="2"/>
    <n v="19"/>
  </r>
  <r>
    <x v="46"/>
    <x v="2"/>
    <x v="2"/>
    <x v="3"/>
    <n v="36"/>
  </r>
  <r>
    <x v="46"/>
    <x v="2"/>
    <x v="3"/>
    <x v="0"/>
    <n v="17"/>
  </r>
  <r>
    <x v="46"/>
    <x v="2"/>
    <x v="3"/>
    <x v="1"/>
    <n v="35"/>
  </r>
  <r>
    <x v="46"/>
    <x v="2"/>
    <x v="3"/>
    <x v="2"/>
    <n v="17"/>
  </r>
  <r>
    <x v="46"/>
    <x v="2"/>
    <x v="3"/>
    <x v="3"/>
    <n v="42"/>
  </r>
  <r>
    <x v="47"/>
    <x v="0"/>
    <x v="0"/>
    <x v="0"/>
    <n v="37"/>
  </r>
  <r>
    <x v="47"/>
    <x v="0"/>
    <x v="0"/>
    <x v="0"/>
    <n v="15"/>
  </r>
  <r>
    <x v="47"/>
    <x v="0"/>
    <x v="0"/>
    <x v="1"/>
    <n v="48"/>
  </r>
  <r>
    <x v="47"/>
    <x v="0"/>
    <x v="0"/>
    <x v="1"/>
    <n v="1"/>
  </r>
  <r>
    <x v="47"/>
    <x v="0"/>
    <x v="0"/>
    <x v="1"/>
    <n v="20"/>
  </r>
  <r>
    <x v="47"/>
    <x v="0"/>
    <x v="0"/>
    <x v="2"/>
    <n v="61"/>
  </r>
  <r>
    <x v="47"/>
    <x v="0"/>
    <x v="0"/>
    <x v="2"/>
    <n v="2"/>
  </r>
  <r>
    <x v="47"/>
    <x v="0"/>
    <x v="0"/>
    <x v="3"/>
    <n v="49"/>
  </r>
  <r>
    <x v="47"/>
    <x v="0"/>
    <x v="0"/>
    <x v="3"/>
    <n v="34"/>
  </r>
  <r>
    <x v="47"/>
    <x v="0"/>
    <x v="1"/>
    <x v="0"/>
    <n v="33"/>
  </r>
  <r>
    <x v="47"/>
    <x v="0"/>
    <x v="1"/>
    <x v="0"/>
    <n v="11"/>
  </r>
  <r>
    <x v="47"/>
    <x v="0"/>
    <x v="1"/>
    <x v="1"/>
    <n v="40"/>
  </r>
  <r>
    <x v="47"/>
    <x v="0"/>
    <x v="1"/>
    <x v="1"/>
    <n v="1"/>
  </r>
  <r>
    <x v="47"/>
    <x v="0"/>
    <x v="1"/>
    <x v="1"/>
    <n v="18"/>
  </r>
  <r>
    <x v="47"/>
    <x v="0"/>
    <x v="1"/>
    <x v="2"/>
    <n v="57"/>
  </r>
  <r>
    <x v="47"/>
    <x v="0"/>
    <x v="1"/>
    <x v="2"/>
    <n v="2"/>
  </r>
  <r>
    <x v="47"/>
    <x v="0"/>
    <x v="1"/>
    <x v="3"/>
    <n v="49"/>
  </r>
  <r>
    <x v="47"/>
    <x v="0"/>
    <x v="1"/>
    <x v="3"/>
    <n v="27"/>
  </r>
  <r>
    <x v="47"/>
    <x v="0"/>
    <x v="2"/>
    <x v="0"/>
    <n v="34"/>
  </r>
  <r>
    <x v="47"/>
    <x v="0"/>
    <x v="2"/>
    <x v="0"/>
    <n v="11"/>
  </r>
  <r>
    <x v="47"/>
    <x v="0"/>
    <x v="2"/>
    <x v="1"/>
    <n v="41"/>
  </r>
  <r>
    <x v="47"/>
    <x v="0"/>
    <x v="2"/>
    <x v="1"/>
    <n v="1"/>
  </r>
  <r>
    <x v="47"/>
    <x v="0"/>
    <x v="2"/>
    <x v="1"/>
    <n v="25"/>
  </r>
  <r>
    <x v="47"/>
    <x v="0"/>
    <x v="2"/>
    <x v="2"/>
    <n v="57"/>
  </r>
  <r>
    <x v="47"/>
    <x v="0"/>
    <x v="2"/>
    <x v="2"/>
    <n v="3"/>
  </r>
  <r>
    <x v="47"/>
    <x v="0"/>
    <x v="2"/>
    <x v="3"/>
    <n v="48"/>
  </r>
  <r>
    <x v="47"/>
    <x v="0"/>
    <x v="2"/>
    <x v="3"/>
    <n v="26"/>
  </r>
  <r>
    <x v="47"/>
    <x v="0"/>
    <x v="3"/>
    <x v="0"/>
    <n v="36"/>
  </r>
  <r>
    <x v="47"/>
    <x v="0"/>
    <x v="3"/>
    <x v="0"/>
    <n v="9"/>
  </r>
  <r>
    <x v="47"/>
    <x v="0"/>
    <x v="3"/>
    <x v="1"/>
    <n v="40"/>
  </r>
  <r>
    <x v="47"/>
    <x v="0"/>
    <x v="3"/>
    <x v="1"/>
    <n v="1"/>
  </r>
  <r>
    <x v="47"/>
    <x v="0"/>
    <x v="3"/>
    <x v="1"/>
    <n v="25"/>
  </r>
  <r>
    <x v="47"/>
    <x v="0"/>
    <x v="3"/>
    <x v="2"/>
    <n v="57"/>
  </r>
  <r>
    <x v="47"/>
    <x v="0"/>
    <x v="3"/>
    <x v="2"/>
    <n v="2"/>
  </r>
  <r>
    <x v="47"/>
    <x v="0"/>
    <x v="3"/>
    <x v="3"/>
    <n v="47"/>
  </r>
  <r>
    <x v="47"/>
    <x v="0"/>
    <x v="3"/>
    <x v="3"/>
    <n v="24"/>
  </r>
  <r>
    <x v="47"/>
    <x v="1"/>
    <x v="0"/>
    <x v="0"/>
    <n v="33"/>
  </r>
  <r>
    <x v="47"/>
    <x v="1"/>
    <x v="0"/>
    <x v="0"/>
    <n v="7"/>
  </r>
  <r>
    <x v="47"/>
    <x v="1"/>
    <x v="0"/>
    <x v="1"/>
    <n v="50"/>
  </r>
  <r>
    <x v="47"/>
    <x v="1"/>
    <x v="0"/>
    <x v="1"/>
    <n v="1"/>
  </r>
  <r>
    <x v="47"/>
    <x v="1"/>
    <x v="0"/>
    <x v="1"/>
    <n v="24"/>
  </r>
  <r>
    <x v="47"/>
    <x v="1"/>
    <x v="0"/>
    <x v="2"/>
    <n v="49"/>
  </r>
  <r>
    <x v="47"/>
    <x v="1"/>
    <x v="0"/>
    <x v="2"/>
    <n v="3"/>
  </r>
  <r>
    <x v="47"/>
    <x v="1"/>
    <x v="0"/>
    <x v="3"/>
    <n v="45"/>
  </r>
  <r>
    <x v="47"/>
    <x v="1"/>
    <x v="0"/>
    <x v="3"/>
    <n v="25"/>
  </r>
  <r>
    <x v="47"/>
    <x v="1"/>
    <x v="1"/>
    <x v="0"/>
    <n v="34"/>
  </r>
  <r>
    <x v="47"/>
    <x v="1"/>
    <x v="1"/>
    <x v="0"/>
    <n v="6"/>
  </r>
  <r>
    <x v="47"/>
    <x v="1"/>
    <x v="1"/>
    <x v="1"/>
    <n v="55"/>
  </r>
  <r>
    <x v="47"/>
    <x v="1"/>
    <x v="1"/>
    <x v="1"/>
    <n v="1"/>
  </r>
  <r>
    <x v="47"/>
    <x v="1"/>
    <x v="1"/>
    <x v="1"/>
    <n v="21"/>
  </r>
  <r>
    <x v="47"/>
    <x v="1"/>
    <x v="1"/>
    <x v="2"/>
    <n v="51"/>
  </r>
  <r>
    <x v="47"/>
    <x v="1"/>
    <x v="1"/>
    <x v="2"/>
    <n v="3"/>
  </r>
  <r>
    <x v="47"/>
    <x v="1"/>
    <x v="1"/>
    <x v="3"/>
    <n v="50"/>
  </r>
  <r>
    <x v="47"/>
    <x v="1"/>
    <x v="1"/>
    <x v="3"/>
    <n v="26"/>
  </r>
  <r>
    <x v="47"/>
    <x v="1"/>
    <x v="2"/>
    <x v="0"/>
    <n v="33"/>
  </r>
  <r>
    <x v="47"/>
    <x v="1"/>
    <x v="2"/>
    <x v="0"/>
    <n v="6"/>
  </r>
  <r>
    <x v="47"/>
    <x v="1"/>
    <x v="2"/>
    <x v="1"/>
    <n v="49"/>
  </r>
  <r>
    <x v="47"/>
    <x v="1"/>
    <x v="2"/>
    <x v="1"/>
    <n v="1"/>
  </r>
  <r>
    <x v="47"/>
    <x v="1"/>
    <x v="2"/>
    <x v="1"/>
    <n v="20"/>
  </r>
  <r>
    <x v="47"/>
    <x v="1"/>
    <x v="2"/>
    <x v="2"/>
    <n v="53"/>
  </r>
  <r>
    <x v="47"/>
    <x v="1"/>
    <x v="2"/>
    <x v="2"/>
    <n v="3"/>
  </r>
  <r>
    <x v="47"/>
    <x v="1"/>
    <x v="2"/>
    <x v="3"/>
    <n v="52"/>
  </r>
  <r>
    <x v="47"/>
    <x v="1"/>
    <x v="2"/>
    <x v="3"/>
    <n v="26"/>
  </r>
  <r>
    <x v="47"/>
    <x v="1"/>
    <x v="3"/>
    <x v="0"/>
    <n v="33"/>
  </r>
  <r>
    <x v="47"/>
    <x v="1"/>
    <x v="3"/>
    <x v="0"/>
    <n v="7"/>
  </r>
  <r>
    <x v="47"/>
    <x v="1"/>
    <x v="3"/>
    <x v="1"/>
    <n v="53"/>
  </r>
  <r>
    <x v="47"/>
    <x v="1"/>
    <x v="3"/>
    <x v="1"/>
    <n v="1"/>
  </r>
  <r>
    <x v="47"/>
    <x v="1"/>
    <x v="3"/>
    <x v="1"/>
    <n v="24"/>
  </r>
  <r>
    <x v="47"/>
    <x v="1"/>
    <x v="3"/>
    <x v="2"/>
    <n v="48"/>
  </r>
  <r>
    <x v="47"/>
    <x v="1"/>
    <x v="3"/>
    <x v="2"/>
    <n v="4"/>
  </r>
  <r>
    <x v="47"/>
    <x v="1"/>
    <x v="3"/>
    <x v="3"/>
    <n v="56"/>
  </r>
  <r>
    <x v="47"/>
    <x v="1"/>
    <x v="3"/>
    <x v="3"/>
    <n v="28"/>
  </r>
  <r>
    <x v="47"/>
    <x v="2"/>
    <x v="0"/>
    <x v="0"/>
    <n v="35"/>
  </r>
  <r>
    <x v="47"/>
    <x v="2"/>
    <x v="0"/>
    <x v="0"/>
    <n v="7"/>
  </r>
  <r>
    <x v="47"/>
    <x v="2"/>
    <x v="0"/>
    <x v="1"/>
    <n v="51"/>
  </r>
  <r>
    <x v="47"/>
    <x v="2"/>
    <x v="0"/>
    <x v="1"/>
    <n v="1"/>
  </r>
  <r>
    <x v="47"/>
    <x v="2"/>
    <x v="0"/>
    <x v="1"/>
    <n v="26"/>
  </r>
  <r>
    <x v="47"/>
    <x v="2"/>
    <x v="0"/>
    <x v="2"/>
    <n v="58"/>
  </r>
  <r>
    <x v="47"/>
    <x v="2"/>
    <x v="0"/>
    <x v="2"/>
    <n v="4"/>
  </r>
  <r>
    <x v="47"/>
    <x v="2"/>
    <x v="0"/>
    <x v="3"/>
    <n v="56"/>
  </r>
  <r>
    <x v="47"/>
    <x v="2"/>
    <x v="0"/>
    <x v="3"/>
    <n v="30"/>
  </r>
  <r>
    <x v="47"/>
    <x v="2"/>
    <x v="2"/>
    <x v="0"/>
    <n v="38"/>
  </r>
  <r>
    <x v="47"/>
    <x v="2"/>
    <x v="2"/>
    <x v="1"/>
    <n v="91"/>
  </r>
  <r>
    <x v="47"/>
    <x v="2"/>
    <x v="2"/>
    <x v="2"/>
    <n v="54"/>
  </r>
  <r>
    <x v="47"/>
    <x v="2"/>
    <x v="2"/>
    <x v="3"/>
    <n v="81"/>
  </r>
  <r>
    <x v="47"/>
    <x v="2"/>
    <x v="3"/>
    <x v="0"/>
    <n v="37"/>
  </r>
  <r>
    <x v="47"/>
    <x v="2"/>
    <x v="3"/>
    <x v="1"/>
    <n v="86"/>
  </r>
  <r>
    <x v="47"/>
    <x v="2"/>
    <x v="3"/>
    <x v="2"/>
    <n v="58"/>
  </r>
  <r>
    <x v="47"/>
    <x v="2"/>
    <x v="3"/>
    <x v="3"/>
    <n v="82"/>
  </r>
  <r>
    <x v="48"/>
    <x v="0"/>
    <x v="0"/>
    <x v="0"/>
    <n v="24"/>
  </r>
  <r>
    <x v="48"/>
    <x v="0"/>
    <x v="0"/>
    <x v="0"/>
    <n v="10"/>
  </r>
  <r>
    <x v="48"/>
    <x v="0"/>
    <x v="0"/>
    <x v="1"/>
    <n v="31"/>
  </r>
  <r>
    <x v="48"/>
    <x v="0"/>
    <x v="0"/>
    <x v="1"/>
    <n v="15"/>
  </r>
  <r>
    <x v="48"/>
    <x v="0"/>
    <x v="0"/>
    <x v="2"/>
    <n v="55"/>
  </r>
  <r>
    <x v="48"/>
    <x v="0"/>
    <x v="0"/>
    <x v="2"/>
    <n v="2"/>
  </r>
  <r>
    <x v="48"/>
    <x v="0"/>
    <x v="0"/>
    <x v="3"/>
    <n v="35"/>
  </r>
  <r>
    <x v="48"/>
    <x v="0"/>
    <x v="0"/>
    <x v="3"/>
    <n v="18"/>
  </r>
  <r>
    <x v="48"/>
    <x v="0"/>
    <x v="1"/>
    <x v="0"/>
    <n v="24"/>
  </r>
  <r>
    <x v="48"/>
    <x v="0"/>
    <x v="1"/>
    <x v="0"/>
    <n v="7"/>
  </r>
  <r>
    <x v="48"/>
    <x v="0"/>
    <x v="1"/>
    <x v="1"/>
    <n v="30"/>
  </r>
  <r>
    <x v="48"/>
    <x v="0"/>
    <x v="1"/>
    <x v="1"/>
    <n v="15"/>
  </r>
  <r>
    <x v="48"/>
    <x v="0"/>
    <x v="1"/>
    <x v="2"/>
    <n v="56"/>
  </r>
  <r>
    <x v="48"/>
    <x v="0"/>
    <x v="1"/>
    <x v="2"/>
    <n v="2"/>
  </r>
  <r>
    <x v="48"/>
    <x v="0"/>
    <x v="1"/>
    <x v="3"/>
    <n v="32"/>
  </r>
  <r>
    <x v="48"/>
    <x v="0"/>
    <x v="1"/>
    <x v="3"/>
    <n v="19"/>
  </r>
  <r>
    <x v="48"/>
    <x v="0"/>
    <x v="2"/>
    <x v="0"/>
    <n v="26"/>
  </r>
  <r>
    <x v="48"/>
    <x v="0"/>
    <x v="2"/>
    <x v="0"/>
    <n v="5"/>
  </r>
  <r>
    <x v="48"/>
    <x v="0"/>
    <x v="2"/>
    <x v="1"/>
    <n v="25"/>
  </r>
  <r>
    <x v="48"/>
    <x v="0"/>
    <x v="2"/>
    <x v="1"/>
    <n v="18"/>
  </r>
  <r>
    <x v="48"/>
    <x v="0"/>
    <x v="2"/>
    <x v="2"/>
    <n v="52"/>
  </r>
  <r>
    <x v="48"/>
    <x v="0"/>
    <x v="2"/>
    <x v="2"/>
    <n v="2"/>
  </r>
  <r>
    <x v="48"/>
    <x v="0"/>
    <x v="2"/>
    <x v="3"/>
    <n v="33"/>
  </r>
  <r>
    <x v="48"/>
    <x v="0"/>
    <x v="2"/>
    <x v="3"/>
    <n v="19"/>
  </r>
  <r>
    <x v="48"/>
    <x v="0"/>
    <x v="3"/>
    <x v="0"/>
    <n v="26"/>
  </r>
  <r>
    <x v="48"/>
    <x v="0"/>
    <x v="3"/>
    <x v="0"/>
    <n v="4"/>
  </r>
  <r>
    <x v="48"/>
    <x v="0"/>
    <x v="3"/>
    <x v="1"/>
    <n v="26"/>
  </r>
  <r>
    <x v="48"/>
    <x v="0"/>
    <x v="3"/>
    <x v="1"/>
    <n v="16"/>
  </r>
  <r>
    <x v="48"/>
    <x v="0"/>
    <x v="3"/>
    <x v="2"/>
    <n v="47"/>
  </r>
  <r>
    <x v="48"/>
    <x v="0"/>
    <x v="3"/>
    <x v="2"/>
    <n v="2"/>
  </r>
  <r>
    <x v="48"/>
    <x v="0"/>
    <x v="3"/>
    <x v="3"/>
    <n v="31"/>
  </r>
  <r>
    <x v="48"/>
    <x v="0"/>
    <x v="3"/>
    <x v="3"/>
    <n v="21"/>
  </r>
  <r>
    <x v="48"/>
    <x v="1"/>
    <x v="0"/>
    <x v="0"/>
    <n v="25"/>
  </r>
  <r>
    <x v="48"/>
    <x v="1"/>
    <x v="0"/>
    <x v="0"/>
    <n v="4"/>
  </r>
  <r>
    <x v="48"/>
    <x v="1"/>
    <x v="0"/>
    <x v="1"/>
    <n v="31"/>
  </r>
  <r>
    <x v="48"/>
    <x v="1"/>
    <x v="0"/>
    <x v="1"/>
    <n v="16"/>
  </r>
  <r>
    <x v="48"/>
    <x v="1"/>
    <x v="0"/>
    <x v="2"/>
    <n v="47"/>
  </r>
  <r>
    <x v="48"/>
    <x v="1"/>
    <x v="0"/>
    <x v="2"/>
    <n v="3"/>
  </r>
  <r>
    <x v="48"/>
    <x v="1"/>
    <x v="0"/>
    <x v="3"/>
    <n v="33"/>
  </r>
  <r>
    <x v="48"/>
    <x v="1"/>
    <x v="0"/>
    <x v="3"/>
    <n v="14"/>
  </r>
  <r>
    <x v="48"/>
    <x v="1"/>
    <x v="1"/>
    <x v="0"/>
    <n v="24"/>
  </r>
  <r>
    <x v="48"/>
    <x v="1"/>
    <x v="1"/>
    <x v="0"/>
    <n v="4"/>
  </r>
  <r>
    <x v="48"/>
    <x v="1"/>
    <x v="1"/>
    <x v="1"/>
    <n v="30"/>
  </r>
  <r>
    <x v="48"/>
    <x v="1"/>
    <x v="1"/>
    <x v="1"/>
    <n v="12"/>
  </r>
  <r>
    <x v="48"/>
    <x v="1"/>
    <x v="1"/>
    <x v="2"/>
    <n v="44"/>
  </r>
  <r>
    <x v="48"/>
    <x v="1"/>
    <x v="1"/>
    <x v="2"/>
    <n v="2"/>
  </r>
  <r>
    <x v="48"/>
    <x v="1"/>
    <x v="1"/>
    <x v="3"/>
    <n v="34"/>
  </r>
  <r>
    <x v="48"/>
    <x v="1"/>
    <x v="1"/>
    <x v="3"/>
    <n v="22"/>
  </r>
  <r>
    <x v="48"/>
    <x v="1"/>
    <x v="2"/>
    <x v="0"/>
    <n v="24"/>
  </r>
  <r>
    <x v="48"/>
    <x v="1"/>
    <x v="2"/>
    <x v="0"/>
    <n v="4"/>
  </r>
  <r>
    <x v="48"/>
    <x v="1"/>
    <x v="2"/>
    <x v="1"/>
    <n v="30"/>
  </r>
  <r>
    <x v="48"/>
    <x v="1"/>
    <x v="2"/>
    <x v="1"/>
    <n v="12"/>
  </r>
  <r>
    <x v="48"/>
    <x v="1"/>
    <x v="2"/>
    <x v="2"/>
    <n v="43"/>
  </r>
  <r>
    <x v="48"/>
    <x v="1"/>
    <x v="2"/>
    <x v="2"/>
    <n v="2"/>
  </r>
  <r>
    <x v="48"/>
    <x v="1"/>
    <x v="2"/>
    <x v="3"/>
    <n v="35"/>
  </r>
  <r>
    <x v="48"/>
    <x v="1"/>
    <x v="2"/>
    <x v="3"/>
    <n v="21"/>
  </r>
  <r>
    <x v="48"/>
    <x v="1"/>
    <x v="3"/>
    <x v="0"/>
    <n v="24"/>
  </r>
  <r>
    <x v="48"/>
    <x v="1"/>
    <x v="3"/>
    <x v="0"/>
    <n v="5"/>
  </r>
  <r>
    <x v="48"/>
    <x v="1"/>
    <x v="3"/>
    <x v="1"/>
    <n v="32"/>
  </r>
  <r>
    <x v="48"/>
    <x v="1"/>
    <x v="3"/>
    <x v="1"/>
    <n v="15"/>
  </r>
  <r>
    <x v="48"/>
    <x v="1"/>
    <x v="3"/>
    <x v="2"/>
    <n v="45"/>
  </r>
  <r>
    <x v="48"/>
    <x v="1"/>
    <x v="3"/>
    <x v="2"/>
    <n v="3"/>
  </r>
  <r>
    <x v="48"/>
    <x v="1"/>
    <x v="3"/>
    <x v="3"/>
    <n v="37"/>
  </r>
  <r>
    <x v="48"/>
    <x v="1"/>
    <x v="3"/>
    <x v="3"/>
    <n v="20"/>
  </r>
  <r>
    <x v="48"/>
    <x v="2"/>
    <x v="0"/>
    <x v="0"/>
    <n v="25"/>
  </r>
  <r>
    <x v="48"/>
    <x v="2"/>
    <x v="0"/>
    <x v="0"/>
    <n v="4"/>
  </r>
  <r>
    <x v="48"/>
    <x v="2"/>
    <x v="0"/>
    <x v="1"/>
    <n v="32"/>
  </r>
  <r>
    <x v="48"/>
    <x v="2"/>
    <x v="0"/>
    <x v="1"/>
    <n v="16"/>
  </r>
  <r>
    <x v="48"/>
    <x v="2"/>
    <x v="0"/>
    <x v="2"/>
    <n v="45"/>
  </r>
  <r>
    <x v="48"/>
    <x v="2"/>
    <x v="0"/>
    <x v="2"/>
    <n v="4"/>
  </r>
  <r>
    <x v="48"/>
    <x v="2"/>
    <x v="0"/>
    <x v="3"/>
    <n v="37"/>
  </r>
  <r>
    <x v="48"/>
    <x v="2"/>
    <x v="0"/>
    <x v="3"/>
    <n v="20"/>
  </r>
  <r>
    <x v="48"/>
    <x v="2"/>
    <x v="1"/>
    <x v="0"/>
    <n v="29"/>
  </r>
  <r>
    <x v="48"/>
    <x v="2"/>
    <x v="1"/>
    <x v="1"/>
    <n v="55"/>
  </r>
  <r>
    <x v="48"/>
    <x v="2"/>
    <x v="1"/>
    <x v="2"/>
    <n v="50"/>
  </r>
  <r>
    <x v="48"/>
    <x v="2"/>
    <x v="1"/>
    <x v="3"/>
    <n v="53"/>
  </r>
  <r>
    <x v="48"/>
    <x v="2"/>
    <x v="2"/>
    <x v="0"/>
    <n v="29"/>
  </r>
  <r>
    <x v="48"/>
    <x v="2"/>
    <x v="2"/>
    <x v="1"/>
    <n v="53"/>
  </r>
  <r>
    <x v="48"/>
    <x v="2"/>
    <x v="2"/>
    <x v="2"/>
    <n v="51"/>
  </r>
  <r>
    <x v="48"/>
    <x v="2"/>
    <x v="2"/>
    <x v="3"/>
    <n v="55"/>
  </r>
  <r>
    <x v="48"/>
    <x v="2"/>
    <x v="3"/>
    <x v="0"/>
    <n v="30"/>
  </r>
  <r>
    <x v="48"/>
    <x v="2"/>
    <x v="3"/>
    <x v="1"/>
    <n v="51"/>
  </r>
  <r>
    <x v="48"/>
    <x v="2"/>
    <x v="3"/>
    <x v="2"/>
    <n v="48"/>
  </r>
  <r>
    <x v="48"/>
    <x v="2"/>
    <x v="3"/>
    <x v="3"/>
    <n v="58"/>
  </r>
  <r>
    <x v="49"/>
    <x v="0"/>
    <x v="0"/>
    <x v="0"/>
    <n v="37"/>
  </r>
  <r>
    <x v="49"/>
    <x v="0"/>
    <x v="0"/>
    <x v="1"/>
    <n v="47"/>
  </r>
  <r>
    <x v="49"/>
    <x v="0"/>
    <x v="0"/>
    <x v="2"/>
    <n v="56"/>
  </r>
  <r>
    <x v="49"/>
    <x v="0"/>
    <x v="0"/>
    <x v="3"/>
    <n v="53"/>
  </r>
  <r>
    <x v="49"/>
    <x v="0"/>
    <x v="1"/>
    <x v="0"/>
    <n v="33"/>
  </r>
  <r>
    <x v="49"/>
    <x v="0"/>
    <x v="1"/>
    <x v="1"/>
    <n v="44"/>
  </r>
  <r>
    <x v="49"/>
    <x v="0"/>
    <x v="1"/>
    <x v="2"/>
    <n v="54"/>
  </r>
  <r>
    <x v="49"/>
    <x v="0"/>
    <x v="1"/>
    <x v="3"/>
    <n v="46"/>
  </r>
  <r>
    <x v="49"/>
    <x v="0"/>
    <x v="2"/>
    <x v="0"/>
    <n v="32"/>
  </r>
  <r>
    <x v="49"/>
    <x v="0"/>
    <x v="2"/>
    <x v="1"/>
    <n v="40"/>
  </r>
  <r>
    <x v="49"/>
    <x v="0"/>
    <x v="2"/>
    <x v="2"/>
    <n v="50"/>
  </r>
  <r>
    <x v="49"/>
    <x v="0"/>
    <x v="2"/>
    <x v="3"/>
    <n v="44"/>
  </r>
  <r>
    <x v="49"/>
    <x v="0"/>
    <x v="3"/>
    <x v="0"/>
    <n v="28"/>
  </r>
  <r>
    <x v="49"/>
    <x v="0"/>
    <x v="3"/>
    <x v="1"/>
    <n v="41"/>
  </r>
  <r>
    <x v="49"/>
    <x v="0"/>
    <x v="3"/>
    <x v="2"/>
    <n v="51"/>
  </r>
  <r>
    <x v="49"/>
    <x v="0"/>
    <x v="3"/>
    <x v="3"/>
    <n v="46"/>
  </r>
  <r>
    <x v="49"/>
    <x v="1"/>
    <x v="0"/>
    <x v="0"/>
    <n v="30"/>
  </r>
  <r>
    <x v="49"/>
    <x v="1"/>
    <x v="0"/>
    <x v="1"/>
    <n v="43"/>
  </r>
  <r>
    <x v="49"/>
    <x v="1"/>
    <x v="0"/>
    <x v="2"/>
    <n v="48"/>
  </r>
  <r>
    <x v="49"/>
    <x v="1"/>
    <x v="0"/>
    <x v="3"/>
    <n v="45"/>
  </r>
  <r>
    <x v="49"/>
    <x v="1"/>
    <x v="1"/>
    <x v="0"/>
    <n v="27"/>
  </r>
  <r>
    <x v="49"/>
    <x v="1"/>
    <x v="1"/>
    <x v="1"/>
    <n v="43"/>
  </r>
  <r>
    <x v="49"/>
    <x v="1"/>
    <x v="1"/>
    <x v="2"/>
    <n v="48"/>
  </r>
  <r>
    <x v="49"/>
    <x v="1"/>
    <x v="1"/>
    <x v="3"/>
    <n v="52"/>
  </r>
  <r>
    <x v="49"/>
    <x v="1"/>
    <x v="2"/>
    <x v="0"/>
    <n v="27"/>
  </r>
  <r>
    <x v="49"/>
    <x v="1"/>
    <x v="2"/>
    <x v="1"/>
    <n v="42"/>
  </r>
  <r>
    <x v="49"/>
    <x v="1"/>
    <x v="2"/>
    <x v="2"/>
    <n v="48"/>
  </r>
  <r>
    <x v="49"/>
    <x v="1"/>
    <x v="2"/>
    <x v="3"/>
    <n v="55"/>
  </r>
  <r>
    <x v="49"/>
    <x v="1"/>
    <x v="3"/>
    <x v="0"/>
    <n v="27"/>
  </r>
  <r>
    <x v="49"/>
    <x v="1"/>
    <x v="3"/>
    <x v="1"/>
    <n v="44"/>
  </r>
  <r>
    <x v="49"/>
    <x v="1"/>
    <x v="3"/>
    <x v="2"/>
    <n v="47"/>
  </r>
  <r>
    <x v="49"/>
    <x v="1"/>
    <x v="3"/>
    <x v="3"/>
    <n v="56"/>
  </r>
  <r>
    <x v="49"/>
    <x v="2"/>
    <x v="0"/>
    <x v="0"/>
    <n v="28"/>
  </r>
  <r>
    <x v="49"/>
    <x v="2"/>
    <x v="0"/>
    <x v="1"/>
    <n v="43"/>
  </r>
  <r>
    <x v="49"/>
    <x v="2"/>
    <x v="0"/>
    <x v="2"/>
    <n v="49"/>
  </r>
  <r>
    <x v="49"/>
    <x v="2"/>
    <x v="0"/>
    <x v="3"/>
    <n v="58"/>
  </r>
  <r>
    <x v="49"/>
    <x v="2"/>
    <x v="1"/>
    <x v="0"/>
    <n v="28"/>
  </r>
  <r>
    <x v="49"/>
    <x v="2"/>
    <x v="1"/>
    <x v="1"/>
    <n v="46"/>
  </r>
  <r>
    <x v="49"/>
    <x v="2"/>
    <x v="1"/>
    <x v="2"/>
    <n v="47"/>
  </r>
  <r>
    <x v="49"/>
    <x v="2"/>
    <x v="1"/>
    <x v="3"/>
    <n v="52"/>
  </r>
  <r>
    <x v="49"/>
    <x v="2"/>
    <x v="2"/>
    <x v="0"/>
    <n v="28"/>
  </r>
  <r>
    <x v="49"/>
    <x v="2"/>
    <x v="2"/>
    <x v="1"/>
    <n v="49"/>
  </r>
  <r>
    <x v="49"/>
    <x v="2"/>
    <x v="2"/>
    <x v="2"/>
    <n v="45"/>
  </r>
  <r>
    <x v="49"/>
    <x v="2"/>
    <x v="2"/>
    <x v="3"/>
    <n v="54"/>
  </r>
  <r>
    <x v="49"/>
    <x v="2"/>
    <x v="3"/>
    <x v="0"/>
    <n v="26"/>
  </r>
  <r>
    <x v="49"/>
    <x v="2"/>
    <x v="3"/>
    <x v="1"/>
    <n v="47"/>
  </r>
  <r>
    <x v="49"/>
    <x v="2"/>
    <x v="3"/>
    <x v="2"/>
    <n v="42"/>
  </r>
  <r>
    <x v="49"/>
    <x v="2"/>
    <x v="3"/>
    <x v="3"/>
    <n v="51"/>
  </r>
  <r>
    <x v="50"/>
    <x v="0"/>
    <x v="0"/>
    <x v="0"/>
    <n v="13"/>
  </r>
  <r>
    <x v="50"/>
    <x v="0"/>
    <x v="0"/>
    <x v="0"/>
    <n v="3"/>
  </r>
  <r>
    <x v="50"/>
    <x v="0"/>
    <x v="0"/>
    <x v="1"/>
    <n v="19"/>
  </r>
  <r>
    <x v="50"/>
    <x v="0"/>
    <x v="0"/>
    <x v="1"/>
    <n v="5"/>
  </r>
  <r>
    <x v="50"/>
    <x v="0"/>
    <x v="0"/>
    <x v="2"/>
    <n v="5"/>
  </r>
  <r>
    <x v="50"/>
    <x v="0"/>
    <x v="0"/>
    <x v="3"/>
    <n v="14"/>
  </r>
  <r>
    <x v="50"/>
    <x v="0"/>
    <x v="0"/>
    <x v="3"/>
    <n v="8"/>
  </r>
  <r>
    <x v="50"/>
    <x v="0"/>
    <x v="1"/>
    <x v="0"/>
    <n v="12"/>
  </r>
  <r>
    <x v="50"/>
    <x v="0"/>
    <x v="1"/>
    <x v="0"/>
    <n v="3"/>
  </r>
  <r>
    <x v="50"/>
    <x v="0"/>
    <x v="1"/>
    <x v="1"/>
    <n v="16"/>
  </r>
  <r>
    <x v="50"/>
    <x v="0"/>
    <x v="1"/>
    <x v="1"/>
    <n v="4"/>
  </r>
  <r>
    <x v="50"/>
    <x v="0"/>
    <x v="1"/>
    <x v="2"/>
    <n v="7"/>
  </r>
  <r>
    <x v="50"/>
    <x v="0"/>
    <x v="1"/>
    <x v="3"/>
    <n v="14"/>
  </r>
  <r>
    <x v="50"/>
    <x v="0"/>
    <x v="1"/>
    <x v="3"/>
    <n v="8"/>
  </r>
  <r>
    <x v="50"/>
    <x v="0"/>
    <x v="2"/>
    <x v="0"/>
    <n v="10"/>
  </r>
  <r>
    <x v="50"/>
    <x v="0"/>
    <x v="2"/>
    <x v="0"/>
    <n v="3"/>
  </r>
  <r>
    <x v="50"/>
    <x v="0"/>
    <x v="2"/>
    <x v="1"/>
    <n v="15"/>
  </r>
  <r>
    <x v="50"/>
    <x v="0"/>
    <x v="2"/>
    <x v="1"/>
    <n v="3"/>
  </r>
  <r>
    <x v="50"/>
    <x v="0"/>
    <x v="2"/>
    <x v="2"/>
    <n v="6"/>
  </r>
  <r>
    <x v="50"/>
    <x v="0"/>
    <x v="2"/>
    <x v="3"/>
    <n v="14"/>
  </r>
  <r>
    <x v="50"/>
    <x v="0"/>
    <x v="2"/>
    <x v="3"/>
    <n v="7"/>
  </r>
  <r>
    <x v="50"/>
    <x v="0"/>
    <x v="3"/>
    <x v="0"/>
    <n v="13"/>
  </r>
  <r>
    <x v="50"/>
    <x v="0"/>
    <x v="3"/>
    <x v="0"/>
    <n v="3"/>
  </r>
  <r>
    <x v="50"/>
    <x v="0"/>
    <x v="3"/>
    <x v="1"/>
    <n v="16"/>
  </r>
  <r>
    <x v="50"/>
    <x v="0"/>
    <x v="3"/>
    <x v="1"/>
    <n v="4"/>
  </r>
  <r>
    <x v="50"/>
    <x v="0"/>
    <x v="3"/>
    <x v="2"/>
    <n v="10"/>
  </r>
  <r>
    <x v="50"/>
    <x v="0"/>
    <x v="3"/>
    <x v="3"/>
    <n v="13"/>
  </r>
  <r>
    <x v="50"/>
    <x v="0"/>
    <x v="3"/>
    <x v="3"/>
    <n v="9"/>
  </r>
  <r>
    <x v="50"/>
    <x v="1"/>
    <x v="0"/>
    <x v="0"/>
    <n v="12"/>
  </r>
  <r>
    <x v="50"/>
    <x v="1"/>
    <x v="0"/>
    <x v="0"/>
    <n v="3"/>
  </r>
  <r>
    <x v="50"/>
    <x v="1"/>
    <x v="0"/>
    <x v="1"/>
    <n v="19"/>
  </r>
  <r>
    <x v="50"/>
    <x v="1"/>
    <x v="0"/>
    <x v="1"/>
    <n v="3"/>
  </r>
  <r>
    <x v="50"/>
    <x v="1"/>
    <x v="0"/>
    <x v="2"/>
    <n v="7"/>
  </r>
  <r>
    <x v="50"/>
    <x v="1"/>
    <x v="0"/>
    <x v="3"/>
    <n v="14"/>
  </r>
  <r>
    <x v="50"/>
    <x v="1"/>
    <x v="0"/>
    <x v="3"/>
    <n v="9"/>
  </r>
  <r>
    <x v="50"/>
    <x v="1"/>
    <x v="1"/>
    <x v="0"/>
    <n v="12"/>
  </r>
  <r>
    <x v="50"/>
    <x v="1"/>
    <x v="1"/>
    <x v="0"/>
    <n v="3"/>
  </r>
  <r>
    <x v="50"/>
    <x v="1"/>
    <x v="1"/>
    <x v="1"/>
    <n v="20"/>
  </r>
  <r>
    <x v="50"/>
    <x v="1"/>
    <x v="1"/>
    <x v="1"/>
    <n v="3"/>
  </r>
  <r>
    <x v="50"/>
    <x v="1"/>
    <x v="1"/>
    <x v="2"/>
    <n v="7"/>
  </r>
  <r>
    <x v="50"/>
    <x v="1"/>
    <x v="1"/>
    <x v="3"/>
    <n v="14"/>
  </r>
  <r>
    <x v="50"/>
    <x v="1"/>
    <x v="1"/>
    <x v="3"/>
    <n v="11"/>
  </r>
  <r>
    <x v="50"/>
    <x v="1"/>
    <x v="2"/>
    <x v="0"/>
    <n v="13"/>
  </r>
  <r>
    <x v="50"/>
    <x v="1"/>
    <x v="2"/>
    <x v="0"/>
    <n v="3"/>
  </r>
  <r>
    <x v="50"/>
    <x v="1"/>
    <x v="2"/>
    <x v="1"/>
    <n v="20"/>
  </r>
  <r>
    <x v="50"/>
    <x v="1"/>
    <x v="2"/>
    <x v="1"/>
    <n v="3"/>
  </r>
  <r>
    <x v="50"/>
    <x v="1"/>
    <x v="2"/>
    <x v="2"/>
    <n v="5"/>
  </r>
  <r>
    <x v="50"/>
    <x v="1"/>
    <x v="2"/>
    <x v="3"/>
    <n v="14"/>
  </r>
  <r>
    <x v="50"/>
    <x v="1"/>
    <x v="2"/>
    <x v="3"/>
    <n v="11"/>
  </r>
  <r>
    <x v="50"/>
    <x v="1"/>
    <x v="3"/>
    <x v="0"/>
    <n v="12"/>
  </r>
  <r>
    <x v="50"/>
    <x v="1"/>
    <x v="3"/>
    <x v="0"/>
    <n v="3"/>
  </r>
  <r>
    <x v="50"/>
    <x v="1"/>
    <x v="3"/>
    <x v="1"/>
    <n v="18"/>
  </r>
  <r>
    <x v="50"/>
    <x v="1"/>
    <x v="3"/>
    <x v="1"/>
    <n v="3"/>
  </r>
  <r>
    <x v="50"/>
    <x v="1"/>
    <x v="3"/>
    <x v="2"/>
    <n v="3"/>
  </r>
  <r>
    <x v="50"/>
    <x v="1"/>
    <x v="3"/>
    <x v="3"/>
    <n v="13"/>
  </r>
  <r>
    <x v="50"/>
    <x v="1"/>
    <x v="3"/>
    <x v="3"/>
    <n v="9"/>
  </r>
  <r>
    <x v="50"/>
    <x v="2"/>
    <x v="0"/>
    <x v="0"/>
    <n v="14"/>
  </r>
  <r>
    <x v="50"/>
    <x v="2"/>
    <x v="0"/>
    <x v="0"/>
    <n v="3"/>
  </r>
  <r>
    <x v="50"/>
    <x v="2"/>
    <x v="0"/>
    <x v="1"/>
    <n v="20"/>
  </r>
  <r>
    <x v="50"/>
    <x v="2"/>
    <x v="0"/>
    <x v="1"/>
    <n v="3"/>
  </r>
  <r>
    <x v="50"/>
    <x v="2"/>
    <x v="0"/>
    <x v="2"/>
    <n v="8"/>
  </r>
  <r>
    <x v="50"/>
    <x v="2"/>
    <x v="0"/>
    <x v="3"/>
    <n v="16"/>
  </r>
  <r>
    <x v="50"/>
    <x v="2"/>
    <x v="0"/>
    <x v="3"/>
    <n v="11"/>
  </r>
  <r>
    <x v="50"/>
    <x v="2"/>
    <x v="1"/>
    <x v="0"/>
    <n v="18"/>
  </r>
  <r>
    <x v="50"/>
    <x v="2"/>
    <x v="1"/>
    <x v="1"/>
    <n v="28"/>
  </r>
  <r>
    <x v="50"/>
    <x v="2"/>
    <x v="1"/>
    <x v="2"/>
    <n v="5"/>
  </r>
  <r>
    <x v="50"/>
    <x v="2"/>
    <x v="1"/>
    <x v="3"/>
    <n v="25"/>
  </r>
  <r>
    <x v="50"/>
    <x v="2"/>
    <x v="2"/>
    <x v="0"/>
    <n v="15"/>
  </r>
  <r>
    <x v="50"/>
    <x v="2"/>
    <x v="2"/>
    <x v="1"/>
    <n v="28"/>
  </r>
  <r>
    <x v="50"/>
    <x v="2"/>
    <x v="2"/>
    <x v="2"/>
    <n v="7"/>
  </r>
  <r>
    <x v="50"/>
    <x v="2"/>
    <x v="2"/>
    <x v="3"/>
    <n v="27"/>
  </r>
  <r>
    <x v="50"/>
    <x v="2"/>
    <x v="3"/>
    <x v="0"/>
    <n v="15"/>
  </r>
  <r>
    <x v="50"/>
    <x v="2"/>
    <x v="3"/>
    <x v="1"/>
    <n v="29"/>
  </r>
  <r>
    <x v="50"/>
    <x v="2"/>
    <x v="3"/>
    <x v="2"/>
    <n v="8"/>
  </r>
  <r>
    <x v="50"/>
    <x v="2"/>
    <x v="3"/>
    <x v="3"/>
    <n v="34"/>
  </r>
  <r>
    <x v="51"/>
    <x v="0"/>
    <x v="0"/>
    <x v="0"/>
    <n v="184"/>
  </r>
  <r>
    <x v="51"/>
    <x v="0"/>
    <x v="0"/>
    <x v="1"/>
    <n v="196"/>
  </r>
  <r>
    <x v="51"/>
    <x v="0"/>
    <x v="0"/>
    <x v="2"/>
    <n v="220"/>
  </r>
  <r>
    <x v="51"/>
    <x v="0"/>
    <x v="0"/>
    <x v="3"/>
    <n v="184"/>
  </r>
  <r>
    <x v="51"/>
    <x v="0"/>
    <x v="1"/>
    <x v="0"/>
    <n v="156"/>
  </r>
  <r>
    <x v="51"/>
    <x v="0"/>
    <x v="1"/>
    <x v="1"/>
    <n v="217"/>
  </r>
  <r>
    <x v="51"/>
    <x v="0"/>
    <x v="1"/>
    <x v="2"/>
    <n v="200"/>
  </r>
  <r>
    <x v="51"/>
    <x v="0"/>
    <x v="1"/>
    <x v="3"/>
    <n v="168"/>
  </r>
  <r>
    <x v="51"/>
    <x v="0"/>
    <x v="2"/>
    <x v="0"/>
    <n v="152"/>
  </r>
  <r>
    <x v="51"/>
    <x v="0"/>
    <x v="2"/>
    <x v="1"/>
    <n v="223"/>
  </r>
  <r>
    <x v="51"/>
    <x v="0"/>
    <x v="2"/>
    <x v="2"/>
    <n v="189"/>
  </r>
  <r>
    <x v="51"/>
    <x v="0"/>
    <x v="2"/>
    <x v="2"/>
    <n v="1"/>
  </r>
  <r>
    <x v="51"/>
    <x v="0"/>
    <x v="2"/>
    <x v="3"/>
    <n v="166"/>
  </r>
  <r>
    <x v="51"/>
    <x v="0"/>
    <x v="3"/>
    <x v="0"/>
    <n v="140"/>
  </r>
  <r>
    <x v="51"/>
    <x v="0"/>
    <x v="3"/>
    <x v="0"/>
    <n v="1"/>
  </r>
  <r>
    <x v="51"/>
    <x v="0"/>
    <x v="3"/>
    <x v="1"/>
    <n v="238"/>
  </r>
  <r>
    <x v="51"/>
    <x v="0"/>
    <x v="3"/>
    <x v="2"/>
    <n v="181"/>
  </r>
  <r>
    <x v="51"/>
    <x v="0"/>
    <x v="3"/>
    <x v="3"/>
    <n v="166"/>
  </r>
  <r>
    <x v="51"/>
    <x v="1"/>
    <x v="0"/>
    <x v="0"/>
    <n v="127"/>
  </r>
  <r>
    <x v="51"/>
    <x v="1"/>
    <x v="0"/>
    <x v="1"/>
    <n v="226"/>
  </r>
  <r>
    <x v="51"/>
    <x v="1"/>
    <x v="0"/>
    <x v="2"/>
    <n v="169"/>
  </r>
  <r>
    <x v="51"/>
    <x v="1"/>
    <x v="0"/>
    <x v="3"/>
    <n v="141"/>
  </r>
  <r>
    <x v="51"/>
    <x v="1"/>
    <x v="1"/>
    <x v="0"/>
    <n v="131"/>
  </r>
  <r>
    <x v="51"/>
    <x v="1"/>
    <x v="1"/>
    <x v="1"/>
    <n v="263"/>
  </r>
  <r>
    <x v="51"/>
    <x v="1"/>
    <x v="1"/>
    <x v="1"/>
    <n v="1"/>
  </r>
  <r>
    <x v="51"/>
    <x v="1"/>
    <x v="1"/>
    <x v="2"/>
    <n v="182"/>
  </r>
  <r>
    <x v="51"/>
    <x v="1"/>
    <x v="1"/>
    <x v="3"/>
    <n v="183"/>
  </r>
  <r>
    <x v="51"/>
    <x v="1"/>
    <x v="2"/>
    <x v="0"/>
    <n v="125"/>
  </r>
  <r>
    <x v="51"/>
    <x v="1"/>
    <x v="2"/>
    <x v="1"/>
    <n v="262"/>
  </r>
  <r>
    <x v="51"/>
    <x v="1"/>
    <x v="2"/>
    <x v="1"/>
    <n v="2"/>
  </r>
  <r>
    <x v="51"/>
    <x v="1"/>
    <x v="2"/>
    <x v="2"/>
    <n v="184"/>
  </r>
  <r>
    <x v="51"/>
    <x v="1"/>
    <x v="2"/>
    <x v="3"/>
    <n v="175"/>
  </r>
  <r>
    <x v="51"/>
    <x v="1"/>
    <x v="3"/>
    <x v="0"/>
    <n v="124"/>
  </r>
  <r>
    <x v="51"/>
    <x v="1"/>
    <x v="3"/>
    <x v="1"/>
    <n v="268"/>
  </r>
  <r>
    <x v="51"/>
    <x v="1"/>
    <x v="3"/>
    <x v="1"/>
    <n v="1"/>
  </r>
  <r>
    <x v="51"/>
    <x v="1"/>
    <x v="3"/>
    <x v="2"/>
    <n v="177"/>
  </r>
  <r>
    <x v="51"/>
    <x v="1"/>
    <x v="3"/>
    <x v="3"/>
    <n v="1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DFAF6-09EC-4D4A-B56A-925C624E251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6" firstHeaderRow="1" firstDataRow="1" firstDataCol="1"/>
  <pivotFields count="5">
    <pivotField axis="axisRow"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showAll="0">
      <items count="4">
        <item x="0"/>
        <item x="1"/>
        <item x="2"/>
        <item t="default"/>
      </items>
    </pivotField>
    <pivotField showAll="0">
      <items count="5">
        <item x="0"/>
        <item x="1"/>
        <item x="2"/>
        <item x="3"/>
        <item t="default"/>
      </items>
    </pivotField>
    <pivotField showAll="0">
      <items count="5">
        <item x="0"/>
        <item x="1"/>
        <item x="2"/>
        <item x="3"/>
        <item t="default"/>
      </items>
    </pivotField>
    <pivotField dataField="1" showAll="0"/>
  </pivotFields>
  <rowFields count="1">
    <field x="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Sum of Number of Prescription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20" firstHeaderRow="1" firstDataRow="1" firstDataCol="1"/>
  <pivotFields count="5">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4">
        <item x="0"/>
        <item x="1"/>
        <item x="2"/>
        <item t="default"/>
      </items>
    </pivotField>
    <pivotField axis="axisRow" showAll="0">
      <items count="5">
        <item x="0"/>
        <item x="1"/>
        <item x="2"/>
        <item x="3"/>
        <item t="default"/>
      </items>
    </pivotField>
    <pivotField showAll="0">
      <items count="5">
        <item x="0"/>
        <item x="1"/>
        <item x="2"/>
        <item x="3"/>
        <item t="default"/>
      </items>
    </pivotField>
    <pivotField dataField="1" showAll="0"/>
  </pivotFields>
  <rowFields count="2">
    <field x="1"/>
    <field x="2"/>
  </rowFields>
  <rowItems count="16">
    <i>
      <x/>
    </i>
    <i r="1">
      <x/>
    </i>
    <i r="1">
      <x v="1"/>
    </i>
    <i r="1">
      <x v="2"/>
    </i>
    <i r="1">
      <x v="3"/>
    </i>
    <i>
      <x v="1"/>
    </i>
    <i r="1">
      <x/>
    </i>
    <i r="1">
      <x v="1"/>
    </i>
    <i r="1">
      <x v="2"/>
    </i>
    <i r="1">
      <x v="3"/>
    </i>
    <i>
      <x v="2"/>
    </i>
    <i r="1">
      <x/>
    </i>
    <i r="1">
      <x v="1"/>
    </i>
    <i r="1">
      <x v="2"/>
    </i>
    <i r="1">
      <x v="3"/>
    </i>
    <i t="grand">
      <x/>
    </i>
  </rowItems>
  <colItems count="1">
    <i/>
  </colItems>
  <dataFields count="1">
    <dataField name="Sum of Number of Prescriptions"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9" firstHeaderRow="1" firstDataRow="2" firstDataCol="1"/>
  <pivotFields count="5">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showAll="0">
      <items count="4">
        <item x="0"/>
        <item x="1"/>
        <item x="2"/>
        <item t="default"/>
      </items>
    </pivotField>
    <pivotField showAll="0">
      <items count="5">
        <item x="0"/>
        <item x="1"/>
        <item x="2"/>
        <item x="3"/>
        <item t="default"/>
      </items>
    </pivotField>
    <pivotField axis="axisCol" showAll="0">
      <items count="5">
        <item x="0"/>
        <item x="1"/>
        <item x="2"/>
        <item x="3"/>
        <item t="default"/>
      </items>
    </pivotField>
    <pivotField dataField="1" showAll="0"/>
  </pivotFields>
  <rowFields count="1">
    <field x="1"/>
  </rowFields>
  <rowItems count="4">
    <i>
      <x/>
    </i>
    <i>
      <x v="1"/>
    </i>
    <i>
      <x v="2"/>
    </i>
    <i t="grand">
      <x/>
    </i>
  </rowItems>
  <colFields count="1">
    <field x="3"/>
  </colFields>
  <colItems count="5">
    <i>
      <x/>
    </i>
    <i>
      <x v="1"/>
    </i>
    <i>
      <x v="2"/>
    </i>
    <i>
      <x v="3"/>
    </i>
    <i t="grand">
      <x/>
    </i>
  </colItems>
  <dataFields count="1">
    <dataField name="Sum of Number of Prescriptions" fld="4" baseField="0" baseItem="0"/>
  </dataField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3" format="8" series="1">
      <pivotArea type="data" outline="0" fieldPosition="0">
        <references count="2">
          <reference field="4294967294" count="1" selected="0">
            <x v="0"/>
          </reference>
          <reference field="3" count="1" selected="0">
            <x v="0"/>
          </reference>
        </references>
      </pivotArea>
    </chartFormat>
    <chartFormat chart="3" format="9" series="1">
      <pivotArea type="data" outline="0" fieldPosition="0">
        <references count="2">
          <reference field="4294967294" count="1" selected="0">
            <x v="0"/>
          </reference>
          <reference field="3" count="1" selected="0">
            <x v="1"/>
          </reference>
        </references>
      </pivotArea>
    </chartFormat>
    <chartFormat chart="3" format="10" series="1">
      <pivotArea type="data" outline="0" fieldPosition="0">
        <references count="2">
          <reference field="4294967294" count="1" selected="0">
            <x v="0"/>
          </reference>
          <reference field="3" count="1" selected="0">
            <x v="2"/>
          </reference>
        </references>
      </pivotArea>
    </chartFormat>
    <chartFormat chart="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3" name="PivotTable1"/>
    <pivotTable tabId="4" name="PivotTable2"/>
    <pivotTable tabId="11" name="PivotTable4"/>
  </pivotTables>
  <data>
    <tabular pivotCacheId="492691707">
      <items count="5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2000000}" sourceName="Year">
  <pivotTables>
    <pivotTable tabId="3" name="PivotTable1"/>
    <pivotTable tabId="4" name="PivotTable2"/>
    <pivotTable tabId="11" name="PivotTable4"/>
  </pivotTables>
  <data>
    <tabular pivotCacheId="492691707">
      <items count="3">
        <i x="0" s="1"/>
        <i x="1"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3000000}" sourceName="Quarter">
  <pivotTables>
    <pivotTable tabId="3" name="PivotTable1"/>
    <pivotTable tabId="4" name="PivotTable2"/>
    <pivotTable tabId="11" name="PivotTable4"/>
  </pivotTables>
  <data>
    <tabular pivotCacheId="492691707">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00000000-0013-0000-FFFF-FFFF04000000}" sourceName="Product Name">
  <pivotTables>
    <pivotTable tabId="3" name="PivotTable1"/>
    <pivotTable tabId="4" name="PivotTable2"/>
    <pivotTable tabId="11" name="PivotTable4"/>
  </pivotTables>
  <data>
    <tabular pivotCacheId="49269170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2000000}" cache="Slicer_State" caption="State" startItem="11" style="SlicerStyleLight1 2" rowHeight="234950"/>
  <slicer name="Year" xr10:uid="{00000000-0014-0000-FFFF-FFFF03000000}" cache="Slicer_Year" caption="Year" style="SlicerStyleLight1 2" rowHeight="234950"/>
  <slicer name="Quarter" xr10:uid="{00000000-0014-0000-FFFF-FFFF04000000}" cache="Slicer_Quarter" caption="Quarter" style="SlicerStyleLight1 2" rowHeight="234950"/>
  <slicer name="Product Name" xr10:uid="{00000000-0014-0000-FFFF-FFFF05000000}" cache="Slicer_Product_Name" caption="Product Name" style="SlicerStyleLight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E3303" totalsRowShown="0">
  <autoFilter ref="A1:E3303" xr:uid="{00000000-0009-0000-0100-000001000000}"/>
  <tableColumns count="5">
    <tableColumn id="1" xr3:uid="{00000000-0010-0000-0000-000001000000}" name="State"/>
    <tableColumn id="2" xr3:uid="{00000000-0010-0000-0000-000002000000}" name="Year"/>
    <tableColumn id="3" xr3:uid="{00000000-0010-0000-0000-000003000000}" name="Quarter"/>
    <tableColumn id="4" xr3:uid="{00000000-0010-0000-0000-000004000000}" name="Product Name"/>
    <tableColumn id="5" xr3:uid="{00000000-0010-0000-0000-000005000000}" name="Number of Prescription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19F9BBC-8C81-40CF-A5A3-BC232F8435B7}" name="Table7" displayName="Table7" ref="D3:E56" totalsRowShown="0">
  <autoFilter ref="D3:E56" xr:uid="{D19F9BBC-8C81-40CF-A5A3-BC232F8435B7}"/>
  <tableColumns count="2">
    <tableColumn id="1" xr3:uid="{15810E36-A7E1-4DD6-9AD3-B1A5845E7909}" name="Row Labels"/>
    <tableColumn id="2" xr3:uid="{3AD2BE60-1684-46C7-9FBD-37DB8B334A15}" name="Sum of Number of Prescri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03"/>
  <sheetViews>
    <sheetView topLeftCell="A2" workbookViewId="0">
      <selection activeCell="G17" sqref="G17"/>
    </sheetView>
  </sheetViews>
  <sheetFormatPr defaultRowHeight="14.4" x14ac:dyDescent="0.3"/>
  <cols>
    <col min="3" max="3" width="9.33203125" customWidth="1"/>
    <col min="4" max="4" width="15" customWidth="1"/>
    <col min="5" max="5" width="23.21875" customWidth="1"/>
  </cols>
  <sheetData>
    <row r="1" spans="1:5" x14ac:dyDescent="0.3">
      <c r="A1" t="s">
        <v>0</v>
      </c>
      <c r="B1" t="s">
        <v>1</v>
      </c>
      <c r="C1" t="s">
        <v>2</v>
      </c>
      <c r="D1" t="s">
        <v>3</v>
      </c>
      <c r="E1" t="s">
        <v>65</v>
      </c>
    </row>
    <row r="2" spans="1:5" x14ac:dyDescent="0.3">
      <c r="A2" t="s">
        <v>4</v>
      </c>
      <c r="B2">
        <v>2019</v>
      </c>
      <c r="C2">
        <v>1</v>
      </c>
      <c r="D2" t="s">
        <v>5</v>
      </c>
      <c r="E2">
        <v>21</v>
      </c>
    </row>
    <row r="3" spans="1:5" x14ac:dyDescent="0.3">
      <c r="A3" t="s">
        <v>4</v>
      </c>
      <c r="B3">
        <v>2019</v>
      </c>
      <c r="C3">
        <v>1</v>
      </c>
      <c r="D3" t="s">
        <v>6</v>
      </c>
      <c r="E3">
        <v>32</v>
      </c>
    </row>
    <row r="4" spans="1:5" x14ac:dyDescent="0.3">
      <c r="A4" t="s">
        <v>4</v>
      </c>
      <c r="B4">
        <v>2019</v>
      </c>
      <c r="C4">
        <v>1</v>
      </c>
      <c r="D4" t="s">
        <v>7</v>
      </c>
      <c r="E4">
        <v>19</v>
      </c>
    </row>
    <row r="5" spans="1:5" x14ac:dyDescent="0.3">
      <c r="A5" t="s">
        <v>4</v>
      </c>
      <c r="B5">
        <v>2019</v>
      </c>
      <c r="C5">
        <v>1</v>
      </c>
      <c r="D5" t="s">
        <v>8</v>
      </c>
      <c r="E5">
        <v>25</v>
      </c>
    </row>
    <row r="6" spans="1:5" x14ac:dyDescent="0.3">
      <c r="A6" t="s">
        <v>4</v>
      </c>
      <c r="B6">
        <v>2019</v>
      </c>
      <c r="C6">
        <v>2</v>
      </c>
      <c r="D6" t="s">
        <v>5</v>
      </c>
      <c r="E6">
        <v>22</v>
      </c>
    </row>
    <row r="7" spans="1:5" x14ac:dyDescent="0.3">
      <c r="A7" t="s">
        <v>4</v>
      </c>
      <c r="B7">
        <v>2019</v>
      </c>
      <c r="C7">
        <v>2</v>
      </c>
      <c r="D7" t="s">
        <v>6</v>
      </c>
      <c r="E7">
        <v>25</v>
      </c>
    </row>
    <row r="8" spans="1:5" x14ac:dyDescent="0.3">
      <c r="A8" t="s">
        <v>4</v>
      </c>
      <c r="B8">
        <v>2019</v>
      </c>
      <c r="C8">
        <v>2</v>
      </c>
      <c r="D8" t="s">
        <v>7</v>
      </c>
      <c r="E8">
        <v>23</v>
      </c>
    </row>
    <row r="9" spans="1:5" x14ac:dyDescent="0.3">
      <c r="A9" t="s">
        <v>4</v>
      </c>
      <c r="B9">
        <v>2019</v>
      </c>
      <c r="C9">
        <v>2</v>
      </c>
      <c r="D9" t="s">
        <v>8</v>
      </c>
      <c r="E9">
        <v>22</v>
      </c>
    </row>
    <row r="10" spans="1:5" x14ac:dyDescent="0.3">
      <c r="A10" t="s">
        <v>4</v>
      </c>
      <c r="B10">
        <v>2019</v>
      </c>
      <c r="C10">
        <v>3</v>
      </c>
      <c r="D10" t="s">
        <v>5</v>
      </c>
      <c r="E10">
        <v>18</v>
      </c>
    </row>
    <row r="11" spans="1:5" x14ac:dyDescent="0.3">
      <c r="A11" t="s">
        <v>4</v>
      </c>
      <c r="B11">
        <v>2019</v>
      </c>
      <c r="C11">
        <v>3</v>
      </c>
      <c r="D11" t="s">
        <v>6</v>
      </c>
      <c r="E11">
        <v>26</v>
      </c>
    </row>
    <row r="12" spans="1:5" x14ac:dyDescent="0.3">
      <c r="A12" t="s">
        <v>4</v>
      </c>
      <c r="B12">
        <v>2019</v>
      </c>
      <c r="C12">
        <v>3</v>
      </c>
      <c r="D12" t="s">
        <v>7</v>
      </c>
      <c r="E12">
        <v>23</v>
      </c>
    </row>
    <row r="13" spans="1:5" x14ac:dyDescent="0.3">
      <c r="A13" t="s">
        <v>4</v>
      </c>
      <c r="B13">
        <v>2019</v>
      </c>
      <c r="C13">
        <v>3</v>
      </c>
      <c r="D13" t="s">
        <v>8</v>
      </c>
      <c r="E13">
        <v>22</v>
      </c>
    </row>
    <row r="14" spans="1:5" x14ac:dyDescent="0.3">
      <c r="A14" t="s">
        <v>4</v>
      </c>
      <c r="B14">
        <v>2019</v>
      </c>
      <c r="C14">
        <v>4</v>
      </c>
      <c r="D14" t="s">
        <v>5</v>
      </c>
      <c r="E14">
        <v>19</v>
      </c>
    </row>
    <row r="15" spans="1:5" x14ac:dyDescent="0.3">
      <c r="A15" t="s">
        <v>4</v>
      </c>
      <c r="B15">
        <v>2019</v>
      </c>
      <c r="C15">
        <v>4</v>
      </c>
      <c r="D15" t="s">
        <v>6</v>
      </c>
      <c r="E15">
        <v>25</v>
      </c>
    </row>
    <row r="16" spans="1:5" x14ac:dyDescent="0.3">
      <c r="A16" t="s">
        <v>4</v>
      </c>
      <c r="B16">
        <v>2019</v>
      </c>
      <c r="C16">
        <v>4</v>
      </c>
      <c r="D16" t="s">
        <v>7</v>
      </c>
      <c r="E16">
        <v>22</v>
      </c>
    </row>
    <row r="17" spans="1:5" x14ac:dyDescent="0.3">
      <c r="A17" t="s">
        <v>4</v>
      </c>
      <c r="B17">
        <v>2019</v>
      </c>
      <c r="C17">
        <v>4</v>
      </c>
      <c r="D17" t="s">
        <v>8</v>
      </c>
      <c r="E17">
        <v>20</v>
      </c>
    </row>
    <row r="18" spans="1:5" x14ac:dyDescent="0.3">
      <c r="A18" t="s">
        <v>4</v>
      </c>
      <c r="B18">
        <v>2020</v>
      </c>
      <c r="C18">
        <v>1</v>
      </c>
      <c r="D18" t="s">
        <v>5</v>
      </c>
      <c r="E18">
        <v>19</v>
      </c>
    </row>
    <row r="19" spans="1:5" x14ac:dyDescent="0.3">
      <c r="A19" t="s">
        <v>4</v>
      </c>
      <c r="B19">
        <v>2020</v>
      </c>
      <c r="C19">
        <v>1</v>
      </c>
      <c r="D19" t="s">
        <v>6</v>
      </c>
      <c r="E19">
        <v>27</v>
      </c>
    </row>
    <row r="20" spans="1:5" x14ac:dyDescent="0.3">
      <c r="A20" t="s">
        <v>4</v>
      </c>
      <c r="B20">
        <v>2020</v>
      </c>
      <c r="C20">
        <v>1</v>
      </c>
      <c r="D20" t="s">
        <v>7</v>
      </c>
      <c r="E20">
        <v>21</v>
      </c>
    </row>
    <row r="21" spans="1:5" x14ac:dyDescent="0.3">
      <c r="A21" t="s">
        <v>4</v>
      </c>
      <c r="B21">
        <v>2020</v>
      </c>
      <c r="C21">
        <v>1</v>
      </c>
      <c r="D21" t="s">
        <v>8</v>
      </c>
      <c r="E21">
        <v>22</v>
      </c>
    </row>
    <row r="22" spans="1:5" x14ac:dyDescent="0.3">
      <c r="A22" t="s">
        <v>4</v>
      </c>
      <c r="B22">
        <v>2020</v>
      </c>
      <c r="C22">
        <v>2</v>
      </c>
      <c r="D22" t="s">
        <v>5</v>
      </c>
      <c r="E22">
        <v>18</v>
      </c>
    </row>
    <row r="23" spans="1:5" x14ac:dyDescent="0.3">
      <c r="A23" t="s">
        <v>4</v>
      </c>
      <c r="B23">
        <v>2020</v>
      </c>
      <c r="C23">
        <v>2</v>
      </c>
      <c r="D23" t="s">
        <v>6</v>
      </c>
      <c r="E23">
        <v>34</v>
      </c>
    </row>
    <row r="24" spans="1:5" x14ac:dyDescent="0.3">
      <c r="A24" t="s">
        <v>4</v>
      </c>
      <c r="B24">
        <v>2020</v>
      </c>
      <c r="C24">
        <v>2</v>
      </c>
      <c r="D24" t="s">
        <v>7</v>
      </c>
      <c r="E24">
        <v>23</v>
      </c>
    </row>
    <row r="25" spans="1:5" x14ac:dyDescent="0.3">
      <c r="A25" t="s">
        <v>4</v>
      </c>
      <c r="B25">
        <v>2020</v>
      </c>
      <c r="C25">
        <v>2</v>
      </c>
      <c r="D25" t="s">
        <v>8</v>
      </c>
      <c r="E25">
        <v>29</v>
      </c>
    </row>
    <row r="26" spans="1:5" x14ac:dyDescent="0.3">
      <c r="A26" t="s">
        <v>4</v>
      </c>
      <c r="B26">
        <v>2020</v>
      </c>
      <c r="C26">
        <v>3</v>
      </c>
      <c r="D26" t="s">
        <v>5</v>
      </c>
      <c r="E26">
        <v>18</v>
      </c>
    </row>
    <row r="27" spans="1:5" x14ac:dyDescent="0.3">
      <c r="A27" t="s">
        <v>4</v>
      </c>
      <c r="B27">
        <v>2020</v>
      </c>
      <c r="C27">
        <v>3</v>
      </c>
      <c r="D27" t="s">
        <v>6</v>
      </c>
      <c r="E27">
        <v>32</v>
      </c>
    </row>
    <row r="28" spans="1:5" x14ac:dyDescent="0.3">
      <c r="A28" t="s">
        <v>4</v>
      </c>
      <c r="B28">
        <v>2020</v>
      </c>
      <c r="C28">
        <v>3</v>
      </c>
      <c r="D28" t="s">
        <v>7</v>
      </c>
      <c r="E28">
        <v>23</v>
      </c>
    </row>
    <row r="29" spans="1:5" x14ac:dyDescent="0.3">
      <c r="A29" t="s">
        <v>4</v>
      </c>
      <c r="B29">
        <v>2020</v>
      </c>
      <c r="C29">
        <v>3</v>
      </c>
      <c r="D29" t="s">
        <v>8</v>
      </c>
      <c r="E29">
        <v>30</v>
      </c>
    </row>
    <row r="30" spans="1:5" x14ac:dyDescent="0.3">
      <c r="A30" t="s">
        <v>4</v>
      </c>
      <c r="B30">
        <v>2020</v>
      </c>
      <c r="C30">
        <v>4</v>
      </c>
      <c r="D30" t="s">
        <v>5</v>
      </c>
      <c r="E30">
        <v>17</v>
      </c>
    </row>
    <row r="31" spans="1:5" x14ac:dyDescent="0.3">
      <c r="A31" t="s">
        <v>4</v>
      </c>
      <c r="B31">
        <v>2020</v>
      </c>
      <c r="C31">
        <v>4</v>
      </c>
      <c r="D31" t="s">
        <v>6</v>
      </c>
      <c r="E31">
        <v>30</v>
      </c>
    </row>
    <row r="32" spans="1:5" x14ac:dyDescent="0.3">
      <c r="A32" t="s">
        <v>4</v>
      </c>
      <c r="B32">
        <v>2020</v>
      </c>
      <c r="C32">
        <v>4</v>
      </c>
      <c r="D32" t="s">
        <v>7</v>
      </c>
      <c r="E32">
        <v>19</v>
      </c>
    </row>
    <row r="33" spans="1:5" x14ac:dyDescent="0.3">
      <c r="A33" t="s">
        <v>4</v>
      </c>
      <c r="B33">
        <v>2020</v>
      </c>
      <c r="C33">
        <v>4</v>
      </c>
      <c r="D33" t="s">
        <v>8</v>
      </c>
      <c r="E33">
        <v>30</v>
      </c>
    </row>
    <row r="34" spans="1:5" x14ac:dyDescent="0.3">
      <c r="A34" t="s">
        <v>4</v>
      </c>
      <c r="B34">
        <v>2021</v>
      </c>
      <c r="C34">
        <v>1</v>
      </c>
      <c r="D34" t="s">
        <v>5</v>
      </c>
      <c r="E34">
        <v>19</v>
      </c>
    </row>
    <row r="35" spans="1:5" x14ac:dyDescent="0.3">
      <c r="A35" t="s">
        <v>4</v>
      </c>
      <c r="B35">
        <v>2021</v>
      </c>
      <c r="C35">
        <v>1</v>
      </c>
      <c r="D35" t="s">
        <v>6</v>
      </c>
      <c r="E35">
        <v>38</v>
      </c>
    </row>
    <row r="36" spans="1:5" x14ac:dyDescent="0.3">
      <c r="A36" t="s">
        <v>4</v>
      </c>
      <c r="B36">
        <v>2021</v>
      </c>
      <c r="C36">
        <v>1</v>
      </c>
      <c r="D36" t="s">
        <v>7</v>
      </c>
      <c r="E36">
        <v>24</v>
      </c>
    </row>
    <row r="37" spans="1:5" x14ac:dyDescent="0.3">
      <c r="A37" t="s">
        <v>4</v>
      </c>
      <c r="B37">
        <v>2021</v>
      </c>
      <c r="C37">
        <v>1</v>
      </c>
      <c r="D37" t="s">
        <v>8</v>
      </c>
      <c r="E37">
        <v>29</v>
      </c>
    </row>
    <row r="38" spans="1:5" x14ac:dyDescent="0.3">
      <c r="A38" t="s">
        <v>4</v>
      </c>
      <c r="B38">
        <v>2021</v>
      </c>
      <c r="C38">
        <v>2</v>
      </c>
      <c r="D38" t="s">
        <v>5</v>
      </c>
      <c r="E38">
        <v>19</v>
      </c>
    </row>
    <row r="39" spans="1:5" x14ac:dyDescent="0.3">
      <c r="A39" t="s">
        <v>4</v>
      </c>
      <c r="B39">
        <v>2021</v>
      </c>
      <c r="C39">
        <v>2</v>
      </c>
      <c r="D39" t="s">
        <v>6</v>
      </c>
      <c r="E39">
        <v>41</v>
      </c>
    </row>
    <row r="40" spans="1:5" x14ac:dyDescent="0.3">
      <c r="A40" t="s">
        <v>4</v>
      </c>
      <c r="B40">
        <v>2021</v>
      </c>
      <c r="C40">
        <v>2</v>
      </c>
      <c r="D40" t="s">
        <v>7</v>
      </c>
      <c r="E40">
        <v>25</v>
      </c>
    </row>
    <row r="41" spans="1:5" x14ac:dyDescent="0.3">
      <c r="A41" t="s">
        <v>4</v>
      </c>
      <c r="B41">
        <v>2021</v>
      </c>
      <c r="C41">
        <v>2</v>
      </c>
      <c r="D41" t="s">
        <v>8</v>
      </c>
      <c r="E41">
        <v>29</v>
      </c>
    </row>
    <row r="42" spans="1:5" x14ac:dyDescent="0.3">
      <c r="A42" t="s">
        <v>4</v>
      </c>
      <c r="B42">
        <v>2021</v>
      </c>
      <c r="C42">
        <v>3</v>
      </c>
      <c r="D42" t="s">
        <v>5</v>
      </c>
      <c r="E42">
        <v>18</v>
      </c>
    </row>
    <row r="43" spans="1:5" x14ac:dyDescent="0.3">
      <c r="A43" t="s">
        <v>4</v>
      </c>
      <c r="B43">
        <v>2021</v>
      </c>
      <c r="C43">
        <v>3</v>
      </c>
      <c r="D43" t="s">
        <v>6</v>
      </c>
      <c r="E43">
        <v>43</v>
      </c>
    </row>
    <row r="44" spans="1:5" x14ac:dyDescent="0.3">
      <c r="A44" t="s">
        <v>4</v>
      </c>
      <c r="B44">
        <v>2021</v>
      </c>
      <c r="C44">
        <v>3</v>
      </c>
      <c r="D44" t="s">
        <v>7</v>
      </c>
      <c r="E44">
        <v>26</v>
      </c>
    </row>
    <row r="45" spans="1:5" x14ac:dyDescent="0.3">
      <c r="A45" t="s">
        <v>4</v>
      </c>
      <c r="B45">
        <v>2021</v>
      </c>
      <c r="C45">
        <v>3</v>
      </c>
      <c r="D45" t="s">
        <v>8</v>
      </c>
      <c r="E45">
        <v>25</v>
      </c>
    </row>
    <row r="46" spans="1:5" x14ac:dyDescent="0.3">
      <c r="A46" t="s">
        <v>4</v>
      </c>
      <c r="B46">
        <v>2021</v>
      </c>
      <c r="C46">
        <v>4</v>
      </c>
      <c r="D46" t="s">
        <v>5</v>
      </c>
      <c r="E46">
        <v>17</v>
      </c>
    </row>
    <row r="47" spans="1:5" x14ac:dyDescent="0.3">
      <c r="A47" t="s">
        <v>4</v>
      </c>
      <c r="B47">
        <v>2021</v>
      </c>
      <c r="C47">
        <v>4</v>
      </c>
      <c r="D47" t="s">
        <v>6</v>
      </c>
      <c r="E47">
        <v>45</v>
      </c>
    </row>
    <row r="48" spans="1:5" x14ac:dyDescent="0.3">
      <c r="A48" t="s">
        <v>4</v>
      </c>
      <c r="B48">
        <v>2021</v>
      </c>
      <c r="C48">
        <v>4</v>
      </c>
      <c r="D48" t="s">
        <v>7</v>
      </c>
      <c r="E48">
        <v>23</v>
      </c>
    </row>
    <row r="49" spans="1:5" x14ac:dyDescent="0.3">
      <c r="A49" t="s">
        <v>4</v>
      </c>
      <c r="B49">
        <v>2021</v>
      </c>
      <c r="C49">
        <v>4</v>
      </c>
      <c r="D49" t="s">
        <v>8</v>
      </c>
      <c r="E49">
        <v>28</v>
      </c>
    </row>
    <row r="50" spans="1:5" x14ac:dyDescent="0.3">
      <c r="A50" t="s">
        <v>9</v>
      </c>
      <c r="B50">
        <v>2019</v>
      </c>
      <c r="C50">
        <v>1</v>
      </c>
      <c r="D50" t="s">
        <v>5</v>
      </c>
      <c r="E50">
        <v>21</v>
      </c>
    </row>
    <row r="51" spans="1:5" x14ac:dyDescent="0.3">
      <c r="A51" t="s">
        <v>9</v>
      </c>
      <c r="B51">
        <v>2019</v>
      </c>
      <c r="C51">
        <v>1</v>
      </c>
      <c r="D51" t="s">
        <v>10</v>
      </c>
      <c r="E51">
        <v>9</v>
      </c>
    </row>
    <row r="52" spans="1:5" x14ac:dyDescent="0.3">
      <c r="A52" t="s">
        <v>9</v>
      </c>
      <c r="B52">
        <v>2019</v>
      </c>
      <c r="C52">
        <v>1</v>
      </c>
      <c r="D52" t="s">
        <v>6</v>
      </c>
      <c r="E52">
        <v>33</v>
      </c>
    </row>
    <row r="53" spans="1:5" x14ac:dyDescent="0.3">
      <c r="A53" t="s">
        <v>9</v>
      </c>
      <c r="B53">
        <v>2019</v>
      </c>
      <c r="C53">
        <v>1</v>
      </c>
      <c r="D53" t="s">
        <v>11</v>
      </c>
      <c r="E53">
        <v>1</v>
      </c>
    </row>
    <row r="54" spans="1:5" x14ac:dyDescent="0.3">
      <c r="A54" t="s">
        <v>9</v>
      </c>
      <c r="B54">
        <v>2019</v>
      </c>
      <c r="C54">
        <v>1</v>
      </c>
      <c r="D54" t="s">
        <v>12</v>
      </c>
      <c r="E54">
        <v>23</v>
      </c>
    </row>
    <row r="55" spans="1:5" x14ac:dyDescent="0.3">
      <c r="A55" t="s">
        <v>9</v>
      </c>
      <c r="B55">
        <v>2019</v>
      </c>
      <c r="C55">
        <v>1</v>
      </c>
      <c r="D55" t="s">
        <v>7</v>
      </c>
      <c r="E55">
        <v>44</v>
      </c>
    </row>
    <row r="56" spans="1:5" x14ac:dyDescent="0.3">
      <c r="A56" t="s">
        <v>9</v>
      </c>
      <c r="B56">
        <v>2019</v>
      </c>
      <c r="C56">
        <v>1</v>
      </c>
      <c r="D56" t="s">
        <v>13</v>
      </c>
      <c r="E56">
        <v>3</v>
      </c>
    </row>
    <row r="57" spans="1:5" x14ac:dyDescent="0.3">
      <c r="A57" t="s">
        <v>9</v>
      </c>
      <c r="B57">
        <v>2019</v>
      </c>
      <c r="C57">
        <v>1</v>
      </c>
      <c r="D57" t="s">
        <v>8</v>
      </c>
      <c r="E57">
        <v>26</v>
      </c>
    </row>
    <row r="58" spans="1:5" x14ac:dyDescent="0.3">
      <c r="A58" t="s">
        <v>9</v>
      </c>
      <c r="B58">
        <v>2019</v>
      </c>
      <c r="C58">
        <v>1</v>
      </c>
      <c r="D58" t="s">
        <v>14</v>
      </c>
      <c r="E58">
        <v>15</v>
      </c>
    </row>
    <row r="59" spans="1:5" x14ac:dyDescent="0.3">
      <c r="A59" t="s">
        <v>9</v>
      </c>
      <c r="B59">
        <v>2019</v>
      </c>
      <c r="C59">
        <v>2</v>
      </c>
      <c r="D59" t="s">
        <v>5</v>
      </c>
      <c r="E59">
        <v>22</v>
      </c>
    </row>
    <row r="60" spans="1:5" x14ac:dyDescent="0.3">
      <c r="A60" t="s">
        <v>9</v>
      </c>
      <c r="B60">
        <v>2019</v>
      </c>
      <c r="C60">
        <v>2</v>
      </c>
      <c r="D60" t="s">
        <v>10</v>
      </c>
      <c r="E60">
        <v>7</v>
      </c>
    </row>
    <row r="61" spans="1:5" x14ac:dyDescent="0.3">
      <c r="A61" t="s">
        <v>9</v>
      </c>
      <c r="B61">
        <v>2019</v>
      </c>
      <c r="C61">
        <v>2</v>
      </c>
      <c r="D61" t="s">
        <v>6</v>
      </c>
      <c r="E61">
        <v>27</v>
      </c>
    </row>
    <row r="62" spans="1:5" x14ac:dyDescent="0.3">
      <c r="A62" t="s">
        <v>9</v>
      </c>
      <c r="B62">
        <v>2019</v>
      </c>
      <c r="C62">
        <v>2</v>
      </c>
      <c r="D62" t="s">
        <v>11</v>
      </c>
      <c r="E62">
        <v>1</v>
      </c>
    </row>
    <row r="63" spans="1:5" x14ac:dyDescent="0.3">
      <c r="A63" t="s">
        <v>9</v>
      </c>
      <c r="B63">
        <v>2019</v>
      </c>
      <c r="C63">
        <v>2</v>
      </c>
      <c r="D63" t="s">
        <v>12</v>
      </c>
      <c r="E63">
        <v>21</v>
      </c>
    </row>
    <row r="64" spans="1:5" x14ac:dyDescent="0.3">
      <c r="A64" t="s">
        <v>9</v>
      </c>
      <c r="B64">
        <v>2019</v>
      </c>
      <c r="C64">
        <v>2</v>
      </c>
      <c r="D64" t="s">
        <v>7</v>
      </c>
      <c r="E64">
        <v>41</v>
      </c>
    </row>
    <row r="65" spans="1:5" x14ac:dyDescent="0.3">
      <c r="A65" t="s">
        <v>9</v>
      </c>
      <c r="B65">
        <v>2019</v>
      </c>
      <c r="C65">
        <v>2</v>
      </c>
      <c r="D65" t="s">
        <v>13</v>
      </c>
      <c r="E65">
        <v>3</v>
      </c>
    </row>
    <row r="66" spans="1:5" x14ac:dyDescent="0.3">
      <c r="A66" t="s">
        <v>9</v>
      </c>
      <c r="B66">
        <v>2019</v>
      </c>
      <c r="C66">
        <v>2</v>
      </c>
      <c r="D66" t="s">
        <v>8</v>
      </c>
      <c r="E66">
        <v>23</v>
      </c>
    </row>
    <row r="67" spans="1:5" x14ac:dyDescent="0.3">
      <c r="A67" t="s">
        <v>9</v>
      </c>
      <c r="B67">
        <v>2019</v>
      </c>
      <c r="C67">
        <v>2</v>
      </c>
      <c r="D67" t="s">
        <v>14</v>
      </c>
      <c r="E67">
        <v>18</v>
      </c>
    </row>
    <row r="68" spans="1:5" x14ac:dyDescent="0.3">
      <c r="A68" t="s">
        <v>9</v>
      </c>
      <c r="B68">
        <v>2019</v>
      </c>
      <c r="C68">
        <v>3</v>
      </c>
      <c r="D68" t="s">
        <v>5</v>
      </c>
      <c r="E68">
        <v>21</v>
      </c>
    </row>
    <row r="69" spans="1:5" x14ac:dyDescent="0.3">
      <c r="A69" t="s">
        <v>9</v>
      </c>
      <c r="B69">
        <v>2019</v>
      </c>
      <c r="C69">
        <v>3</v>
      </c>
      <c r="D69" t="s">
        <v>10</v>
      </c>
      <c r="E69">
        <v>5</v>
      </c>
    </row>
    <row r="70" spans="1:5" x14ac:dyDescent="0.3">
      <c r="A70" t="s">
        <v>9</v>
      </c>
      <c r="B70">
        <v>2019</v>
      </c>
      <c r="C70">
        <v>3</v>
      </c>
      <c r="D70" t="s">
        <v>6</v>
      </c>
      <c r="E70">
        <v>26</v>
      </c>
    </row>
    <row r="71" spans="1:5" x14ac:dyDescent="0.3">
      <c r="A71" t="s">
        <v>9</v>
      </c>
      <c r="B71">
        <v>2019</v>
      </c>
      <c r="C71">
        <v>3</v>
      </c>
      <c r="D71" t="s">
        <v>11</v>
      </c>
      <c r="E71">
        <v>1</v>
      </c>
    </row>
    <row r="72" spans="1:5" x14ac:dyDescent="0.3">
      <c r="A72" t="s">
        <v>9</v>
      </c>
      <c r="B72">
        <v>2019</v>
      </c>
      <c r="C72">
        <v>3</v>
      </c>
      <c r="D72" t="s">
        <v>12</v>
      </c>
      <c r="E72">
        <v>20</v>
      </c>
    </row>
    <row r="73" spans="1:5" x14ac:dyDescent="0.3">
      <c r="A73" t="s">
        <v>9</v>
      </c>
      <c r="B73">
        <v>2019</v>
      </c>
      <c r="C73">
        <v>3</v>
      </c>
      <c r="D73" t="s">
        <v>7</v>
      </c>
      <c r="E73">
        <v>37</v>
      </c>
    </row>
    <row r="74" spans="1:5" x14ac:dyDescent="0.3">
      <c r="A74" t="s">
        <v>9</v>
      </c>
      <c r="B74">
        <v>2019</v>
      </c>
      <c r="C74">
        <v>3</v>
      </c>
      <c r="D74" t="s">
        <v>13</v>
      </c>
      <c r="E74">
        <v>3</v>
      </c>
    </row>
    <row r="75" spans="1:5" x14ac:dyDescent="0.3">
      <c r="A75" t="s">
        <v>9</v>
      </c>
      <c r="B75">
        <v>2019</v>
      </c>
      <c r="C75">
        <v>3</v>
      </c>
      <c r="D75" t="s">
        <v>8</v>
      </c>
      <c r="E75">
        <v>23</v>
      </c>
    </row>
    <row r="76" spans="1:5" x14ac:dyDescent="0.3">
      <c r="A76" t="s">
        <v>9</v>
      </c>
      <c r="B76">
        <v>2019</v>
      </c>
      <c r="C76">
        <v>3</v>
      </c>
      <c r="D76" t="s">
        <v>14</v>
      </c>
      <c r="E76">
        <v>16</v>
      </c>
    </row>
    <row r="77" spans="1:5" x14ac:dyDescent="0.3">
      <c r="A77" t="s">
        <v>9</v>
      </c>
      <c r="B77">
        <v>2019</v>
      </c>
      <c r="C77">
        <v>4</v>
      </c>
      <c r="D77" t="s">
        <v>5</v>
      </c>
      <c r="E77">
        <v>21</v>
      </c>
    </row>
    <row r="78" spans="1:5" x14ac:dyDescent="0.3">
      <c r="A78" t="s">
        <v>9</v>
      </c>
      <c r="B78">
        <v>2019</v>
      </c>
      <c r="C78">
        <v>4</v>
      </c>
      <c r="D78" t="s">
        <v>10</v>
      </c>
      <c r="E78">
        <v>4</v>
      </c>
    </row>
    <row r="79" spans="1:5" x14ac:dyDescent="0.3">
      <c r="A79" t="s">
        <v>9</v>
      </c>
      <c r="B79">
        <v>2019</v>
      </c>
      <c r="C79">
        <v>4</v>
      </c>
      <c r="D79" t="s">
        <v>6</v>
      </c>
      <c r="E79">
        <v>26</v>
      </c>
    </row>
    <row r="80" spans="1:5" x14ac:dyDescent="0.3">
      <c r="A80" t="s">
        <v>9</v>
      </c>
      <c r="B80">
        <v>2019</v>
      </c>
      <c r="C80">
        <v>4</v>
      </c>
      <c r="D80" t="s">
        <v>11</v>
      </c>
      <c r="E80">
        <v>1</v>
      </c>
    </row>
    <row r="81" spans="1:5" x14ac:dyDescent="0.3">
      <c r="A81" t="s">
        <v>9</v>
      </c>
      <c r="B81">
        <v>2019</v>
      </c>
      <c r="C81">
        <v>4</v>
      </c>
      <c r="D81" t="s">
        <v>12</v>
      </c>
      <c r="E81">
        <v>19</v>
      </c>
    </row>
    <row r="82" spans="1:5" x14ac:dyDescent="0.3">
      <c r="A82" t="s">
        <v>9</v>
      </c>
      <c r="B82">
        <v>2019</v>
      </c>
      <c r="C82">
        <v>4</v>
      </c>
      <c r="D82" t="s">
        <v>7</v>
      </c>
      <c r="E82">
        <v>38</v>
      </c>
    </row>
    <row r="83" spans="1:5" x14ac:dyDescent="0.3">
      <c r="A83" t="s">
        <v>9</v>
      </c>
      <c r="B83">
        <v>2019</v>
      </c>
      <c r="C83">
        <v>4</v>
      </c>
      <c r="D83" t="s">
        <v>13</v>
      </c>
      <c r="E83">
        <v>3</v>
      </c>
    </row>
    <row r="84" spans="1:5" x14ac:dyDescent="0.3">
      <c r="A84" t="s">
        <v>9</v>
      </c>
      <c r="B84">
        <v>2019</v>
      </c>
      <c r="C84">
        <v>4</v>
      </c>
      <c r="D84" t="s">
        <v>8</v>
      </c>
      <c r="E84">
        <v>22</v>
      </c>
    </row>
    <row r="85" spans="1:5" x14ac:dyDescent="0.3">
      <c r="A85" t="s">
        <v>9</v>
      </c>
      <c r="B85">
        <v>2019</v>
      </c>
      <c r="C85">
        <v>4</v>
      </c>
      <c r="D85" t="s">
        <v>14</v>
      </c>
      <c r="E85">
        <v>19</v>
      </c>
    </row>
    <row r="86" spans="1:5" x14ac:dyDescent="0.3">
      <c r="A86" t="s">
        <v>9</v>
      </c>
      <c r="B86">
        <v>2020</v>
      </c>
      <c r="C86">
        <v>1</v>
      </c>
      <c r="D86" t="s">
        <v>5</v>
      </c>
      <c r="E86">
        <v>22</v>
      </c>
    </row>
    <row r="87" spans="1:5" x14ac:dyDescent="0.3">
      <c r="A87" t="s">
        <v>9</v>
      </c>
      <c r="B87">
        <v>2020</v>
      </c>
      <c r="C87">
        <v>1</v>
      </c>
      <c r="D87" t="s">
        <v>10</v>
      </c>
      <c r="E87">
        <v>3</v>
      </c>
    </row>
    <row r="88" spans="1:5" x14ac:dyDescent="0.3">
      <c r="A88" t="s">
        <v>9</v>
      </c>
      <c r="B88">
        <v>2020</v>
      </c>
      <c r="C88">
        <v>1</v>
      </c>
      <c r="D88" t="s">
        <v>6</v>
      </c>
      <c r="E88">
        <v>29</v>
      </c>
    </row>
    <row r="89" spans="1:5" x14ac:dyDescent="0.3">
      <c r="A89" t="s">
        <v>9</v>
      </c>
      <c r="B89">
        <v>2020</v>
      </c>
      <c r="C89">
        <v>1</v>
      </c>
      <c r="D89" t="s">
        <v>11</v>
      </c>
      <c r="E89">
        <v>1</v>
      </c>
    </row>
    <row r="90" spans="1:5" x14ac:dyDescent="0.3">
      <c r="A90" t="s">
        <v>9</v>
      </c>
      <c r="B90">
        <v>2020</v>
      </c>
      <c r="C90">
        <v>1</v>
      </c>
      <c r="D90" t="s">
        <v>12</v>
      </c>
      <c r="E90">
        <v>21</v>
      </c>
    </row>
    <row r="91" spans="1:5" x14ac:dyDescent="0.3">
      <c r="A91" t="s">
        <v>9</v>
      </c>
      <c r="B91">
        <v>2020</v>
      </c>
      <c r="C91">
        <v>1</v>
      </c>
      <c r="D91" t="s">
        <v>7</v>
      </c>
      <c r="E91">
        <v>37</v>
      </c>
    </row>
    <row r="92" spans="1:5" x14ac:dyDescent="0.3">
      <c r="A92" t="s">
        <v>9</v>
      </c>
      <c r="B92">
        <v>2020</v>
      </c>
      <c r="C92">
        <v>1</v>
      </c>
      <c r="D92" t="s">
        <v>13</v>
      </c>
      <c r="E92">
        <v>3</v>
      </c>
    </row>
    <row r="93" spans="1:5" x14ac:dyDescent="0.3">
      <c r="A93" t="s">
        <v>9</v>
      </c>
      <c r="B93">
        <v>2020</v>
      </c>
      <c r="C93">
        <v>1</v>
      </c>
      <c r="D93" t="s">
        <v>8</v>
      </c>
      <c r="E93">
        <v>28</v>
      </c>
    </row>
    <row r="94" spans="1:5" x14ac:dyDescent="0.3">
      <c r="A94" t="s">
        <v>9</v>
      </c>
      <c r="B94">
        <v>2020</v>
      </c>
      <c r="C94">
        <v>1</v>
      </c>
      <c r="D94" t="s">
        <v>14</v>
      </c>
      <c r="E94">
        <v>12</v>
      </c>
    </row>
    <row r="95" spans="1:5" x14ac:dyDescent="0.3">
      <c r="A95" t="s">
        <v>9</v>
      </c>
      <c r="B95">
        <v>2020</v>
      </c>
      <c r="C95">
        <v>2</v>
      </c>
      <c r="D95" t="s">
        <v>5</v>
      </c>
      <c r="E95">
        <v>21</v>
      </c>
    </row>
    <row r="96" spans="1:5" x14ac:dyDescent="0.3">
      <c r="A96" t="s">
        <v>9</v>
      </c>
      <c r="B96">
        <v>2020</v>
      </c>
      <c r="C96">
        <v>2</v>
      </c>
      <c r="D96" t="s">
        <v>10</v>
      </c>
      <c r="E96">
        <v>3</v>
      </c>
    </row>
    <row r="97" spans="1:5" x14ac:dyDescent="0.3">
      <c r="A97" t="s">
        <v>9</v>
      </c>
      <c r="B97">
        <v>2020</v>
      </c>
      <c r="C97">
        <v>2</v>
      </c>
      <c r="D97" t="s">
        <v>6</v>
      </c>
      <c r="E97">
        <v>31</v>
      </c>
    </row>
    <row r="98" spans="1:5" x14ac:dyDescent="0.3">
      <c r="A98" t="s">
        <v>9</v>
      </c>
      <c r="B98">
        <v>2020</v>
      </c>
      <c r="C98">
        <v>2</v>
      </c>
      <c r="D98" t="s">
        <v>11</v>
      </c>
      <c r="E98">
        <v>1</v>
      </c>
    </row>
    <row r="99" spans="1:5" x14ac:dyDescent="0.3">
      <c r="A99" t="s">
        <v>9</v>
      </c>
      <c r="B99">
        <v>2020</v>
      </c>
      <c r="C99">
        <v>2</v>
      </c>
      <c r="D99" t="s">
        <v>12</v>
      </c>
      <c r="E99">
        <v>19</v>
      </c>
    </row>
    <row r="100" spans="1:5" x14ac:dyDescent="0.3">
      <c r="A100" t="s">
        <v>9</v>
      </c>
      <c r="B100">
        <v>2020</v>
      </c>
      <c r="C100">
        <v>2</v>
      </c>
      <c r="D100" t="s">
        <v>7</v>
      </c>
      <c r="E100">
        <v>38</v>
      </c>
    </row>
    <row r="101" spans="1:5" x14ac:dyDescent="0.3">
      <c r="A101" t="s">
        <v>9</v>
      </c>
      <c r="B101">
        <v>2020</v>
      </c>
      <c r="C101">
        <v>2</v>
      </c>
      <c r="D101" t="s">
        <v>13</v>
      </c>
      <c r="E101">
        <v>3</v>
      </c>
    </row>
    <row r="102" spans="1:5" x14ac:dyDescent="0.3">
      <c r="A102" t="s">
        <v>9</v>
      </c>
      <c r="B102">
        <v>2020</v>
      </c>
      <c r="C102">
        <v>2</v>
      </c>
      <c r="D102" t="s">
        <v>8</v>
      </c>
      <c r="E102">
        <v>25</v>
      </c>
    </row>
    <row r="103" spans="1:5" x14ac:dyDescent="0.3">
      <c r="A103" t="s">
        <v>9</v>
      </c>
      <c r="B103">
        <v>2020</v>
      </c>
      <c r="C103">
        <v>2</v>
      </c>
      <c r="D103" t="s">
        <v>14</v>
      </c>
      <c r="E103">
        <v>20</v>
      </c>
    </row>
    <row r="104" spans="1:5" x14ac:dyDescent="0.3">
      <c r="A104" t="s">
        <v>9</v>
      </c>
      <c r="B104">
        <v>2020</v>
      </c>
      <c r="C104">
        <v>3</v>
      </c>
      <c r="D104" t="s">
        <v>5</v>
      </c>
      <c r="E104">
        <v>19</v>
      </c>
    </row>
    <row r="105" spans="1:5" x14ac:dyDescent="0.3">
      <c r="A105" t="s">
        <v>9</v>
      </c>
      <c r="B105">
        <v>2020</v>
      </c>
      <c r="C105">
        <v>3</v>
      </c>
      <c r="D105" t="s">
        <v>10</v>
      </c>
      <c r="E105">
        <v>3</v>
      </c>
    </row>
    <row r="106" spans="1:5" x14ac:dyDescent="0.3">
      <c r="A106" t="s">
        <v>9</v>
      </c>
      <c r="B106">
        <v>2020</v>
      </c>
      <c r="C106">
        <v>3</v>
      </c>
      <c r="D106" t="s">
        <v>6</v>
      </c>
      <c r="E106">
        <v>31</v>
      </c>
    </row>
    <row r="107" spans="1:5" x14ac:dyDescent="0.3">
      <c r="A107" t="s">
        <v>9</v>
      </c>
      <c r="B107">
        <v>2020</v>
      </c>
      <c r="C107">
        <v>3</v>
      </c>
      <c r="D107" t="s">
        <v>12</v>
      </c>
      <c r="E107">
        <v>17</v>
      </c>
    </row>
    <row r="108" spans="1:5" x14ac:dyDescent="0.3">
      <c r="A108" t="s">
        <v>9</v>
      </c>
      <c r="B108">
        <v>2020</v>
      </c>
      <c r="C108">
        <v>3</v>
      </c>
      <c r="D108" t="s">
        <v>7</v>
      </c>
      <c r="E108">
        <v>37</v>
      </c>
    </row>
    <row r="109" spans="1:5" x14ac:dyDescent="0.3">
      <c r="A109" t="s">
        <v>9</v>
      </c>
      <c r="B109">
        <v>2020</v>
      </c>
      <c r="C109">
        <v>3</v>
      </c>
      <c r="D109" t="s">
        <v>13</v>
      </c>
      <c r="E109">
        <v>3</v>
      </c>
    </row>
    <row r="110" spans="1:5" x14ac:dyDescent="0.3">
      <c r="A110" t="s">
        <v>9</v>
      </c>
      <c r="B110">
        <v>2020</v>
      </c>
      <c r="C110">
        <v>3</v>
      </c>
      <c r="D110" t="s">
        <v>8</v>
      </c>
      <c r="E110">
        <v>27</v>
      </c>
    </row>
    <row r="111" spans="1:5" x14ac:dyDescent="0.3">
      <c r="A111" t="s">
        <v>9</v>
      </c>
      <c r="B111">
        <v>2020</v>
      </c>
      <c r="C111">
        <v>3</v>
      </c>
      <c r="D111" t="s">
        <v>14</v>
      </c>
      <c r="E111">
        <v>17</v>
      </c>
    </row>
    <row r="112" spans="1:5" x14ac:dyDescent="0.3">
      <c r="A112" t="s">
        <v>9</v>
      </c>
      <c r="B112">
        <v>2020</v>
      </c>
      <c r="C112">
        <v>4</v>
      </c>
      <c r="D112" t="s">
        <v>5</v>
      </c>
      <c r="E112">
        <v>19</v>
      </c>
    </row>
    <row r="113" spans="1:5" x14ac:dyDescent="0.3">
      <c r="A113" t="s">
        <v>9</v>
      </c>
      <c r="B113">
        <v>2020</v>
      </c>
      <c r="C113">
        <v>4</v>
      </c>
      <c r="D113" t="s">
        <v>10</v>
      </c>
      <c r="E113">
        <v>3</v>
      </c>
    </row>
    <row r="114" spans="1:5" x14ac:dyDescent="0.3">
      <c r="A114" t="s">
        <v>9</v>
      </c>
      <c r="B114">
        <v>2020</v>
      </c>
      <c r="C114">
        <v>4</v>
      </c>
      <c r="D114" t="s">
        <v>6</v>
      </c>
      <c r="E114">
        <v>34</v>
      </c>
    </row>
    <row r="115" spans="1:5" x14ac:dyDescent="0.3">
      <c r="A115" t="s">
        <v>9</v>
      </c>
      <c r="B115">
        <v>2020</v>
      </c>
      <c r="C115">
        <v>4</v>
      </c>
      <c r="D115" t="s">
        <v>11</v>
      </c>
      <c r="E115">
        <v>1</v>
      </c>
    </row>
    <row r="116" spans="1:5" x14ac:dyDescent="0.3">
      <c r="A116" t="s">
        <v>9</v>
      </c>
      <c r="B116">
        <v>2020</v>
      </c>
      <c r="C116">
        <v>4</v>
      </c>
      <c r="D116" t="s">
        <v>12</v>
      </c>
      <c r="E116">
        <v>16</v>
      </c>
    </row>
    <row r="117" spans="1:5" x14ac:dyDescent="0.3">
      <c r="A117" t="s">
        <v>9</v>
      </c>
      <c r="B117">
        <v>2020</v>
      </c>
      <c r="C117">
        <v>4</v>
      </c>
      <c r="D117" t="s">
        <v>7</v>
      </c>
      <c r="E117">
        <v>38</v>
      </c>
    </row>
    <row r="118" spans="1:5" x14ac:dyDescent="0.3">
      <c r="A118" t="s">
        <v>9</v>
      </c>
      <c r="B118">
        <v>2020</v>
      </c>
      <c r="C118">
        <v>4</v>
      </c>
      <c r="D118" t="s">
        <v>13</v>
      </c>
      <c r="E118">
        <v>3</v>
      </c>
    </row>
    <row r="119" spans="1:5" x14ac:dyDescent="0.3">
      <c r="A119" t="s">
        <v>9</v>
      </c>
      <c r="B119">
        <v>2020</v>
      </c>
      <c r="C119">
        <v>4</v>
      </c>
      <c r="D119" t="s">
        <v>8</v>
      </c>
      <c r="E119">
        <v>28</v>
      </c>
    </row>
    <row r="120" spans="1:5" x14ac:dyDescent="0.3">
      <c r="A120" t="s">
        <v>9</v>
      </c>
      <c r="B120">
        <v>2020</v>
      </c>
      <c r="C120">
        <v>4</v>
      </c>
      <c r="D120" t="s">
        <v>14</v>
      </c>
      <c r="E120">
        <v>19</v>
      </c>
    </row>
    <row r="121" spans="1:5" x14ac:dyDescent="0.3">
      <c r="A121" t="s">
        <v>9</v>
      </c>
      <c r="B121">
        <v>2021</v>
      </c>
      <c r="C121">
        <v>1</v>
      </c>
      <c r="D121" t="s">
        <v>5</v>
      </c>
      <c r="E121">
        <v>19</v>
      </c>
    </row>
    <row r="122" spans="1:5" x14ac:dyDescent="0.3">
      <c r="A122" t="s">
        <v>9</v>
      </c>
      <c r="B122">
        <v>2021</v>
      </c>
      <c r="C122">
        <v>1</v>
      </c>
      <c r="D122" t="s">
        <v>10</v>
      </c>
      <c r="E122">
        <v>3</v>
      </c>
    </row>
    <row r="123" spans="1:5" x14ac:dyDescent="0.3">
      <c r="A123" t="s">
        <v>9</v>
      </c>
      <c r="B123">
        <v>2021</v>
      </c>
      <c r="C123">
        <v>1</v>
      </c>
      <c r="D123" t="s">
        <v>6</v>
      </c>
      <c r="E123">
        <v>35</v>
      </c>
    </row>
    <row r="124" spans="1:5" x14ac:dyDescent="0.3">
      <c r="A124" t="s">
        <v>9</v>
      </c>
      <c r="B124">
        <v>2021</v>
      </c>
      <c r="C124">
        <v>1</v>
      </c>
      <c r="D124" t="s">
        <v>11</v>
      </c>
      <c r="E124">
        <v>1</v>
      </c>
    </row>
    <row r="125" spans="1:5" x14ac:dyDescent="0.3">
      <c r="A125" t="s">
        <v>9</v>
      </c>
      <c r="B125">
        <v>2021</v>
      </c>
      <c r="C125">
        <v>1</v>
      </c>
      <c r="D125" t="s">
        <v>12</v>
      </c>
      <c r="E125">
        <v>19</v>
      </c>
    </row>
    <row r="126" spans="1:5" x14ac:dyDescent="0.3">
      <c r="A126" t="s">
        <v>9</v>
      </c>
      <c r="B126">
        <v>2021</v>
      </c>
      <c r="C126">
        <v>1</v>
      </c>
      <c r="D126" t="s">
        <v>7</v>
      </c>
      <c r="E126">
        <v>39</v>
      </c>
    </row>
    <row r="127" spans="1:5" x14ac:dyDescent="0.3">
      <c r="A127" t="s">
        <v>9</v>
      </c>
      <c r="B127">
        <v>2021</v>
      </c>
      <c r="C127">
        <v>1</v>
      </c>
      <c r="D127" t="s">
        <v>13</v>
      </c>
      <c r="E127">
        <v>4</v>
      </c>
    </row>
    <row r="128" spans="1:5" x14ac:dyDescent="0.3">
      <c r="A128" t="s">
        <v>9</v>
      </c>
      <c r="B128">
        <v>2021</v>
      </c>
      <c r="C128">
        <v>1</v>
      </c>
      <c r="D128" t="s">
        <v>8</v>
      </c>
      <c r="E128">
        <v>32</v>
      </c>
    </row>
    <row r="129" spans="1:5" x14ac:dyDescent="0.3">
      <c r="A129" t="s">
        <v>9</v>
      </c>
      <c r="B129">
        <v>2021</v>
      </c>
      <c r="C129">
        <v>1</v>
      </c>
      <c r="D129" t="s">
        <v>14</v>
      </c>
      <c r="E129">
        <v>19</v>
      </c>
    </row>
    <row r="130" spans="1:5" x14ac:dyDescent="0.3">
      <c r="A130" t="s">
        <v>9</v>
      </c>
      <c r="B130">
        <v>2021</v>
      </c>
      <c r="C130">
        <v>2</v>
      </c>
      <c r="D130" t="s">
        <v>5</v>
      </c>
      <c r="E130">
        <v>23</v>
      </c>
    </row>
    <row r="131" spans="1:5" x14ac:dyDescent="0.3">
      <c r="A131" t="s">
        <v>9</v>
      </c>
      <c r="B131">
        <v>2021</v>
      </c>
      <c r="C131">
        <v>2</v>
      </c>
      <c r="D131" t="s">
        <v>6</v>
      </c>
      <c r="E131">
        <v>57</v>
      </c>
    </row>
    <row r="132" spans="1:5" x14ac:dyDescent="0.3">
      <c r="A132" t="s">
        <v>9</v>
      </c>
      <c r="B132">
        <v>2021</v>
      </c>
      <c r="C132">
        <v>2</v>
      </c>
      <c r="D132" t="s">
        <v>7</v>
      </c>
      <c r="E132">
        <v>45</v>
      </c>
    </row>
    <row r="133" spans="1:5" x14ac:dyDescent="0.3">
      <c r="A133" t="s">
        <v>9</v>
      </c>
      <c r="B133">
        <v>2021</v>
      </c>
      <c r="C133">
        <v>2</v>
      </c>
      <c r="D133" t="s">
        <v>8</v>
      </c>
      <c r="E133">
        <v>48</v>
      </c>
    </row>
    <row r="134" spans="1:5" x14ac:dyDescent="0.3">
      <c r="A134" t="s">
        <v>9</v>
      </c>
      <c r="B134">
        <v>2021</v>
      </c>
      <c r="C134">
        <v>3</v>
      </c>
      <c r="D134" t="s">
        <v>5</v>
      </c>
      <c r="E134">
        <v>21</v>
      </c>
    </row>
    <row r="135" spans="1:5" x14ac:dyDescent="0.3">
      <c r="A135" t="s">
        <v>9</v>
      </c>
      <c r="B135">
        <v>2021</v>
      </c>
      <c r="C135">
        <v>3</v>
      </c>
      <c r="D135" t="s">
        <v>6</v>
      </c>
      <c r="E135">
        <v>58</v>
      </c>
    </row>
    <row r="136" spans="1:5" x14ac:dyDescent="0.3">
      <c r="A136" t="s">
        <v>9</v>
      </c>
      <c r="B136">
        <v>2021</v>
      </c>
      <c r="C136">
        <v>3</v>
      </c>
      <c r="D136" t="s">
        <v>7</v>
      </c>
      <c r="E136">
        <v>43</v>
      </c>
    </row>
    <row r="137" spans="1:5" x14ac:dyDescent="0.3">
      <c r="A137" t="s">
        <v>9</v>
      </c>
      <c r="B137">
        <v>2021</v>
      </c>
      <c r="C137">
        <v>3</v>
      </c>
      <c r="D137" t="s">
        <v>8</v>
      </c>
      <c r="E137">
        <v>45</v>
      </c>
    </row>
    <row r="138" spans="1:5" x14ac:dyDescent="0.3">
      <c r="A138" t="s">
        <v>9</v>
      </c>
      <c r="B138">
        <v>2021</v>
      </c>
      <c r="C138">
        <v>4</v>
      </c>
      <c r="D138" t="s">
        <v>5</v>
      </c>
      <c r="E138">
        <v>21</v>
      </c>
    </row>
    <row r="139" spans="1:5" x14ac:dyDescent="0.3">
      <c r="A139" t="s">
        <v>9</v>
      </c>
      <c r="B139">
        <v>2021</v>
      </c>
      <c r="C139">
        <v>4</v>
      </c>
      <c r="D139" t="s">
        <v>6</v>
      </c>
      <c r="E139">
        <v>63</v>
      </c>
    </row>
    <row r="140" spans="1:5" x14ac:dyDescent="0.3">
      <c r="A140" t="s">
        <v>9</v>
      </c>
      <c r="B140">
        <v>2021</v>
      </c>
      <c r="C140">
        <v>4</v>
      </c>
      <c r="D140" t="s">
        <v>7</v>
      </c>
      <c r="E140">
        <v>46</v>
      </c>
    </row>
    <row r="141" spans="1:5" x14ac:dyDescent="0.3">
      <c r="A141" t="s">
        <v>9</v>
      </c>
      <c r="B141">
        <v>2021</v>
      </c>
      <c r="C141">
        <v>4</v>
      </c>
      <c r="D141" t="s">
        <v>8</v>
      </c>
      <c r="E141">
        <v>52</v>
      </c>
    </row>
    <row r="142" spans="1:5" x14ac:dyDescent="0.3">
      <c r="A142" t="s">
        <v>15</v>
      </c>
      <c r="B142">
        <v>2019</v>
      </c>
      <c r="C142">
        <v>1</v>
      </c>
      <c r="D142" t="s">
        <v>5</v>
      </c>
      <c r="E142">
        <v>43</v>
      </c>
    </row>
    <row r="143" spans="1:5" x14ac:dyDescent="0.3">
      <c r="A143" t="s">
        <v>15</v>
      </c>
      <c r="B143">
        <v>2019</v>
      </c>
      <c r="C143">
        <v>1</v>
      </c>
      <c r="D143" t="s">
        <v>6</v>
      </c>
      <c r="E143">
        <v>35</v>
      </c>
    </row>
    <row r="144" spans="1:5" x14ac:dyDescent="0.3">
      <c r="A144" t="s">
        <v>15</v>
      </c>
      <c r="B144">
        <v>2019</v>
      </c>
      <c r="C144">
        <v>1</v>
      </c>
      <c r="D144" t="s">
        <v>7</v>
      </c>
      <c r="E144">
        <v>40</v>
      </c>
    </row>
    <row r="145" spans="1:5" x14ac:dyDescent="0.3">
      <c r="A145" t="s">
        <v>15</v>
      </c>
      <c r="B145">
        <v>2019</v>
      </c>
      <c r="C145">
        <v>1</v>
      </c>
      <c r="D145" t="s">
        <v>8</v>
      </c>
      <c r="E145">
        <v>70</v>
      </c>
    </row>
    <row r="146" spans="1:5" x14ac:dyDescent="0.3">
      <c r="A146" t="s">
        <v>15</v>
      </c>
      <c r="B146">
        <v>2019</v>
      </c>
      <c r="C146">
        <v>2</v>
      </c>
      <c r="D146" t="s">
        <v>5</v>
      </c>
      <c r="E146">
        <v>44</v>
      </c>
    </row>
    <row r="147" spans="1:5" x14ac:dyDescent="0.3">
      <c r="A147" t="s">
        <v>15</v>
      </c>
      <c r="B147">
        <v>2019</v>
      </c>
      <c r="C147">
        <v>2</v>
      </c>
      <c r="D147" t="s">
        <v>6</v>
      </c>
      <c r="E147">
        <v>37</v>
      </c>
    </row>
    <row r="148" spans="1:5" x14ac:dyDescent="0.3">
      <c r="A148" t="s">
        <v>15</v>
      </c>
      <c r="B148">
        <v>2019</v>
      </c>
      <c r="C148">
        <v>2</v>
      </c>
      <c r="D148" t="s">
        <v>7</v>
      </c>
      <c r="E148">
        <v>53</v>
      </c>
    </row>
    <row r="149" spans="1:5" x14ac:dyDescent="0.3">
      <c r="A149" t="s">
        <v>15</v>
      </c>
      <c r="B149">
        <v>2019</v>
      </c>
      <c r="C149">
        <v>2</v>
      </c>
      <c r="D149" t="s">
        <v>8</v>
      </c>
      <c r="E149">
        <v>76</v>
      </c>
    </row>
    <row r="150" spans="1:5" x14ac:dyDescent="0.3">
      <c r="A150" t="s">
        <v>15</v>
      </c>
      <c r="B150">
        <v>2019</v>
      </c>
      <c r="C150">
        <v>3</v>
      </c>
      <c r="D150" t="s">
        <v>5</v>
      </c>
      <c r="E150">
        <v>40</v>
      </c>
    </row>
    <row r="151" spans="1:5" x14ac:dyDescent="0.3">
      <c r="A151" t="s">
        <v>15</v>
      </c>
      <c r="B151">
        <v>2019</v>
      </c>
      <c r="C151">
        <v>3</v>
      </c>
      <c r="D151" t="s">
        <v>6</v>
      </c>
      <c r="E151">
        <v>37</v>
      </c>
    </row>
    <row r="152" spans="1:5" x14ac:dyDescent="0.3">
      <c r="A152" t="s">
        <v>15</v>
      </c>
      <c r="B152">
        <v>2019</v>
      </c>
      <c r="C152">
        <v>3</v>
      </c>
      <c r="D152" t="s">
        <v>7</v>
      </c>
      <c r="E152">
        <v>48</v>
      </c>
    </row>
    <row r="153" spans="1:5" x14ac:dyDescent="0.3">
      <c r="A153" t="s">
        <v>15</v>
      </c>
      <c r="B153">
        <v>2019</v>
      </c>
      <c r="C153">
        <v>3</v>
      </c>
      <c r="D153" t="s">
        <v>8</v>
      </c>
      <c r="E153">
        <v>75</v>
      </c>
    </row>
    <row r="154" spans="1:5" x14ac:dyDescent="0.3">
      <c r="A154" t="s">
        <v>15</v>
      </c>
      <c r="B154">
        <v>2019</v>
      </c>
      <c r="C154">
        <v>4</v>
      </c>
      <c r="D154" t="s">
        <v>5</v>
      </c>
      <c r="E154">
        <v>37</v>
      </c>
    </row>
    <row r="155" spans="1:5" x14ac:dyDescent="0.3">
      <c r="A155" t="s">
        <v>15</v>
      </c>
      <c r="B155">
        <v>2019</v>
      </c>
      <c r="C155">
        <v>4</v>
      </c>
      <c r="D155" t="s">
        <v>6</v>
      </c>
      <c r="E155">
        <v>40</v>
      </c>
    </row>
    <row r="156" spans="1:5" x14ac:dyDescent="0.3">
      <c r="A156" t="s">
        <v>15</v>
      </c>
      <c r="B156">
        <v>2019</v>
      </c>
      <c r="C156">
        <v>4</v>
      </c>
      <c r="D156" t="s">
        <v>7</v>
      </c>
      <c r="E156">
        <v>47</v>
      </c>
    </row>
    <row r="157" spans="1:5" x14ac:dyDescent="0.3">
      <c r="A157" t="s">
        <v>15</v>
      </c>
      <c r="B157">
        <v>2019</v>
      </c>
      <c r="C157">
        <v>4</v>
      </c>
      <c r="D157" t="s">
        <v>8</v>
      </c>
      <c r="E157">
        <v>75</v>
      </c>
    </row>
    <row r="158" spans="1:5" x14ac:dyDescent="0.3">
      <c r="A158" t="s">
        <v>15</v>
      </c>
      <c r="B158">
        <v>2020</v>
      </c>
      <c r="C158">
        <v>1</v>
      </c>
      <c r="D158" t="s">
        <v>5</v>
      </c>
      <c r="E158">
        <v>39</v>
      </c>
    </row>
    <row r="159" spans="1:5" x14ac:dyDescent="0.3">
      <c r="A159" t="s">
        <v>15</v>
      </c>
      <c r="B159">
        <v>2020</v>
      </c>
      <c r="C159">
        <v>1</v>
      </c>
      <c r="D159" t="s">
        <v>6</v>
      </c>
      <c r="E159">
        <v>44</v>
      </c>
    </row>
    <row r="160" spans="1:5" x14ac:dyDescent="0.3">
      <c r="A160" t="s">
        <v>15</v>
      </c>
      <c r="B160">
        <v>2020</v>
      </c>
      <c r="C160">
        <v>1</v>
      </c>
      <c r="D160" t="s">
        <v>7</v>
      </c>
      <c r="E160">
        <v>42</v>
      </c>
    </row>
    <row r="161" spans="1:5" x14ac:dyDescent="0.3">
      <c r="A161" t="s">
        <v>15</v>
      </c>
      <c r="B161">
        <v>2020</v>
      </c>
      <c r="C161">
        <v>1</v>
      </c>
      <c r="D161" t="s">
        <v>8</v>
      </c>
      <c r="E161">
        <v>75</v>
      </c>
    </row>
    <row r="162" spans="1:5" x14ac:dyDescent="0.3">
      <c r="A162" t="s">
        <v>15</v>
      </c>
      <c r="B162">
        <v>2020</v>
      </c>
      <c r="C162">
        <v>2</v>
      </c>
      <c r="D162" t="s">
        <v>5</v>
      </c>
      <c r="E162">
        <v>41</v>
      </c>
    </row>
    <row r="163" spans="1:5" x14ac:dyDescent="0.3">
      <c r="A163" t="s">
        <v>15</v>
      </c>
      <c r="B163">
        <v>2020</v>
      </c>
      <c r="C163">
        <v>2</v>
      </c>
      <c r="D163" t="s">
        <v>6</v>
      </c>
      <c r="E163">
        <v>50</v>
      </c>
    </row>
    <row r="164" spans="1:5" x14ac:dyDescent="0.3">
      <c r="A164" t="s">
        <v>15</v>
      </c>
      <c r="B164">
        <v>2020</v>
      </c>
      <c r="C164">
        <v>2</v>
      </c>
      <c r="D164" t="s">
        <v>7</v>
      </c>
      <c r="E164">
        <v>50</v>
      </c>
    </row>
    <row r="165" spans="1:5" x14ac:dyDescent="0.3">
      <c r="A165" t="s">
        <v>15</v>
      </c>
      <c r="B165">
        <v>2020</v>
      </c>
      <c r="C165">
        <v>2</v>
      </c>
      <c r="D165" t="s">
        <v>8</v>
      </c>
      <c r="E165">
        <v>85</v>
      </c>
    </row>
    <row r="166" spans="1:5" x14ac:dyDescent="0.3">
      <c r="A166" t="s">
        <v>15</v>
      </c>
      <c r="B166">
        <v>2020</v>
      </c>
      <c r="C166">
        <v>3</v>
      </c>
      <c r="D166" t="s">
        <v>5</v>
      </c>
      <c r="E166">
        <v>37</v>
      </c>
    </row>
    <row r="167" spans="1:5" x14ac:dyDescent="0.3">
      <c r="A167" t="s">
        <v>15</v>
      </c>
      <c r="B167">
        <v>2020</v>
      </c>
      <c r="C167">
        <v>3</v>
      </c>
      <c r="D167" t="s">
        <v>6</v>
      </c>
      <c r="E167">
        <v>50</v>
      </c>
    </row>
    <row r="168" spans="1:5" x14ac:dyDescent="0.3">
      <c r="A168" t="s">
        <v>15</v>
      </c>
      <c r="B168">
        <v>2020</v>
      </c>
      <c r="C168">
        <v>3</v>
      </c>
      <c r="D168" t="s">
        <v>7</v>
      </c>
      <c r="E168">
        <v>45</v>
      </c>
    </row>
    <row r="169" spans="1:5" x14ac:dyDescent="0.3">
      <c r="A169" t="s">
        <v>15</v>
      </c>
      <c r="B169">
        <v>2020</v>
      </c>
      <c r="C169">
        <v>3</v>
      </c>
      <c r="D169" t="s">
        <v>8</v>
      </c>
      <c r="E169">
        <v>85</v>
      </c>
    </row>
    <row r="170" spans="1:5" x14ac:dyDescent="0.3">
      <c r="A170" t="s">
        <v>15</v>
      </c>
      <c r="B170">
        <v>2020</v>
      </c>
      <c r="C170">
        <v>4</v>
      </c>
      <c r="D170" t="s">
        <v>5</v>
      </c>
      <c r="E170">
        <v>38</v>
      </c>
    </row>
    <row r="171" spans="1:5" x14ac:dyDescent="0.3">
      <c r="A171" t="s">
        <v>15</v>
      </c>
      <c r="B171">
        <v>2020</v>
      </c>
      <c r="C171">
        <v>4</v>
      </c>
      <c r="D171" t="s">
        <v>6</v>
      </c>
      <c r="E171">
        <v>49</v>
      </c>
    </row>
    <row r="172" spans="1:5" x14ac:dyDescent="0.3">
      <c r="A172" t="s">
        <v>15</v>
      </c>
      <c r="B172">
        <v>2020</v>
      </c>
      <c r="C172">
        <v>4</v>
      </c>
      <c r="D172" t="s">
        <v>7</v>
      </c>
      <c r="E172">
        <v>50</v>
      </c>
    </row>
    <row r="173" spans="1:5" x14ac:dyDescent="0.3">
      <c r="A173" t="s">
        <v>15</v>
      </c>
      <c r="B173">
        <v>2020</v>
      </c>
      <c r="C173">
        <v>4</v>
      </c>
      <c r="D173" t="s">
        <v>8</v>
      </c>
      <c r="E173">
        <v>94</v>
      </c>
    </row>
    <row r="174" spans="1:5" x14ac:dyDescent="0.3">
      <c r="A174" t="s">
        <v>15</v>
      </c>
      <c r="B174">
        <v>2021</v>
      </c>
      <c r="C174">
        <v>1</v>
      </c>
      <c r="D174" t="s">
        <v>5</v>
      </c>
      <c r="E174">
        <v>38</v>
      </c>
    </row>
    <row r="175" spans="1:5" x14ac:dyDescent="0.3">
      <c r="A175" t="s">
        <v>15</v>
      </c>
      <c r="B175">
        <v>2021</v>
      </c>
      <c r="C175">
        <v>1</v>
      </c>
      <c r="D175" t="s">
        <v>6</v>
      </c>
      <c r="E175">
        <v>50</v>
      </c>
    </row>
    <row r="176" spans="1:5" x14ac:dyDescent="0.3">
      <c r="A176" t="s">
        <v>15</v>
      </c>
      <c r="B176">
        <v>2021</v>
      </c>
      <c r="C176">
        <v>1</v>
      </c>
      <c r="D176" t="s">
        <v>7</v>
      </c>
      <c r="E176">
        <v>46</v>
      </c>
    </row>
    <row r="177" spans="1:5" x14ac:dyDescent="0.3">
      <c r="A177" t="s">
        <v>15</v>
      </c>
      <c r="B177">
        <v>2021</v>
      </c>
      <c r="C177">
        <v>1</v>
      </c>
      <c r="D177" t="s">
        <v>8</v>
      </c>
      <c r="E177">
        <v>88</v>
      </c>
    </row>
    <row r="178" spans="1:5" x14ac:dyDescent="0.3">
      <c r="A178" t="s">
        <v>15</v>
      </c>
      <c r="B178">
        <v>2021</v>
      </c>
      <c r="C178">
        <v>2</v>
      </c>
      <c r="D178" t="s">
        <v>5</v>
      </c>
      <c r="E178">
        <v>39</v>
      </c>
    </row>
    <row r="179" spans="1:5" x14ac:dyDescent="0.3">
      <c r="A179" t="s">
        <v>15</v>
      </c>
      <c r="B179">
        <v>2021</v>
      </c>
      <c r="C179">
        <v>2</v>
      </c>
      <c r="D179" t="s">
        <v>6</v>
      </c>
      <c r="E179">
        <v>56</v>
      </c>
    </row>
    <row r="180" spans="1:5" x14ac:dyDescent="0.3">
      <c r="A180" t="s">
        <v>15</v>
      </c>
      <c r="B180">
        <v>2021</v>
      </c>
      <c r="C180">
        <v>2</v>
      </c>
      <c r="D180" t="s">
        <v>7</v>
      </c>
      <c r="E180">
        <v>49</v>
      </c>
    </row>
    <row r="181" spans="1:5" x14ac:dyDescent="0.3">
      <c r="A181" t="s">
        <v>15</v>
      </c>
      <c r="B181">
        <v>2021</v>
      </c>
      <c r="C181">
        <v>2</v>
      </c>
      <c r="D181" t="s">
        <v>8</v>
      </c>
      <c r="E181">
        <v>87</v>
      </c>
    </row>
    <row r="182" spans="1:5" x14ac:dyDescent="0.3">
      <c r="A182" t="s">
        <v>15</v>
      </c>
      <c r="B182">
        <v>2021</v>
      </c>
      <c r="C182">
        <v>3</v>
      </c>
      <c r="D182" t="s">
        <v>5</v>
      </c>
      <c r="E182">
        <v>40</v>
      </c>
    </row>
    <row r="183" spans="1:5" x14ac:dyDescent="0.3">
      <c r="A183" t="s">
        <v>15</v>
      </c>
      <c r="B183">
        <v>2021</v>
      </c>
      <c r="C183">
        <v>3</v>
      </c>
      <c r="D183" t="s">
        <v>6</v>
      </c>
      <c r="E183">
        <v>60</v>
      </c>
    </row>
    <row r="184" spans="1:5" x14ac:dyDescent="0.3">
      <c r="A184" t="s">
        <v>15</v>
      </c>
      <c r="B184">
        <v>2021</v>
      </c>
      <c r="C184">
        <v>3</v>
      </c>
      <c r="D184" t="s">
        <v>7</v>
      </c>
      <c r="E184">
        <v>51</v>
      </c>
    </row>
    <row r="185" spans="1:5" x14ac:dyDescent="0.3">
      <c r="A185" t="s">
        <v>15</v>
      </c>
      <c r="B185">
        <v>2021</v>
      </c>
      <c r="C185">
        <v>3</v>
      </c>
      <c r="D185" t="s">
        <v>8</v>
      </c>
      <c r="E185">
        <v>82</v>
      </c>
    </row>
    <row r="186" spans="1:5" x14ac:dyDescent="0.3">
      <c r="A186" t="s">
        <v>15</v>
      </c>
      <c r="B186">
        <v>2021</v>
      </c>
      <c r="C186">
        <v>4</v>
      </c>
      <c r="D186" t="s">
        <v>5</v>
      </c>
      <c r="E186">
        <v>36</v>
      </c>
    </row>
    <row r="187" spans="1:5" x14ac:dyDescent="0.3">
      <c r="A187" t="s">
        <v>15</v>
      </c>
      <c r="B187">
        <v>2021</v>
      </c>
      <c r="C187">
        <v>4</v>
      </c>
      <c r="D187" t="s">
        <v>6</v>
      </c>
      <c r="E187">
        <v>62</v>
      </c>
    </row>
    <row r="188" spans="1:5" x14ac:dyDescent="0.3">
      <c r="A188" t="s">
        <v>15</v>
      </c>
      <c r="B188">
        <v>2021</v>
      </c>
      <c r="C188">
        <v>4</v>
      </c>
      <c r="D188" t="s">
        <v>7</v>
      </c>
      <c r="E188">
        <v>45</v>
      </c>
    </row>
    <row r="189" spans="1:5" x14ac:dyDescent="0.3">
      <c r="A189" t="s">
        <v>15</v>
      </c>
      <c r="B189">
        <v>2021</v>
      </c>
      <c r="C189">
        <v>4</v>
      </c>
      <c r="D189" t="s">
        <v>8</v>
      </c>
      <c r="E189">
        <v>89</v>
      </c>
    </row>
    <row r="190" spans="1:5" x14ac:dyDescent="0.3">
      <c r="A190" t="s">
        <v>16</v>
      </c>
      <c r="B190">
        <v>2019</v>
      </c>
      <c r="C190">
        <v>1</v>
      </c>
      <c r="D190" t="s">
        <v>5</v>
      </c>
      <c r="E190">
        <v>28</v>
      </c>
    </row>
    <row r="191" spans="1:5" x14ac:dyDescent="0.3">
      <c r="A191" t="s">
        <v>16</v>
      </c>
      <c r="B191">
        <v>2019</v>
      </c>
      <c r="C191">
        <v>1</v>
      </c>
      <c r="D191" t="s">
        <v>6</v>
      </c>
      <c r="E191">
        <v>53</v>
      </c>
    </row>
    <row r="192" spans="1:5" x14ac:dyDescent="0.3">
      <c r="A192" t="s">
        <v>16</v>
      </c>
      <c r="B192">
        <v>2019</v>
      </c>
      <c r="C192">
        <v>1</v>
      </c>
      <c r="D192" t="s">
        <v>7</v>
      </c>
      <c r="E192">
        <v>48</v>
      </c>
    </row>
    <row r="193" spans="1:5" x14ac:dyDescent="0.3">
      <c r="A193" t="s">
        <v>16</v>
      </c>
      <c r="B193">
        <v>2019</v>
      </c>
      <c r="C193">
        <v>1</v>
      </c>
      <c r="D193" t="s">
        <v>8</v>
      </c>
      <c r="E193">
        <v>52</v>
      </c>
    </row>
    <row r="194" spans="1:5" x14ac:dyDescent="0.3">
      <c r="A194" t="s">
        <v>16</v>
      </c>
      <c r="B194">
        <v>2019</v>
      </c>
      <c r="C194">
        <v>2</v>
      </c>
      <c r="D194" t="s">
        <v>5</v>
      </c>
      <c r="E194">
        <v>23</v>
      </c>
    </row>
    <row r="195" spans="1:5" x14ac:dyDescent="0.3">
      <c r="A195" t="s">
        <v>16</v>
      </c>
      <c r="B195">
        <v>2019</v>
      </c>
      <c r="C195">
        <v>2</v>
      </c>
      <c r="D195" t="s">
        <v>6</v>
      </c>
      <c r="E195">
        <v>49</v>
      </c>
    </row>
    <row r="196" spans="1:5" x14ac:dyDescent="0.3">
      <c r="A196" t="s">
        <v>16</v>
      </c>
      <c r="B196">
        <v>2019</v>
      </c>
      <c r="C196">
        <v>2</v>
      </c>
      <c r="D196" t="s">
        <v>7</v>
      </c>
      <c r="E196">
        <v>45</v>
      </c>
    </row>
    <row r="197" spans="1:5" x14ac:dyDescent="0.3">
      <c r="A197" t="s">
        <v>16</v>
      </c>
      <c r="B197">
        <v>2019</v>
      </c>
      <c r="C197">
        <v>2</v>
      </c>
      <c r="D197" t="s">
        <v>8</v>
      </c>
      <c r="E197">
        <v>53</v>
      </c>
    </row>
    <row r="198" spans="1:5" x14ac:dyDescent="0.3">
      <c r="A198" t="s">
        <v>16</v>
      </c>
      <c r="B198">
        <v>2019</v>
      </c>
      <c r="C198">
        <v>3</v>
      </c>
      <c r="D198" t="s">
        <v>5</v>
      </c>
      <c r="E198">
        <v>20</v>
      </c>
    </row>
    <row r="199" spans="1:5" x14ac:dyDescent="0.3">
      <c r="A199" t="s">
        <v>16</v>
      </c>
      <c r="B199">
        <v>2019</v>
      </c>
      <c r="C199">
        <v>3</v>
      </c>
      <c r="D199" t="s">
        <v>6</v>
      </c>
      <c r="E199">
        <v>40</v>
      </c>
    </row>
    <row r="200" spans="1:5" x14ac:dyDescent="0.3">
      <c r="A200" t="s">
        <v>16</v>
      </c>
      <c r="B200">
        <v>2019</v>
      </c>
      <c r="C200">
        <v>3</v>
      </c>
      <c r="D200" t="s">
        <v>7</v>
      </c>
      <c r="E200">
        <v>39</v>
      </c>
    </row>
    <row r="201" spans="1:5" x14ac:dyDescent="0.3">
      <c r="A201" t="s">
        <v>16</v>
      </c>
      <c r="B201">
        <v>2019</v>
      </c>
      <c r="C201">
        <v>3</v>
      </c>
      <c r="D201" t="s">
        <v>8</v>
      </c>
      <c r="E201">
        <v>40</v>
      </c>
    </row>
    <row r="202" spans="1:5" x14ac:dyDescent="0.3">
      <c r="A202" t="s">
        <v>16</v>
      </c>
      <c r="B202">
        <v>2019</v>
      </c>
      <c r="C202">
        <v>4</v>
      </c>
      <c r="D202" t="s">
        <v>5</v>
      </c>
      <c r="E202">
        <v>28</v>
      </c>
    </row>
    <row r="203" spans="1:5" x14ac:dyDescent="0.3">
      <c r="A203" t="s">
        <v>16</v>
      </c>
      <c r="B203">
        <v>2019</v>
      </c>
      <c r="C203">
        <v>4</v>
      </c>
      <c r="D203" t="s">
        <v>6</v>
      </c>
      <c r="E203">
        <v>52</v>
      </c>
    </row>
    <row r="204" spans="1:5" x14ac:dyDescent="0.3">
      <c r="A204" t="s">
        <v>16</v>
      </c>
      <c r="B204">
        <v>2019</v>
      </c>
      <c r="C204">
        <v>4</v>
      </c>
      <c r="D204" t="s">
        <v>7</v>
      </c>
      <c r="E204">
        <v>42</v>
      </c>
    </row>
    <row r="205" spans="1:5" x14ac:dyDescent="0.3">
      <c r="A205" t="s">
        <v>16</v>
      </c>
      <c r="B205">
        <v>2019</v>
      </c>
      <c r="C205">
        <v>4</v>
      </c>
      <c r="D205" t="s">
        <v>8</v>
      </c>
      <c r="E205">
        <v>60</v>
      </c>
    </row>
    <row r="206" spans="1:5" x14ac:dyDescent="0.3">
      <c r="A206" t="s">
        <v>16</v>
      </c>
      <c r="B206">
        <v>2020</v>
      </c>
      <c r="C206">
        <v>1</v>
      </c>
      <c r="D206" t="s">
        <v>5</v>
      </c>
      <c r="E206">
        <v>23</v>
      </c>
    </row>
    <row r="207" spans="1:5" x14ac:dyDescent="0.3">
      <c r="A207" t="s">
        <v>16</v>
      </c>
      <c r="B207">
        <v>2020</v>
      </c>
      <c r="C207">
        <v>1</v>
      </c>
      <c r="D207" t="s">
        <v>6</v>
      </c>
      <c r="E207">
        <v>51</v>
      </c>
    </row>
    <row r="208" spans="1:5" x14ac:dyDescent="0.3">
      <c r="A208" t="s">
        <v>16</v>
      </c>
      <c r="B208">
        <v>2020</v>
      </c>
      <c r="C208">
        <v>1</v>
      </c>
      <c r="D208" t="s">
        <v>7</v>
      </c>
      <c r="E208">
        <v>42</v>
      </c>
    </row>
    <row r="209" spans="1:5" x14ac:dyDescent="0.3">
      <c r="A209" t="s">
        <v>16</v>
      </c>
      <c r="B209">
        <v>2020</v>
      </c>
      <c r="C209">
        <v>1</v>
      </c>
      <c r="D209" t="s">
        <v>8</v>
      </c>
      <c r="E209">
        <v>54</v>
      </c>
    </row>
    <row r="210" spans="1:5" x14ac:dyDescent="0.3">
      <c r="A210" t="s">
        <v>16</v>
      </c>
      <c r="B210">
        <v>2020</v>
      </c>
      <c r="C210">
        <v>2</v>
      </c>
      <c r="D210" t="s">
        <v>5</v>
      </c>
      <c r="E210">
        <v>24</v>
      </c>
    </row>
    <row r="211" spans="1:5" x14ac:dyDescent="0.3">
      <c r="A211" t="s">
        <v>16</v>
      </c>
      <c r="B211">
        <v>2020</v>
      </c>
      <c r="C211">
        <v>2</v>
      </c>
      <c r="D211" t="s">
        <v>6</v>
      </c>
      <c r="E211">
        <v>53</v>
      </c>
    </row>
    <row r="212" spans="1:5" x14ac:dyDescent="0.3">
      <c r="A212" t="s">
        <v>16</v>
      </c>
      <c r="B212">
        <v>2020</v>
      </c>
      <c r="C212">
        <v>2</v>
      </c>
      <c r="D212" t="s">
        <v>7</v>
      </c>
      <c r="E212">
        <v>40</v>
      </c>
    </row>
    <row r="213" spans="1:5" x14ac:dyDescent="0.3">
      <c r="A213" t="s">
        <v>16</v>
      </c>
      <c r="B213">
        <v>2020</v>
      </c>
      <c r="C213">
        <v>2</v>
      </c>
      <c r="D213" t="s">
        <v>8</v>
      </c>
      <c r="E213">
        <v>71</v>
      </c>
    </row>
    <row r="214" spans="1:5" x14ac:dyDescent="0.3">
      <c r="A214" t="s">
        <v>16</v>
      </c>
      <c r="B214">
        <v>2020</v>
      </c>
      <c r="C214">
        <v>3</v>
      </c>
      <c r="D214" t="s">
        <v>5</v>
      </c>
      <c r="E214">
        <v>22</v>
      </c>
    </row>
    <row r="215" spans="1:5" x14ac:dyDescent="0.3">
      <c r="A215" t="s">
        <v>16</v>
      </c>
      <c r="B215">
        <v>2020</v>
      </c>
      <c r="C215">
        <v>3</v>
      </c>
      <c r="D215" t="s">
        <v>6</v>
      </c>
      <c r="E215">
        <v>56</v>
      </c>
    </row>
    <row r="216" spans="1:5" x14ac:dyDescent="0.3">
      <c r="A216" t="s">
        <v>16</v>
      </c>
      <c r="B216">
        <v>2020</v>
      </c>
      <c r="C216">
        <v>3</v>
      </c>
      <c r="D216" t="s">
        <v>7</v>
      </c>
      <c r="E216">
        <v>38</v>
      </c>
    </row>
    <row r="217" spans="1:5" x14ac:dyDescent="0.3">
      <c r="A217" t="s">
        <v>16</v>
      </c>
      <c r="B217">
        <v>2020</v>
      </c>
      <c r="C217">
        <v>3</v>
      </c>
      <c r="D217" t="s">
        <v>8</v>
      </c>
      <c r="E217">
        <v>78</v>
      </c>
    </row>
    <row r="218" spans="1:5" x14ac:dyDescent="0.3">
      <c r="A218" t="s">
        <v>16</v>
      </c>
      <c r="B218">
        <v>2020</v>
      </c>
      <c r="C218">
        <v>4</v>
      </c>
      <c r="D218" t="s">
        <v>5</v>
      </c>
      <c r="E218">
        <v>23</v>
      </c>
    </row>
    <row r="219" spans="1:5" x14ac:dyDescent="0.3">
      <c r="A219" t="s">
        <v>16</v>
      </c>
      <c r="B219">
        <v>2020</v>
      </c>
      <c r="C219">
        <v>4</v>
      </c>
      <c r="D219" t="s">
        <v>6</v>
      </c>
      <c r="E219">
        <v>55</v>
      </c>
    </row>
    <row r="220" spans="1:5" x14ac:dyDescent="0.3">
      <c r="A220" t="s">
        <v>16</v>
      </c>
      <c r="B220">
        <v>2020</v>
      </c>
      <c r="C220">
        <v>4</v>
      </c>
      <c r="D220" t="s">
        <v>7</v>
      </c>
      <c r="E220">
        <v>38</v>
      </c>
    </row>
    <row r="221" spans="1:5" x14ac:dyDescent="0.3">
      <c r="A221" t="s">
        <v>16</v>
      </c>
      <c r="B221">
        <v>2020</v>
      </c>
      <c r="C221">
        <v>4</v>
      </c>
      <c r="D221" t="s">
        <v>8</v>
      </c>
      <c r="E221">
        <v>72</v>
      </c>
    </row>
    <row r="222" spans="1:5" x14ac:dyDescent="0.3">
      <c r="A222" t="s">
        <v>16</v>
      </c>
      <c r="B222">
        <v>2021</v>
      </c>
      <c r="C222">
        <v>1</v>
      </c>
      <c r="D222" t="s">
        <v>5</v>
      </c>
      <c r="E222">
        <v>34</v>
      </c>
    </row>
    <row r="223" spans="1:5" x14ac:dyDescent="0.3">
      <c r="A223" t="s">
        <v>16</v>
      </c>
      <c r="B223">
        <v>2021</v>
      </c>
      <c r="C223">
        <v>1</v>
      </c>
      <c r="D223" t="s">
        <v>6</v>
      </c>
      <c r="E223">
        <v>62</v>
      </c>
    </row>
    <row r="224" spans="1:5" x14ac:dyDescent="0.3">
      <c r="A224" t="s">
        <v>16</v>
      </c>
      <c r="B224">
        <v>2021</v>
      </c>
      <c r="C224">
        <v>1</v>
      </c>
      <c r="D224" t="s">
        <v>7</v>
      </c>
      <c r="E224">
        <v>42</v>
      </c>
    </row>
    <row r="225" spans="1:5" x14ac:dyDescent="0.3">
      <c r="A225" t="s">
        <v>16</v>
      </c>
      <c r="B225">
        <v>2021</v>
      </c>
      <c r="C225">
        <v>1</v>
      </c>
      <c r="D225" t="s">
        <v>8</v>
      </c>
      <c r="E225">
        <v>74</v>
      </c>
    </row>
    <row r="226" spans="1:5" x14ac:dyDescent="0.3">
      <c r="A226" t="s">
        <v>16</v>
      </c>
      <c r="B226">
        <v>2021</v>
      </c>
      <c r="C226">
        <v>2</v>
      </c>
      <c r="D226" t="s">
        <v>5</v>
      </c>
      <c r="E226">
        <v>24</v>
      </c>
    </row>
    <row r="227" spans="1:5" x14ac:dyDescent="0.3">
      <c r="A227" t="s">
        <v>16</v>
      </c>
      <c r="B227">
        <v>2021</v>
      </c>
      <c r="C227">
        <v>2</v>
      </c>
      <c r="D227" t="s">
        <v>6</v>
      </c>
      <c r="E227">
        <v>67</v>
      </c>
    </row>
    <row r="228" spans="1:5" x14ac:dyDescent="0.3">
      <c r="A228" t="s">
        <v>16</v>
      </c>
      <c r="B228">
        <v>2021</v>
      </c>
      <c r="C228">
        <v>2</v>
      </c>
      <c r="D228" t="s">
        <v>7</v>
      </c>
      <c r="E228">
        <v>38</v>
      </c>
    </row>
    <row r="229" spans="1:5" x14ac:dyDescent="0.3">
      <c r="A229" t="s">
        <v>16</v>
      </c>
      <c r="B229">
        <v>2021</v>
      </c>
      <c r="C229">
        <v>2</v>
      </c>
      <c r="D229" t="s">
        <v>8</v>
      </c>
      <c r="E229">
        <v>69</v>
      </c>
    </row>
    <row r="230" spans="1:5" x14ac:dyDescent="0.3">
      <c r="A230" t="s">
        <v>16</v>
      </c>
      <c r="B230">
        <v>2021</v>
      </c>
      <c r="C230">
        <v>3</v>
      </c>
      <c r="D230" t="s">
        <v>5</v>
      </c>
      <c r="E230">
        <v>35</v>
      </c>
    </row>
    <row r="231" spans="1:5" x14ac:dyDescent="0.3">
      <c r="A231" t="s">
        <v>16</v>
      </c>
      <c r="B231">
        <v>2021</v>
      </c>
      <c r="C231">
        <v>3</v>
      </c>
      <c r="D231" t="s">
        <v>6</v>
      </c>
      <c r="E231">
        <v>68</v>
      </c>
    </row>
    <row r="232" spans="1:5" x14ac:dyDescent="0.3">
      <c r="A232" t="s">
        <v>16</v>
      </c>
      <c r="B232">
        <v>2021</v>
      </c>
      <c r="C232">
        <v>3</v>
      </c>
      <c r="D232" t="s">
        <v>7</v>
      </c>
      <c r="E232">
        <v>41</v>
      </c>
    </row>
    <row r="233" spans="1:5" x14ac:dyDescent="0.3">
      <c r="A233" t="s">
        <v>16</v>
      </c>
      <c r="B233">
        <v>2021</v>
      </c>
      <c r="C233">
        <v>3</v>
      </c>
      <c r="D233" t="s">
        <v>8</v>
      </c>
      <c r="E233">
        <v>72</v>
      </c>
    </row>
    <row r="234" spans="1:5" x14ac:dyDescent="0.3">
      <c r="A234" t="s">
        <v>16</v>
      </c>
      <c r="B234">
        <v>2021</v>
      </c>
      <c r="C234">
        <v>4</v>
      </c>
      <c r="D234" t="s">
        <v>5</v>
      </c>
      <c r="E234">
        <v>23</v>
      </c>
    </row>
    <row r="235" spans="1:5" x14ac:dyDescent="0.3">
      <c r="A235" t="s">
        <v>16</v>
      </c>
      <c r="B235">
        <v>2021</v>
      </c>
      <c r="C235">
        <v>4</v>
      </c>
      <c r="D235" t="s">
        <v>6</v>
      </c>
      <c r="E235">
        <v>58</v>
      </c>
    </row>
    <row r="236" spans="1:5" x14ac:dyDescent="0.3">
      <c r="A236" t="s">
        <v>16</v>
      </c>
      <c r="B236">
        <v>2021</v>
      </c>
      <c r="C236">
        <v>4</v>
      </c>
      <c r="D236" t="s">
        <v>7</v>
      </c>
      <c r="E236">
        <v>34</v>
      </c>
    </row>
    <row r="237" spans="1:5" x14ac:dyDescent="0.3">
      <c r="A237" t="s">
        <v>16</v>
      </c>
      <c r="B237">
        <v>2021</v>
      </c>
      <c r="C237">
        <v>4</v>
      </c>
      <c r="D237" t="s">
        <v>8</v>
      </c>
      <c r="E237">
        <v>60</v>
      </c>
    </row>
    <row r="238" spans="1:5" x14ac:dyDescent="0.3">
      <c r="A238" t="s">
        <v>17</v>
      </c>
      <c r="B238">
        <v>2019</v>
      </c>
      <c r="C238">
        <v>1</v>
      </c>
      <c r="D238" t="s">
        <v>5</v>
      </c>
      <c r="E238">
        <v>77</v>
      </c>
    </row>
    <row r="239" spans="1:5" x14ac:dyDescent="0.3">
      <c r="A239" t="s">
        <v>17</v>
      </c>
      <c r="B239">
        <v>2019</v>
      </c>
      <c r="C239">
        <v>1</v>
      </c>
      <c r="D239" t="s">
        <v>6</v>
      </c>
      <c r="E239">
        <v>133</v>
      </c>
    </row>
    <row r="240" spans="1:5" x14ac:dyDescent="0.3">
      <c r="A240" t="s">
        <v>17</v>
      </c>
      <c r="B240">
        <v>2019</v>
      </c>
      <c r="C240">
        <v>1</v>
      </c>
      <c r="D240" t="s">
        <v>7</v>
      </c>
      <c r="E240">
        <v>136</v>
      </c>
    </row>
    <row r="241" spans="1:5" x14ac:dyDescent="0.3">
      <c r="A241" t="s">
        <v>17</v>
      </c>
      <c r="B241">
        <v>2019</v>
      </c>
      <c r="C241">
        <v>1</v>
      </c>
      <c r="D241" t="s">
        <v>8</v>
      </c>
      <c r="E241">
        <v>122</v>
      </c>
    </row>
    <row r="242" spans="1:5" x14ac:dyDescent="0.3">
      <c r="A242" t="s">
        <v>17</v>
      </c>
      <c r="B242">
        <v>2019</v>
      </c>
      <c r="C242">
        <v>2</v>
      </c>
      <c r="D242" t="s">
        <v>5</v>
      </c>
      <c r="E242">
        <v>72</v>
      </c>
    </row>
    <row r="243" spans="1:5" x14ac:dyDescent="0.3">
      <c r="A243" t="s">
        <v>17</v>
      </c>
      <c r="B243">
        <v>2019</v>
      </c>
      <c r="C243">
        <v>2</v>
      </c>
      <c r="D243" t="s">
        <v>6</v>
      </c>
      <c r="E243">
        <v>131</v>
      </c>
    </row>
    <row r="244" spans="1:5" x14ac:dyDescent="0.3">
      <c r="A244" t="s">
        <v>17</v>
      </c>
      <c r="B244">
        <v>2019</v>
      </c>
      <c r="C244">
        <v>2</v>
      </c>
      <c r="D244" t="s">
        <v>7</v>
      </c>
      <c r="E244">
        <v>133</v>
      </c>
    </row>
    <row r="245" spans="1:5" x14ac:dyDescent="0.3">
      <c r="A245" t="s">
        <v>17</v>
      </c>
      <c r="B245">
        <v>2019</v>
      </c>
      <c r="C245">
        <v>2</v>
      </c>
      <c r="D245" t="s">
        <v>8</v>
      </c>
      <c r="E245">
        <v>117</v>
      </c>
    </row>
    <row r="246" spans="1:5" x14ac:dyDescent="0.3">
      <c r="A246" t="s">
        <v>17</v>
      </c>
      <c r="B246">
        <v>2019</v>
      </c>
      <c r="C246">
        <v>3</v>
      </c>
      <c r="D246" t="s">
        <v>5</v>
      </c>
      <c r="E246">
        <v>68</v>
      </c>
    </row>
    <row r="247" spans="1:5" x14ac:dyDescent="0.3">
      <c r="A247" t="s">
        <v>17</v>
      </c>
      <c r="B247">
        <v>2019</v>
      </c>
      <c r="C247">
        <v>3</v>
      </c>
      <c r="D247" t="s">
        <v>6</v>
      </c>
      <c r="E247">
        <v>135</v>
      </c>
    </row>
    <row r="248" spans="1:5" x14ac:dyDescent="0.3">
      <c r="A248" t="s">
        <v>17</v>
      </c>
      <c r="B248">
        <v>2019</v>
      </c>
      <c r="C248">
        <v>3</v>
      </c>
      <c r="D248" t="s">
        <v>7</v>
      </c>
      <c r="E248">
        <v>133</v>
      </c>
    </row>
    <row r="249" spans="1:5" x14ac:dyDescent="0.3">
      <c r="A249" t="s">
        <v>17</v>
      </c>
      <c r="B249">
        <v>2019</v>
      </c>
      <c r="C249">
        <v>3</v>
      </c>
      <c r="D249" t="s">
        <v>8</v>
      </c>
      <c r="E249">
        <v>116</v>
      </c>
    </row>
    <row r="250" spans="1:5" x14ac:dyDescent="0.3">
      <c r="A250" t="s">
        <v>17</v>
      </c>
      <c r="B250">
        <v>2019</v>
      </c>
      <c r="C250">
        <v>4</v>
      </c>
      <c r="D250" t="s">
        <v>5</v>
      </c>
      <c r="E250">
        <v>66</v>
      </c>
    </row>
    <row r="251" spans="1:5" x14ac:dyDescent="0.3">
      <c r="A251" t="s">
        <v>17</v>
      </c>
      <c r="B251">
        <v>2019</v>
      </c>
      <c r="C251">
        <v>4</v>
      </c>
      <c r="D251" t="s">
        <v>6</v>
      </c>
      <c r="E251">
        <v>138</v>
      </c>
    </row>
    <row r="252" spans="1:5" x14ac:dyDescent="0.3">
      <c r="A252" t="s">
        <v>17</v>
      </c>
      <c r="B252">
        <v>2019</v>
      </c>
      <c r="C252">
        <v>4</v>
      </c>
      <c r="D252" t="s">
        <v>7</v>
      </c>
      <c r="E252">
        <v>127</v>
      </c>
    </row>
    <row r="253" spans="1:5" x14ac:dyDescent="0.3">
      <c r="A253" t="s">
        <v>17</v>
      </c>
      <c r="B253">
        <v>2019</v>
      </c>
      <c r="C253">
        <v>4</v>
      </c>
      <c r="D253" t="s">
        <v>8</v>
      </c>
      <c r="E253">
        <v>114</v>
      </c>
    </row>
    <row r="254" spans="1:5" x14ac:dyDescent="0.3">
      <c r="A254" t="s">
        <v>17</v>
      </c>
      <c r="B254">
        <v>2020</v>
      </c>
      <c r="C254">
        <v>1</v>
      </c>
      <c r="D254" t="s">
        <v>5</v>
      </c>
      <c r="E254">
        <v>57</v>
      </c>
    </row>
    <row r="255" spans="1:5" x14ac:dyDescent="0.3">
      <c r="A255" t="s">
        <v>17</v>
      </c>
      <c r="B255">
        <v>2020</v>
      </c>
      <c r="C255">
        <v>1</v>
      </c>
      <c r="D255" t="s">
        <v>6</v>
      </c>
      <c r="E255">
        <v>156</v>
      </c>
    </row>
    <row r="256" spans="1:5" x14ac:dyDescent="0.3">
      <c r="A256" t="s">
        <v>17</v>
      </c>
      <c r="B256">
        <v>2020</v>
      </c>
      <c r="C256">
        <v>1</v>
      </c>
      <c r="D256" t="s">
        <v>7</v>
      </c>
      <c r="E256">
        <v>127</v>
      </c>
    </row>
    <row r="257" spans="1:5" x14ac:dyDescent="0.3">
      <c r="A257" t="s">
        <v>17</v>
      </c>
      <c r="B257">
        <v>2020</v>
      </c>
      <c r="C257">
        <v>1</v>
      </c>
      <c r="D257" t="s">
        <v>8</v>
      </c>
      <c r="E257">
        <v>109</v>
      </c>
    </row>
    <row r="258" spans="1:5" x14ac:dyDescent="0.3">
      <c r="A258" t="s">
        <v>17</v>
      </c>
      <c r="B258">
        <v>2020</v>
      </c>
      <c r="C258">
        <v>2</v>
      </c>
      <c r="D258" t="s">
        <v>5</v>
      </c>
      <c r="E258">
        <v>58</v>
      </c>
    </row>
    <row r="259" spans="1:5" x14ac:dyDescent="0.3">
      <c r="A259" t="s">
        <v>17</v>
      </c>
      <c r="B259">
        <v>2020</v>
      </c>
      <c r="C259">
        <v>2</v>
      </c>
      <c r="D259" t="s">
        <v>6</v>
      </c>
      <c r="E259">
        <v>152</v>
      </c>
    </row>
    <row r="260" spans="1:5" x14ac:dyDescent="0.3">
      <c r="A260" t="s">
        <v>17</v>
      </c>
      <c r="B260">
        <v>2020</v>
      </c>
      <c r="C260">
        <v>2</v>
      </c>
      <c r="D260" t="s">
        <v>7</v>
      </c>
      <c r="E260">
        <v>132</v>
      </c>
    </row>
    <row r="261" spans="1:5" x14ac:dyDescent="0.3">
      <c r="A261" t="s">
        <v>17</v>
      </c>
      <c r="B261">
        <v>2020</v>
      </c>
      <c r="C261">
        <v>2</v>
      </c>
      <c r="D261" t="s">
        <v>8</v>
      </c>
      <c r="E261">
        <v>122</v>
      </c>
    </row>
    <row r="262" spans="1:5" x14ac:dyDescent="0.3">
      <c r="A262" t="s">
        <v>17</v>
      </c>
      <c r="B262">
        <v>2020</v>
      </c>
      <c r="C262">
        <v>3</v>
      </c>
      <c r="D262" t="s">
        <v>5</v>
      </c>
      <c r="E262">
        <v>56</v>
      </c>
    </row>
    <row r="263" spans="1:5" x14ac:dyDescent="0.3">
      <c r="A263" t="s">
        <v>17</v>
      </c>
      <c r="B263">
        <v>2020</v>
      </c>
      <c r="C263">
        <v>3</v>
      </c>
      <c r="D263" t="s">
        <v>6</v>
      </c>
      <c r="E263">
        <v>151</v>
      </c>
    </row>
    <row r="264" spans="1:5" x14ac:dyDescent="0.3">
      <c r="A264" t="s">
        <v>17</v>
      </c>
      <c r="B264">
        <v>2020</v>
      </c>
      <c r="C264">
        <v>3</v>
      </c>
      <c r="D264" t="s">
        <v>7</v>
      </c>
      <c r="E264">
        <v>124</v>
      </c>
    </row>
    <row r="265" spans="1:5" x14ac:dyDescent="0.3">
      <c r="A265" t="s">
        <v>17</v>
      </c>
      <c r="B265">
        <v>2020</v>
      </c>
      <c r="C265">
        <v>3</v>
      </c>
      <c r="D265" t="s">
        <v>8</v>
      </c>
      <c r="E265">
        <v>132</v>
      </c>
    </row>
    <row r="266" spans="1:5" x14ac:dyDescent="0.3">
      <c r="A266" t="s">
        <v>17</v>
      </c>
      <c r="B266">
        <v>2020</v>
      </c>
      <c r="C266">
        <v>4</v>
      </c>
      <c r="D266" t="s">
        <v>5</v>
      </c>
      <c r="E266">
        <v>56</v>
      </c>
    </row>
    <row r="267" spans="1:5" x14ac:dyDescent="0.3">
      <c r="A267" t="s">
        <v>17</v>
      </c>
      <c r="B267">
        <v>2020</v>
      </c>
      <c r="C267">
        <v>4</v>
      </c>
      <c r="D267" t="s">
        <v>6</v>
      </c>
      <c r="E267">
        <v>145</v>
      </c>
    </row>
    <row r="268" spans="1:5" x14ac:dyDescent="0.3">
      <c r="A268" t="s">
        <v>17</v>
      </c>
      <c r="B268">
        <v>2020</v>
      </c>
      <c r="C268">
        <v>4</v>
      </c>
      <c r="D268" t="s">
        <v>7</v>
      </c>
      <c r="E268">
        <v>127</v>
      </c>
    </row>
    <row r="269" spans="1:5" x14ac:dyDescent="0.3">
      <c r="A269" t="s">
        <v>17</v>
      </c>
      <c r="B269">
        <v>2020</v>
      </c>
      <c r="C269">
        <v>4</v>
      </c>
      <c r="D269" t="s">
        <v>8</v>
      </c>
      <c r="E269">
        <v>123</v>
      </c>
    </row>
    <row r="270" spans="1:5" x14ac:dyDescent="0.3">
      <c r="A270" t="s">
        <v>17</v>
      </c>
      <c r="B270">
        <v>2021</v>
      </c>
      <c r="C270">
        <v>1</v>
      </c>
      <c r="D270" t="s">
        <v>5</v>
      </c>
      <c r="E270">
        <v>60</v>
      </c>
    </row>
    <row r="271" spans="1:5" x14ac:dyDescent="0.3">
      <c r="A271" t="s">
        <v>17</v>
      </c>
      <c r="B271">
        <v>2021</v>
      </c>
      <c r="C271">
        <v>1</v>
      </c>
      <c r="D271" t="s">
        <v>6</v>
      </c>
      <c r="E271">
        <v>152</v>
      </c>
    </row>
    <row r="272" spans="1:5" x14ac:dyDescent="0.3">
      <c r="A272" t="s">
        <v>17</v>
      </c>
      <c r="B272">
        <v>2021</v>
      </c>
      <c r="C272">
        <v>1</v>
      </c>
      <c r="D272" t="s">
        <v>7</v>
      </c>
      <c r="E272">
        <v>137</v>
      </c>
    </row>
    <row r="273" spans="1:5" x14ac:dyDescent="0.3">
      <c r="A273" t="s">
        <v>17</v>
      </c>
      <c r="B273">
        <v>2021</v>
      </c>
      <c r="C273">
        <v>1</v>
      </c>
      <c r="D273" t="s">
        <v>8</v>
      </c>
      <c r="E273">
        <v>125</v>
      </c>
    </row>
    <row r="274" spans="1:5" x14ac:dyDescent="0.3">
      <c r="A274" t="s">
        <v>17</v>
      </c>
      <c r="B274">
        <v>2021</v>
      </c>
      <c r="C274">
        <v>2</v>
      </c>
      <c r="D274" t="s">
        <v>5</v>
      </c>
      <c r="E274">
        <v>60</v>
      </c>
    </row>
    <row r="275" spans="1:5" x14ac:dyDescent="0.3">
      <c r="A275" t="s">
        <v>17</v>
      </c>
      <c r="B275">
        <v>2021</v>
      </c>
      <c r="C275">
        <v>2</v>
      </c>
      <c r="D275" t="s">
        <v>6</v>
      </c>
      <c r="E275">
        <v>167</v>
      </c>
    </row>
    <row r="276" spans="1:5" x14ac:dyDescent="0.3">
      <c r="A276" t="s">
        <v>17</v>
      </c>
      <c r="B276">
        <v>2021</v>
      </c>
      <c r="C276">
        <v>2</v>
      </c>
      <c r="D276" t="s">
        <v>7</v>
      </c>
      <c r="E276">
        <v>134</v>
      </c>
    </row>
    <row r="277" spans="1:5" x14ac:dyDescent="0.3">
      <c r="A277" t="s">
        <v>17</v>
      </c>
      <c r="B277">
        <v>2021</v>
      </c>
      <c r="C277">
        <v>2</v>
      </c>
      <c r="D277" t="s">
        <v>8</v>
      </c>
      <c r="E277">
        <v>121</v>
      </c>
    </row>
    <row r="278" spans="1:5" x14ac:dyDescent="0.3">
      <c r="A278" t="s">
        <v>17</v>
      </c>
      <c r="B278">
        <v>2021</v>
      </c>
      <c r="C278">
        <v>3</v>
      </c>
      <c r="D278" t="s">
        <v>5</v>
      </c>
      <c r="E278">
        <v>62</v>
      </c>
    </row>
    <row r="279" spans="1:5" x14ac:dyDescent="0.3">
      <c r="A279" t="s">
        <v>17</v>
      </c>
      <c r="B279">
        <v>2021</v>
      </c>
      <c r="C279">
        <v>3</v>
      </c>
      <c r="D279" t="s">
        <v>6</v>
      </c>
      <c r="E279">
        <v>163</v>
      </c>
    </row>
    <row r="280" spans="1:5" x14ac:dyDescent="0.3">
      <c r="A280" t="s">
        <v>17</v>
      </c>
      <c r="B280">
        <v>2021</v>
      </c>
      <c r="C280">
        <v>3</v>
      </c>
      <c r="D280" t="s">
        <v>7</v>
      </c>
      <c r="E280">
        <v>124</v>
      </c>
    </row>
    <row r="281" spans="1:5" x14ac:dyDescent="0.3">
      <c r="A281" t="s">
        <v>17</v>
      </c>
      <c r="B281">
        <v>2021</v>
      </c>
      <c r="C281">
        <v>3</v>
      </c>
      <c r="D281" t="s">
        <v>8</v>
      </c>
      <c r="E281">
        <v>119</v>
      </c>
    </row>
    <row r="282" spans="1:5" x14ac:dyDescent="0.3">
      <c r="A282" t="s">
        <v>17</v>
      </c>
      <c r="B282">
        <v>2021</v>
      </c>
      <c r="C282">
        <v>4</v>
      </c>
      <c r="D282" t="s">
        <v>5</v>
      </c>
      <c r="E282">
        <v>60</v>
      </c>
    </row>
    <row r="283" spans="1:5" x14ac:dyDescent="0.3">
      <c r="A283" t="s">
        <v>17</v>
      </c>
      <c r="B283">
        <v>2021</v>
      </c>
      <c r="C283">
        <v>4</v>
      </c>
      <c r="D283" t="s">
        <v>6</v>
      </c>
      <c r="E283">
        <v>143</v>
      </c>
    </row>
    <row r="284" spans="1:5" x14ac:dyDescent="0.3">
      <c r="A284" t="s">
        <v>17</v>
      </c>
      <c r="B284">
        <v>2021</v>
      </c>
      <c r="C284">
        <v>4</v>
      </c>
      <c r="D284" t="s">
        <v>7</v>
      </c>
      <c r="E284">
        <v>118</v>
      </c>
    </row>
    <row r="285" spans="1:5" x14ac:dyDescent="0.3">
      <c r="A285" t="s">
        <v>17</v>
      </c>
      <c r="B285">
        <v>2021</v>
      </c>
      <c r="C285">
        <v>4</v>
      </c>
      <c r="D285" t="s">
        <v>8</v>
      </c>
      <c r="E285">
        <v>118</v>
      </c>
    </row>
    <row r="286" spans="1:5" x14ac:dyDescent="0.3">
      <c r="A286" t="s">
        <v>18</v>
      </c>
      <c r="B286">
        <v>2019</v>
      </c>
      <c r="C286">
        <v>1</v>
      </c>
      <c r="D286" t="s">
        <v>5</v>
      </c>
      <c r="E286">
        <v>38</v>
      </c>
    </row>
    <row r="287" spans="1:5" x14ac:dyDescent="0.3">
      <c r="A287" t="s">
        <v>18</v>
      </c>
      <c r="B287">
        <v>2019</v>
      </c>
      <c r="C287">
        <v>1</v>
      </c>
      <c r="D287" t="s">
        <v>6</v>
      </c>
      <c r="E287">
        <v>68</v>
      </c>
    </row>
    <row r="288" spans="1:5" x14ac:dyDescent="0.3">
      <c r="A288" t="s">
        <v>18</v>
      </c>
      <c r="B288">
        <v>2019</v>
      </c>
      <c r="C288">
        <v>1</v>
      </c>
      <c r="D288" t="s">
        <v>7</v>
      </c>
      <c r="E288">
        <v>49</v>
      </c>
    </row>
    <row r="289" spans="1:5" x14ac:dyDescent="0.3">
      <c r="A289" t="s">
        <v>18</v>
      </c>
      <c r="B289">
        <v>2019</v>
      </c>
      <c r="C289">
        <v>1</v>
      </c>
      <c r="D289" t="s">
        <v>8</v>
      </c>
      <c r="E289">
        <v>58</v>
      </c>
    </row>
    <row r="290" spans="1:5" x14ac:dyDescent="0.3">
      <c r="A290" t="s">
        <v>18</v>
      </c>
      <c r="B290">
        <v>2019</v>
      </c>
      <c r="C290">
        <v>2</v>
      </c>
      <c r="D290" t="s">
        <v>5</v>
      </c>
      <c r="E290">
        <v>37</v>
      </c>
    </row>
    <row r="291" spans="1:5" x14ac:dyDescent="0.3">
      <c r="A291" t="s">
        <v>18</v>
      </c>
      <c r="B291">
        <v>2019</v>
      </c>
      <c r="C291">
        <v>2</v>
      </c>
      <c r="D291" t="s">
        <v>6</v>
      </c>
      <c r="E291">
        <v>63</v>
      </c>
    </row>
    <row r="292" spans="1:5" x14ac:dyDescent="0.3">
      <c r="A292" t="s">
        <v>18</v>
      </c>
      <c r="B292">
        <v>2019</v>
      </c>
      <c r="C292">
        <v>2</v>
      </c>
      <c r="D292" t="s">
        <v>7</v>
      </c>
      <c r="E292">
        <v>48</v>
      </c>
    </row>
    <row r="293" spans="1:5" x14ac:dyDescent="0.3">
      <c r="A293" t="s">
        <v>18</v>
      </c>
      <c r="B293">
        <v>2019</v>
      </c>
      <c r="C293">
        <v>2</v>
      </c>
      <c r="D293" t="s">
        <v>8</v>
      </c>
      <c r="E293">
        <v>58</v>
      </c>
    </row>
    <row r="294" spans="1:5" x14ac:dyDescent="0.3">
      <c r="A294" t="s">
        <v>18</v>
      </c>
      <c r="B294">
        <v>2019</v>
      </c>
      <c r="C294">
        <v>3</v>
      </c>
      <c r="D294" t="s">
        <v>5</v>
      </c>
      <c r="E294">
        <v>37</v>
      </c>
    </row>
    <row r="295" spans="1:5" x14ac:dyDescent="0.3">
      <c r="A295" t="s">
        <v>18</v>
      </c>
      <c r="B295">
        <v>2019</v>
      </c>
      <c r="C295">
        <v>3</v>
      </c>
      <c r="D295" t="s">
        <v>6</v>
      </c>
      <c r="E295">
        <v>61</v>
      </c>
    </row>
    <row r="296" spans="1:5" x14ac:dyDescent="0.3">
      <c r="A296" t="s">
        <v>18</v>
      </c>
      <c r="B296">
        <v>2019</v>
      </c>
      <c r="C296">
        <v>3</v>
      </c>
      <c r="D296" t="s">
        <v>7</v>
      </c>
      <c r="E296">
        <v>54</v>
      </c>
    </row>
    <row r="297" spans="1:5" x14ac:dyDescent="0.3">
      <c r="A297" t="s">
        <v>18</v>
      </c>
      <c r="B297">
        <v>2019</v>
      </c>
      <c r="C297">
        <v>3</v>
      </c>
      <c r="D297" t="s">
        <v>8</v>
      </c>
      <c r="E297">
        <v>59</v>
      </c>
    </row>
    <row r="298" spans="1:5" x14ac:dyDescent="0.3">
      <c r="A298" t="s">
        <v>18</v>
      </c>
      <c r="B298">
        <v>2019</v>
      </c>
      <c r="C298">
        <v>4</v>
      </c>
      <c r="D298" t="s">
        <v>5</v>
      </c>
      <c r="E298">
        <v>36</v>
      </c>
    </row>
    <row r="299" spans="1:5" x14ac:dyDescent="0.3">
      <c r="A299" t="s">
        <v>18</v>
      </c>
      <c r="B299">
        <v>2019</v>
      </c>
      <c r="C299">
        <v>4</v>
      </c>
      <c r="D299" t="s">
        <v>6</v>
      </c>
      <c r="E299">
        <v>61</v>
      </c>
    </row>
    <row r="300" spans="1:5" x14ac:dyDescent="0.3">
      <c r="A300" t="s">
        <v>18</v>
      </c>
      <c r="B300">
        <v>2019</v>
      </c>
      <c r="C300">
        <v>4</v>
      </c>
      <c r="D300" t="s">
        <v>7</v>
      </c>
      <c r="E300">
        <v>45</v>
      </c>
    </row>
    <row r="301" spans="1:5" x14ac:dyDescent="0.3">
      <c r="A301" t="s">
        <v>18</v>
      </c>
      <c r="B301">
        <v>2019</v>
      </c>
      <c r="C301">
        <v>4</v>
      </c>
      <c r="D301" t="s">
        <v>8</v>
      </c>
      <c r="E301">
        <v>60</v>
      </c>
    </row>
    <row r="302" spans="1:5" x14ac:dyDescent="0.3">
      <c r="A302" t="s">
        <v>18</v>
      </c>
      <c r="B302">
        <v>2020</v>
      </c>
      <c r="C302">
        <v>1</v>
      </c>
      <c r="D302" t="s">
        <v>5</v>
      </c>
      <c r="E302">
        <v>35</v>
      </c>
    </row>
    <row r="303" spans="1:5" x14ac:dyDescent="0.3">
      <c r="A303" t="s">
        <v>18</v>
      </c>
      <c r="B303">
        <v>2020</v>
      </c>
      <c r="C303">
        <v>1</v>
      </c>
      <c r="D303" t="s">
        <v>6</v>
      </c>
      <c r="E303">
        <v>64</v>
      </c>
    </row>
    <row r="304" spans="1:5" x14ac:dyDescent="0.3">
      <c r="A304" t="s">
        <v>18</v>
      </c>
      <c r="B304">
        <v>2020</v>
      </c>
      <c r="C304">
        <v>1</v>
      </c>
      <c r="D304" t="s">
        <v>7</v>
      </c>
      <c r="E304">
        <v>52</v>
      </c>
    </row>
    <row r="305" spans="1:5" x14ac:dyDescent="0.3">
      <c r="A305" t="s">
        <v>18</v>
      </c>
      <c r="B305">
        <v>2020</v>
      </c>
      <c r="C305">
        <v>1</v>
      </c>
      <c r="D305" t="s">
        <v>8</v>
      </c>
      <c r="E305">
        <v>63</v>
      </c>
    </row>
    <row r="306" spans="1:5" x14ac:dyDescent="0.3">
      <c r="A306" t="s">
        <v>18</v>
      </c>
      <c r="B306">
        <v>2020</v>
      </c>
      <c r="C306">
        <v>2</v>
      </c>
      <c r="D306" t="s">
        <v>5</v>
      </c>
      <c r="E306">
        <v>34</v>
      </c>
    </row>
    <row r="307" spans="1:5" x14ac:dyDescent="0.3">
      <c r="A307" t="s">
        <v>18</v>
      </c>
      <c r="B307">
        <v>2020</v>
      </c>
      <c r="C307">
        <v>2</v>
      </c>
      <c r="D307" t="s">
        <v>6</v>
      </c>
      <c r="E307">
        <v>64</v>
      </c>
    </row>
    <row r="308" spans="1:5" x14ac:dyDescent="0.3">
      <c r="A308" t="s">
        <v>18</v>
      </c>
      <c r="B308">
        <v>2020</v>
      </c>
      <c r="C308">
        <v>2</v>
      </c>
      <c r="D308" t="s">
        <v>7</v>
      </c>
      <c r="E308">
        <v>55</v>
      </c>
    </row>
    <row r="309" spans="1:5" x14ac:dyDescent="0.3">
      <c r="A309" t="s">
        <v>18</v>
      </c>
      <c r="B309">
        <v>2020</v>
      </c>
      <c r="C309">
        <v>2</v>
      </c>
      <c r="D309" t="s">
        <v>8</v>
      </c>
      <c r="E309">
        <v>75</v>
      </c>
    </row>
    <row r="310" spans="1:5" x14ac:dyDescent="0.3">
      <c r="A310" t="s">
        <v>18</v>
      </c>
      <c r="B310">
        <v>2020</v>
      </c>
      <c r="C310">
        <v>3</v>
      </c>
      <c r="D310" t="s">
        <v>5</v>
      </c>
      <c r="E310">
        <v>32</v>
      </c>
    </row>
    <row r="311" spans="1:5" x14ac:dyDescent="0.3">
      <c r="A311" t="s">
        <v>18</v>
      </c>
      <c r="B311">
        <v>2020</v>
      </c>
      <c r="C311">
        <v>3</v>
      </c>
      <c r="D311" t="s">
        <v>6</v>
      </c>
      <c r="E311">
        <v>62</v>
      </c>
    </row>
    <row r="312" spans="1:5" x14ac:dyDescent="0.3">
      <c r="A312" t="s">
        <v>18</v>
      </c>
      <c r="B312">
        <v>2020</v>
      </c>
      <c r="C312">
        <v>3</v>
      </c>
      <c r="D312" t="s">
        <v>7</v>
      </c>
      <c r="E312">
        <v>53</v>
      </c>
    </row>
    <row r="313" spans="1:5" x14ac:dyDescent="0.3">
      <c r="A313" t="s">
        <v>18</v>
      </c>
      <c r="B313">
        <v>2020</v>
      </c>
      <c r="C313">
        <v>3</v>
      </c>
      <c r="D313" t="s">
        <v>8</v>
      </c>
      <c r="E313">
        <v>74</v>
      </c>
    </row>
    <row r="314" spans="1:5" x14ac:dyDescent="0.3">
      <c r="A314" t="s">
        <v>18</v>
      </c>
      <c r="B314">
        <v>2020</v>
      </c>
      <c r="C314">
        <v>4</v>
      </c>
      <c r="D314" t="s">
        <v>5</v>
      </c>
      <c r="E314">
        <v>35</v>
      </c>
    </row>
    <row r="315" spans="1:5" x14ac:dyDescent="0.3">
      <c r="A315" t="s">
        <v>18</v>
      </c>
      <c r="B315">
        <v>2020</v>
      </c>
      <c r="C315">
        <v>4</v>
      </c>
      <c r="D315" t="s">
        <v>6</v>
      </c>
      <c r="E315">
        <v>59</v>
      </c>
    </row>
    <row r="316" spans="1:5" x14ac:dyDescent="0.3">
      <c r="A316" t="s">
        <v>18</v>
      </c>
      <c r="B316">
        <v>2020</v>
      </c>
      <c r="C316">
        <v>4</v>
      </c>
      <c r="D316" t="s">
        <v>7</v>
      </c>
      <c r="E316">
        <v>53</v>
      </c>
    </row>
    <row r="317" spans="1:5" x14ac:dyDescent="0.3">
      <c r="A317" t="s">
        <v>18</v>
      </c>
      <c r="B317">
        <v>2020</v>
      </c>
      <c r="C317">
        <v>4</v>
      </c>
      <c r="D317" t="s">
        <v>8</v>
      </c>
      <c r="E317">
        <v>75</v>
      </c>
    </row>
    <row r="318" spans="1:5" x14ac:dyDescent="0.3">
      <c r="A318" t="s">
        <v>18</v>
      </c>
      <c r="B318">
        <v>2021</v>
      </c>
      <c r="C318">
        <v>1</v>
      </c>
      <c r="D318" t="s">
        <v>5</v>
      </c>
      <c r="E318">
        <v>40</v>
      </c>
    </row>
    <row r="319" spans="1:5" x14ac:dyDescent="0.3">
      <c r="A319" t="s">
        <v>18</v>
      </c>
      <c r="B319">
        <v>2021</v>
      </c>
      <c r="C319">
        <v>1</v>
      </c>
      <c r="D319" t="s">
        <v>6</v>
      </c>
      <c r="E319">
        <v>65</v>
      </c>
    </row>
    <row r="320" spans="1:5" x14ac:dyDescent="0.3">
      <c r="A320" t="s">
        <v>18</v>
      </c>
      <c r="B320">
        <v>2021</v>
      </c>
      <c r="C320">
        <v>1</v>
      </c>
      <c r="D320" t="s">
        <v>7</v>
      </c>
      <c r="E320">
        <v>59</v>
      </c>
    </row>
    <row r="321" spans="1:5" x14ac:dyDescent="0.3">
      <c r="A321" t="s">
        <v>18</v>
      </c>
      <c r="B321">
        <v>2021</v>
      </c>
      <c r="C321">
        <v>1</v>
      </c>
      <c r="D321" t="s">
        <v>8</v>
      </c>
      <c r="E321">
        <v>74</v>
      </c>
    </row>
    <row r="322" spans="1:5" x14ac:dyDescent="0.3">
      <c r="A322" t="s">
        <v>18</v>
      </c>
      <c r="B322">
        <v>2021</v>
      </c>
      <c r="C322">
        <v>2</v>
      </c>
      <c r="D322" t="s">
        <v>5</v>
      </c>
      <c r="E322">
        <v>36</v>
      </c>
    </row>
    <row r="323" spans="1:5" x14ac:dyDescent="0.3">
      <c r="A323" t="s">
        <v>18</v>
      </c>
      <c r="B323">
        <v>2021</v>
      </c>
      <c r="C323">
        <v>2</v>
      </c>
      <c r="D323" t="s">
        <v>6</v>
      </c>
      <c r="E323">
        <v>76</v>
      </c>
    </row>
    <row r="324" spans="1:5" x14ac:dyDescent="0.3">
      <c r="A324" t="s">
        <v>18</v>
      </c>
      <c r="B324">
        <v>2021</v>
      </c>
      <c r="C324">
        <v>2</v>
      </c>
      <c r="D324" t="s">
        <v>7</v>
      </c>
      <c r="E324">
        <v>51</v>
      </c>
    </row>
    <row r="325" spans="1:5" x14ac:dyDescent="0.3">
      <c r="A325" t="s">
        <v>18</v>
      </c>
      <c r="B325">
        <v>2021</v>
      </c>
      <c r="C325">
        <v>2</v>
      </c>
      <c r="D325" t="s">
        <v>8</v>
      </c>
      <c r="E325">
        <v>64</v>
      </c>
    </row>
    <row r="326" spans="1:5" x14ac:dyDescent="0.3">
      <c r="A326" t="s">
        <v>18</v>
      </c>
      <c r="B326">
        <v>2021</v>
      </c>
      <c r="C326">
        <v>3</v>
      </c>
      <c r="D326" t="s">
        <v>5</v>
      </c>
      <c r="E326">
        <v>37</v>
      </c>
    </row>
    <row r="327" spans="1:5" x14ac:dyDescent="0.3">
      <c r="A327" t="s">
        <v>18</v>
      </c>
      <c r="B327">
        <v>2021</v>
      </c>
      <c r="C327">
        <v>3</v>
      </c>
      <c r="D327" t="s">
        <v>6</v>
      </c>
      <c r="E327">
        <v>66</v>
      </c>
    </row>
    <row r="328" spans="1:5" x14ac:dyDescent="0.3">
      <c r="A328" t="s">
        <v>18</v>
      </c>
      <c r="B328">
        <v>2021</v>
      </c>
      <c r="C328">
        <v>3</v>
      </c>
      <c r="D328" t="s">
        <v>7</v>
      </c>
      <c r="E328">
        <v>54</v>
      </c>
    </row>
    <row r="329" spans="1:5" x14ac:dyDescent="0.3">
      <c r="A329" t="s">
        <v>18</v>
      </c>
      <c r="B329">
        <v>2021</v>
      </c>
      <c r="C329">
        <v>3</v>
      </c>
      <c r="D329" t="s">
        <v>8</v>
      </c>
      <c r="E329">
        <v>65</v>
      </c>
    </row>
    <row r="330" spans="1:5" x14ac:dyDescent="0.3">
      <c r="A330" t="s">
        <v>18</v>
      </c>
      <c r="B330">
        <v>2021</v>
      </c>
      <c r="C330">
        <v>4</v>
      </c>
      <c r="D330" t="s">
        <v>5</v>
      </c>
      <c r="E330">
        <v>32</v>
      </c>
    </row>
    <row r="331" spans="1:5" x14ac:dyDescent="0.3">
      <c r="A331" t="s">
        <v>18</v>
      </c>
      <c r="B331">
        <v>2021</v>
      </c>
      <c r="C331">
        <v>4</v>
      </c>
      <c r="D331" t="s">
        <v>6</v>
      </c>
      <c r="E331">
        <v>65</v>
      </c>
    </row>
    <row r="332" spans="1:5" x14ac:dyDescent="0.3">
      <c r="A332" t="s">
        <v>18</v>
      </c>
      <c r="B332">
        <v>2021</v>
      </c>
      <c r="C332">
        <v>4</v>
      </c>
      <c r="D332" t="s">
        <v>7</v>
      </c>
      <c r="E332">
        <v>48</v>
      </c>
    </row>
    <row r="333" spans="1:5" x14ac:dyDescent="0.3">
      <c r="A333" t="s">
        <v>18</v>
      </c>
      <c r="B333">
        <v>2021</v>
      </c>
      <c r="C333">
        <v>4</v>
      </c>
      <c r="D333" t="s">
        <v>8</v>
      </c>
      <c r="E333">
        <v>58</v>
      </c>
    </row>
    <row r="334" spans="1:5" x14ac:dyDescent="0.3">
      <c r="A334" t="s">
        <v>19</v>
      </c>
      <c r="B334">
        <v>2019</v>
      </c>
      <c r="C334">
        <v>1</v>
      </c>
      <c r="D334" t="s">
        <v>5</v>
      </c>
      <c r="E334">
        <v>19</v>
      </c>
    </row>
    <row r="335" spans="1:5" x14ac:dyDescent="0.3">
      <c r="A335" t="s">
        <v>19</v>
      </c>
      <c r="B335">
        <v>2019</v>
      </c>
      <c r="C335">
        <v>1</v>
      </c>
      <c r="D335" t="s">
        <v>10</v>
      </c>
      <c r="E335">
        <v>2</v>
      </c>
    </row>
    <row r="336" spans="1:5" x14ac:dyDescent="0.3">
      <c r="A336" t="s">
        <v>19</v>
      </c>
      <c r="B336">
        <v>2019</v>
      </c>
      <c r="C336">
        <v>1</v>
      </c>
      <c r="D336" t="s">
        <v>6</v>
      </c>
      <c r="E336">
        <v>40</v>
      </c>
    </row>
    <row r="337" spans="1:5" x14ac:dyDescent="0.3">
      <c r="A337" t="s">
        <v>19</v>
      </c>
      <c r="B337">
        <v>2019</v>
      </c>
      <c r="C337">
        <v>1</v>
      </c>
      <c r="D337" t="s">
        <v>11</v>
      </c>
      <c r="E337">
        <v>1</v>
      </c>
    </row>
    <row r="338" spans="1:5" x14ac:dyDescent="0.3">
      <c r="A338" t="s">
        <v>19</v>
      </c>
      <c r="B338">
        <v>2019</v>
      </c>
      <c r="C338">
        <v>1</v>
      </c>
      <c r="D338" t="s">
        <v>12</v>
      </c>
      <c r="E338">
        <v>8</v>
      </c>
    </row>
    <row r="339" spans="1:5" x14ac:dyDescent="0.3">
      <c r="A339" t="s">
        <v>19</v>
      </c>
      <c r="B339">
        <v>2019</v>
      </c>
      <c r="C339">
        <v>1</v>
      </c>
      <c r="D339" t="s">
        <v>7</v>
      </c>
      <c r="E339">
        <v>51</v>
      </c>
    </row>
    <row r="340" spans="1:5" x14ac:dyDescent="0.3">
      <c r="A340" t="s">
        <v>19</v>
      </c>
      <c r="B340">
        <v>2019</v>
      </c>
      <c r="C340">
        <v>1</v>
      </c>
      <c r="D340" t="s">
        <v>13</v>
      </c>
      <c r="E340">
        <v>3</v>
      </c>
    </row>
    <row r="341" spans="1:5" x14ac:dyDescent="0.3">
      <c r="A341" t="s">
        <v>19</v>
      </c>
      <c r="B341">
        <v>2019</v>
      </c>
      <c r="C341">
        <v>1</v>
      </c>
      <c r="D341" t="s">
        <v>8</v>
      </c>
      <c r="E341">
        <v>31</v>
      </c>
    </row>
    <row r="342" spans="1:5" x14ac:dyDescent="0.3">
      <c r="A342" t="s">
        <v>19</v>
      </c>
      <c r="B342">
        <v>2019</v>
      </c>
      <c r="C342">
        <v>1</v>
      </c>
      <c r="D342" t="s">
        <v>14</v>
      </c>
      <c r="E342">
        <v>9</v>
      </c>
    </row>
    <row r="343" spans="1:5" x14ac:dyDescent="0.3">
      <c r="A343" t="s">
        <v>19</v>
      </c>
      <c r="B343">
        <v>2019</v>
      </c>
      <c r="C343">
        <v>2</v>
      </c>
      <c r="D343" t="s">
        <v>5</v>
      </c>
      <c r="E343">
        <v>19</v>
      </c>
    </row>
    <row r="344" spans="1:5" x14ac:dyDescent="0.3">
      <c r="A344" t="s">
        <v>19</v>
      </c>
      <c r="B344">
        <v>2019</v>
      </c>
      <c r="C344">
        <v>2</v>
      </c>
      <c r="D344" t="s">
        <v>10</v>
      </c>
      <c r="E344">
        <v>3</v>
      </c>
    </row>
    <row r="345" spans="1:5" x14ac:dyDescent="0.3">
      <c r="A345" t="s">
        <v>19</v>
      </c>
      <c r="B345">
        <v>2019</v>
      </c>
      <c r="C345">
        <v>2</v>
      </c>
      <c r="D345" t="s">
        <v>6</v>
      </c>
      <c r="E345">
        <v>32</v>
      </c>
    </row>
    <row r="346" spans="1:5" x14ac:dyDescent="0.3">
      <c r="A346" t="s">
        <v>19</v>
      </c>
      <c r="B346">
        <v>2019</v>
      </c>
      <c r="C346">
        <v>2</v>
      </c>
      <c r="D346" t="s">
        <v>12</v>
      </c>
      <c r="E346">
        <v>13</v>
      </c>
    </row>
    <row r="347" spans="1:5" x14ac:dyDescent="0.3">
      <c r="A347" t="s">
        <v>19</v>
      </c>
      <c r="B347">
        <v>2019</v>
      </c>
      <c r="C347">
        <v>2</v>
      </c>
      <c r="D347" t="s">
        <v>7</v>
      </c>
      <c r="E347">
        <v>53</v>
      </c>
    </row>
    <row r="348" spans="1:5" x14ac:dyDescent="0.3">
      <c r="A348" t="s">
        <v>19</v>
      </c>
      <c r="B348">
        <v>2019</v>
      </c>
      <c r="C348">
        <v>2</v>
      </c>
      <c r="D348" t="s">
        <v>13</v>
      </c>
      <c r="E348">
        <v>2</v>
      </c>
    </row>
    <row r="349" spans="1:5" x14ac:dyDescent="0.3">
      <c r="A349" t="s">
        <v>19</v>
      </c>
      <c r="B349">
        <v>2019</v>
      </c>
      <c r="C349">
        <v>2</v>
      </c>
      <c r="D349" t="s">
        <v>8</v>
      </c>
      <c r="E349">
        <v>34</v>
      </c>
    </row>
    <row r="350" spans="1:5" x14ac:dyDescent="0.3">
      <c r="A350" t="s">
        <v>19</v>
      </c>
      <c r="B350">
        <v>2019</v>
      </c>
      <c r="C350">
        <v>2</v>
      </c>
      <c r="D350" t="s">
        <v>14</v>
      </c>
      <c r="E350">
        <v>7</v>
      </c>
    </row>
    <row r="351" spans="1:5" x14ac:dyDescent="0.3">
      <c r="A351" t="s">
        <v>19</v>
      </c>
      <c r="B351">
        <v>2019</v>
      </c>
      <c r="C351">
        <v>3</v>
      </c>
      <c r="D351" t="s">
        <v>5</v>
      </c>
      <c r="E351">
        <v>18</v>
      </c>
    </row>
    <row r="352" spans="1:5" x14ac:dyDescent="0.3">
      <c r="A352" t="s">
        <v>19</v>
      </c>
      <c r="B352">
        <v>2019</v>
      </c>
      <c r="C352">
        <v>3</v>
      </c>
      <c r="D352" t="s">
        <v>10</v>
      </c>
      <c r="E352">
        <v>3</v>
      </c>
    </row>
    <row r="353" spans="1:5" x14ac:dyDescent="0.3">
      <c r="A353" t="s">
        <v>19</v>
      </c>
      <c r="B353">
        <v>2019</v>
      </c>
      <c r="C353">
        <v>3</v>
      </c>
      <c r="D353" t="s">
        <v>6</v>
      </c>
      <c r="E353">
        <v>31</v>
      </c>
    </row>
    <row r="354" spans="1:5" x14ac:dyDescent="0.3">
      <c r="A354" t="s">
        <v>19</v>
      </c>
      <c r="B354">
        <v>2019</v>
      </c>
      <c r="C354">
        <v>3</v>
      </c>
      <c r="D354" t="s">
        <v>11</v>
      </c>
      <c r="E354">
        <v>1</v>
      </c>
    </row>
    <row r="355" spans="1:5" x14ac:dyDescent="0.3">
      <c r="A355" t="s">
        <v>19</v>
      </c>
      <c r="B355">
        <v>2019</v>
      </c>
      <c r="C355">
        <v>3</v>
      </c>
      <c r="D355" t="s">
        <v>12</v>
      </c>
      <c r="E355">
        <v>14</v>
      </c>
    </row>
    <row r="356" spans="1:5" x14ac:dyDescent="0.3">
      <c r="A356" t="s">
        <v>19</v>
      </c>
      <c r="B356">
        <v>2019</v>
      </c>
      <c r="C356">
        <v>3</v>
      </c>
      <c r="D356" t="s">
        <v>7</v>
      </c>
      <c r="E356">
        <v>46</v>
      </c>
    </row>
    <row r="357" spans="1:5" x14ac:dyDescent="0.3">
      <c r="A357" t="s">
        <v>19</v>
      </c>
      <c r="B357">
        <v>2019</v>
      </c>
      <c r="C357">
        <v>3</v>
      </c>
      <c r="D357" t="s">
        <v>13</v>
      </c>
      <c r="E357">
        <v>1</v>
      </c>
    </row>
    <row r="358" spans="1:5" x14ac:dyDescent="0.3">
      <c r="A358" t="s">
        <v>19</v>
      </c>
      <c r="B358">
        <v>2019</v>
      </c>
      <c r="C358">
        <v>3</v>
      </c>
      <c r="D358" t="s">
        <v>8</v>
      </c>
      <c r="E358">
        <v>33</v>
      </c>
    </row>
    <row r="359" spans="1:5" x14ac:dyDescent="0.3">
      <c r="A359" t="s">
        <v>19</v>
      </c>
      <c r="B359">
        <v>2019</v>
      </c>
      <c r="C359">
        <v>3</v>
      </c>
      <c r="D359" t="s">
        <v>14</v>
      </c>
      <c r="E359">
        <v>7</v>
      </c>
    </row>
    <row r="360" spans="1:5" x14ac:dyDescent="0.3">
      <c r="A360" t="s">
        <v>19</v>
      </c>
      <c r="B360">
        <v>2019</v>
      </c>
      <c r="C360">
        <v>4</v>
      </c>
      <c r="D360" t="s">
        <v>5</v>
      </c>
      <c r="E360">
        <v>19</v>
      </c>
    </row>
    <row r="361" spans="1:5" x14ac:dyDescent="0.3">
      <c r="A361" t="s">
        <v>19</v>
      </c>
      <c r="B361">
        <v>2019</v>
      </c>
      <c r="C361">
        <v>4</v>
      </c>
      <c r="D361" t="s">
        <v>10</v>
      </c>
      <c r="E361">
        <v>2</v>
      </c>
    </row>
    <row r="362" spans="1:5" x14ac:dyDescent="0.3">
      <c r="A362" t="s">
        <v>19</v>
      </c>
      <c r="B362">
        <v>2019</v>
      </c>
      <c r="C362">
        <v>4</v>
      </c>
      <c r="D362" t="s">
        <v>6</v>
      </c>
      <c r="E362">
        <v>31</v>
      </c>
    </row>
    <row r="363" spans="1:5" x14ac:dyDescent="0.3">
      <c r="A363" t="s">
        <v>19</v>
      </c>
      <c r="B363">
        <v>2019</v>
      </c>
      <c r="C363">
        <v>4</v>
      </c>
      <c r="D363" t="s">
        <v>12</v>
      </c>
      <c r="E363">
        <v>12</v>
      </c>
    </row>
    <row r="364" spans="1:5" x14ac:dyDescent="0.3">
      <c r="A364" t="s">
        <v>19</v>
      </c>
      <c r="B364">
        <v>2019</v>
      </c>
      <c r="C364">
        <v>4</v>
      </c>
      <c r="D364" t="s">
        <v>7</v>
      </c>
      <c r="E364">
        <v>42</v>
      </c>
    </row>
    <row r="365" spans="1:5" x14ac:dyDescent="0.3">
      <c r="A365" t="s">
        <v>19</v>
      </c>
      <c r="B365">
        <v>2019</v>
      </c>
      <c r="C365">
        <v>4</v>
      </c>
      <c r="D365" t="s">
        <v>13</v>
      </c>
      <c r="E365">
        <v>3</v>
      </c>
    </row>
    <row r="366" spans="1:5" x14ac:dyDescent="0.3">
      <c r="A366" t="s">
        <v>19</v>
      </c>
      <c r="B366">
        <v>2019</v>
      </c>
      <c r="C366">
        <v>4</v>
      </c>
      <c r="D366" t="s">
        <v>8</v>
      </c>
      <c r="E366">
        <v>31</v>
      </c>
    </row>
    <row r="367" spans="1:5" x14ac:dyDescent="0.3">
      <c r="A367" t="s">
        <v>19</v>
      </c>
      <c r="B367">
        <v>2019</v>
      </c>
      <c r="C367">
        <v>4</v>
      </c>
      <c r="D367" t="s">
        <v>14</v>
      </c>
      <c r="E367">
        <v>7</v>
      </c>
    </row>
    <row r="368" spans="1:5" x14ac:dyDescent="0.3">
      <c r="A368" t="s">
        <v>19</v>
      </c>
      <c r="B368">
        <v>2020</v>
      </c>
      <c r="C368">
        <v>1</v>
      </c>
      <c r="D368" t="s">
        <v>5</v>
      </c>
      <c r="E368">
        <v>16</v>
      </c>
    </row>
    <row r="369" spans="1:5" x14ac:dyDescent="0.3">
      <c r="A369" t="s">
        <v>19</v>
      </c>
      <c r="B369">
        <v>2020</v>
      </c>
      <c r="C369">
        <v>1</v>
      </c>
      <c r="D369" t="s">
        <v>10</v>
      </c>
      <c r="E369">
        <v>4</v>
      </c>
    </row>
    <row r="370" spans="1:5" x14ac:dyDescent="0.3">
      <c r="A370" t="s">
        <v>19</v>
      </c>
      <c r="B370">
        <v>2020</v>
      </c>
      <c r="C370">
        <v>1</v>
      </c>
      <c r="D370" t="s">
        <v>6</v>
      </c>
      <c r="E370">
        <v>35</v>
      </c>
    </row>
    <row r="371" spans="1:5" x14ac:dyDescent="0.3">
      <c r="A371" t="s">
        <v>19</v>
      </c>
      <c r="B371">
        <v>2020</v>
      </c>
      <c r="C371">
        <v>1</v>
      </c>
      <c r="D371" t="s">
        <v>12</v>
      </c>
      <c r="E371">
        <v>13</v>
      </c>
    </row>
    <row r="372" spans="1:5" x14ac:dyDescent="0.3">
      <c r="A372" t="s">
        <v>19</v>
      </c>
      <c r="B372">
        <v>2020</v>
      </c>
      <c r="C372">
        <v>1</v>
      </c>
      <c r="D372" t="s">
        <v>7</v>
      </c>
      <c r="E372">
        <v>38</v>
      </c>
    </row>
    <row r="373" spans="1:5" x14ac:dyDescent="0.3">
      <c r="A373" t="s">
        <v>19</v>
      </c>
      <c r="B373">
        <v>2020</v>
      </c>
      <c r="C373">
        <v>1</v>
      </c>
      <c r="D373" t="s">
        <v>13</v>
      </c>
      <c r="E373">
        <v>4</v>
      </c>
    </row>
    <row r="374" spans="1:5" x14ac:dyDescent="0.3">
      <c r="A374" t="s">
        <v>19</v>
      </c>
      <c r="B374">
        <v>2020</v>
      </c>
      <c r="C374">
        <v>1</v>
      </c>
      <c r="D374" t="s">
        <v>8</v>
      </c>
      <c r="E374">
        <v>25</v>
      </c>
    </row>
    <row r="375" spans="1:5" x14ac:dyDescent="0.3">
      <c r="A375" t="s">
        <v>19</v>
      </c>
      <c r="B375">
        <v>2020</v>
      </c>
      <c r="C375">
        <v>1</v>
      </c>
      <c r="D375" t="s">
        <v>14</v>
      </c>
      <c r="E375">
        <v>13</v>
      </c>
    </row>
    <row r="376" spans="1:5" x14ac:dyDescent="0.3">
      <c r="A376" t="s">
        <v>19</v>
      </c>
      <c r="B376">
        <v>2020</v>
      </c>
      <c r="C376">
        <v>2</v>
      </c>
      <c r="D376" t="s">
        <v>5</v>
      </c>
      <c r="E376">
        <v>19</v>
      </c>
    </row>
    <row r="377" spans="1:5" x14ac:dyDescent="0.3">
      <c r="A377" t="s">
        <v>19</v>
      </c>
      <c r="B377">
        <v>2020</v>
      </c>
      <c r="C377">
        <v>2</v>
      </c>
      <c r="D377" t="s">
        <v>10</v>
      </c>
      <c r="E377">
        <v>1</v>
      </c>
    </row>
    <row r="378" spans="1:5" x14ac:dyDescent="0.3">
      <c r="A378" t="s">
        <v>19</v>
      </c>
      <c r="B378">
        <v>2020</v>
      </c>
      <c r="C378">
        <v>2</v>
      </c>
      <c r="D378" t="s">
        <v>6</v>
      </c>
      <c r="E378">
        <v>42</v>
      </c>
    </row>
    <row r="379" spans="1:5" x14ac:dyDescent="0.3">
      <c r="A379" t="s">
        <v>19</v>
      </c>
      <c r="B379">
        <v>2020</v>
      </c>
      <c r="C379">
        <v>2</v>
      </c>
      <c r="D379" t="s">
        <v>12</v>
      </c>
      <c r="E379">
        <v>7</v>
      </c>
    </row>
    <row r="380" spans="1:5" x14ac:dyDescent="0.3">
      <c r="A380" t="s">
        <v>19</v>
      </c>
      <c r="B380">
        <v>2020</v>
      </c>
      <c r="C380">
        <v>2</v>
      </c>
      <c r="D380" t="s">
        <v>7</v>
      </c>
      <c r="E380">
        <v>39</v>
      </c>
    </row>
    <row r="381" spans="1:5" x14ac:dyDescent="0.3">
      <c r="A381" t="s">
        <v>19</v>
      </c>
      <c r="B381">
        <v>2020</v>
      </c>
      <c r="C381">
        <v>2</v>
      </c>
      <c r="D381" t="s">
        <v>13</v>
      </c>
      <c r="E381">
        <v>3</v>
      </c>
    </row>
    <row r="382" spans="1:5" x14ac:dyDescent="0.3">
      <c r="A382" t="s">
        <v>19</v>
      </c>
      <c r="B382">
        <v>2020</v>
      </c>
      <c r="C382">
        <v>2</v>
      </c>
      <c r="D382" t="s">
        <v>8</v>
      </c>
      <c r="E382">
        <v>36</v>
      </c>
    </row>
    <row r="383" spans="1:5" x14ac:dyDescent="0.3">
      <c r="A383" t="s">
        <v>19</v>
      </c>
      <c r="B383">
        <v>2020</v>
      </c>
      <c r="C383">
        <v>2</v>
      </c>
      <c r="D383" t="s">
        <v>14</v>
      </c>
      <c r="E383">
        <v>8</v>
      </c>
    </row>
    <row r="384" spans="1:5" x14ac:dyDescent="0.3">
      <c r="A384" t="s">
        <v>19</v>
      </c>
      <c r="B384">
        <v>2020</v>
      </c>
      <c r="C384">
        <v>3</v>
      </c>
      <c r="D384" t="s">
        <v>5</v>
      </c>
      <c r="E384">
        <v>18</v>
      </c>
    </row>
    <row r="385" spans="1:5" x14ac:dyDescent="0.3">
      <c r="A385" t="s">
        <v>19</v>
      </c>
      <c r="B385">
        <v>2020</v>
      </c>
      <c r="C385">
        <v>3</v>
      </c>
      <c r="D385" t="s">
        <v>10</v>
      </c>
      <c r="E385">
        <v>2</v>
      </c>
    </row>
    <row r="386" spans="1:5" x14ac:dyDescent="0.3">
      <c r="A386" t="s">
        <v>19</v>
      </c>
      <c r="B386">
        <v>2020</v>
      </c>
      <c r="C386">
        <v>3</v>
      </c>
      <c r="D386" t="s">
        <v>6</v>
      </c>
      <c r="E386">
        <v>42</v>
      </c>
    </row>
    <row r="387" spans="1:5" x14ac:dyDescent="0.3">
      <c r="A387" t="s">
        <v>19</v>
      </c>
      <c r="B387">
        <v>2020</v>
      </c>
      <c r="C387">
        <v>3</v>
      </c>
      <c r="D387" t="s">
        <v>12</v>
      </c>
      <c r="E387">
        <v>8</v>
      </c>
    </row>
    <row r="388" spans="1:5" x14ac:dyDescent="0.3">
      <c r="A388" t="s">
        <v>19</v>
      </c>
      <c r="B388">
        <v>2020</v>
      </c>
      <c r="C388">
        <v>3</v>
      </c>
      <c r="D388" t="s">
        <v>7</v>
      </c>
      <c r="E388">
        <v>41</v>
      </c>
    </row>
    <row r="389" spans="1:5" x14ac:dyDescent="0.3">
      <c r="A389" t="s">
        <v>19</v>
      </c>
      <c r="B389">
        <v>2020</v>
      </c>
      <c r="C389">
        <v>3</v>
      </c>
      <c r="D389" t="s">
        <v>13</v>
      </c>
      <c r="E389">
        <v>5</v>
      </c>
    </row>
    <row r="390" spans="1:5" x14ac:dyDescent="0.3">
      <c r="A390" t="s">
        <v>19</v>
      </c>
      <c r="B390">
        <v>2020</v>
      </c>
      <c r="C390">
        <v>3</v>
      </c>
      <c r="D390" t="s">
        <v>8</v>
      </c>
      <c r="E390">
        <v>35</v>
      </c>
    </row>
    <row r="391" spans="1:5" x14ac:dyDescent="0.3">
      <c r="A391" t="s">
        <v>19</v>
      </c>
      <c r="B391">
        <v>2020</v>
      </c>
      <c r="C391">
        <v>3</v>
      </c>
      <c r="D391" t="s">
        <v>14</v>
      </c>
      <c r="E391">
        <v>12</v>
      </c>
    </row>
    <row r="392" spans="1:5" x14ac:dyDescent="0.3">
      <c r="A392" t="s">
        <v>19</v>
      </c>
      <c r="B392">
        <v>2020</v>
      </c>
      <c r="C392">
        <v>4</v>
      </c>
      <c r="D392" t="s">
        <v>5</v>
      </c>
      <c r="E392">
        <v>16</v>
      </c>
    </row>
    <row r="393" spans="1:5" x14ac:dyDescent="0.3">
      <c r="A393" t="s">
        <v>19</v>
      </c>
      <c r="B393">
        <v>2020</v>
      </c>
      <c r="C393">
        <v>4</v>
      </c>
      <c r="D393" t="s">
        <v>10</v>
      </c>
      <c r="E393">
        <v>3</v>
      </c>
    </row>
    <row r="394" spans="1:5" x14ac:dyDescent="0.3">
      <c r="A394" t="s">
        <v>19</v>
      </c>
      <c r="B394">
        <v>2020</v>
      </c>
      <c r="C394">
        <v>4</v>
      </c>
      <c r="D394" t="s">
        <v>6</v>
      </c>
      <c r="E394">
        <v>39</v>
      </c>
    </row>
    <row r="395" spans="1:5" x14ac:dyDescent="0.3">
      <c r="A395" t="s">
        <v>19</v>
      </c>
      <c r="B395">
        <v>2020</v>
      </c>
      <c r="C395">
        <v>4</v>
      </c>
      <c r="D395" t="s">
        <v>12</v>
      </c>
      <c r="E395">
        <v>9</v>
      </c>
    </row>
    <row r="396" spans="1:5" x14ac:dyDescent="0.3">
      <c r="A396" t="s">
        <v>19</v>
      </c>
      <c r="B396">
        <v>2020</v>
      </c>
      <c r="C396">
        <v>4</v>
      </c>
      <c r="D396" t="s">
        <v>7</v>
      </c>
      <c r="E396">
        <v>38</v>
      </c>
    </row>
    <row r="397" spans="1:5" x14ac:dyDescent="0.3">
      <c r="A397" t="s">
        <v>19</v>
      </c>
      <c r="B397">
        <v>2020</v>
      </c>
      <c r="C397">
        <v>4</v>
      </c>
      <c r="D397" t="s">
        <v>13</v>
      </c>
      <c r="E397">
        <v>5</v>
      </c>
    </row>
    <row r="398" spans="1:5" x14ac:dyDescent="0.3">
      <c r="A398" t="s">
        <v>19</v>
      </c>
      <c r="B398">
        <v>2020</v>
      </c>
      <c r="C398">
        <v>4</v>
      </c>
      <c r="D398" t="s">
        <v>8</v>
      </c>
      <c r="E398">
        <v>35</v>
      </c>
    </row>
    <row r="399" spans="1:5" x14ac:dyDescent="0.3">
      <c r="A399" t="s">
        <v>19</v>
      </c>
      <c r="B399">
        <v>2020</v>
      </c>
      <c r="C399">
        <v>4</v>
      </c>
      <c r="D399" t="s">
        <v>14</v>
      </c>
      <c r="E399">
        <v>11</v>
      </c>
    </row>
    <row r="400" spans="1:5" x14ac:dyDescent="0.3">
      <c r="A400" t="s">
        <v>19</v>
      </c>
      <c r="B400">
        <v>2021</v>
      </c>
      <c r="C400">
        <v>1</v>
      </c>
      <c r="D400" t="s">
        <v>5</v>
      </c>
      <c r="E400">
        <v>16</v>
      </c>
    </row>
    <row r="401" spans="1:5" x14ac:dyDescent="0.3">
      <c r="A401" t="s">
        <v>19</v>
      </c>
      <c r="B401">
        <v>2021</v>
      </c>
      <c r="C401">
        <v>1</v>
      </c>
      <c r="D401" t="s">
        <v>10</v>
      </c>
      <c r="E401">
        <v>4</v>
      </c>
    </row>
    <row r="402" spans="1:5" x14ac:dyDescent="0.3">
      <c r="A402" t="s">
        <v>19</v>
      </c>
      <c r="B402">
        <v>2021</v>
      </c>
      <c r="C402">
        <v>1</v>
      </c>
      <c r="D402" t="s">
        <v>6</v>
      </c>
      <c r="E402">
        <v>30</v>
      </c>
    </row>
    <row r="403" spans="1:5" x14ac:dyDescent="0.3">
      <c r="A403" t="s">
        <v>19</v>
      </c>
      <c r="B403">
        <v>2021</v>
      </c>
      <c r="C403">
        <v>1</v>
      </c>
      <c r="D403" t="s">
        <v>12</v>
      </c>
      <c r="E403">
        <v>18</v>
      </c>
    </row>
    <row r="404" spans="1:5" x14ac:dyDescent="0.3">
      <c r="A404" t="s">
        <v>19</v>
      </c>
      <c r="B404">
        <v>2021</v>
      </c>
      <c r="C404">
        <v>1</v>
      </c>
      <c r="D404" t="s">
        <v>7</v>
      </c>
      <c r="E404">
        <v>41</v>
      </c>
    </row>
    <row r="405" spans="1:5" x14ac:dyDescent="0.3">
      <c r="A405" t="s">
        <v>19</v>
      </c>
      <c r="B405">
        <v>2021</v>
      </c>
      <c r="C405">
        <v>1</v>
      </c>
      <c r="D405" t="s">
        <v>13</v>
      </c>
      <c r="E405">
        <v>5</v>
      </c>
    </row>
    <row r="406" spans="1:5" x14ac:dyDescent="0.3">
      <c r="A406" t="s">
        <v>19</v>
      </c>
      <c r="B406">
        <v>2021</v>
      </c>
      <c r="C406">
        <v>1</v>
      </c>
      <c r="D406" t="s">
        <v>8</v>
      </c>
      <c r="E406">
        <v>31</v>
      </c>
    </row>
    <row r="407" spans="1:5" x14ac:dyDescent="0.3">
      <c r="A407" t="s">
        <v>19</v>
      </c>
      <c r="B407">
        <v>2021</v>
      </c>
      <c r="C407">
        <v>1</v>
      </c>
      <c r="D407" t="s">
        <v>14</v>
      </c>
      <c r="E407">
        <v>18</v>
      </c>
    </row>
    <row r="408" spans="1:5" x14ac:dyDescent="0.3">
      <c r="A408" t="s">
        <v>19</v>
      </c>
      <c r="B408">
        <v>2021</v>
      </c>
      <c r="C408">
        <v>2</v>
      </c>
      <c r="D408" t="s">
        <v>5</v>
      </c>
      <c r="E408">
        <v>21</v>
      </c>
    </row>
    <row r="409" spans="1:5" x14ac:dyDescent="0.3">
      <c r="A409" t="s">
        <v>19</v>
      </c>
      <c r="B409">
        <v>2021</v>
      </c>
      <c r="C409">
        <v>2</v>
      </c>
      <c r="D409" t="s">
        <v>6</v>
      </c>
      <c r="E409">
        <v>47</v>
      </c>
    </row>
    <row r="410" spans="1:5" x14ac:dyDescent="0.3">
      <c r="A410" t="s">
        <v>19</v>
      </c>
      <c r="B410">
        <v>2021</v>
      </c>
      <c r="C410">
        <v>2</v>
      </c>
      <c r="D410" t="s">
        <v>7</v>
      </c>
      <c r="E410">
        <v>44</v>
      </c>
    </row>
    <row r="411" spans="1:5" x14ac:dyDescent="0.3">
      <c r="A411" t="s">
        <v>19</v>
      </c>
      <c r="B411">
        <v>2021</v>
      </c>
      <c r="C411">
        <v>2</v>
      </c>
      <c r="D411" t="s">
        <v>8</v>
      </c>
      <c r="E411">
        <v>40</v>
      </c>
    </row>
    <row r="412" spans="1:5" x14ac:dyDescent="0.3">
      <c r="A412" t="s">
        <v>19</v>
      </c>
      <c r="B412">
        <v>2021</v>
      </c>
      <c r="C412">
        <v>3</v>
      </c>
      <c r="D412" t="s">
        <v>5</v>
      </c>
      <c r="E412">
        <v>21</v>
      </c>
    </row>
    <row r="413" spans="1:5" x14ac:dyDescent="0.3">
      <c r="A413" t="s">
        <v>19</v>
      </c>
      <c r="B413">
        <v>2021</v>
      </c>
      <c r="C413">
        <v>3</v>
      </c>
      <c r="D413" t="s">
        <v>6</v>
      </c>
      <c r="E413">
        <v>50</v>
      </c>
    </row>
    <row r="414" spans="1:5" x14ac:dyDescent="0.3">
      <c r="A414" t="s">
        <v>19</v>
      </c>
      <c r="B414">
        <v>2021</v>
      </c>
      <c r="C414">
        <v>3</v>
      </c>
      <c r="D414" t="s">
        <v>7</v>
      </c>
      <c r="E414">
        <v>49</v>
      </c>
    </row>
    <row r="415" spans="1:5" x14ac:dyDescent="0.3">
      <c r="A415" t="s">
        <v>19</v>
      </c>
      <c r="B415">
        <v>2021</v>
      </c>
      <c r="C415">
        <v>3</v>
      </c>
      <c r="D415" t="s">
        <v>8</v>
      </c>
      <c r="E415">
        <v>43</v>
      </c>
    </row>
    <row r="416" spans="1:5" x14ac:dyDescent="0.3">
      <c r="A416" t="s">
        <v>19</v>
      </c>
      <c r="B416">
        <v>2021</v>
      </c>
      <c r="C416">
        <v>4</v>
      </c>
      <c r="D416" t="s">
        <v>5</v>
      </c>
      <c r="E416">
        <v>20</v>
      </c>
    </row>
    <row r="417" spans="1:5" x14ac:dyDescent="0.3">
      <c r="A417" t="s">
        <v>19</v>
      </c>
      <c r="B417">
        <v>2021</v>
      </c>
      <c r="C417">
        <v>4</v>
      </c>
      <c r="D417" t="s">
        <v>6</v>
      </c>
      <c r="E417">
        <v>52</v>
      </c>
    </row>
    <row r="418" spans="1:5" x14ac:dyDescent="0.3">
      <c r="A418" t="s">
        <v>19</v>
      </c>
      <c r="B418">
        <v>2021</v>
      </c>
      <c r="C418">
        <v>4</v>
      </c>
      <c r="D418" t="s">
        <v>7</v>
      </c>
      <c r="E418">
        <v>43</v>
      </c>
    </row>
    <row r="419" spans="1:5" x14ac:dyDescent="0.3">
      <c r="A419" t="s">
        <v>19</v>
      </c>
      <c r="B419">
        <v>2021</v>
      </c>
      <c r="C419">
        <v>4</v>
      </c>
      <c r="D419" t="s">
        <v>8</v>
      </c>
      <c r="E419">
        <v>40</v>
      </c>
    </row>
    <row r="420" spans="1:5" x14ac:dyDescent="0.3">
      <c r="A420" t="s">
        <v>20</v>
      </c>
      <c r="B420">
        <v>2019</v>
      </c>
      <c r="C420">
        <v>1</v>
      </c>
      <c r="D420" t="s">
        <v>5</v>
      </c>
      <c r="E420">
        <v>24</v>
      </c>
    </row>
    <row r="421" spans="1:5" x14ac:dyDescent="0.3">
      <c r="A421" t="s">
        <v>20</v>
      </c>
      <c r="B421">
        <v>2019</v>
      </c>
      <c r="C421">
        <v>1</v>
      </c>
      <c r="D421" t="s">
        <v>6</v>
      </c>
      <c r="E421">
        <v>27</v>
      </c>
    </row>
    <row r="422" spans="1:5" x14ac:dyDescent="0.3">
      <c r="A422" t="s">
        <v>20</v>
      </c>
      <c r="B422">
        <v>2019</v>
      </c>
      <c r="C422">
        <v>1</v>
      </c>
      <c r="D422" t="s">
        <v>7</v>
      </c>
      <c r="E422">
        <v>13</v>
      </c>
    </row>
    <row r="423" spans="1:5" x14ac:dyDescent="0.3">
      <c r="A423" t="s">
        <v>20</v>
      </c>
      <c r="B423">
        <v>2019</v>
      </c>
      <c r="C423">
        <v>1</v>
      </c>
      <c r="D423" t="s">
        <v>8</v>
      </c>
      <c r="E423">
        <v>44</v>
      </c>
    </row>
    <row r="424" spans="1:5" x14ac:dyDescent="0.3">
      <c r="A424" t="s">
        <v>20</v>
      </c>
      <c r="B424">
        <v>2019</v>
      </c>
      <c r="C424">
        <v>2</v>
      </c>
      <c r="D424" t="s">
        <v>5</v>
      </c>
      <c r="E424">
        <v>22</v>
      </c>
    </row>
    <row r="425" spans="1:5" x14ac:dyDescent="0.3">
      <c r="A425" t="s">
        <v>20</v>
      </c>
      <c r="B425">
        <v>2019</v>
      </c>
      <c r="C425">
        <v>2</v>
      </c>
      <c r="D425" t="s">
        <v>6</v>
      </c>
      <c r="E425">
        <v>29</v>
      </c>
    </row>
    <row r="426" spans="1:5" x14ac:dyDescent="0.3">
      <c r="A426" t="s">
        <v>20</v>
      </c>
      <c r="B426">
        <v>2019</v>
      </c>
      <c r="C426">
        <v>2</v>
      </c>
      <c r="D426" t="s">
        <v>7</v>
      </c>
      <c r="E426">
        <v>17</v>
      </c>
    </row>
    <row r="427" spans="1:5" x14ac:dyDescent="0.3">
      <c r="A427" t="s">
        <v>20</v>
      </c>
      <c r="B427">
        <v>2019</v>
      </c>
      <c r="C427">
        <v>2</v>
      </c>
      <c r="D427" t="s">
        <v>8</v>
      </c>
      <c r="E427">
        <v>45</v>
      </c>
    </row>
    <row r="428" spans="1:5" x14ac:dyDescent="0.3">
      <c r="A428" t="s">
        <v>20</v>
      </c>
      <c r="B428">
        <v>2019</v>
      </c>
      <c r="C428">
        <v>3</v>
      </c>
      <c r="D428" t="s">
        <v>5</v>
      </c>
      <c r="E428">
        <v>21</v>
      </c>
    </row>
    <row r="429" spans="1:5" x14ac:dyDescent="0.3">
      <c r="A429" t="s">
        <v>20</v>
      </c>
      <c r="B429">
        <v>2019</v>
      </c>
      <c r="C429">
        <v>3</v>
      </c>
      <c r="D429" t="s">
        <v>6</v>
      </c>
      <c r="E429">
        <v>28</v>
      </c>
    </row>
    <row r="430" spans="1:5" x14ac:dyDescent="0.3">
      <c r="A430" t="s">
        <v>20</v>
      </c>
      <c r="B430">
        <v>2019</v>
      </c>
      <c r="C430">
        <v>3</v>
      </c>
      <c r="D430" t="s">
        <v>7</v>
      </c>
      <c r="E430">
        <v>15</v>
      </c>
    </row>
    <row r="431" spans="1:5" x14ac:dyDescent="0.3">
      <c r="A431" t="s">
        <v>20</v>
      </c>
      <c r="B431">
        <v>2019</v>
      </c>
      <c r="C431">
        <v>3</v>
      </c>
      <c r="D431" t="s">
        <v>8</v>
      </c>
      <c r="E431">
        <v>44</v>
      </c>
    </row>
    <row r="432" spans="1:5" x14ac:dyDescent="0.3">
      <c r="A432" t="s">
        <v>20</v>
      </c>
      <c r="B432">
        <v>2019</v>
      </c>
      <c r="C432">
        <v>4</v>
      </c>
      <c r="D432" t="s">
        <v>5</v>
      </c>
      <c r="E432">
        <v>19</v>
      </c>
    </row>
    <row r="433" spans="1:5" x14ac:dyDescent="0.3">
      <c r="A433" t="s">
        <v>20</v>
      </c>
      <c r="B433">
        <v>2019</v>
      </c>
      <c r="C433">
        <v>4</v>
      </c>
      <c r="D433" t="s">
        <v>6</v>
      </c>
      <c r="E433">
        <v>28</v>
      </c>
    </row>
    <row r="434" spans="1:5" x14ac:dyDescent="0.3">
      <c r="A434" t="s">
        <v>20</v>
      </c>
      <c r="B434">
        <v>2019</v>
      </c>
      <c r="C434">
        <v>4</v>
      </c>
      <c r="D434" t="s">
        <v>7</v>
      </c>
      <c r="E434">
        <v>17</v>
      </c>
    </row>
    <row r="435" spans="1:5" x14ac:dyDescent="0.3">
      <c r="A435" t="s">
        <v>20</v>
      </c>
      <c r="B435">
        <v>2019</v>
      </c>
      <c r="C435">
        <v>4</v>
      </c>
      <c r="D435" t="s">
        <v>8</v>
      </c>
      <c r="E435">
        <v>43</v>
      </c>
    </row>
    <row r="436" spans="1:5" x14ac:dyDescent="0.3">
      <c r="A436" t="s">
        <v>20</v>
      </c>
      <c r="B436">
        <v>2020</v>
      </c>
      <c r="C436">
        <v>1</v>
      </c>
      <c r="D436" t="s">
        <v>5</v>
      </c>
      <c r="E436">
        <v>19</v>
      </c>
    </row>
    <row r="437" spans="1:5" x14ac:dyDescent="0.3">
      <c r="A437" t="s">
        <v>20</v>
      </c>
      <c r="B437">
        <v>2020</v>
      </c>
      <c r="C437">
        <v>1</v>
      </c>
      <c r="D437" t="s">
        <v>6</v>
      </c>
      <c r="E437">
        <v>28</v>
      </c>
    </row>
    <row r="438" spans="1:5" x14ac:dyDescent="0.3">
      <c r="A438" t="s">
        <v>20</v>
      </c>
      <c r="B438">
        <v>2020</v>
      </c>
      <c r="C438">
        <v>1</v>
      </c>
      <c r="D438" t="s">
        <v>7</v>
      </c>
      <c r="E438">
        <v>15</v>
      </c>
    </row>
    <row r="439" spans="1:5" x14ac:dyDescent="0.3">
      <c r="A439" t="s">
        <v>20</v>
      </c>
      <c r="B439">
        <v>2020</v>
      </c>
      <c r="C439">
        <v>1</v>
      </c>
      <c r="D439" t="s">
        <v>8</v>
      </c>
      <c r="E439">
        <v>47</v>
      </c>
    </row>
    <row r="440" spans="1:5" x14ac:dyDescent="0.3">
      <c r="A440" t="s">
        <v>20</v>
      </c>
      <c r="B440">
        <v>2020</v>
      </c>
      <c r="C440">
        <v>2</v>
      </c>
      <c r="D440" t="s">
        <v>5</v>
      </c>
      <c r="E440">
        <v>18</v>
      </c>
    </row>
    <row r="441" spans="1:5" x14ac:dyDescent="0.3">
      <c r="A441" t="s">
        <v>20</v>
      </c>
      <c r="B441">
        <v>2020</v>
      </c>
      <c r="C441">
        <v>2</v>
      </c>
      <c r="D441" t="s">
        <v>6</v>
      </c>
      <c r="E441">
        <v>30</v>
      </c>
    </row>
    <row r="442" spans="1:5" x14ac:dyDescent="0.3">
      <c r="A442" t="s">
        <v>20</v>
      </c>
      <c r="B442">
        <v>2020</v>
      </c>
      <c r="C442">
        <v>2</v>
      </c>
      <c r="D442" t="s">
        <v>7</v>
      </c>
      <c r="E442">
        <v>13</v>
      </c>
    </row>
    <row r="443" spans="1:5" x14ac:dyDescent="0.3">
      <c r="A443" t="s">
        <v>20</v>
      </c>
      <c r="B443">
        <v>2020</v>
      </c>
      <c r="C443">
        <v>2</v>
      </c>
      <c r="D443" t="s">
        <v>8</v>
      </c>
      <c r="E443">
        <v>49</v>
      </c>
    </row>
    <row r="444" spans="1:5" x14ac:dyDescent="0.3">
      <c r="A444" t="s">
        <v>20</v>
      </c>
      <c r="B444">
        <v>2020</v>
      </c>
      <c r="C444">
        <v>3</v>
      </c>
      <c r="D444" t="s">
        <v>5</v>
      </c>
      <c r="E444">
        <v>19</v>
      </c>
    </row>
    <row r="445" spans="1:5" x14ac:dyDescent="0.3">
      <c r="A445" t="s">
        <v>20</v>
      </c>
      <c r="B445">
        <v>2020</v>
      </c>
      <c r="C445">
        <v>3</v>
      </c>
      <c r="D445" t="s">
        <v>6</v>
      </c>
      <c r="E445">
        <v>30</v>
      </c>
    </row>
    <row r="446" spans="1:5" x14ac:dyDescent="0.3">
      <c r="A446" t="s">
        <v>20</v>
      </c>
      <c r="B446">
        <v>2020</v>
      </c>
      <c r="C446">
        <v>3</v>
      </c>
      <c r="D446" t="s">
        <v>7</v>
      </c>
      <c r="E446">
        <v>13</v>
      </c>
    </row>
    <row r="447" spans="1:5" x14ac:dyDescent="0.3">
      <c r="A447" t="s">
        <v>20</v>
      </c>
      <c r="B447">
        <v>2020</v>
      </c>
      <c r="C447">
        <v>3</v>
      </c>
      <c r="D447" t="s">
        <v>8</v>
      </c>
      <c r="E447">
        <v>45</v>
      </c>
    </row>
    <row r="448" spans="1:5" x14ac:dyDescent="0.3">
      <c r="A448" t="s">
        <v>20</v>
      </c>
      <c r="B448">
        <v>2020</v>
      </c>
      <c r="C448">
        <v>4</v>
      </c>
      <c r="D448" t="s">
        <v>5</v>
      </c>
      <c r="E448">
        <v>13</v>
      </c>
    </row>
    <row r="449" spans="1:5" x14ac:dyDescent="0.3">
      <c r="A449" t="s">
        <v>20</v>
      </c>
      <c r="B449">
        <v>2020</v>
      </c>
      <c r="C449">
        <v>4</v>
      </c>
      <c r="D449" t="s">
        <v>6</v>
      </c>
      <c r="E449">
        <v>27</v>
      </c>
    </row>
    <row r="450" spans="1:5" x14ac:dyDescent="0.3">
      <c r="A450" t="s">
        <v>20</v>
      </c>
      <c r="B450">
        <v>2020</v>
      </c>
      <c r="C450">
        <v>4</v>
      </c>
      <c r="D450" t="s">
        <v>7</v>
      </c>
      <c r="E450">
        <v>10</v>
      </c>
    </row>
    <row r="451" spans="1:5" x14ac:dyDescent="0.3">
      <c r="A451" t="s">
        <v>20</v>
      </c>
      <c r="B451">
        <v>2020</v>
      </c>
      <c r="C451">
        <v>4</v>
      </c>
      <c r="D451" t="s">
        <v>8</v>
      </c>
      <c r="E451">
        <v>37</v>
      </c>
    </row>
    <row r="452" spans="1:5" x14ac:dyDescent="0.3">
      <c r="A452" t="s">
        <v>20</v>
      </c>
      <c r="B452">
        <v>2021</v>
      </c>
      <c r="C452">
        <v>1</v>
      </c>
      <c r="D452" t="s">
        <v>5</v>
      </c>
      <c r="E452">
        <v>18</v>
      </c>
    </row>
    <row r="453" spans="1:5" x14ac:dyDescent="0.3">
      <c r="A453" t="s">
        <v>20</v>
      </c>
      <c r="B453">
        <v>2021</v>
      </c>
      <c r="C453">
        <v>1</v>
      </c>
      <c r="D453" t="s">
        <v>6</v>
      </c>
      <c r="E453">
        <v>35</v>
      </c>
    </row>
    <row r="454" spans="1:5" x14ac:dyDescent="0.3">
      <c r="A454" t="s">
        <v>20</v>
      </c>
      <c r="B454">
        <v>2021</v>
      </c>
      <c r="C454">
        <v>1</v>
      </c>
      <c r="D454" t="s">
        <v>7</v>
      </c>
      <c r="E454">
        <v>15</v>
      </c>
    </row>
    <row r="455" spans="1:5" x14ac:dyDescent="0.3">
      <c r="A455" t="s">
        <v>20</v>
      </c>
      <c r="B455">
        <v>2021</v>
      </c>
      <c r="C455">
        <v>1</v>
      </c>
      <c r="D455" t="s">
        <v>8</v>
      </c>
      <c r="E455">
        <v>37</v>
      </c>
    </row>
    <row r="456" spans="1:5" x14ac:dyDescent="0.3">
      <c r="A456" t="s">
        <v>20</v>
      </c>
      <c r="B456">
        <v>2021</v>
      </c>
      <c r="C456">
        <v>2</v>
      </c>
      <c r="D456" t="s">
        <v>5</v>
      </c>
      <c r="E456">
        <v>22</v>
      </c>
    </row>
    <row r="457" spans="1:5" x14ac:dyDescent="0.3">
      <c r="A457" t="s">
        <v>20</v>
      </c>
      <c r="B457">
        <v>2021</v>
      </c>
      <c r="C457">
        <v>2</v>
      </c>
      <c r="D457" t="s">
        <v>6</v>
      </c>
      <c r="E457">
        <v>32</v>
      </c>
    </row>
    <row r="458" spans="1:5" x14ac:dyDescent="0.3">
      <c r="A458" t="s">
        <v>20</v>
      </c>
      <c r="B458">
        <v>2021</v>
      </c>
      <c r="C458">
        <v>2</v>
      </c>
      <c r="D458" t="s">
        <v>7</v>
      </c>
      <c r="E458">
        <v>14</v>
      </c>
    </row>
    <row r="459" spans="1:5" x14ac:dyDescent="0.3">
      <c r="A459" t="s">
        <v>20</v>
      </c>
      <c r="B459">
        <v>2021</v>
      </c>
      <c r="C459">
        <v>2</v>
      </c>
      <c r="D459" t="s">
        <v>8</v>
      </c>
      <c r="E459">
        <v>40</v>
      </c>
    </row>
    <row r="460" spans="1:5" x14ac:dyDescent="0.3">
      <c r="A460" t="s">
        <v>20</v>
      </c>
      <c r="B460">
        <v>2021</v>
      </c>
      <c r="C460">
        <v>3</v>
      </c>
      <c r="D460" t="s">
        <v>5</v>
      </c>
      <c r="E460">
        <v>20</v>
      </c>
    </row>
    <row r="461" spans="1:5" x14ac:dyDescent="0.3">
      <c r="A461" t="s">
        <v>20</v>
      </c>
      <c r="B461">
        <v>2021</v>
      </c>
      <c r="C461">
        <v>3</v>
      </c>
      <c r="D461" t="s">
        <v>6</v>
      </c>
      <c r="E461">
        <v>32</v>
      </c>
    </row>
    <row r="462" spans="1:5" x14ac:dyDescent="0.3">
      <c r="A462" t="s">
        <v>20</v>
      </c>
      <c r="B462">
        <v>2021</v>
      </c>
      <c r="C462">
        <v>3</v>
      </c>
      <c r="D462" t="s">
        <v>7</v>
      </c>
      <c r="E462">
        <v>13</v>
      </c>
    </row>
    <row r="463" spans="1:5" x14ac:dyDescent="0.3">
      <c r="A463" t="s">
        <v>20</v>
      </c>
      <c r="B463">
        <v>2021</v>
      </c>
      <c r="C463">
        <v>3</v>
      </c>
      <c r="D463" t="s">
        <v>8</v>
      </c>
      <c r="E463">
        <v>43</v>
      </c>
    </row>
    <row r="464" spans="1:5" x14ac:dyDescent="0.3">
      <c r="A464" t="s">
        <v>20</v>
      </c>
      <c r="B464">
        <v>2021</v>
      </c>
      <c r="C464">
        <v>4</v>
      </c>
      <c r="D464" t="s">
        <v>5</v>
      </c>
      <c r="E464">
        <v>18</v>
      </c>
    </row>
    <row r="465" spans="1:5" x14ac:dyDescent="0.3">
      <c r="A465" t="s">
        <v>20</v>
      </c>
      <c r="B465">
        <v>2021</v>
      </c>
      <c r="C465">
        <v>4</v>
      </c>
      <c r="D465" t="s">
        <v>6</v>
      </c>
      <c r="E465">
        <v>34</v>
      </c>
    </row>
    <row r="466" spans="1:5" x14ac:dyDescent="0.3">
      <c r="A466" t="s">
        <v>20</v>
      </c>
      <c r="B466">
        <v>2021</v>
      </c>
      <c r="C466">
        <v>4</v>
      </c>
      <c r="D466" t="s">
        <v>7</v>
      </c>
      <c r="E466">
        <v>12</v>
      </c>
    </row>
    <row r="467" spans="1:5" x14ac:dyDescent="0.3">
      <c r="A467" t="s">
        <v>20</v>
      </c>
      <c r="B467">
        <v>2021</v>
      </c>
      <c r="C467">
        <v>4</v>
      </c>
      <c r="D467" t="s">
        <v>8</v>
      </c>
      <c r="E467">
        <v>41</v>
      </c>
    </row>
    <row r="468" spans="1:5" x14ac:dyDescent="0.3">
      <c r="A468" t="s">
        <v>21</v>
      </c>
      <c r="B468">
        <v>2019</v>
      </c>
      <c r="C468">
        <v>1</v>
      </c>
      <c r="D468" t="s">
        <v>5</v>
      </c>
      <c r="E468">
        <v>17</v>
      </c>
    </row>
    <row r="469" spans="1:5" x14ac:dyDescent="0.3">
      <c r="A469" t="s">
        <v>21</v>
      </c>
      <c r="B469">
        <v>2019</v>
      </c>
      <c r="C469">
        <v>1</v>
      </c>
      <c r="D469" t="s">
        <v>10</v>
      </c>
      <c r="E469">
        <v>3</v>
      </c>
    </row>
    <row r="470" spans="1:5" x14ac:dyDescent="0.3">
      <c r="A470" t="s">
        <v>21</v>
      </c>
      <c r="B470">
        <v>2019</v>
      </c>
      <c r="C470">
        <v>1</v>
      </c>
      <c r="D470" t="s">
        <v>6</v>
      </c>
      <c r="E470">
        <v>24</v>
      </c>
    </row>
    <row r="471" spans="1:5" x14ac:dyDescent="0.3">
      <c r="A471" t="s">
        <v>21</v>
      </c>
      <c r="B471">
        <v>2019</v>
      </c>
      <c r="C471">
        <v>1</v>
      </c>
      <c r="D471" t="s">
        <v>12</v>
      </c>
      <c r="E471">
        <v>9</v>
      </c>
    </row>
    <row r="472" spans="1:5" x14ac:dyDescent="0.3">
      <c r="A472" t="s">
        <v>21</v>
      </c>
      <c r="B472">
        <v>2019</v>
      </c>
      <c r="C472">
        <v>1</v>
      </c>
      <c r="D472" t="s">
        <v>7</v>
      </c>
      <c r="E472">
        <v>24</v>
      </c>
    </row>
    <row r="473" spans="1:5" x14ac:dyDescent="0.3">
      <c r="A473" t="s">
        <v>21</v>
      </c>
      <c r="B473">
        <v>2019</v>
      </c>
      <c r="C473">
        <v>1</v>
      </c>
      <c r="D473" t="s">
        <v>8</v>
      </c>
      <c r="E473">
        <v>24</v>
      </c>
    </row>
    <row r="474" spans="1:5" x14ac:dyDescent="0.3">
      <c r="A474" t="s">
        <v>21</v>
      </c>
      <c r="B474">
        <v>2019</v>
      </c>
      <c r="C474">
        <v>1</v>
      </c>
      <c r="D474" t="s">
        <v>14</v>
      </c>
      <c r="E474">
        <v>11</v>
      </c>
    </row>
    <row r="475" spans="1:5" x14ac:dyDescent="0.3">
      <c r="A475" t="s">
        <v>21</v>
      </c>
      <c r="B475">
        <v>2019</v>
      </c>
      <c r="C475">
        <v>2</v>
      </c>
      <c r="D475" t="s">
        <v>5</v>
      </c>
      <c r="E475">
        <v>17</v>
      </c>
    </row>
    <row r="476" spans="1:5" x14ac:dyDescent="0.3">
      <c r="A476" t="s">
        <v>21</v>
      </c>
      <c r="B476">
        <v>2019</v>
      </c>
      <c r="C476">
        <v>2</v>
      </c>
      <c r="D476" t="s">
        <v>10</v>
      </c>
      <c r="E476">
        <v>2</v>
      </c>
    </row>
    <row r="477" spans="1:5" x14ac:dyDescent="0.3">
      <c r="A477" t="s">
        <v>21</v>
      </c>
      <c r="B477">
        <v>2019</v>
      </c>
      <c r="C477">
        <v>2</v>
      </c>
      <c r="D477" t="s">
        <v>6</v>
      </c>
      <c r="E477">
        <v>21</v>
      </c>
    </row>
    <row r="478" spans="1:5" x14ac:dyDescent="0.3">
      <c r="A478" t="s">
        <v>21</v>
      </c>
      <c r="B478">
        <v>2019</v>
      </c>
      <c r="C478">
        <v>2</v>
      </c>
      <c r="D478" t="s">
        <v>12</v>
      </c>
      <c r="E478">
        <v>9</v>
      </c>
    </row>
    <row r="479" spans="1:5" x14ac:dyDescent="0.3">
      <c r="A479" t="s">
        <v>21</v>
      </c>
      <c r="B479">
        <v>2019</v>
      </c>
      <c r="C479">
        <v>2</v>
      </c>
      <c r="D479" t="s">
        <v>7</v>
      </c>
      <c r="E479">
        <v>24</v>
      </c>
    </row>
    <row r="480" spans="1:5" x14ac:dyDescent="0.3">
      <c r="A480" t="s">
        <v>21</v>
      </c>
      <c r="B480">
        <v>2019</v>
      </c>
      <c r="C480">
        <v>2</v>
      </c>
      <c r="D480" t="s">
        <v>8</v>
      </c>
      <c r="E480">
        <v>25</v>
      </c>
    </row>
    <row r="481" spans="1:5" x14ac:dyDescent="0.3">
      <c r="A481" t="s">
        <v>21</v>
      </c>
      <c r="B481">
        <v>2019</v>
      </c>
      <c r="C481">
        <v>2</v>
      </c>
      <c r="D481" t="s">
        <v>14</v>
      </c>
      <c r="E481">
        <v>9</v>
      </c>
    </row>
    <row r="482" spans="1:5" x14ac:dyDescent="0.3">
      <c r="A482" t="s">
        <v>21</v>
      </c>
      <c r="B482">
        <v>2019</v>
      </c>
      <c r="C482">
        <v>3</v>
      </c>
      <c r="D482" t="s">
        <v>5</v>
      </c>
      <c r="E482">
        <v>15</v>
      </c>
    </row>
    <row r="483" spans="1:5" x14ac:dyDescent="0.3">
      <c r="A483" t="s">
        <v>21</v>
      </c>
      <c r="B483">
        <v>2019</v>
      </c>
      <c r="C483">
        <v>3</v>
      </c>
      <c r="D483" t="s">
        <v>10</v>
      </c>
      <c r="E483">
        <v>2</v>
      </c>
    </row>
    <row r="484" spans="1:5" x14ac:dyDescent="0.3">
      <c r="A484" t="s">
        <v>21</v>
      </c>
      <c r="B484">
        <v>2019</v>
      </c>
      <c r="C484">
        <v>3</v>
      </c>
      <c r="D484" t="s">
        <v>6</v>
      </c>
      <c r="E484">
        <v>19</v>
      </c>
    </row>
    <row r="485" spans="1:5" x14ac:dyDescent="0.3">
      <c r="A485" t="s">
        <v>21</v>
      </c>
      <c r="B485">
        <v>2019</v>
      </c>
      <c r="C485">
        <v>3</v>
      </c>
      <c r="D485" t="s">
        <v>12</v>
      </c>
      <c r="E485">
        <v>6</v>
      </c>
    </row>
    <row r="486" spans="1:5" x14ac:dyDescent="0.3">
      <c r="A486" t="s">
        <v>21</v>
      </c>
      <c r="B486">
        <v>2019</v>
      </c>
      <c r="C486">
        <v>3</v>
      </c>
      <c r="D486" t="s">
        <v>7</v>
      </c>
      <c r="E486">
        <v>26</v>
      </c>
    </row>
    <row r="487" spans="1:5" x14ac:dyDescent="0.3">
      <c r="A487" t="s">
        <v>21</v>
      </c>
      <c r="B487">
        <v>2019</v>
      </c>
      <c r="C487">
        <v>3</v>
      </c>
      <c r="D487" t="s">
        <v>8</v>
      </c>
      <c r="E487">
        <v>19</v>
      </c>
    </row>
    <row r="488" spans="1:5" x14ac:dyDescent="0.3">
      <c r="A488" t="s">
        <v>21</v>
      </c>
      <c r="B488">
        <v>2019</v>
      </c>
      <c r="C488">
        <v>3</v>
      </c>
      <c r="D488" t="s">
        <v>14</v>
      </c>
      <c r="E488">
        <v>11</v>
      </c>
    </row>
    <row r="489" spans="1:5" x14ac:dyDescent="0.3">
      <c r="A489" t="s">
        <v>21</v>
      </c>
      <c r="B489">
        <v>2019</v>
      </c>
      <c r="C489">
        <v>4</v>
      </c>
      <c r="D489" t="s">
        <v>5</v>
      </c>
      <c r="E489">
        <v>15</v>
      </c>
    </row>
    <row r="490" spans="1:5" x14ac:dyDescent="0.3">
      <c r="A490" t="s">
        <v>21</v>
      </c>
      <c r="B490">
        <v>2019</v>
      </c>
      <c r="C490">
        <v>4</v>
      </c>
      <c r="D490" t="s">
        <v>10</v>
      </c>
      <c r="E490">
        <v>2</v>
      </c>
    </row>
    <row r="491" spans="1:5" x14ac:dyDescent="0.3">
      <c r="A491" t="s">
        <v>21</v>
      </c>
      <c r="B491">
        <v>2019</v>
      </c>
      <c r="C491">
        <v>4</v>
      </c>
      <c r="D491" t="s">
        <v>6</v>
      </c>
      <c r="E491">
        <v>19</v>
      </c>
    </row>
    <row r="492" spans="1:5" x14ac:dyDescent="0.3">
      <c r="A492" t="s">
        <v>21</v>
      </c>
      <c r="B492">
        <v>2019</v>
      </c>
      <c r="C492">
        <v>4</v>
      </c>
      <c r="D492" t="s">
        <v>12</v>
      </c>
      <c r="E492">
        <v>7</v>
      </c>
    </row>
    <row r="493" spans="1:5" x14ac:dyDescent="0.3">
      <c r="A493" t="s">
        <v>21</v>
      </c>
      <c r="B493">
        <v>2019</v>
      </c>
      <c r="C493">
        <v>4</v>
      </c>
      <c r="D493" t="s">
        <v>7</v>
      </c>
      <c r="E493">
        <v>22</v>
      </c>
    </row>
    <row r="494" spans="1:5" x14ac:dyDescent="0.3">
      <c r="A494" t="s">
        <v>21</v>
      </c>
      <c r="B494">
        <v>2019</v>
      </c>
      <c r="C494">
        <v>4</v>
      </c>
      <c r="D494" t="s">
        <v>8</v>
      </c>
      <c r="E494">
        <v>18</v>
      </c>
    </row>
    <row r="495" spans="1:5" x14ac:dyDescent="0.3">
      <c r="A495" t="s">
        <v>21</v>
      </c>
      <c r="B495">
        <v>2019</v>
      </c>
      <c r="C495">
        <v>4</v>
      </c>
      <c r="D495" t="s">
        <v>14</v>
      </c>
      <c r="E495">
        <v>11</v>
      </c>
    </row>
    <row r="496" spans="1:5" x14ac:dyDescent="0.3">
      <c r="A496" t="s">
        <v>21</v>
      </c>
      <c r="B496">
        <v>2020</v>
      </c>
      <c r="C496">
        <v>1</v>
      </c>
      <c r="D496" t="s">
        <v>5</v>
      </c>
      <c r="E496">
        <v>13</v>
      </c>
    </row>
    <row r="497" spans="1:5" x14ac:dyDescent="0.3">
      <c r="A497" t="s">
        <v>21</v>
      </c>
      <c r="B497">
        <v>2020</v>
      </c>
      <c r="C497">
        <v>1</v>
      </c>
      <c r="D497" t="s">
        <v>10</v>
      </c>
      <c r="E497">
        <v>2</v>
      </c>
    </row>
    <row r="498" spans="1:5" x14ac:dyDescent="0.3">
      <c r="A498" t="s">
        <v>21</v>
      </c>
      <c r="B498">
        <v>2020</v>
      </c>
      <c r="C498">
        <v>1</v>
      </c>
      <c r="D498" t="s">
        <v>6</v>
      </c>
      <c r="E498">
        <v>22</v>
      </c>
    </row>
    <row r="499" spans="1:5" x14ac:dyDescent="0.3">
      <c r="A499" t="s">
        <v>21</v>
      </c>
      <c r="B499">
        <v>2020</v>
      </c>
      <c r="C499">
        <v>1</v>
      </c>
      <c r="D499" t="s">
        <v>12</v>
      </c>
      <c r="E499">
        <v>4</v>
      </c>
    </row>
    <row r="500" spans="1:5" x14ac:dyDescent="0.3">
      <c r="A500" t="s">
        <v>21</v>
      </c>
      <c r="B500">
        <v>2020</v>
      </c>
      <c r="C500">
        <v>1</v>
      </c>
      <c r="D500" t="s">
        <v>7</v>
      </c>
      <c r="E500">
        <v>17</v>
      </c>
    </row>
    <row r="501" spans="1:5" x14ac:dyDescent="0.3">
      <c r="A501" t="s">
        <v>21</v>
      </c>
      <c r="B501">
        <v>2020</v>
      </c>
      <c r="C501">
        <v>1</v>
      </c>
      <c r="D501" t="s">
        <v>8</v>
      </c>
      <c r="E501">
        <v>18</v>
      </c>
    </row>
    <row r="502" spans="1:5" x14ac:dyDescent="0.3">
      <c r="A502" t="s">
        <v>21</v>
      </c>
      <c r="B502">
        <v>2020</v>
      </c>
      <c r="C502">
        <v>1</v>
      </c>
      <c r="D502" t="s">
        <v>14</v>
      </c>
      <c r="E502">
        <v>11</v>
      </c>
    </row>
    <row r="503" spans="1:5" x14ac:dyDescent="0.3">
      <c r="A503" t="s">
        <v>21</v>
      </c>
      <c r="B503">
        <v>2020</v>
      </c>
      <c r="C503">
        <v>2</v>
      </c>
      <c r="D503" t="s">
        <v>5</v>
      </c>
      <c r="E503">
        <v>13</v>
      </c>
    </row>
    <row r="504" spans="1:5" x14ac:dyDescent="0.3">
      <c r="A504" t="s">
        <v>21</v>
      </c>
      <c r="B504">
        <v>2020</v>
      </c>
      <c r="C504">
        <v>2</v>
      </c>
      <c r="D504" t="s">
        <v>10</v>
      </c>
      <c r="E504">
        <v>2</v>
      </c>
    </row>
    <row r="505" spans="1:5" x14ac:dyDescent="0.3">
      <c r="A505" t="s">
        <v>21</v>
      </c>
      <c r="B505">
        <v>2020</v>
      </c>
      <c r="C505">
        <v>2</v>
      </c>
      <c r="D505" t="s">
        <v>6</v>
      </c>
      <c r="E505">
        <v>20</v>
      </c>
    </row>
    <row r="506" spans="1:5" x14ac:dyDescent="0.3">
      <c r="A506" t="s">
        <v>21</v>
      </c>
      <c r="B506">
        <v>2020</v>
      </c>
      <c r="C506">
        <v>2</v>
      </c>
      <c r="D506" t="s">
        <v>12</v>
      </c>
      <c r="E506">
        <v>7</v>
      </c>
    </row>
    <row r="507" spans="1:5" x14ac:dyDescent="0.3">
      <c r="A507" t="s">
        <v>21</v>
      </c>
      <c r="B507">
        <v>2020</v>
      </c>
      <c r="C507">
        <v>2</v>
      </c>
      <c r="D507" t="s">
        <v>7</v>
      </c>
      <c r="E507">
        <v>19</v>
      </c>
    </row>
    <row r="508" spans="1:5" x14ac:dyDescent="0.3">
      <c r="A508" t="s">
        <v>21</v>
      </c>
      <c r="B508">
        <v>2020</v>
      </c>
      <c r="C508">
        <v>2</v>
      </c>
      <c r="D508" t="s">
        <v>8</v>
      </c>
      <c r="E508">
        <v>20</v>
      </c>
    </row>
    <row r="509" spans="1:5" x14ac:dyDescent="0.3">
      <c r="A509" t="s">
        <v>21</v>
      </c>
      <c r="B509">
        <v>2020</v>
      </c>
      <c r="C509">
        <v>2</v>
      </c>
      <c r="D509" t="s">
        <v>14</v>
      </c>
      <c r="E509">
        <v>15</v>
      </c>
    </row>
    <row r="510" spans="1:5" x14ac:dyDescent="0.3">
      <c r="A510" t="s">
        <v>21</v>
      </c>
      <c r="B510">
        <v>2020</v>
      </c>
      <c r="C510">
        <v>3</v>
      </c>
      <c r="D510" t="s">
        <v>5</v>
      </c>
      <c r="E510">
        <v>14</v>
      </c>
    </row>
    <row r="511" spans="1:5" x14ac:dyDescent="0.3">
      <c r="A511" t="s">
        <v>21</v>
      </c>
      <c r="B511">
        <v>2020</v>
      </c>
      <c r="C511">
        <v>3</v>
      </c>
      <c r="D511" t="s">
        <v>10</v>
      </c>
      <c r="E511">
        <v>2</v>
      </c>
    </row>
    <row r="512" spans="1:5" x14ac:dyDescent="0.3">
      <c r="A512" t="s">
        <v>21</v>
      </c>
      <c r="B512">
        <v>2020</v>
      </c>
      <c r="C512">
        <v>3</v>
      </c>
      <c r="D512" t="s">
        <v>6</v>
      </c>
      <c r="E512">
        <v>20</v>
      </c>
    </row>
    <row r="513" spans="1:5" x14ac:dyDescent="0.3">
      <c r="A513" t="s">
        <v>21</v>
      </c>
      <c r="B513">
        <v>2020</v>
      </c>
      <c r="C513">
        <v>3</v>
      </c>
      <c r="D513" t="s">
        <v>12</v>
      </c>
      <c r="E513">
        <v>8</v>
      </c>
    </row>
    <row r="514" spans="1:5" x14ac:dyDescent="0.3">
      <c r="A514" t="s">
        <v>21</v>
      </c>
      <c r="B514">
        <v>2020</v>
      </c>
      <c r="C514">
        <v>3</v>
      </c>
      <c r="D514" t="s">
        <v>7</v>
      </c>
      <c r="E514">
        <v>23</v>
      </c>
    </row>
    <row r="515" spans="1:5" x14ac:dyDescent="0.3">
      <c r="A515" t="s">
        <v>21</v>
      </c>
      <c r="B515">
        <v>2020</v>
      </c>
      <c r="C515">
        <v>3</v>
      </c>
      <c r="D515" t="s">
        <v>8</v>
      </c>
      <c r="E515">
        <v>19</v>
      </c>
    </row>
    <row r="516" spans="1:5" x14ac:dyDescent="0.3">
      <c r="A516" t="s">
        <v>21</v>
      </c>
      <c r="B516">
        <v>2020</v>
      </c>
      <c r="C516">
        <v>3</v>
      </c>
      <c r="D516" t="s">
        <v>14</v>
      </c>
      <c r="E516">
        <v>13</v>
      </c>
    </row>
    <row r="517" spans="1:5" x14ac:dyDescent="0.3">
      <c r="A517" t="s">
        <v>21</v>
      </c>
      <c r="B517">
        <v>2020</v>
      </c>
      <c r="C517">
        <v>4</v>
      </c>
      <c r="D517" t="s">
        <v>5</v>
      </c>
      <c r="E517">
        <v>14</v>
      </c>
    </row>
    <row r="518" spans="1:5" x14ac:dyDescent="0.3">
      <c r="A518" t="s">
        <v>21</v>
      </c>
      <c r="B518">
        <v>2020</v>
      </c>
      <c r="C518">
        <v>4</v>
      </c>
      <c r="D518" t="s">
        <v>10</v>
      </c>
      <c r="E518">
        <v>3</v>
      </c>
    </row>
    <row r="519" spans="1:5" x14ac:dyDescent="0.3">
      <c r="A519" t="s">
        <v>21</v>
      </c>
      <c r="B519">
        <v>2020</v>
      </c>
      <c r="C519">
        <v>4</v>
      </c>
      <c r="D519" t="s">
        <v>6</v>
      </c>
      <c r="E519">
        <v>21</v>
      </c>
    </row>
    <row r="520" spans="1:5" x14ac:dyDescent="0.3">
      <c r="A520" t="s">
        <v>21</v>
      </c>
      <c r="B520">
        <v>2020</v>
      </c>
      <c r="C520">
        <v>4</v>
      </c>
      <c r="D520" t="s">
        <v>12</v>
      </c>
      <c r="E520">
        <v>9</v>
      </c>
    </row>
    <row r="521" spans="1:5" x14ac:dyDescent="0.3">
      <c r="A521" t="s">
        <v>21</v>
      </c>
      <c r="B521">
        <v>2020</v>
      </c>
      <c r="C521">
        <v>4</v>
      </c>
      <c r="D521" t="s">
        <v>7</v>
      </c>
      <c r="E521">
        <v>23</v>
      </c>
    </row>
    <row r="522" spans="1:5" x14ac:dyDescent="0.3">
      <c r="A522" t="s">
        <v>21</v>
      </c>
      <c r="B522">
        <v>2020</v>
      </c>
      <c r="C522">
        <v>4</v>
      </c>
      <c r="D522" t="s">
        <v>8</v>
      </c>
      <c r="E522">
        <v>21</v>
      </c>
    </row>
    <row r="523" spans="1:5" x14ac:dyDescent="0.3">
      <c r="A523" t="s">
        <v>21</v>
      </c>
      <c r="B523">
        <v>2020</v>
      </c>
      <c r="C523">
        <v>4</v>
      </c>
      <c r="D523" t="s">
        <v>14</v>
      </c>
      <c r="E523">
        <v>10</v>
      </c>
    </row>
    <row r="524" spans="1:5" x14ac:dyDescent="0.3">
      <c r="A524" t="s">
        <v>21</v>
      </c>
      <c r="B524">
        <v>2021</v>
      </c>
      <c r="C524">
        <v>1</v>
      </c>
      <c r="D524" t="s">
        <v>5</v>
      </c>
      <c r="E524">
        <v>16</v>
      </c>
    </row>
    <row r="525" spans="1:5" x14ac:dyDescent="0.3">
      <c r="A525" t="s">
        <v>21</v>
      </c>
      <c r="B525">
        <v>2021</v>
      </c>
      <c r="C525">
        <v>1</v>
      </c>
      <c r="D525" t="s">
        <v>10</v>
      </c>
      <c r="E525">
        <v>3</v>
      </c>
    </row>
    <row r="526" spans="1:5" x14ac:dyDescent="0.3">
      <c r="A526" t="s">
        <v>21</v>
      </c>
      <c r="B526">
        <v>2021</v>
      </c>
      <c r="C526">
        <v>1</v>
      </c>
      <c r="D526" t="s">
        <v>6</v>
      </c>
      <c r="E526">
        <v>24</v>
      </c>
    </row>
    <row r="527" spans="1:5" x14ac:dyDescent="0.3">
      <c r="A527" t="s">
        <v>21</v>
      </c>
      <c r="B527">
        <v>2021</v>
      </c>
      <c r="C527">
        <v>1</v>
      </c>
      <c r="D527" t="s">
        <v>12</v>
      </c>
      <c r="E527">
        <v>8</v>
      </c>
    </row>
    <row r="528" spans="1:5" x14ac:dyDescent="0.3">
      <c r="A528" t="s">
        <v>21</v>
      </c>
      <c r="B528">
        <v>2021</v>
      </c>
      <c r="C528">
        <v>1</v>
      </c>
      <c r="D528" t="s">
        <v>7</v>
      </c>
      <c r="E528">
        <v>24</v>
      </c>
    </row>
    <row r="529" spans="1:5" x14ac:dyDescent="0.3">
      <c r="A529" t="s">
        <v>21</v>
      </c>
      <c r="B529">
        <v>2021</v>
      </c>
      <c r="C529">
        <v>1</v>
      </c>
      <c r="D529" t="s">
        <v>8</v>
      </c>
      <c r="E529">
        <v>23</v>
      </c>
    </row>
    <row r="530" spans="1:5" x14ac:dyDescent="0.3">
      <c r="A530" t="s">
        <v>21</v>
      </c>
      <c r="B530">
        <v>2021</v>
      </c>
      <c r="C530">
        <v>1</v>
      </c>
      <c r="D530" t="s">
        <v>14</v>
      </c>
      <c r="E530">
        <v>12</v>
      </c>
    </row>
    <row r="531" spans="1:5" x14ac:dyDescent="0.3">
      <c r="A531" t="s">
        <v>21</v>
      </c>
      <c r="B531">
        <v>2021</v>
      </c>
      <c r="C531">
        <v>2</v>
      </c>
      <c r="D531" t="s">
        <v>5</v>
      </c>
      <c r="E531">
        <v>20</v>
      </c>
    </row>
    <row r="532" spans="1:5" x14ac:dyDescent="0.3">
      <c r="A532" t="s">
        <v>21</v>
      </c>
      <c r="B532">
        <v>2021</v>
      </c>
      <c r="C532">
        <v>2</v>
      </c>
      <c r="D532" t="s">
        <v>6</v>
      </c>
      <c r="E532">
        <v>34</v>
      </c>
    </row>
    <row r="533" spans="1:5" x14ac:dyDescent="0.3">
      <c r="A533" t="s">
        <v>21</v>
      </c>
      <c r="B533">
        <v>2021</v>
      </c>
      <c r="C533">
        <v>2</v>
      </c>
      <c r="D533" t="s">
        <v>7</v>
      </c>
      <c r="E533">
        <v>22</v>
      </c>
    </row>
    <row r="534" spans="1:5" x14ac:dyDescent="0.3">
      <c r="A534" t="s">
        <v>21</v>
      </c>
      <c r="B534">
        <v>2021</v>
      </c>
      <c r="C534">
        <v>2</v>
      </c>
      <c r="D534" t="s">
        <v>8</v>
      </c>
      <c r="E534">
        <v>34</v>
      </c>
    </row>
    <row r="535" spans="1:5" x14ac:dyDescent="0.3">
      <c r="A535" t="s">
        <v>21</v>
      </c>
      <c r="B535">
        <v>2021</v>
      </c>
      <c r="C535">
        <v>3</v>
      </c>
      <c r="D535" t="s">
        <v>5</v>
      </c>
      <c r="E535">
        <v>15</v>
      </c>
    </row>
    <row r="536" spans="1:5" x14ac:dyDescent="0.3">
      <c r="A536" t="s">
        <v>21</v>
      </c>
      <c r="B536">
        <v>2021</v>
      </c>
      <c r="C536">
        <v>3</v>
      </c>
      <c r="D536" t="s">
        <v>6</v>
      </c>
      <c r="E536">
        <v>36</v>
      </c>
    </row>
    <row r="537" spans="1:5" x14ac:dyDescent="0.3">
      <c r="A537" t="s">
        <v>21</v>
      </c>
      <c r="B537">
        <v>2021</v>
      </c>
      <c r="C537">
        <v>3</v>
      </c>
      <c r="D537" t="s">
        <v>7</v>
      </c>
      <c r="E537">
        <v>23</v>
      </c>
    </row>
    <row r="538" spans="1:5" x14ac:dyDescent="0.3">
      <c r="A538" t="s">
        <v>21</v>
      </c>
      <c r="B538">
        <v>2021</v>
      </c>
      <c r="C538">
        <v>3</v>
      </c>
      <c r="D538" t="s">
        <v>8</v>
      </c>
      <c r="E538">
        <v>33</v>
      </c>
    </row>
    <row r="539" spans="1:5" x14ac:dyDescent="0.3">
      <c r="A539" t="s">
        <v>21</v>
      </c>
      <c r="B539">
        <v>2021</v>
      </c>
      <c r="C539">
        <v>4</v>
      </c>
      <c r="D539" t="s">
        <v>5</v>
      </c>
      <c r="E539">
        <v>14</v>
      </c>
    </row>
    <row r="540" spans="1:5" x14ac:dyDescent="0.3">
      <c r="A540" t="s">
        <v>21</v>
      </c>
      <c r="B540">
        <v>2021</v>
      </c>
      <c r="C540">
        <v>4</v>
      </c>
      <c r="D540" t="s">
        <v>6</v>
      </c>
      <c r="E540">
        <v>35</v>
      </c>
    </row>
    <row r="541" spans="1:5" x14ac:dyDescent="0.3">
      <c r="A541" t="s">
        <v>21</v>
      </c>
      <c r="B541">
        <v>2021</v>
      </c>
      <c r="C541">
        <v>4</v>
      </c>
      <c r="D541" t="s">
        <v>7</v>
      </c>
      <c r="E541">
        <v>23</v>
      </c>
    </row>
    <row r="542" spans="1:5" x14ac:dyDescent="0.3">
      <c r="A542" t="s">
        <v>21</v>
      </c>
      <c r="B542">
        <v>2021</v>
      </c>
      <c r="C542">
        <v>4</v>
      </c>
      <c r="D542" t="s">
        <v>8</v>
      </c>
      <c r="E542">
        <v>32</v>
      </c>
    </row>
    <row r="543" spans="1:5" x14ac:dyDescent="0.3">
      <c r="A543" t="s">
        <v>22</v>
      </c>
      <c r="B543">
        <v>2019</v>
      </c>
      <c r="C543">
        <v>1</v>
      </c>
      <c r="D543" t="s">
        <v>5</v>
      </c>
      <c r="E543">
        <v>65</v>
      </c>
    </row>
    <row r="544" spans="1:5" x14ac:dyDescent="0.3">
      <c r="A544" t="s">
        <v>22</v>
      </c>
      <c r="B544">
        <v>2019</v>
      </c>
      <c r="C544">
        <v>1</v>
      </c>
      <c r="D544" t="s">
        <v>6</v>
      </c>
      <c r="E544">
        <v>90</v>
      </c>
    </row>
    <row r="545" spans="1:5" x14ac:dyDescent="0.3">
      <c r="A545" t="s">
        <v>22</v>
      </c>
      <c r="B545">
        <v>2019</v>
      </c>
      <c r="C545">
        <v>1</v>
      </c>
      <c r="D545" t="s">
        <v>7</v>
      </c>
      <c r="E545">
        <v>87</v>
      </c>
    </row>
    <row r="546" spans="1:5" x14ac:dyDescent="0.3">
      <c r="A546" t="s">
        <v>22</v>
      </c>
      <c r="B546">
        <v>2019</v>
      </c>
      <c r="C546">
        <v>1</v>
      </c>
      <c r="D546" t="s">
        <v>8</v>
      </c>
      <c r="E546">
        <v>86</v>
      </c>
    </row>
    <row r="547" spans="1:5" x14ac:dyDescent="0.3">
      <c r="A547" t="s">
        <v>22</v>
      </c>
      <c r="B547">
        <v>2019</v>
      </c>
      <c r="C547">
        <v>2</v>
      </c>
      <c r="D547" t="s">
        <v>5</v>
      </c>
      <c r="E547">
        <v>61</v>
      </c>
    </row>
    <row r="548" spans="1:5" x14ac:dyDescent="0.3">
      <c r="A548" t="s">
        <v>22</v>
      </c>
      <c r="B548">
        <v>2019</v>
      </c>
      <c r="C548">
        <v>2</v>
      </c>
      <c r="D548" t="s">
        <v>6</v>
      </c>
      <c r="E548">
        <v>76</v>
      </c>
    </row>
    <row r="549" spans="1:5" x14ac:dyDescent="0.3">
      <c r="A549" t="s">
        <v>22</v>
      </c>
      <c r="B549">
        <v>2019</v>
      </c>
      <c r="C549">
        <v>2</v>
      </c>
      <c r="D549" t="s">
        <v>7</v>
      </c>
      <c r="E549">
        <v>83</v>
      </c>
    </row>
    <row r="550" spans="1:5" x14ac:dyDescent="0.3">
      <c r="A550" t="s">
        <v>22</v>
      </c>
      <c r="B550">
        <v>2019</v>
      </c>
      <c r="C550">
        <v>2</v>
      </c>
      <c r="D550" t="s">
        <v>8</v>
      </c>
      <c r="E550">
        <v>77</v>
      </c>
    </row>
    <row r="551" spans="1:5" x14ac:dyDescent="0.3">
      <c r="A551" t="s">
        <v>22</v>
      </c>
      <c r="B551">
        <v>2019</v>
      </c>
      <c r="C551">
        <v>3</v>
      </c>
      <c r="D551" t="s">
        <v>5</v>
      </c>
      <c r="E551">
        <v>56</v>
      </c>
    </row>
    <row r="552" spans="1:5" x14ac:dyDescent="0.3">
      <c r="A552" t="s">
        <v>22</v>
      </c>
      <c r="B552">
        <v>2019</v>
      </c>
      <c r="C552">
        <v>3</v>
      </c>
      <c r="D552" t="s">
        <v>6</v>
      </c>
      <c r="E552">
        <v>82</v>
      </c>
    </row>
    <row r="553" spans="1:5" x14ac:dyDescent="0.3">
      <c r="A553" t="s">
        <v>22</v>
      </c>
      <c r="B553">
        <v>2019</v>
      </c>
      <c r="C553">
        <v>3</v>
      </c>
      <c r="D553" t="s">
        <v>7</v>
      </c>
      <c r="E553">
        <v>81</v>
      </c>
    </row>
    <row r="554" spans="1:5" x14ac:dyDescent="0.3">
      <c r="A554" t="s">
        <v>22</v>
      </c>
      <c r="B554">
        <v>2019</v>
      </c>
      <c r="C554">
        <v>3</v>
      </c>
      <c r="D554" t="s">
        <v>8</v>
      </c>
      <c r="E554">
        <v>72</v>
      </c>
    </row>
    <row r="555" spans="1:5" x14ac:dyDescent="0.3">
      <c r="A555" t="s">
        <v>22</v>
      </c>
      <c r="B555">
        <v>2019</v>
      </c>
      <c r="C555">
        <v>4</v>
      </c>
      <c r="D555" t="s">
        <v>5</v>
      </c>
      <c r="E555">
        <v>54</v>
      </c>
    </row>
    <row r="556" spans="1:5" x14ac:dyDescent="0.3">
      <c r="A556" t="s">
        <v>22</v>
      </c>
      <c r="B556">
        <v>2019</v>
      </c>
      <c r="C556">
        <v>4</v>
      </c>
      <c r="D556" t="s">
        <v>6</v>
      </c>
      <c r="E556">
        <v>80</v>
      </c>
    </row>
    <row r="557" spans="1:5" x14ac:dyDescent="0.3">
      <c r="A557" t="s">
        <v>22</v>
      </c>
      <c r="B557">
        <v>2019</v>
      </c>
      <c r="C557">
        <v>4</v>
      </c>
      <c r="D557" t="s">
        <v>7</v>
      </c>
      <c r="E557">
        <v>81</v>
      </c>
    </row>
    <row r="558" spans="1:5" x14ac:dyDescent="0.3">
      <c r="A558" t="s">
        <v>22</v>
      </c>
      <c r="B558">
        <v>2019</v>
      </c>
      <c r="C558">
        <v>4</v>
      </c>
      <c r="D558" t="s">
        <v>8</v>
      </c>
      <c r="E558">
        <v>67</v>
      </c>
    </row>
    <row r="559" spans="1:5" x14ac:dyDescent="0.3">
      <c r="A559" t="s">
        <v>22</v>
      </c>
      <c r="B559">
        <v>2020</v>
      </c>
      <c r="C559">
        <v>1</v>
      </c>
      <c r="D559" t="s">
        <v>5</v>
      </c>
      <c r="E559">
        <v>50</v>
      </c>
    </row>
    <row r="560" spans="1:5" x14ac:dyDescent="0.3">
      <c r="A560" t="s">
        <v>22</v>
      </c>
      <c r="B560">
        <v>2020</v>
      </c>
      <c r="C560">
        <v>1</v>
      </c>
      <c r="D560" t="s">
        <v>6</v>
      </c>
      <c r="E560">
        <v>90</v>
      </c>
    </row>
    <row r="561" spans="1:5" x14ac:dyDescent="0.3">
      <c r="A561" t="s">
        <v>22</v>
      </c>
      <c r="B561">
        <v>2020</v>
      </c>
      <c r="C561">
        <v>1</v>
      </c>
      <c r="D561" t="s">
        <v>7</v>
      </c>
      <c r="E561">
        <v>84</v>
      </c>
    </row>
    <row r="562" spans="1:5" x14ac:dyDescent="0.3">
      <c r="A562" t="s">
        <v>22</v>
      </c>
      <c r="B562">
        <v>2020</v>
      </c>
      <c r="C562">
        <v>1</v>
      </c>
      <c r="D562" t="s">
        <v>8</v>
      </c>
      <c r="E562">
        <v>72</v>
      </c>
    </row>
    <row r="563" spans="1:5" x14ac:dyDescent="0.3">
      <c r="A563" t="s">
        <v>22</v>
      </c>
      <c r="B563">
        <v>2020</v>
      </c>
      <c r="C563">
        <v>2</v>
      </c>
      <c r="D563" t="s">
        <v>5</v>
      </c>
      <c r="E563">
        <v>50</v>
      </c>
    </row>
    <row r="564" spans="1:5" x14ac:dyDescent="0.3">
      <c r="A564" t="s">
        <v>22</v>
      </c>
      <c r="B564">
        <v>2020</v>
      </c>
      <c r="C564">
        <v>2</v>
      </c>
      <c r="D564" t="s">
        <v>6</v>
      </c>
      <c r="E564">
        <v>92</v>
      </c>
    </row>
    <row r="565" spans="1:5" x14ac:dyDescent="0.3">
      <c r="A565" t="s">
        <v>22</v>
      </c>
      <c r="B565">
        <v>2020</v>
      </c>
      <c r="C565">
        <v>2</v>
      </c>
      <c r="D565" t="s">
        <v>7</v>
      </c>
      <c r="E565">
        <v>80</v>
      </c>
    </row>
    <row r="566" spans="1:5" x14ac:dyDescent="0.3">
      <c r="A566" t="s">
        <v>22</v>
      </c>
      <c r="B566">
        <v>2020</v>
      </c>
      <c r="C566">
        <v>2</v>
      </c>
      <c r="D566" t="s">
        <v>8</v>
      </c>
      <c r="E566">
        <v>81</v>
      </c>
    </row>
    <row r="567" spans="1:5" x14ac:dyDescent="0.3">
      <c r="A567" t="s">
        <v>22</v>
      </c>
      <c r="B567">
        <v>2020</v>
      </c>
      <c r="C567">
        <v>3</v>
      </c>
      <c r="D567" t="s">
        <v>5</v>
      </c>
      <c r="E567">
        <v>49</v>
      </c>
    </row>
    <row r="568" spans="1:5" x14ac:dyDescent="0.3">
      <c r="A568" t="s">
        <v>22</v>
      </c>
      <c r="B568">
        <v>2020</v>
      </c>
      <c r="C568">
        <v>3</v>
      </c>
      <c r="D568" t="s">
        <v>6</v>
      </c>
      <c r="E568">
        <v>80</v>
      </c>
    </row>
    <row r="569" spans="1:5" x14ac:dyDescent="0.3">
      <c r="A569" t="s">
        <v>22</v>
      </c>
      <c r="B569">
        <v>2020</v>
      </c>
      <c r="C569">
        <v>3</v>
      </c>
      <c r="D569" t="s">
        <v>7</v>
      </c>
      <c r="E569">
        <v>79</v>
      </c>
    </row>
    <row r="570" spans="1:5" x14ac:dyDescent="0.3">
      <c r="A570" t="s">
        <v>22</v>
      </c>
      <c r="B570">
        <v>2020</v>
      </c>
      <c r="C570">
        <v>3</v>
      </c>
      <c r="D570" t="s">
        <v>8</v>
      </c>
      <c r="E570">
        <v>85</v>
      </c>
    </row>
    <row r="571" spans="1:5" x14ac:dyDescent="0.3">
      <c r="A571" t="s">
        <v>22</v>
      </c>
      <c r="B571">
        <v>2020</v>
      </c>
      <c r="C571">
        <v>4</v>
      </c>
      <c r="D571" t="s">
        <v>5</v>
      </c>
      <c r="E571">
        <v>52</v>
      </c>
    </row>
    <row r="572" spans="1:5" x14ac:dyDescent="0.3">
      <c r="A572" t="s">
        <v>22</v>
      </c>
      <c r="B572">
        <v>2020</v>
      </c>
      <c r="C572">
        <v>4</v>
      </c>
      <c r="D572" t="s">
        <v>6</v>
      </c>
      <c r="E572">
        <v>79</v>
      </c>
    </row>
    <row r="573" spans="1:5" x14ac:dyDescent="0.3">
      <c r="A573" t="s">
        <v>22</v>
      </c>
      <c r="B573">
        <v>2020</v>
      </c>
      <c r="C573">
        <v>4</v>
      </c>
      <c r="D573" t="s">
        <v>7</v>
      </c>
      <c r="E573">
        <v>79</v>
      </c>
    </row>
    <row r="574" spans="1:5" x14ac:dyDescent="0.3">
      <c r="A574" t="s">
        <v>22</v>
      </c>
      <c r="B574">
        <v>2020</v>
      </c>
      <c r="C574">
        <v>4</v>
      </c>
      <c r="D574" t="s">
        <v>8</v>
      </c>
      <c r="E574">
        <v>85</v>
      </c>
    </row>
    <row r="575" spans="1:5" x14ac:dyDescent="0.3">
      <c r="A575" t="s">
        <v>22</v>
      </c>
      <c r="B575">
        <v>2021</v>
      </c>
      <c r="C575">
        <v>1</v>
      </c>
      <c r="D575" t="s">
        <v>5</v>
      </c>
      <c r="E575">
        <v>51</v>
      </c>
    </row>
    <row r="576" spans="1:5" x14ac:dyDescent="0.3">
      <c r="A576" t="s">
        <v>22</v>
      </c>
      <c r="B576">
        <v>2021</v>
      </c>
      <c r="C576">
        <v>1</v>
      </c>
      <c r="D576" t="s">
        <v>6</v>
      </c>
      <c r="E576">
        <v>80</v>
      </c>
    </row>
    <row r="577" spans="1:5" x14ac:dyDescent="0.3">
      <c r="A577" t="s">
        <v>22</v>
      </c>
      <c r="B577">
        <v>2021</v>
      </c>
      <c r="C577">
        <v>1</v>
      </c>
      <c r="D577" t="s">
        <v>7</v>
      </c>
      <c r="E577">
        <v>79</v>
      </c>
    </row>
    <row r="578" spans="1:5" x14ac:dyDescent="0.3">
      <c r="A578" t="s">
        <v>22</v>
      </c>
      <c r="B578">
        <v>2021</v>
      </c>
      <c r="C578">
        <v>1</v>
      </c>
      <c r="D578" t="s">
        <v>8</v>
      </c>
      <c r="E578">
        <v>82</v>
      </c>
    </row>
    <row r="579" spans="1:5" x14ac:dyDescent="0.3">
      <c r="A579" t="s">
        <v>22</v>
      </c>
      <c r="B579">
        <v>2021</v>
      </c>
      <c r="C579">
        <v>2</v>
      </c>
      <c r="D579" t="s">
        <v>5</v>
      </c>
      <c r="E579">
        <v>52</v>
      </c>
    </row>
    <row r="580" spans="1:5" x14ac:dyDescent="0.3">
      <c r="A580" t="s">
        <v>22</v>
      </c>
      <c r="B580">
        <v>2021</v>
      </c>
      <c r="C580">
        <v>2</v>
      </c>
      <c r="D580" t="s">
        <v>6</v>
      </c>
      <c r="E580">
        <v>84</v>
      </c>
    </row>
    <row r="581" spans="1:5" x14ac:dyDescent="0.3">
      <c r="A581" t="s">
        <v>22</v>
      </c>
      <c r="B581">
        <v>2021</v>
      </c>
      <c r="C581">
        <v>2</v>
      </c>
      <c r="D581" t="s">
        <v>7</v>
      </c>
      <c r="E581">
        <v>86</v>
      </c>
    </row>
    <row r="582" spans="1:5" x14ac:dyDescent="0.3">
      <c r="A582" t="s">
        <v>22</v>
      </c>
      <c r="B582">
        <v>2021</v>
      </c>
      <c r="C582">
        <v>2</v>
      </c>
      <c r="D582" t="s">
        <v>8</v>
      </c>
      <c r="E582">
        <v>80</v>
      </c>
    </row>
    <row r="583" spans="1:5" x14ac:dyDescent="0.3">
      <c r="A583" t="s">
        <v>22</v>
      </c>
      <c r="B583">
        <v>2021</v>
      </c>
      <c r="C583">
        <v>3</v>
      </c>
      <c r="D583" t="s">
        <v>5</v>
      </c>
      <c r="E583">
        <v>48</v>
      </c>
    </row>
    <row r="584" spans="1:5" x14ac:dyDescent="0.3">
      <c r="A584" t="s">
        <v>22</v>
      </c>
      <c r="B584">
        <v>2021</v>
      </c>
      <c r="C584">
        <v>3</v>
      </c>
      <c r="D584" t="s">
        <v>6</v>
      </c>
      <c r="E584">
        <v>95</v>
      </c>
    </row>
    <row r="585" spans="1:5" x14ac:dyDescent="0.3">
      <c r="A585" t="s">
        <v>22</v>
      </c>
      <c r="B585">
        <v>2021</v>
      </c>
      <c r="C585">
        <v>3</v>
      </c>
      <c r="D585" t="s">
        <v>7</v>
      </c>
      <c r="E585">
        <v>75</v>
      </c>
    </row>
    <row r="586" spans="1:5" x14ac:dyDescent="0.3">
      <c r="A586" t="s">
        <v>22</v>
      </c>
      <c r="B586">
        <v>2021</v>
      </c>
      <c r="C586">
        <v>3</v>
      </c>
      <c r="D586" t="s">
        <v>8</v>
      </c>
      <c r="E586">
        <v>78</v>
      </c>
    </row>
    <row r="587" spans="1:5" x14ac:dyDescent="0.3">
      <c r="A587" t="s">
        <v>22</v>
      </c>
      <c r="B587">
        <v>2021</v>
      </c>
      <c r="C587">
        <v>4</v>
      </c>
      <c r="D587" t="s">
        <v>5</v>
      </c>
      <c r="E587">
        <v>48</v>
      </c>
    </row>
    <row r="588" spans="1:5" x14ac:dyDescent="0.3">
      <c r="A588" t="s">
        <v>22</v>
      </c>
      <c r="B588">
        <v>2021</v>
      </c>
      <c r="C588">
        <v>4</v>
      </c>
      <c r="D588" t="s">
        <v>6</v>
      </c>
      <c r="E588">
        <v>92</v>
      </c>
    </row>
    <row r="589" spans="1:5" x14ac:dyDescent="0.3">
      <c r="A589" t="s">
        <v>22</v>
      </c>
      <c r="B589">
        <v>2021</v>
      </c>
      <c r="C589">
        <v>4</v>
      </c>
      <c r="D589" t="s">
        <v>7</v>
      </c>
      <c r="E589">
        <v>75</v>
      </c>
    </row>
    <row r="590" spans="1:5" x14ac:dyDescent="0.3">
      <c r="A590" t="s">
        <v>22</v>
      </c>
      <c r="B590">
        <v>2021</v>
      </c>
      <c r="C590">
        <v>4</v>
      </c>
      <c r="D590" t="s">
        <v>8</v>
      </c>
      <c r="E590">
        <v>76</v>
      </c>
    </row>
    <row r="591" spans="1:5" x14ac:dyDescent="0.3">
      <c r="A591" t="s">
        <v>23</v>
      </c>
      <c r="B591">
        <v>2019</v>
      </c>
      <c r="C591">
        <v>1</v>
      </c>
      <c r="D591" t="s">
        <v>5</v>
      </c>
      <c r="E591">
        <v>73</v>
      </c>
    </row>
    <row r="592" spans="1:5" x14ac:dyDescent="0.3">
      <c r="A592" t="s">
        <v>23</v>
      </c>
      <c r="B592">
        <v>2019</v>
      </c>
      <c r="C592">
        <v>1</v>
      </c>
      <c r="D592" t="s">
        <v>6</v>
      </c>
      <c r="E592">
        <v>101</v>
      </c>
    </row>
    <row r="593" spans="1:5" x14ac:dyDescent="0.3">
      <c r="A593" t="s">
        <v>23</v>
      </c>
      <c r="B593">
        <v>2019</v>
      </c>
      <c r="C593">
        <v>1</v>
      </c>
      <c r="D593" t="s">
        <v>7</v>
      </c>
      <c r="E593">
        <v>83</v>
      </c>
    </row>
    <row r="594" spans="1:5" x14ac:dyDescent="0.3">
      <c r="A594" t="s">
        <v>23</v>
      </c>
      <c r="B594">
        <v>2019</v>
      </c>
      <c r="C594">
        <v>1</v>
      </c>
      <c r="D594" t="s">
        <v>8</v>
      </c>
      <c r="E594">
        <v>95</v>
      </c>
    </row>
    <row r="595" spans="1:5" x14ac:dyDescent="0.3">
      <c r="A595" t="s">
        <v>23</v>
      </c>
      <c r="B595">
        <v>2019</v>
      </c>
      <c r="C595">
        <v>2</v>
      </c>
      <c r="D595" t="s">
        <v>5</v>
      </c>
      <c r="E595">
        <v>71</v>
      </c>
    </row>
    <row r="596" spans="1:5" x14ac:dyDescent="0.3">
      <c r="A596" t="s">
        <v>23</v>
      </c>
      <c r="B596">
        <v>2019</v>
      </c>
      <c r="C596">
        <v>2</v>
      </c>
      <c r="D596" t="s">
        <v>6</v>
      </c>
      <c r="E596">
        <v>89</v>
      </c>
    </row>
    <row r="597" spans="1:5" x14ac:dyDescent="0.3">
      <c r="A597" t="s">
        <v>23</v>
      </c>
      <c r="B597">
        <v>2019</v>
      </c>
      <c r="C597">
        <v>2</v>
      </c>
      <c r="D597" t="s">
        <v>7</v>
      </c>
      <c r="E597">
        <v>79</v>
      </c>
    </row>
    <row r="598" spans="1:5" x14ac:dyDescent="0.3">
      <c r="A598" t="s">
        <v>23</v>
      </c>
      <c r="B598">
        <v>2019</v>
      </c>
      <c r="C598">
        <v>2</v>
      </c>
      <c r="D598" t="s">
        <v>8</v>
      </c>
      <c r="E598">
        <v>88</v>
      </c>
    </row>
    <row r="599" spans="1:5" x14ac:dyDescent="0.3">
      <c r="A599" t="s">
        <v>23</v>
      </c>
      <c r="B599">
        <v>2019</v>
      </c>
      <c r="C599">
        <v>3</v>
      </c>
      <c r="D599" t="s">
        <v>5</v>
      </c>
      <c r="E599">
        <v>62</v>
      </c>
    </row>
    <row r="600" spans="1:5" x14ac:dyDescent="0.3">
      <c r="A600" t="s">
        <v>23</v>
      </c>
      <c r="B600">
        <v>2019</v>
      </c>
      <c r="C600">
        <v>3</v>
      </c>
      <c r="D600" t="s">
        <v>6</v>
      </c>
      <c r="E600">
        <v>91</v>
      </c>
    </row>
    <row r="601" spans="1:5" x14ac:dyDescent="0.3">
      <c r="A601" t="s">
        <v>23</v>
      </c>
      <c r="B601">
        <v>2019</v>
      </c>
      <c r="C601">
        <v>3</v>
      </c>
      <c r="D601" t="s">
        <v>7</v>
      </c>
      <c r="E601">
        <v>82</v>
      </c>
    </row>
    <row r="602" spans="1:5" x14ac:dyDescent="0.3">
      <c r="A602" t="s">
        <v>23</v>
      </c>
      <c r="B602">
        <v>2019</v>
      </c>
      <c r="C602">
        <v>3</v>
      </c>
      <c r="D602" t="s">
        <v>8</v>
      </c>
      <c r="E602">
        <v>87</v>
      </c>
    </row>
    <row r="603" spans="1:5" x14ac:dyDescent="0.3">
      <c r="A603" t="s">
        <v>23</v>
      </c>
      <c r="B603">
        <v>2019</v>
      </c>
      <c r="C603">
        <v>4</v>
      </c>
      <c r="D603" t="s">
        <v>5</v>
      </c>
      <c r="E603">
        <v>54</v>
      </c>
    </row>
    <row r="604" spans="1:5" x14ac:dyDescent="0.3">
      <c r="A604" t="s">
        <v>23</v>
      </c>
      <c r="B604">
        <v>2019</v>
      </c>
      <c r="C604">
        <v>4</v>
      </c>
      <c r="D604" t="s">
        <v>6</v>
      </c>
      <c r="E604">
        <v>92</v>
      </c>
    </row>
    <row r="605" spans="1:5" x14ac:dyDescent="0.3">
      <c r="A605" t="s">
        <v>23</v>
      </c>
      <c r="B605">
        <v>2019</v>
      </c>
      <c r="C605">
        <v>4</v>
      </c>
      <c r="D605" t="s">
        <v>7</v>
      </c>
      <c r="E605">
        <v>78</v>
      </c>
    </row>
    <row r="606" spans="1:5" x14ac:dyDescent="0.3">
      <c r="A606" t="s">
        <v>23</v>
      </c>
      <c r="B606">
        <v>2019</v>
      </c>
      <c r="C606">
        <v>4</v>
      </c>
      <c r="D606" t="s">
        <v>8</v>
      </c>
      <c r="E606">
        <v>85</v>
      </c>
    </row>
    <row r="607" spans="1:5" x14ac:dyDescent="0.3">
      <c r="A607" t="s">
        <v>23</v>
      </c>
      <c r="B607">
        <v>2020</v>
      </c>
      <c r="C607">
        <v>1</v>
      </c>
      <c r="D607" t="s">
        <v>5</v>
      </c>
      <c r="E607">
        <v>54</v>
      </c>
    </row>
    <row r="608" spans="1:5" x14ac:dyDescent="0.3">
      <c r="A608" t="s">
        <v>23</v>
      </c>
      <c r="B608">
        <v>2020</v>
      </c>
      <c r="C608">
        <v>1</v>
      </c>
      <c r="D608" t="s">
        <v>6</v>
      </c>
      <c r="E608">
        <v>95</v>
      </c>
    </row>
    <row r="609" spans="1:5" x14ac:dyDescent="0.3">
      <c r="A609" t="s">
        <v>23</v>
      </c>
      <c r="B609">
        <v>2020</v>
      </c>
      <c r="C609">
        <v>1</v>
      </c>
      <c r="D609" t="s">
        <v>7</v>
      </c>
      <c r="E609">
        <v>76</v>
      </c>
    </row>
    <row r="610" spans="1:5" x14ac:dyDescent="0.3">
      <c r="A610" t="s">
        <v>23</v>
      </c>
      <c r="B610">
        <v>2020</v>
      </c>
      <c r="C610">
        <v>1</v>
      </c>
      <c r="D610" t="s">
        <v>8</v>
      </c>
      <c r="E610">
        <v>90</v>
      </c>
    </row>
    <row r="611" spans="1:5" x14ac:dyDescent="0.3">
      <c r="A611" t="s">
        <v>23</v>
      </c>
      <c r="B611">
        <v>2020</v>
      </c>
      <c r="C611">
        <v>2</v>
      </c>
      <c r="D611" t="s">
        <v>5</v>
      </c>
      <c r="E611">
        <v>55</v>
      </c>
    </row>
    <row r="612" spans="1:5" x14ac:dyDescent="0.3">
      <c r="A612" t="s">
        <v>23</v>
      </c>
      <c r="B612">
        <v>2020</v>
      </c>
      <c r="C612">
        <v>2</v>
      </c>
      <c r="D612" t="s">
        <v>6</v>
      </c>
      <c r="E612">
        <v>108</v>
      </c>
    </row>
    <row r="613" spans="1:5" x14ac:dyDescent="0.3">
      <c r="A613" t="s">
        <v>23</v>
      </c>
      <c r="B613">
        <v>2020</v>
      </c>
      <c r="C613">
        <v>2</v>
      </c>
      <c r="D613" t="s">
        <v>7</v>
      </c>
      <c r="E613">
        <v>81</v>
      </c>
    </row>
    <row r="614" spans="1:5" x14ac:dyDescent="0.3">
      <c r="A614" t="s">
        <v>23</v>
      </c>
      <c r="B614">
        <v>2020</v>
      </c>
      <c r="C614">
        <v>2</v>
      </c>
      <c r="D614" t="s">
        <v>8</v>
      </c>
      <c r="E614">
        <v>98</v>
      </c>
    </row>
    <row r="615" spans="1:5" x14ac:dyDescent="0.3">
      <c r="A615" t="s">
        <v>23</v>
      </c>
      <c r="B615">
        <v>2020</v>
      </c>
      <c r="C615">
        <v>3</v>
      </c>
      <c r="D615" t="s">
        <v>5</v>
      </c>
      <c r="E615">
        <v>54</v>
      </c>
    </row>
    <row r="616" spans="1:5" x14ac:dyDescent="0.3">
      <c r="A616" t="s">
        <v>23</v>
      </c>
      <c r="B616">
        <v>2020</v>
      </c>
      <c r="C616">
        <v>3</v>
      </c>
      <c r="D616" t="s">
        <v>6</v>
      </c>
      <c r="E616">
        <v>98</v>
      </c>
    </row>
    <row r="617" spans="1:5" x14ac:dyDescent="0.3">
      <c r="A617" t="s">
        <v>23</v>
      </c>
      <c r="B617">
        <v>2020</v>
      </c>
      <c r="C617">
        <v>3</v>
      </c>
      <c r="D617" t="s">
        <v>7</v>
      </c>
      <c r="E617">
        <v>79</v>
      </c>
    </row>
    <row r="618" spans="1:5" x14ac:dyDescent="0.3">
      <c r="A618" t="s">
        <v>23</v>
      </c>
      <c r="B618">
        <v>2020</v>
      </c>
      <c r="C618">
        <v>3</v>
      </c>
      <c r="D618" t="s">
        <v>8</v>
      </c>
      <c r="E618">
        <v>108</v>
      </c>
    </row>
    <row r="619" spans="1:5" x14ac:dyDescent="0.3">
      <c r="A619" t="s">
        <v>23</v>
      </c>
      <c r="B619">
        <v>2020</v>
      </c>
      <c r="C619">
        <v>4</v>
      </c>
      <c r="D619" t="s">
        <v>5</v>
      </c>
      <c r="E619">
        <v>55</v>
      </c>
    </row>
    <row r="620" spans="1:5" x14ac:dyDescent="0.3">
      <c r="A620" t="s">
        <v>23</v>
      </c>
      <c r="B620">
        <v>2020</v>
      </c>
      <c r="C620">
        <v>4</v>
      </c>
      <c r="D620" t="s">
        <v>6</v>
      </c>
      <c r="E620">
        <v>96</v>
      </c>
    </row>
    <row r="621" spans="1:5" x14ac:dyDescent="0.3">
      <c r="A621" t="s">
        <v>23</v>
      </c>
      <c r="B621">
        <v>2020</v>
      </c>
      <c r="C621">
        <v>4</v>
      </c>
      <c r="D621" t="s">
        <v>7</v>
      </c>
      <c r="E621">
        <v>79</v>
      </c>
    </row>
    <row r="622" spans="1:5" x14ac:dyDescent="0.3">
      <c r="A622" t="s">
        <v>23</v>
      </c>
      <c r="B622">
        <v>2020</v>
      </c>
      <c r="C622">
        <v>4</v>
      </c>
      <c r="D622" t="s">
        <v>8</v>
      </c>
      <c r="E622">
        <v>109</v>
      </c>
    </row>
    <row r="623" spans="1:5" x14ac:dyDescent="0.3">
      <c r="A623" t="s">
        <v>23</v>
      </c>
      <c r="B623">
        <v>2021</v>
      </c>
      <c r="C623">
        <v>1</v>
      </c>
      <c r="D623" t="s">
        <v>5</v>
      </c>
      <c r="E623">
        <v>56</v>
      </c>
    </row>
    <row r="624" spans="1:5" x14ac:dyDescent="0.3">
      <c r="A624" t="s">
        <v>23</v>
      </c>
      <c r="B624">
        <v>2021</v>
      </c>
      <c r="C624">
        <v>1</v>
      </c>
      <c r="D624" t="s">
        <v>6</v>
      </c>
      <c r="E624">
        <v>100</v>
      </c>
    </row>
    <row r="625" spans="1:5" x14ac:dyDescent="0.3">
      <c r="A625" t="s">
        <v>23</v>
      </c>
      <c r="B625">
        <v>2021</v>
      </c>
      <c r="C625">
        <v>1</v>
      </c>
      <c r="D625" t="s">
        <v>7</v>
      </c>
      <c r="E625">
        <v>86</v>
      </c>
    </row>
    <row r="626" spans="1:5" x14ac:dyDescent="0.3">
      <c r="A626" t="s">
        <v>23</v>
      </c>
      <c r="B626">
        <v>2021</v>
      </c>
      <c r="C626">
        <v>1</v>
      </c>
      <c r="D626" t="s">
        <v>8</v>
      </c>
      <c r="E626">
        <v>103</v>
      </c>
    </row>
    <row r="627" spans="1:5" x14ac:dyDescent="0.3">
      <c r="A627" t="s">
        <v>23</v>
      </c>
      <c r="B627">
        <v>2021</v>
      </c>
      <c r="C627">
        <v>2</v>
      </c>
      <c r="D627" t="s">
        <v>5</v>
      </c>
      <c r="E627">
        <v>53</v>
      </c>
    </row>
    <row r="628" spans="1:5" x14ac:dyDescent="0.3">
      <c r="A628" t="s">
        <v>23</v>
      </c>
      <c r="B628">
        <v>2021</v>
      </c>
      <c r="C628">
        <v>2</v>
      </c>
      <c r="D628" t="s">
        <v>6</v>
      </c>
      <c r="E628">
        <v>107</v>
      </c>
    </row>
    <row r="629" spans="1:5" x14ac:dyDescent="0.3">
      <c r="A629" t="s">
        <v>23</v>
      </c>
      <c r="B629">
        <v>2021</v>
      </c>
      <c r="C629">
        <v>2</v>
      </c>
      <c r="D629" t="s">
        <v>7</v>
      </c>
      <c r="E629">
        <v>88</v>
      </c>
    </row>
    <row r="630" spans="1:5" x14ac:dyDescent="0.3">
      <c r="A630" t="s">
        <v>23</v>
      </c>
      <c r="B630">
        <v>2021</v>
      </c>
      <c r="C630">
        <v>2</v>
      </c>
      <c r="D630" t="s">
        <v>8</v>
      </c>
      <c r="E630">
        <v>98</v>
      </c>
    </row>
    <row r="631" spans="1:5" x14ac:dyDescent="0.3">
      <c r="A631" t="s">
        <v>23</v>
      </c>
      <c r="B631">
        <v>2021</v>
      </c>
      <c r="C631">
        <v>3</v>
      </c>
      <c r="D631" t="s">
        <v>5</v>
      </c>
      <c r="E631">
        <v>54</v>
      </c>
    </row>
    <row r="632" spans="1:5" x14ac:dyDescent="0.3">
      <c r="A632" t="s">
        <v>23</v>
      </c>
      <c r="B632">
        <v>2021</v>
      </c>
      <c r="C632">
        <v>3</v>
      </c>
      <c r="D632" t="s">
        <v>6</v>
      </c>
      <c r="E632">
        <v>109</v>
      </c>
    </row>
    <row r="633" spans="1:5" x14ac:dyDescent="0.3">
      <c r="A633" t="s">
        <v>23</v>
      </c>
      <c r="B633">
        <v>2021</v>
      </c>
      <c r="C633">
        <v>3</v>
      </c>
      <c r="D633" t="s">
        <v>7</v>
      </c>
      <c r="E633">
        <v>85</v>
      </c>
    </row>
    <row r="634" spans="1:5" x14ac:dyDescent="0.3">
      <c r="A634" t="s">
        <v>23</v>
      </c>
      <c r="B634">
        <v>2021</v>
      </c>
      <c r="C634">
        <v>3</v>
      </c>
      <c r="D634" t="s">
        <v>8</v>
      </c>
      <c r="E634">
        <v>99</v>
      </c>
    </row>
    <row r="635" spans="1:5" x14ac:dyDescent="0.3">
      <c r="A635" t="s">
        <v>23</v>
      </c>
      <c r="B635">
        <v>2021</v>
      </c>
      <c r="C635">
        <v>4</v>
      </c>
      <c r="D635" t="s">
        <v>5</v>
      </c>
      <c r="E635">
        <v>52</v>
      </c>
    </row>
    <row r="636" spans="1:5" x14ac:dyDescent="0.3">
      <c r="A636" t="s">
        <v>23</v>
      </c>
      <c r="B636">
        <v>2021</v>
      </c>
      <c r="C636">
        <v>4</v>
      </c>
      <c r="D636" t="s">
        <v>6</v>
      </c>
      <c r="E636">
        <v>116</v>
      </c>
    </row>
    <row r="637" spans="1:5" x14ac:dyDescent="0.3">
      <c r="A637" t="s">
        <v>23</v>
      </c>
      <c r="B637">
        <v>2021</v>
      </c>
      <c r="C637">
        <v>4</v>
      </c>
      <c r="D637" t="s">
        <v>7</v>
      </c>
      <c r="E637">
        <v>89</v>
      </c>
    </row>
    <row r="638" spans="1:5" x14ac:dyDescent="0.3">
      <c r="A638" t="s">
        <v>23</v>
      </c>
      <c r="B638">
        <v>2021</v>
      </c>
      <c r="C638">
        <v>4</v>
      </c>
      <c r="D638" t="s">
        <v>8</v>
      </c>
      <c r="E638">
        <v>102</v>
      </c>
    </row>
    <row r="639" spans="1:5" x14ac:dyDescent="0.3">
      <c r="A639" t="s">
        <v>24</v>
      </c>
      <c r="B639">
        <v>2019</v>
      </c>
      <c r="C639">
        <v>1</v>
      </c>
      <c r="D639" t="s">
        <v>5</v>
      </c>
      <c r="E639">
        <v>11</v>
      </c>
    </row>
    <row r="640" spans="1:5" x14ac:dyDescent="0.3">
      <c r="A640" t="s">
        <v>24</v>
      </c>
      <c r="B640">
        <v>2019</v>
      </c>
      <c r="C640">
        <v>1</v>
      </c>
      <c r="D640" t="s">
        <v>6</v>
      </c>
      <c r="E640">
        <v>25</v>
      </c>
    </row>
    <row r="641" spans="1:5" x14ac:dyDescent="0.3">
      <c r="A641" t="s">
        <v>24</v>
      </c>
      <c r="B641">
        <v>2019</v>
      </c>
      <c r="C641">
        <v>1</v>
      </c>
      <c r="D641" t="s">
        <v>7</v>
      </c>
      <c r="E641">
        <v>15</v>
      </c>
    </row>
    <row r="642" spans="1:5" x14ac:dyDescent="0.3">
      <c r="A642" t="s">
        <v>24</v>
      </c>
      <c r="B642">
        <v>2019</v>
      </c>
      <c r="C642">
        <v>1</v>
      </c>
      <c r="D642" t="s">
        <v>8</v>
      </c>
      <c r="E642">
        <v>21</v>
      </c>
    </row>
    <row r="643" spans="1:5" x14ac:dyDescent="0.3">
      <c r="A643" t="s">
        <v>24</v>
      </c>
      <c r="B643">
        <v>2019</v>
      </c>
      <c r="C643">
        <v>2</v>
      </c>
      <c r="D643" t="s">
        <v>5</v>
      </c>
      <c r="E643">
        <v>9</v>
      </c>
    </row>
    <row r="644" spans="1:5" x14ac:dyDescent="0.3">
      <c r="A644" t="s">
        <v>24</v>
      </c>
      <c r="B644">
        <v>2019</v>
      </c>
      <c r="C644">
        <v>2</v>
      </c>
      <c r="D644" t="s">
        <v>6</v>
      </c>
      <c r="E644">
        <v>20</v>
      </c>
    </row>
    <row r="645" spans="1:5" x14ac:dyDescent="0.3">
      <c r="A645" t="s">
        <v>24</v>
      </c>
      <c r="B645">
        <v>2019</v>
      </c>
      <c r="C645">
        <v>2</v>
      </c>
      <c r="D645" t="s">
        <v>7</v>
      </c>
      <c r="E645">
        <v>16</v>
      </c>
    </row>
    <row r="646" spans="1:5" x14ac:dyDescent="0.3">
      <c r="A646" t="s">
        <v>24</v>
      </c>
      <c r="B646">
        <v>2019</v>
      </c>
      <c r="C646">
        <v>2</v>
      </c>
      <c r="D646" t="s">
        <v>8</v>
      </c>
      <c r="E646">
        <v>20</v>
      </c>
    </row>
    <row r="647" spans="1:5" x14ac:dyDescent="0.3">
      <c r="A647" t="s">
        <v>24</v>
      </c>
      <c r="B647">
        <v>2019</v>
      </c>
      <c r="C647">
        <v>3</v>
      </c>
      <c r="D647" t="s">
        <v>5</v>
      </c>
      <c r="E647">
        <v>10</v>
      </c>
    </row>
    <row r="648" spans="1:5" x14ac:dyDescent="0.3">
      <c r="A648" t="s">
        <v>24</v>
      </c>
      <c r="B648">
        <v>2019</v>
      </c>
      <c r="C648">
        <v>3</v>
      </c>
      <c r="D648" t="s">
        <v>6</v>
      </c>
      <c r="E648">
        <v>22</v>
      </c>
    </row>
    <row r="649" spans="1:5" x14ac:dyDescent="0.3">
      <c r="A649" t="s">
        <v>24</v>
      </c>
      <c r="B649">
        <v>2019</v>
      </c>
      <c r="C649">
        <v>3</v>
      </c>
      <c r="D649" t="s">
        <v>7</v>
      </c>
      <c r="E649">
        <v>15</v>
      </c>
    </row>
    <row r="650" spans="1:5" x14ac:dyDescent="0.3">
      <c r="A650" t="s">
        <v>24</v>
      </c>
      <c r="B650">
        <v>2019</v>
      </c>
      <c r="C650">
        <v>3</v>
      </c>
      <c r="D650" t="s">
        <v>8</v>
      </c>
      <c r="E650">
        <v>23</v>
      </c>
    </row>
    <row r="651" spans="1:5" x14ac:dyDescent="0.3">
      <c r="A651" t="s">
        <v>24</v>
      </c>
      <c r="B651">
        <v>2019</v>
      </c>
      <c r="C651">
        <v>4</v>
      </c>
      <c r="D651" t="s">
        <v>5</v>
      </c>
      <c r="E651">
        <v>12</v>
      </c>
    </row>
    <row r="652" spans="1:5" x14ac:dyDescent="0.3">
      <c r="A652" t="s">
        <v>24</v>
      </c>
      <c r="B652">
        <v>2019</v>
      </c>
      <c r="C652">
        <v>4</v>
      </c>
      <c r="D652" t="s">
        <v>6</v>
      </c>
      <c r="E652">
        <v>22</v>
      </c>
    </row>
    <row r="653" spans="1:5" x14ac:dyDescent="0.3">
      <c r="A653" t="s">
        <v>24</v>
      </c>
      <c r="B653">
        <v>2019</v>
      </c>
      <c r="C653">
        <v>4</v>
      </c>
      <c r="D653" t="s">
        <v>7</v>
      </c>
      <c r="E653">
        <v>16</v>
      </c>
    </row>
    <row r="654" spans="1:5" x14ac:dyDescent="0.3">
      <c r="A654" t="s">
        <v>24</v>
      </c>
      <c r="B654">
        <v>2019</v>
      </c>
      <c r="C654">
        <v>4</v>
      </c>
      <c r="D654" t="s">
        <v>8</v>
      </c>
      <c r="E654">
        <v>23</v>
      </c>
    </row>
    <row r="655" spans="1:5" x14ac:dyDescent="0.3">
      <c r="A655" t="s">
        <v>24</v>
      </c>
      <c r="B655">
        <v>2020</v>
      </c>
      <c r="C655">
        <v>1</v>
      </c>
      <c r="D655" t="s">
        <v>5</v>
      </c>
      <c r="E655">
        <v>12</v>
      </c>
    </row>
    <row r="656" spans="1:5" x14ac:dyDescent="0.3">
      <c r="A656" t="s">
        <v>24</v>
      </c>
      <c r="B656">
        <v>2020</v>
      </c>
      <c r="C656">
        <v>1</v>
      </c>
      <c r="D656" t="s">
        <v>6</v>
      </c>
      <c r="E656">
        <v>27</v>
      </c>
    </row>
    <row r="657" spans="1:5" x14ac:dyDescent="0.3">
      <c r="A657" t="s">
        <v>24</v>
      </c>
      <c r="B657">
        <v>2020</v>
      </c>
      <c r="C657">
        <v>1</v>
      </c>
      <c r="D657" t="s">
        <v>7</v>
      </c>
      <c r="E657">
        <v>12</v>
      </c>
    </row>
    <row r="658" spans="1:5" x14ac:dyDescent="0.3">
      <c r="A658" t="s">
        <v>24</v>
      </c>
      <c r="B658">
        <v>2020</v>
      </c>
      <c r="C658">
        <v>1</v>
      </c>
      <c r="D658" t="s">
        <v>8</v>
      </c>
      <c r="E658">
        <v>24</v>
      </c>
    </row>
    <row r="659" spans="1:5" x14ac:dyDescent="0.3">
      <c r="A659" t="s">
        <v>24</v>
      </c>
      <c r="B659">
        <v>2020</v>
      </c>
      <c r="C659">
        <v>2</v>
      </c>
      <c r="D659" t="s">
        <v>5</v>
      </c>
      <c r="E659">
        <v>9</v>
      </c>
    </row>
    <row r="660" spans="1:5" x14ac:dyDescent="0.3">
      <c r="A660" t="s">
        <v>24</v>
      </c>
      <c r="B660">
        <v>2020</v>
      </c>
      <c r="C660">
        <v>2</v>
      </c>
      <c r="D660" t="s">
        <v>6</v>
      </c>
      <c r="E660">
        <v>23</v>
      </c>
    </row>
    <row r="661" spans="1:5" x14ac:dyDescent="0.3">
      <c r="A661" t="s">
        <v>24</v>
      </c>
      <c r="B661">
        <v>2020</v>
      </c>
      <c r="C661">
        <v>2</v>
      </c>
      <c r="D661" t="s">
        <v>7</v>
      </c>
      <c r="E661">
        <v>14</v>
      </c>
    </row>
    <row r="662" spans="1:5" x14ac:dyDescent="0.3">
      <c r="A662" t="s">
        <v>24</v>
      </c>
      <c r="B662">
        <v>2020</v>
      </c>
      <c r="C662">
        <v>2</v>
      </c>
      <c r="D662" t="s">
        <v>8</v>
      </c>
      <c r="E662">
        <v>24</v>
      </c>
    </row>
    <row r="663" spans="1:5" x14ac:dyDescent="0.3">
      <c r="A663" t="s">
        <v>24</v>
      </c>
      <c r="B663">
        <v>2020</v>
      </c>
      <c r="C663">
        <v>3</v>
      </c>
      <c r="D663" t="s">
        <v>5</v>
      </c>
      <c r="E663">
        <v>12</v>
      </c>
    </row>
    <row r="664" spans="1:5" x14ac:dyDescent="0.3">
      <c r="A664" t="s">
        <v>24</v>
      </c>
      <c r="B664">
        <v>2020</v>
      </c>
      <c r="C664">
        <v>3</v>
      </c>
      <c r="D664" t="s">
        <v>6</v>
      </c>
      <c r="E664">
        <v>26</v>
      </c>
    </row>
    <row r="665" spans="1:5" x14ac:dyDescent="0.3">
      <c r="A665" t="s">
        <v>24</v>
      </c>
      <c r="B665">
        <v>2020</v>
      </c>
      <c r="C665">
        <v>3</v>
      </c>
      <c r="D665" t="s">
        <v>7</v>
      </c>
      <c r="E665">
        <v>13</v>
      </c>
    </row>
    <row r="666" spans="1:5" x14ac:dyDescent="0.3">
      <c r="A666" t="s">
        <v>24</v>
      </c>
      <c r="B666">
        <v>2020</v>
      </c>
      <c r="C666">
        <v>3</v>
      </c>
      <c r="D666" t="s">
        <v>8</v>
      </c>
      <c r="E666">
        <v>30</v>
      </c>
    </row>
    <row r="667" spans="1:5" x14ac:dyDescent="0.3">
      <c r="A667" t="s">
        <v>24</v>
      </c>
      <c r="B667">
        <v>2020</v>
      </c>
      <c r="C667">
        <v>4</v>
      </c>
      <c r="D667" t="s">
        <v>5</v>
      </c>
      <c r="E667">
        <v>11</v>
      </c>
    </row>
    <row r="668" spans="1:5" x14ac:dyDescent="0.3">
      <c r="A668" t="s">
        <v>24</v>
      </c>
      <c r="B668">
        <v>2020</v>
      </c>
      <c r="C668">
        <v>4</v>
      </c>
      <c r="D668" t="s">
        <v>6</v>
      </c>
      <c r="E668">
        <v>27</v>
      </c>
    </row>
    <row r="669" spans="1:5" x14ac:dyDescent="0.3">
      <c r="A669" t="s">
        <v>24</v>
      </c>
      <c r="B669">
        <v>2020</v>
      </c>
      <c r="C669">
        <v>4</v>
      </c>
      <c r="D669" t="s">
        <v>7</v>
      </c>
      <c r="E669">
        <v>17</v>
      </c>
    </row>
    <row r="670" spans="1:5" x14ac:dyDescent="0.3">
      <c r="A670" t="s">
        <v>24</v>
      </c>
      <c r="B670">
        <v>2020</v>
      </c>
      <c r="C670">
        <v>4</v>
      </c>
      <c r="D670" t="s">
        <v>8</v>
      </c>
      <c r="E670">
        <v>29</v>
      </c>
    </row>
    <row r="671" spans="1:5" x14ac:dyDescent="0.3">
      <c r="A671" t="s">
        <v>24</v>
      </c>
      <c r="B671">
        <v>2021</v>
      </c>
      <c r="C671">
        <v>1</v>
      </c>
      <c r="D671" t="s">
        <v>5</v>
      </c>
      <c r="E671">
        <v>17</v>
      </c>
    </row>
    <row r="672" spans="1:5" x14ac:dyDescent="0.3">
      <c r="A672" t="s">
        <v>24</v>
      </c>
      <c r="B672">
        <v>2021</v>
      </c>
      <c r="C672">
        <v>1</v>
      </c>
      <c r="D672" t="s">
        <v>6</v>
      </c>
      <c r="E672">
        <v>29</v>
      </c>
    </row>
    <row r="673" spans="1:5" x14ac:dyDescent="0.3">
      <c r="A673" t="s">
        <v>24</v>
      </c>
      <c r="B673">
        <v>2021</v>
      </c>
      <c r="C673">
        <v>1</v>
      </c>
      <c r="D673" t="s">
        <v>7</v>
      </c>
      <c r="E673">
        <v>17</v>
      </c>
    </row>
    <row r="674" spans="1:5" x14ac:dyDescent="0.3">
      <c r="A674" t="s">
        <v>24</v>
      </c>
      <c r="B674">
        <v>2021</v>
      </c>
      <c r="C674">
        <v>1</v>
      </c>
      <c r="D674" t="s">
        <v>8</v>
      </c>
      <c r="E674">
        <v>26</v>
      </c>
    </row>
    <row r="675" spans="1:5" x14ac:dyDescent="0.3">
      <c r="A675" t="s">
        <v>24</v>
      </c>
      <c r="B675">
        <v>2021</v>
      </c>
      <c r="C675">
        <v>2</v>
      </c>
      <c r="D675" t="s">
        <v>5</v>
      </c>
      <c r="E675">
        <v>18</v>
      </c>
    </row>
    <row r="676" spans="1:5" x14ac:dyDescent="0.3">
      <c r="A676" t="s">
        <v>24</v>
      </c>
      <c r="B676">
        <v>2021</v>
      </c>
      <c r="C676">
        <v>2</v>
      </c>
      <c r="D676" t="s">
        <v>6</v>
      </c>
      <c r="E676">
        <v>36</v>
      </c>
    </row>
    <row r="677" spans="1:5" x14ac:dyDescent="0.3">
      <c r="A677" t="s">
        <v>24</v>
      </c>
      <c r="B677">
        <v>2021</v>
      </c>
      <c r="C677">
        <v>2</v>
      </c>
      <c r="D677" t="s">
        <v>7</v>
      </c>
      <c r="E677">
        <v>21</v>
      </c>
    </row>
    <row r="678" spans="1:5" x14ac:dyDescent="0.3">
      <c r="A678" t="s">
        <v>24</v>
      </c>
      <c r="B678">
        <v>2021</v>
      </c>
      <c r="C678">
        <v>2</v>
      </c>
      <c r="D678" t="s">
        <v>8</v>
      </c>
      <c r="E678">
        <v>22</v>
      </c>
    </row>
    <row r="679" spans="1:5" x14ac:dyDescent="0.3">
      <c r="A679" t="s">
        <v>24</v>
      </c>
      <c r="B679">
        <v>2021</v>
      </c>
      <c r="C679">
        <v>3</v>
      </c>
      <c r="D679" t="s">
        <v>5</v>
      </c>
      <c r="E679">
        <v>14</v>
      </c>
    </row>
    <row r="680" spans="1:5" x14ac:dyDescent="0.3">
      <c r="A680" t="s">
        <v>24</v>
      </c>
      <c r="B680">
        <v>2021</v>
      </c>
      <c r="C680">
        <v>3</v>
      </c>
      <c r="D680" t="s">
        <v>6</v>
      </c>
      <c r="E680">
        <v>33</v>
      </c>
    </row>
    <row r="681" spans="1:5" x14ac:dyDescent="0.3">
      <c r="A681" t="s">
        <v>24</v>
      </c>
      <c r="B681">
        <v>2021</v>
      </c>
      <c r="C681">
        <v>3</v>
      </c>
      <c r="D681" t="s">
        <v>7</v>
      </c>
      <c r="E681">
        <v>16</v>
      </c>
    </row>
    <row r="682" spans="1:5" x14ac:dyDescent="0.3">
      <c r="A682" t="s">
        <v>24</v>
      </c>
      <c r="B682">
        <v>2021</v>
      </c>
      <c r="C682">
        <v>3</v>
      </c>
      <c r="D682" t="s">
        <v>8</v>
      </c>
      <c r="E682">
        <v>23</v>
      </c>
    </row>
    <row r="683" spans="1:5" x14ac:dyDescent="0.3">
      <c r="A683" t="s">
        <v>24</v>
      </c>
      <c r="B683">
        <v>2021</v>
      </c>
      <c r="C683">
        <v>4</v>
      </c>
      <c r="D683" t="s">
        <v>5</v>
      </c>
      <c r="E683">
        <v>13</v>
      </c>
    </row>
    <row r="684" spans="1:5" x14ac:dyDescent="0.3">
      <c r="A684" t="s">
        <v>24</v>
      </c>
      <c r="B684">
        <v>2021</v>
      </c>
      <c r="C684">
        <v>4</v>
      </c>
      <c r="D684" t="s">
        <v>6</v>
      </c>
      <c r="E684">
        <v>31</v>
      </c>
    </row>
    <row r="685" spans="1:5" x14ac:dyDescent="0.3">
      <c r="A685" t="s">
        <v>24</v>
      </c>
      <c r="B685">
        <v>2021</v>
      </c>
      <c r="C685">
        <v>4</v>
      </c>
      <c r="D685" t="s">
        <v>7</v>
      </c>
      <c r="E685">
        <v>13</v>
      </c>
    </row>
    <row r="686" spans="1:5" x14ac:dyDescent="0.3">
      <c r="A686" t="s">
        <v>24</v>
      </c>
      <c r="B686">
        <v>2021</v>
      </c>
      <c r="C686">
        <v>4</v>
      </c>
      <c r="D686" t="s">
        <v>8</v>
      </c>
      <c r="E686">
        <v>21</v>
      </c>
    </row>
    <row r="687" spans="1:5" x14ac:dyDescent="0.3">
      <c r="A687" t="s">
        <v>25</v>
      </c>
      <c r="B687">
        <v>2019</v>
      </c>
      <c r="C687">
        <v>1</v>
      </c>
      <c r="D687" t="s">
        <v>5</v>
      </c>
      <c r="E687">
        <v>25</v>
      </c>
    </row>
    <row r="688" spans="1:5" x14ac:dyDescent="0.3">
      <c r="A688" t="s">
        <v>25</v>
      </c>
      <c r="B688">
        <v>2019</v>
      </c>
      <c r="C688">
        <v>1</v>
      </c>
      <c r="D688" t="s">
        <v>10</v>
      </c>
      <c r="E688">
        <v>6</v>
      </c>
    </row>
    <row r="689" spans="1:5" x14ac:dyDescent="0.3">
      <c r="A689" t="s">
        <v>25</v>
      </c>
      <c r="B689">
        <v>2019</v>
      </c>
      <c r="C689">
        <v>1</v>
      </c>
      <c r="D689" t="s">
        <v>6</v>
      </c>
      <c r="E689">
        <v>31</v>
      </c>
    </row>
    <row r="690" spans="1:5" x14ac:dyDescent="0.3">
      <c r="A690" t="s">
        <v>25</v>
      </c>
      <c r="B690">
        <v>2019</v>
      </c>
      <c r="C690">
        <v>1</v>
      </c>
      <c r="D690" t="s">
        <v>12</v>
      </c>
      <c r="E690">
        <v>16</v>
      </c>
    </row>
    <row r="691" spans="1:5" x14ac:dyDescent="0.3">
      <c r="A691" t="s">
        <v>25</v>
      </c>
      <c r="B691">
        <v>2019</v>
      </c>
      <c r="C691">
        <v>1</v>
      </c>
      <c r="D691" t="s">
        <v>7</v>
      </c>
      <c r="E691">
        <v>43</v>
      </c>
    </row>
    <row r="692" spans="1:5" x14ac:dyDescent="0.3">
      <c r="A692" t="s">
        <v>25</v>
      </c>
      <c r="B692">
        <v>2019</v>
      </c>
      <c r="C692">
        <v>1</v>
      </c>
      <c r="D692" t="s">
        <v>13</v>
      </c>
      <c r="E692">
        <v>3</v>
      </c>
    </row>
    <row r="693" spans="1:5" x14ac:dyDescent="0.3">
      <c r="A693" t="s">
        <v>25</v>
      </c>
      <c r="B693">
        <v>2019</v>
      </c>
      <c r="C693">
        <v>1</v>
      </c>
      <c r="D693" t="s">
        <v>8</v>
      </c>
      <c r="E693">
        <v>33</v>
      </c>
    </row>
    <row r="694" spans="1:5" x14ac:dyDescent="0.3">
      <c r="A694" t="s">
        <v>25</v>
      </c>
      <c r="B694">
        <v>2019</v>
      </c>
      <c r="C694">
        <v>1</v>
      </c>
      <c r="D694" t="s">
        <v>14</v>
      </c>
      <c r="E694">
        <v>30</v>
      </c>
    </row>
    <row r="695" spans="1:5" x14ac:dyDescent="0.3">
      <c r="A695" t="s">
        <v>25</v>
      </c>
      <c r="B695">
        <v>2019</v>
      </c>
      <c r="C695">
        <v>2</v>
      </c>
      <c r="D695" t="s">
        <v>5</v>
      </c>
      <c r="E695">
        <v>25</v>
      </c>
    </row>
    <row r="696" spans="1:5" x14ac:dyDescent="0.3">
      <c r="A696" t="s">
        <v>25</v>
      </c>
      <c r="B696">
        <v>2019</v>
      </c>
      <c r="C696">
        <v>2</v>
      </c>
      <c r="D696" t="s">
        <v>10</v>
      </c>
      <c r="E696">
        <v>5</v>
      </c>
    </row>
    <row r="697" spans="1:5" x14ac:dyDescent="0.3">
      <c r="A697" t="s">
        <v>25</v>
      </c>
      <c r="B697">
        <v>2019</v>
      </c>
      <c r="C697">
        <v>2</v>
      </c>
      <c r="D697" t="s">
        <v>6</v>
      </c>
      <c r="E697">
        <v>29</v>
      </c>
    </row>
    <row r="698" spans="1:5" x14ac:dyDescent="0.3">
      <c r="A698" t="s">
        <v>25</v>
      </c>
      <c r="B698">
        <v>2019</v>
      </c>
      <c r="C698">
        <v>2</v>
      </c>
      <c r="D698" t="s">
        <v>12</v>
      </c>
      <c r="E698">
        <v>15</v>
      </c>
    </row>
    <row r="699" spans="1:5" x14ac:dyDescent="0.3">
      <c r="A699" t="s">
        <v>25</v>
      </c>
      <c r="B699">
        <v>2019</v>
      </c>
      <c r="C699">
        <v>2</v>
      </c>
      <c r="D699" t="s">
        <v>7</v>
      </c>
      <c r="E699">
        <v>38</v>
      </c>
    </row>
    <row r="700" spans="1:5" x14ac:dyDescent="0.3">
      <c r="A700" t="s">
        <v>25</v>
      </c>
      <c r="B700">
        <v>2019</v>
      </c>
      <c r="C700">
        <v>2</v>
      </c>
      <c r="D700" t="s">
        <v>13</v>
      </c>
      <c r="E700">
        <v>3</v>
      </c>
    </row>
    <row r="701" spans="1:5" x14ac:dyDescent="0.3">
      <c r="A701" t="s">
        <v>25</v>
      </c>
      <c r="B701">
        <v>2019</v>
      </c>
      <c r="C701">
        <v>2</v>
      </c>
      <c r="D701" t="s">
        <v>8</v>
      </c>
      <c r="E701">
        <v>33</v>
      </c>
    </row>
    <row r="702" spans="1:5" x14ac:dyDescent="0.3">
      <c r="A702" t="s">
        <v>25</v>
      </c>
      <c r="B702">
        <v>2019</v>
      </c>
      <c r="C702">
        <v>2</v>
      </c>
      <c r="D702" t="s">
        <v>14</v>
      </c>
      <c r="E702">
        <v>24</v>
      </c>
    </row>
    <row r="703" spans="1:5" x14ac:dyDescent="0.3">
      <c r="A703" t="s">
        <v>25</v>
      </c>
      <c r="B703">
        <v>2019</v>
      </c>
      <c r="C703">
        <v>3</v>
      </c>
      <c r="D703" t="s">
        <v>5</v>
      </c>
      <c r="E703">
        <v>25</v>
      </c>
    </row>
    <row r="704" spans="1:5" x14ac:dyDescent="0.3">
      <c r="A704" t="s">
        <v>25</v>
      </c>
      <c r="B704">
        <v>2019</v>
      </c>
      <c r="C704">
        <v>3</v>
      </c>
      <c r="D704" t="s">
        <v>10</v>
      </c>
      <c r="E704">
        <v>4</v>
      </c>
    </row>
    <row r="705" spans="1:5" x14ac:dyDescent="0.3">
      <c r="A705" t="s">
        <v>25</v>
      </c>
      <c r="B705">
        <v>2019</v>
      </c>
      <c r="C705">
        <v>3</v>
      </c>
      <c r="D705" t="s">
        <v>6</v>
      </c>
      <c r="E705">
        <v>28</v>
      </c>
    </row>
    <row r="706" spans="1:5" x14ac:dyDescent="0.3">
      <c r="A706" t="s">
        <v>25</v>
      </c>
      <c r="B706">
        <v>2019</v>
      </c>
      <c r="C706">
        <v>3</v>
      </c>
      <c r="D706" t="s">
        <v>12</v>
      </c>
      <c r="E706">
        <v>20</v>
      </c>
    </row>
    <row r="707" spans="1:5" x14ac:dyDescent="0.3">
      <c r="A707" t="s">
        <v>25</v>
      </c>
      <c r="B707">
        <v>2019</v>
      </c>
      <c r="C707">
        <v>3</v>
      </c>
      <c r="D707" t="s">
        <v>7</v>
      </c>
      <c r="E707">
        <v>34</v>
      </c>
    </row>
    <row r="708" spans="1:5" x14ac:dyDescent="0.3">
      <c r="A708" t="s">
        <v>25</v>
      </c>
      <c r="B708">
        <v>2019</v>
      </c>
      <c r="C708">
        <v>3</v>
      </c>
      <c r="D708" t="s">
        <v>13</v>
      </c>
      <c r="E708">
        <v>3</v>
      </c>
    </row>
    <row r="709" spans="1:5" x14ac:dyDescent="0.3">
      <c r="A709" t="s">
        <v>25</v>
      </c>
      <c r="B709">
        <v>2019</v>
      </c>
      <c r="C709">
        <v>3</v>
      </c>
      <c r="D709" t="s">
        <v>8</v>
      </c>
      <c r="E709">
        <v>32</v>
      </c>
    </row>
    <row r="710" spans="1:5" x14ac:dyDescent="0.3">
      <c r="A710" t="s">
        <v>25</v>
      </c>
      <c r="B710">
        <v>2019</v>
      </c>
      <c r="C710">
        <v>3</v>
      </c>
      <c r="D710" t="s">
        <v>14</v>
      </c>
      <c r="E710">
        <v>22</v>
      </c>
    </row>
    <row r="711" spans="1:5" x14ac:dyDescent="0.3">
      <c r="A711" t="s">
        <v>25</v>
      </c>
      <c r="B711">
        <v>2019</v>
      </c>
      <c r="C711">
        <v>4</v>
      </c>
      <c r="D711" t="s">
        <v>5</v>
      </c>
      <c r="E711">
        <v>22</v>
      </c>
    </row>
    <row r="712" spans="1:5" x14ac:dyDescent="0.3">
      <c r="A712" t="s">
        <v>25</v>
      </c>
      <c r="B712">
        <v>2019</v>
      </c>
      <c r="C712">
        <v>4</v>
      </c>
      <c r="D712" t="s">
        <v>10</v>
      </c>
      <c r="E712">
        <v>4</v>
      </c>
    </row>
    <row r="713" spans="1:5" x14ac:dyDescent="0.3">
      <c r="A713" t="s">
        <v>25</v>
      </c>
      <c r="B713">
        <v>2019</v>
      </c>
      <c r="C713">
        <v>4</v>
      </c>
      <c r="D713" t="s">
        <v>6</v>
      </c>
      <c r="E713">
        <v>28</v>
      </c>
    </row>
    <row r="714" spans="1:5" x14ac:dyDescent="0.3">
      <c r="A714" t="s">
        <v>25</v>
      </c>
      <c r="B714">
        <v>2019</v>
      </c>
      <c r="C714">
        <v>4</v>
      </c>
      <c r="D714" t="s">
        <v>11</v>
      </c>
      <c r="E714">
        <v>1</v>
      </c>
    </row>
    <row r="715" spans="1:5" x14ac:dyDescent="0.3">
      <c r="A715" t="s">
        <v>25</v>
      </c>
      <c r="B715">
        <v>2019</v>
      </c>
      <c r="C715">
        <v>4</v>
      </c>
      <c r="D715" t="s">
        <v>12</v>
      </c>
      <c r="E715">
        <v>18</v>
      </c>
    </row>
    <row r="716" spans="1:5" x14ac:dyDescent="0.3">
      <c r="A716" t="s">
        <v>25</v>
      </c>
      <c r="B716">
        <v>2019</v>
      </c>
      <c r="C716">
        <v>4</v>
      </c>
      <c r="D716" t="s">
        <v>7</v>
      </c>
      <c r="E716">
        <v>35</v>
      </c>
    </row>
    <row r="717" spans="1:5" x14ac:dyDescent="0.3">
      <c r="A717" t="s">
        <v>25</v>
      </c>
      <c r="B717">
        <v>2019</v>
      </c>
      <c r="C717">
        <v>4</v>
      </c>
      <c r="D717" t="s">
        <v>13</v>
      </c>
      <c r="E717">
        <v>3</v>
      </c>
    </row>
    <row r="718" spans="1:5" x14ac:dyDescent="0.3">
      <c r="A718" t="s">
        <v>25</v>
      </c>
      <c r="B718">
        <v>2019</v>
      </c>
      <c r="C718">
        <v>4</v>
      </c>
      <c r="D718" t="s">
        <v>8</v>
      </c>
      <c r="E718">
        <v>26</v>
      </c>
    </row>
    <row r="719" spans="1:5" x14ac:dyDescent="0.3">
      <c r="A719" t="s">
        <v>25</v>
      </c>
      <c r="B719">
        <v>2019</v>
      </c>
      <c r="C719">
        <v>4</v>
      </c>
      <c r="D719" t="s">
        <v>14</v>
      </c>
      <c r="E719">
        <v>25</v>
      </c>
    </row>
    <row r="720" spans="1:5" x14ac:dyDescent="0.3">
      <c r="A720" t="s">
        <v>25</v>
      </c>
      <c r="B720">
        <v>2020</v>
      </c>
      <c r="C720">
        <v>1</v>
      </c>
      <c r="D720" t="s">
        <v>5</v>
      </c>
      <c r="E720">
        <v>23</v>
      </c>
    </row>
    <row r="721" spans="1:5" x14ac:dyDescent="0.3">
      <c r="A721" t="s">
        <v>25</v>
      </c>
      <c r="B721">
        <v>2020</v>
      </c>
      <c r="C721">
        <v>1</v>
      </c>
      <c r="D721" t="s">
        <v>10</v>
      </c>
      <c r="E721">
        <v>4</v>
      </c>
    </row>
    <row r="722" spans="1:5" x14ac:dyDescent="0.3">
      <c r="A722" t="s">
        <v>25</v>
      </c>
      <c r="B722">
        <v>2020</v>
      </c>
      <c r="C722">
        <v>1</v>
      </c>
      <c r="D722" t="s">
        <v>6</v>
      </c>
      <c r="E722">
        <v>35</v>
      </c>
    </row>
    <row r="723" spans="1:5" x14ac:dyDescent="0.3">
      <c r="A723" t="s">
        <v>25</v>
      </c>
      <c r="B723">
        <v>2020</v>
      </c>
      <c r="C723">
        <v>1</v>
      </c>
      <c r="D723" t="s">
        <v>12</v>
      </c>
      <c r="E723">
        <v>18</v>
      </c>
    </row>
    <row r="724" spans="1:5" x14ac:dyDescent="0.3">
      <c r="A724" t="s">
        <v>25</v>
      </c>
      <c r="B724">
        <v>2020</v>
      </c>
      <c r="C724">
        <v>1</v>
      </c>
      <c r="D724" t="s">
        <v>7</v>
      </c>
      <c r="E724">
        <v>33</v>
      </c>
    </row>
    <row r="725" spans="1:5" x14ac:dyDescent="0.3">
      <c r="A725" t="s">
        <v>25</v>
      </c>
      <c r="B725">
        <v>2020</v>
      </c>
      <c r="C725">
        <v>1</v>
      </c>
      <c r="D725" t="s">
        <v>13</v>
      </c>
      <c r="E725">
        <v>3</v>
      </c>
    </row>
    <row r="726" spans="1:5" x14ac:dyDescent="0.3">
      <c r="A726" t="s">
        <v>25</v>
      </c>
      <c r="B726">
        <v>2020</v>
      </c>
      <c r="C726">
        <v>1</v>
      </c>
      <c r="D726" t="s">
        <v>8</v>
      </c>
      <c r="E726">
        <v>28</v>
      </c>
    </row>
    <row r="727" spans="1:5" x14ac:dyDescent="0.3">
      <c r="A727" t="s">
        <v>25</v>
      </c>
      <c r="B727">
        <v>2020</v>
      </c>
      <c r="C727">
        <v>1</v>
      </c>
      <c r="D727" t="s">
        <v>14</v>
      </c>
      <c r="E727">
        <v>21</v>
      </c>
    </row>
    <row r="728" spans="1:5" x14ac:dyDescent="0.3">
      <c r="A728" t="s">
        <v>25</v>
      </c>
      <c r="B728">
        <v>2020</v>
      </c>
      <c r="C728">
        <v>2</v>
      </c>
      <c r="D728" t="s">
        <v>5</v>
      </c>
      <c r="E728">
        <v>21</v>
      </c>
    </row>
    <row r="729" spans="1:5" x14ac:dyDescent="0.3">
      <c r="A729" t="s">
        <v>25</v>
      </c>
      <c r="B729">
        <v>2020</v>
      </c>
      <c r="C729">
        <v>2</v>
      </c>
      <c r="D729" t="s">
        <v>10</v>
      </c>
      <c r="E729">
        <v>4</v>
      </c>
    </row>
    <row r="730" spans="1:5" x14ac:dyDescent="0.3">
      <c r="A730" t="s">
        <v>25</v>
      </c>
      <c r="B730">
        <v>2020</v>
      </c>
      <c r="C730">
        <v>2</v>
      </c>
      <c r="D730" t="s">
        <v>6</v>
      </c>
      <c r="E730">
        <v>35</v>
      </c>
    </row>
    <row r="731" spans="1:5" x14ac:dyDescent="0.3">
      <c r="A731" t="s">
        <v>25</v>
      </c>
      <c r="B731">
        <v>2020</v>
      </c>
      <c r="C731">
        <v>2</v>
      </c>
      <c r="D731" t="s">
        <v>12</v>
      </c>
      <c r="E731">
        <v>15</v>
      </c>
    </row>
    <row r="732" spans="1:5" x14ac:dyDescent="0.3">
      <c r="A732" t="s">
        <v>25</v>
      </c>
      <c r="B732">
        <v>2020</v>
      </c>
      <c r="C732">
        <v>2</v>
      </c>
      <c r="D732" t="s">
        <v>7</v>
      </c>
      <c r="E732">
        <v>34</v>
      </c>
    </row>
    <row r="733" spans="1:5" x14ac:dyDescent="0.3">
      <c r="A733" t="s">
        <v>25</v>
      </c>
      <c r="B733">
        <v>2020</v>
      </c>
      <c r="C733">
        <v>2</v>
      </c>
      <c r="D733" t="s">
        <v>13</v>
      </c>
      <c r="E733">
        <v>3</v>
      </c>
    </row>
    <row r="734" spans="1:5" x14ac:dyDescent="0.3">
      <c r="A734" t="s">
        <v>25</v>
      </c>
      <c r="B734">
        <v>2020</v>
      </c>
      <c r="C734">
        <v>2</v>
      </c>
      <c r="D734" t="s">
        <v>8</v>
      </c>
      <c r="E734">
        <v>31</v>
      </c>
    </row>
    <row r="735" spans="1:5" x14ac:dyDescent="0.3">
      <c r="A735" t="s">
        <v>25</v>
      </c>
      <c r="B735">
        <v>2020</v>
      </c>
      <c r="C735">
        <v>2</v>
      </c>
      <c r="D735" t="s">
        <v>14</v>
      </c>
      <c r="E735">
        <v>21</v>
      </c>
    </row>
    <row r="736" spans="1:5" x14ac:dyDescent="0.3">
      <c r="A736" t="s">
        <v>25</v>
      </c>
      <c r="B736">
        <v>2020</v>
      </c>
      <c r="C736">
        <v>3</v>
      </c>
      <c r="D736" t="s">
        <v>5</v>
      </c>
      <c r="E736">
        <v>18</v>
      </c>
    </row>
    <row r="737" spans="1:5" x14ac:dyDescent="0.3">
      <c r="A737" t="s">
        <v>25</v>
      </c>
      <c r="B737">
        <v>2020</v>
      </c>
      <c r="C737">
        <v>3</v>
      </c>
      <c r="D737" t="s">
        <v>10</v>
      </c>
      <c r="E737">
        <v>4</v>
      </c>
    </row>
    <row r="738" spans="1:5" x14ac:dyDescent="0.3">
      <c r="A738" t="s">
        <v>25</v>
      </c>
      <c r="B738">
        <v>2020</v>
      </c>
      <c r="C738">
        <v>3</v>
      </c>
      <c r="D738" t="s">
        <v>6</v>
      </c>
      <c r="E738">
        <v>33</v>
      </c>
    </row>
    <row r="739" spans="1:5" x14ac:dyDescent="0.3">
      <c r="A739" t="s">
        <v>25</v>
      </c>
      <c r="B739">
        <v>2020</v>
      </c>
      <c r="C739">
        <v>3</v>
      </c>
      <c r="D739" t="s">
        <v>11</v>
      </c>
      <c r="E739">
        <v>1</v>
      </c>
    </row>
    <row r="740" spans="1:5" x14ac:dyDescent="0.3">
      <c r="A740" t="s">
        <v>25</v>
      </c>
      <c r="B740">
        <v>2020</v>
      </c>
      <c r="C740">
        <v>3</v>
      </c>
      <c r="D740" t="s">
        <v>12</v>
      </c>
      <c r="E740">
        <v>20</v>
      </c>
    </row>
    <row r="741" spans="1:5" x14ac:dyDescent="0.3">
      <c r="A741" t="s">
        <v>25</v>
      </c>
      <c r="B741">
        <v>2020</v>
      </c>
      <c r="C741">
        <v>3</v>
      </c>
      <c r="D741" t="s">
        <v>7</v>
      </c>
      <c r="E741">
        <v>44</v>
      </c>
    </row>
    <row r="742" spans="1:5" x14ac:dyDescent="0.3">
      <c r="A742" t="s">
        <v>25</v>
      </c>
      <c r="B742">
        <v>2020</v>
      </c>
      <c r="C742">
        <v>3</v>
      </c>
      <c r="D742" t="s">
        <v>13</v>
      </c>
      <c r="E742">
        <v>4</v>
      </c>
    </row>
    <row r="743" spans="1:5" x14ac:dyDescent="0.3">
      <c r="A743" t="s">
        <v>25</v>
      </c>
      <c r="B743">
        <v>2020</v>
      </c>
      <c r="C743">
        <v>3</v>
      </c>
      <c r="D743" t="s">
        <v>8</v>
      </c>
      <c r="E743">
        <v>40</v>
      </c>
    </row>
    <row r="744" spans="1:5" x14ac:dyDescent="0.3">
      <c r="A744" t="s">
        <v>25</v>
      </c>
      <c r="B744">
        <v>2020</v>
      </c>
      <c r="C744">
        <v>3</v>
      </c>
      <c r="D744" t="s">
        <v>14</v>
      </c>
      <c r="E744">
        <v>23</v>
      </c>
    </row>
    <row r="745" spans="1:5" x14ac:dyDescent="0.3">
      <c r="A745" t="s">
        <v>25</v>
      </c>
      <c r="B745">
        <v>2020</v>
      </c>
      <c r="C745">
        <v>4</v>
      </c>
      <c r="D745" t="s">
        <v>5</v>
      </c>
      <c r="E745">
        <v>20</v>
      </c>
    </row>
    <row r="746" spans="1:5" x14ac:dyDescent="0.3">
      <c r="A746" t="s">
        <v>25</v>
      </c>
      <c r="B746">
        <v>2020</v>
      </c>
      <c r="C746">
        <v>4</v>
      </c>
      <c r="D746" t="s">
        <v>10</v>
      </c>
      <c r="E746">
        <v>3</v>
      </c>
    </row>
    <row r="747" spans="1:5" x14ac:dyDescent="0.3">
      <c r="A747" t="s">
        <v>25</v>
      </c>
      <c r="B747">
        <v>2020</v>
      </c>
      <c r="C747">
        <v>4</v>
      </c>
      <c r="D747" t="s">
        <v>6</v>
      </c>
      <c r="E747">
        <v>31</v>
      </c>
    </row>
    <row r="748" spans="1:5" x14ac:dyDescent="0.3">
      <c r="A748" t="s">
        <v>25</v>
      </c>
      <c r="B748">
        <v>2020</v>
      </c>
      <c r="C748">
        <v>4</v>
      </c>
      <c r="D748" t="s">
        <v>11</v>
      </c>
      <c r="E748">
        <v>1</v>
      </c>
    </row>
    <row r="749" spans="1:5" x14ac:dyDescent="0.3">
      <c r="A749" t="s">
        <v>25</v>
      </c>
      <c r="B749">
        <v>2020</v>
      </c>
      <c r="C749">
        <v>4</v>
      </c>
      <c r="D749" t="s">
        <v>12</v>
      </c>
      <c r="E749">
        <v>19</v>
      </c>
    </row>
    <row r="750" spans="1:5" x14ac:dyDescent="0.3">
      <c r="A750" t="s">
        <v>25</v>
      </c>
      <c r="B750">
        <v>2020</v>
      </c>
      <c r="C750">
        <v>4</v>
      </c>
      <c r="D750" t="s">
        <v>7</v>
      </c>
      <c r="E750">
        <v>44</v>
      </c>
    </row>
    <row r="751" spans="1:5" x14ac:dyDescent="0.3">
      <c r="A751" t="s">
        <v>25</v>
      </c>
      <c r="B751">
        <v>2020</v>
      </c>
      <c r="C751">
        <v>4</v>
      </c>
      <c r="D751" t="s">
        <v>13</v>
      </c>
      <c r="E751">
        <v>4</v>
      </c>
    </row>
    <row r="752" spans="1:5" x14ac:dyDescent="0.3">
      <c r="A752" t="s">
        <v>25</v>
      </c>
      <c r="B752">
        <v>2020</v>
      </c>
      <c r="C752">
        <v>4</v>
      </c>
      <c r="D752" t="s">
        <v>8</v>
      </c>
      <c r="E752">
        <v>36</v>
      </c>
    </row>
    <row r="753" spans="1:5" x14ac:dyDescent="0.3">
      <c r="A753" t="s">
        <v>25</v>
      </c>
      <c r="B753">
        <v>2020</v>
      </c>
      <c r="C753">
        <v>4</v>
      </c>
      <c r="D753" t="s">
        <v>14</v>
      </c>
      <c r="E753">
        <v>21</v>
      </c>
    </row>
    <row r="754" spans="1:5" x14ac:dyDescent="0.3">
      <c r="A754" t="s">
        <v>25</v>
      </c>
      <c r="B754">
        <v>2021</v>
      </c>
      <c r="C754">
        <v>1</v>
      </c>
      <c r="D754" t="s">
        <v>5</v>
      </c>
      <c r="E754">
        <v>25</v>
      </c>
    </row>
    <row r="755" spans="1:5" x14ac:dyDescent="0.3">
      <c r="A755" t="s">
        <v>25</v>
      </c>
      <c r="B755">
        <v>2021</v>
      </c>
      <c r="C755">
        <v>1</v>
      </c>
      <c r="D755" t="s">
        <v>10</v>
      </c>
      <c r="E755">
        <v>3</v>
      </c>
    </row>
    <row r="756" spans="1:5" x14ac:dyDescent="0.3">
      <c r="A756" t="s">
        <v>25</v>
      </c>
      <c r="B756">
        <v>2021</v>
      </c>
      <c r="C756">
        <v>1</v>
      </c>
      <c r="D756" t="s">
        <v>6</v>
      </c>
      <c r="E756">
        <v>38</v>
      </c>
    </row>
    <row r="757" spans="1:5" x14ac:dyDescent="0.3">
      <c r="A757" t="s">
        <v>25</v>
      </c>
      <c r="B757">
        <v>2021</v>
      </c>
      <c r="C757">
        <v>1</v>
      </c>
      <c r="D757" t="s">
        <v>11</v>
      </c>
      <c r="E757">
        <v>1</v>
      </c>
    </row>
    <row r="758" spans="1:5" x14ac:dyDescent="0.3">
      <c r="A758" t="s">
        <v>25</v>
      </c>
      <c r="B758">
        <v>2021</v>
      </c>
      <c r="C758">
        <v>1</v>
      </c>
      <c r="D758" t="s">
        <v>12</v>
      </c>
      <c r="E758">
        <v>25</v>
      </c>
    </row>
    <row r="759" spans="1:5" x14ac:dyDescent="0.3">
      <c r="A759" t="s">
        <v>25</v>
      </c>
      <c r="B759">
        <v>2021</v>
      </c>
      <c r="C759">
        <v>1</v>
      </c>
      <c r="D759" t="s">
        <v>7</v>
      </c>
      <c r="E759">
        <v>46</v>
      </c>
    </row>
    <row r="760" spans="1:5" x14ac:dyDescent="0.3">
      <c r="A760" t="s">
        <v>25</v>
      </c>
      <c r="B760">
        <v>2021</v>
      </c>
      <c r="C760">
        <v>1</v>
      </c>
      <c r="D760" t="s">
        <v>13</v>
      </c>
      <c r="E760">
        <v>4</v>
      </c>
    </row>
    <row r="761" spans="1:5" x14ac:dyDescent="0.3">
      <c r="A761" t="s">
        <v>25</v>
      </c>
      <c r="B761">
        <v>2021</v>
      </c>
      <c r="C761">
        <v>1</v>
      </c>
      <c r="D761" t="s">
        <v>8</v>
      </c>
      <c r="E761">
        <v>37</v>
      </c>
    </row>
    <row r="762" spans="1:5" x14ac:dyDescent="0.3">
      <c r="A762" t="s">
        <v>25</v>
      </c>
      <c r="B762">
        <v>2021</v>
      </c>
      <c r="C762">
        <v>1</v>
      </c>
      <c r="D762" t="s">
        <v>14</v>
      </c>
      <c r="E762">
        <v>23</v>
      </c>
    </row>
    <row r="763" spans="1:5" x14ac:dyDescent="0.3">
      <c r="A763" t="s">
        <v>25</v>
      </c>
      <c r="B763">
        <v>2021</v>
      </c>
      <c r="C763">
        <v>2</v>
      </c>
      <c r="D763" t="s">
        <v>5</v>
      </c>
      <c r="E763">
        <v>26</v>
      </c>
    </row>
    <row r="764" spans="1:5" x14ac:dyDescent="0.3">
      <c r="A764" t="s">
        <v>25</v>
      </c>
      <c r="B764">
        <v>2021</v>
      </c>
      <c r="C764">
        <v>2</v>
      </c>
      <c r="D764" t="s">
        <v>6</v>
      </c>
      <c r="E764">
        <v>69</v>
      </c>
    </row>
    <row r="765" spans="1:5" x14ac:dyDescent="0.3">
      <c r="A765" t="s">
        <v>25</v>
      </c>
      <c r="B765">
        <v>2021</v>
      </c>
      <c r="C765">
        <v>2</v>
      </c>
      <c r="D765" t="s">
        <v>7</v>
      </c>
      <c r="E765">
        <v>49</v>
      </c>
    </row>
    <row r="766" spans="1:5" x14ac:dyDescent="0.3">
      <c r="A766" t="s">
        <v>25</v>
      </c>
      <c r="B766">
        <v>2021</v>
      </c>
      <c r="C766">
        <v>2</v>
      </c>
      <c r="D766" t="s">
        <v>8</v>
      </c>
      <c r="E766">
        <v>56</v>
      </c>
    </row>
    <row r="767" spans="1:5" x14ac:dyDescent="0.3">
      <c r="A767" t="s">
        <v>25</v>
      </c>
      <c r="B767">
        <v>2021</v>
      </c>
      <c r="C767">
        <v>3</v>
      </c>
      <c r="D767" t="s">
        <v>5</v>
      </c>
      <c r="E767">
        <v>27</v>
      </c>
    </row>
    <row r="768" spans="1:5" x14ac:dyDescent="0.3">
      <c r="A768" t="s">
        <v>25</v>
      </c>
      <c r="B768">
        <v>2021</v>
      </c>
      <c r="C768">
        <v>3</v>
      </c>
      <c r="D768" t="s">
        <v>6</v>
      </c>
      <c r="E768">
        <v>68</v>
      </c>
    </row>
    <row r="769" spans="1:5" x14ac:dyDescent="0.3">
      <c r="A769" t="s">
        <v>25</v>
      </c>
      <c r="B769">
        <v>2021</v>
      </c>
      <c r="C769">
        <v>3</v>
      </c>
      <c r="D769" t="s">
        <v>7</v>
      </c>
      <c r="E769">
        <v>50</v>
      </c>
    </row>
    <row r="770" spans="1:5" x14ac:dyDescent="0.3">
      <c r="A770" t="s">
        <v>25</v>
      </c>
      <c r="B770">
        <v>2021</v>
      </c>
      <c r="C770">
        <v>3</v>
      </c>
      <c r="D770" t="s">
        <v>8</v>
      </c>
      <c r="E770">
        <v>61</v>
      </c>
    </row>
    <row r="771" spans="1:5" x14ac:dyDescent="0.3">
      <c r="A771" t="s">
        <v>25</v>
      </c>
      <c r="B771">
        <v>2021</v>
      </c>
      <c r="C771">
        <v>4</v>
      </c>
      <c r="D771" t="s">
        <v>5</v>
      </c>
      <c r="E771">
        <v>26</v>
      </c>
    </row>
    <row r="772" spans="1:5" x14ac:dyDescent="0.3">
      <c r="A772" t="s">
        <v>25</v>
      </c>
      <c r="B772">
        <v>2021</v>
      </c>
      <c r="C772">
        <v>4</v>
      </c>
      <c r="D772" t="s">
        <v>6</v>
      </c>
      <c r="E772">
        <v>66</v>
      </c>
    </row>
    <row r="773" spans="1:5" x14ac:dyDescent="0.3">
      <c r="A773" t="s">
        <v>25</v>
      </c>
      <c r="B773">
        <v>2021</v>
      </c>
      <c r="C773">
        <v>4</v>
      </c>
      <c r="D773" t="s">
        <v>7</v>
      </c>
      <c r="E773">
        <v>47</v>
      </c>
    </row>
    <row r="774" spans="1:5" x14ac:dyDescent="0.3">
      <c r="A774" t="s">
        <v>25</v>
      </c>
      <c r="B774">
        <v>2021</v>
      </c>
      <c r="C774">
        <v>4</v>
      </c>
      <c r="D774" t="s">
        <v>8</v>
      </c>
      <c r="E774">
        <v>59</v>
      </c>
    </row>
    <row r="775" spans="1:5" x14ac:dyDescent="0.3">
      <c r="A775" t="s">
        <v>26</v>
      </c>
      <c r="B775">
        <v>2019</v>
      </c>
      <c r="C775">
        <v>1</v>
      </c>
      <c r="D775" t="s">
        <v>5</v>
      </c>
      <c r="E775">
        <v>22</v>
      </c>
    </row>
    <row r="776" spans="1:5" x14ac:dyDescent="0.3">
      <c r="A776" t="s">
        <v>26</v>
      </c>
      <c r="B776">
        <v>2019</v>
      </c>
      <c r="C776">
        <v>1</v>
      </c>
      <c r="D776" t="s">
        <v>6</v>
      </c>
      <c r="E776">
        <v>47</v>
      </c>
    </row>
    <row r="777" spans="1:5" x14ac:dyDescent="0.3">
      <c r="A777" t="s">
        <v>26</v>
      </c>
      <c r="B777">
        <v>2019</v>
      </c>
      <c r="C777">
        <v>1</v>
      </c>
      <c r="D777" t="s">
        <v>7</v>
      </c>
      <c r="E777">
        <v>15</v>
      </c>
    </row>
    <row r="778" spans="1:5" x14ac:dyDescent="0.3">
      <c r="A778" t="s">
        <v>26</v>
      </c>
      <c r="B778">
        <v>2019</v>
      </c>
      <c r="C778">
        <v>1</v>
      </c>
      <c r="D778" t="s">
        <v>8</v>
      </c>
      <c r="E778">
        <v>43</v>
      </c>
    </row>
    <row r="779" spans="1:5" x14ac:dyDescent="0.3">
      <c r="A779" t="s">
        <v>26</v>
      </c>
      <c r="B779">
        <v>2019</v>
      </c>
      <c r="C779">
        <v>2</v>
      </c>
      <c r="D779" t="s">
        <v>5</v>
      </c>
      <c r="E779">
        <v>20</v>
      </c>
    </row>
    <row r="780" spans="1:5" x14ac:dyDescent="0.3">
      <c r="A780" t="s">
        <v>26</v>
      </c>
      <c r="B780">
        <v>2019</v>
      </c>
      <c r="C780">
        <v>2</v>
      </c>
      <c r="D780" t="s">
        <v>6</v>
      </c>
      <c r="E780">
        <v>39</v>
      </c>
    </row>
    <row r="781" spans="1:5" x14ac:dyDescent="0.3">
      <c r="A781" t="s">
        <v>26</v>
      </c>
      <c r="B781">
        <v>2019</v>
      </c>
      <c r="C781">
        <v>2</v>
      </c>
      <c r="D781" t="s">
        <v>7</v>
      </c>
      <c r="E781">
        <v>19</v>
      </c>
    </row>
    <row r="782" spans="1:5" x14ac:dyDescent="0.3">
      <c r="A782" t="s">
        <v>26</v>
      </c>
      <c r="B782">
        <v>2019</v>
      </c>
      <c r="C782">
        <v>2</v>
      </c>
      <c r="D782" t="s">
        <v>8</v>
      </c>
      <c r="E782">
        <v>39</v>
      </c>
    </row>
    <row r="783" spans="1:5" x14ac:dyDescent="0.3">
      <c r="A783" t="s">
        <v>26</v>
      </c>
      <c r="B783">
        <v>2019</v>
      </c>
      <c r="C783">
        <v>3</v>
      </c>
      <c r="D783" t="s">
        <v>5</v>
      </c>
      <c r="E783">
        <v>21</v>
      </c>
    </row>
    <row r="784" spans="1:5" x14ac:dyDescent="0.3">
      <c r="A784" t="s">
        <v>26</v>
      </c>
      <c r="B784">
        <v>2019</v>
      </c>
      <c r="C784">
        <v>3</v>
      </c>
      <c r="D784" t="s">
        <v>6</v>
      </c>
      <c r="E784">
        <v>46</v>
      </c>
    </row>
    <row r="785" spans="1:5" x14ac:dyDescent="0.3">
      <c r="A785" t="s">
        <v>26</v>
      </c>
      <c r="B785">
        <v>2019</v>
      </c>
      <c r="C785">
        <v>3</v>
      </c>
      <c r="D785" t="s">
        <v>7</v>
      </c>
      <c r="E785">
        <v>14</v>
      </c>
    </row>
    <row r="786" spans="1:5" x14ac:dyDescent="0.3">
      <c r="A786" t="s">
        <v>26</v>
      </c>
      <c r="B786">
        <v>2019</v>
      </c>
      <c r="C786">
        <v>3</v>
      </c>
      <c r="D786" t="s">
        <v>8</v>
      </c>
      <c r="E786">
        <v>39</v>
      </c>
    </row>
    <row r="787" spans="1:5" x14ac:dyDescent="0.3">
      <c r="A787" t="s">
        <v>26</v>
      </c>
      <c r="B787">
        <v>2019</v>
      </c>
      <c r="C787">
        <v>4</v>
      </c>
      <c r="D787" t="s">
        <v>5</v>
      </c>
      <c r="E787">
        <v>20</v>
      </c>
    </row>
    <row r="788" spans="1:5" x14ac:dyDescent="0.3">
      <c r="A788" t="s">
        <v>26</v>
      </c>
      <c r="B788">
        <v>2019</v>
      </c>
      <c r="C788">
        <v>4</v>
      </c>
      <c r="D788" t="s">
        <v>6</v>
      </c>
      <c r="E788">
        <v>46</v>
      </c>
    </row>
    <row r="789" spans="1:5" x14ac:dyDescent="0.3">
      <c r="A789" t="s">
        <v>26</v>
      </c>
      <c r="B789">
        <v>2019</v>
      </c>
      <c r="C789">
        <v>4</v>
      </c>
      <c r="D789" t="s">
        <v>7</v>
      </c>
      <c r="E789">
        <v>19</v>
      </c>
    </row>
    <row r="790" spans="1:5" x14ac:dyDescent="0.3">
      <c r="A790" t="s">
        <v>26</v>
      </c>
      <c r="B790">
        <v>2019</v>
      </c>
      <c r="C790">
        <v>4</v>
      </c>
      <c r="D790" t="s">
        <v>8</v>
      </c>
      <c r="E790">
        <v>41</v>
      </c>
    </row>
    <row r="791" spans="1:5" x14ac:dyDescent="0.3">
      <c r="A791" t="s">
        <v>26</v>
      </c>
      <c r="B791">
        <v>2020</v>
      </c>
      <c r="C791">
        <v>1</v>
      </c>
      <c r="D791" t="s">
        <v>5</v>
      </c>
      <c r="E791">
        <v>21</v>
      </c>
    </row>
    <row r="792" spans="1:5" x14ac:dyDescent="0.3">
      <c r="A792" t="s">
        <v>26</v>
      </c>
      <c r="B792">
        <v>2020</v>
      </c>
      <c r="C792">
        <v>1</v>
      </c>
      <c r="D792" t="s">
        <v>6</v>
      </c>
      <c r="E792">
        <v>54</v>
      </c>
    </row>
    <row r="793" spans="1:5" x14ac:dyDescent="0.3">
      <c r="A793" t="s">
        <v>26</v>
      </c>
      <c r="B793">
        <v>2020</v>
      </c>
      <c r="C793">
        <v>1</v>
      </c>
      <c r="D793" t="s">
        <v>7</v>
      </c>
      <c r="E793">
        <v>22</v>
      </c>
    </row>
    <row r="794" spans="1:5" x14ac:dyDescent="0.3">
      <c r="A794" t="s">
        <v>26</v>
      </c>
      <c r="B794">
        <v>2020</v>
      </c>
      <c r="C794">
        <v>1</v>
      </c>
      <c r="D794" t="s">
        <v>8</v>
      </c>
      <c r="E794">
        <v>44</v>
      </c>
    </row>
    <row r="795" spans="1:5" x14ac:dyDescent="0.3">
      <c r="A795" t="s">
        <v>26</v>
      </c>
      <c r="B795">
        <v>2020</v>
      </c>
      <c r="C795">
        <v>2</v>
      </c>
      <c r="D795" t="s">
        <v>5</v>
      </c>
      <c r="E795">
        <v>19</v>
      </c>
    </row>
    <row r="796" spans="1:5" x14ac:dyDescent="0.3">
      <c r="A796" t="s">
        <v>26</v>
      </c>
      <c r="B796">
        <v>2020</v>
      </c>
      <c r="C796">
        <v>2</v>
      </c>
      <c r="D796" t="s">
        <v>6</v>
      </c>
      <c r="E796">
        <v>53</v>
      </c>
    </row>
    <row r="797" spans="1:5" x14ac:dyDescent="0.3">
      <c r="A797" t="s">
        <v>26</v>
      </c>
      <c r="B797">
        <v>2020</v>
      </c>
      <c r="C797">
        <v>2</v>
      </c>
      <c r="D797" t="s">
        <v>7</v>
      </c>
      <c r="E797">
        <v>23</v>
      </c>
    </row>
    <row r="798" spans="1:5" x14ac:dyDescent="0.3">
      <c r="A798" t="s">
        <v>26</v>
      </c>
      <c r="B798">
        <v>2020</v>
      </c>
      <c r="C798">
        <v>2</v>
      </c>
      <c r="D798" t="s">
        <v>8</v>
      </c>
      <c r="E798">
        <v>44</v>
      </c>
    </row>
    <row r="799" spans="1:5" x14ac:dyDescent="0.3">
      <c r="A799" t="s">
        <v>26</v>
      </c>
      <c r="B799">
        <v>2020</v>
      </c>
      <c r="C799">
        <v>3</v>
      </c>
      <c r="D799" t="s">
        <v>5</v>
      </c>
      <c r="E799">
        <v>18</v>
      </c>
    </row>
    <row r="800" spans="1:5" x14ac:dyDescent="0.3">
      <c r="A800" t="s">
        <v>26</v>
      </c>
      <c r="B800">
        <v>2020</v>
      </c>
      <c r="C800">
        <v>3</v>
      </c>
      <c r="D800" t="s">
        <v>6</v>
      </c>
      <c r="E800">
        <v>52</v>
      </c>
    </row>
    <row r="801" spans="1:5" x14ac:dyDescent="0.3">
      <c r="A801" t="s">
        <v>26</v>
      </c>
      <c r="B801">
        <v>2020</v>
      </c>
      <c r="C801">
        <v>3</v>
      </c>
      <c r="D801" t="s">
        <v>7</v>
      </c>
      <c r="E801">
        <v>22</v>
      </c>
    </row>
    <row r="802" spans="1:5" x14ac:dyDescent="0.3">
      <c r="A802" t="s">
        <v>26</v>
      </c>
      <c r="B802">
        <v>2020</v>
      </c>
      <c r="C802">
        <v>3</v>
      </c>
      <c r="D802" t="s">
        <v>8</v>
      </c>
      <c r="E802">
        <v>46</v>
      </c>
    </row>
    <row r="803" spans="1:5" x14ac:dyDescent="0.3">
      <c r="A803" t="s">
        <v>26</v>
      </c>
      <c r="B803">
        <v>2020</v>
      </c>
      <c r="C803">
        <v>4</v>
      </c>
      <c r="D803" t="s">
        <v>5</v>
      </c>
      <c r="E803">
        <v>19</v>
      </c>
    </row>
    <row r="804" spans="1:5" x14ac:dyDescent="0.3">
      <c r="A804" t="s">
        <v>26</v>
      </c>
      <c r="B804">
        <v>2020</v>
      </c>
      <c r="C804">
        <v>4</v>
      </c>
      <c r="D804" t="s">
        <v>6</v>
      </c>
      <c r="E804">
        <v>52</v>
      </c>
    </row>
    <row r="805" spans="1:5" x14ac:dyDescent="0.3">
      <c r="A805" t="s">
        <v>26</v>
      </c>
      <c r="B805">
        <v>2020</v>
      </c>
      <c r="C805">
        <v>4</v>
      </c>
      <c r="D805" t="s">
        <v>7</v>
      </c>
      <c r="E805">
        <v>23</v>
      </c>
    </row>
    <row r="806" spans="1:5" x14ac:dyDescent="0.3">
      <c r="A806" t="s">
        <v>26</v>
      </c>
      <c r="B806">
        <v>2020</v>
      </c>
      <c r="C806">
        <v>4</v>
      </c>
      <c r="D806" t="s">
        <v>8</v>
      </c>
      <c r="E806">
        <v>49</v>
      </c>
    </row>
    <row r="807" spans="1:5" x14ac:dyDescent="0.3">
      <c r="A807" t="s">
        <v>26</v>
      </c>
      <c r="B807">
        <v>2021</v>
      </c>
      <c r="C807">
        <v>1</v>
      </c>
      <c r="D807" t="s">
        <v>5</v>
      </c>
      <c r="E807">
        <v>20</v>
      </c>
    </row>
    <row r="808" spans="1:5" x14ac:dyDescent="0.3">
      <c r="A808" t="s">
        <v>26</v>
      </c>
      <c r="B808">
        <v>2021</v>
      </c>
      <c r="C808">
        <v>1</v>
      </c>
      <c r="D808" t="s">
        <v>6</v>
      </c>
      <c r="E808">
        <v>63</v>
      </c>
    </row>
    <row r="809" spans="1:5" x14ac:dyDescent="0.3">
      <c r="A809" t="s">
        <v>26</v>
      </c>
      <c r="B809">
        <v>2021</v>
      </c>
      <c r="C809">
        <v>1</v>
      </c>
      <c r="D809" t="s">
        <v>7</v>
      </c>
      <c r="E809">
        <v>27</v>
      </c>
    </row>
    <row r="810" spans="1:5" x14ac:dyDescent="0.3">
      <c r="A810" t="s">
        <v>26</v>
      </c>
      <c r="B810">
        <v>2021</v>
      </c>
      <c r="C810">
        <v>1</v>
      </c>
      <c r="D810" t="s">
        <v>8</v>
      </c>
      <c r="E810">
        <v>48</v>
      </c>
    </row>
    <row r="811" spans="1:5" x14ac:dyDescent="0.3">
      <c r="A811" t="s">
        <v>26</v>
      </c>
      <c r="B811">
        <v>2021</v>
      </c>
      <c r="C811">
        <v>2</v>
      </c>
      <c r="D811" t="s">
        <v>5</v>
      </c>
      <c r="E811">
        <v>21</v>
      </c>
    </row>
    <row r="812" spans="1:5" x14ac:dyDescent="0.3">
      <c r="A812" t="s">
        <v>26</v>
      </c>
      <c r="B812">
        <v>2021</v>
      </c>
      <c r="C812">
        <v>2</v>
      </c>
      <c r="D812" t="s">
        <v>6</v>
      </c>
      <c r="E812">
        <v>69</v>
      </c>
    </row>
    <row r="813" spans="1:5" x14ac:dyDescent="0.3">
      <c r="A813" t="s">
        <v>26</v>
      </c>
      <c r="B813">
        <v>2021</v>
      </c>
      <c r="C813">
        <v>2</v>
      </c>
      <c r="D813" t="s">
        <v>7</v>
      </c>
      <c r="E813">
        <v>28</v>
      </c>
    </row>
    <row r="814" spans="1:5" x14ac:dyDescent="0.3">
      <c r="A814" t="s">
        <v>26</v>
      </c>
      <c r="B814">
        <v>2021</v>
      </c>
      <c r="C814">
        <v>2</v>
      </c>
      <c r="D814" t="s">
        <v>8</v>
      </c>
      <c r="E814">
        <v>45</v>
      </c>
    </row>
    <row r="815" spans="1:5" x14ac:dyDescent="0.3">
      <c r="A815" t="s">
        <v>26</v>
      </c>
      <c r="B815">
        <v>2021</v>
      </c>
      <c r="C815">
        <v>3</v>
      </c>
      <c r="D815" t="s">
        <v>5</v>
      </c>
      <c r="E815">
        <v>21</v>
      </c>
    </row>
    <row r="816" spans="1:5" x14ac:dyDescent="0.3">
      <c r="A816" t="s">
        <v>26</v>
      </c>
      <c r="B816">
        <v>2021</v>
      </c>
      <c r="C816">
        <v>3</v>
      </c>
      <c r="D816" t="s">
        <v>6</v>
      </c>
      <c r="E816">
        <v>67</v>
      </c>
    </row>
    <row r="817" spans="1:5" x14ac:dyDescent="0.3">
      <c r="A817" t="s">
        <v>26</v>
      </c>
      <c r="B817">
        <v>2021</v>
      </c>
      <c r="C817">
        <v>3</v>
      </c>
      <c r="D817" t="s">
        <v>7</v>
      </c>
      <c r="E817">
        <v>28</v>
      </c>
    </row>
    <row r="818" spans="1:5" x14ac:dyDescent="0.3">
      <c r="A818" t="s">
        <v>26</v>
      </c>
      <c r="B818">
        <v>2021</v>
      </c>
      <c r="C818">
        <v>3</v>
      </c>
      <c r="D818" t="s">
        <v>8</v>
      </c>
      <c r="E818">
        <v>46</v>
      </c>
    </row>
    <row r="819" spans="1:5" x14ac:dyDescent="0.3">
      <c r="A819" t="s">
        <v>26</v>
      </c>
      <c r="B819">
        <v>2021</v>
      </c>
      <c r="C819">
        <v>4</v>
      </c>
      <c r="D819" t="s">
        <v>5</v>
      </c>
      <c r="E819">
        <v>20</v>
      </c>
    </row>
    <row r="820" spans="1:5" x14ac:dyDescent="0.3">
      <c r="A820" t="s">
        <v>26</v>
      </c>
      <c r="B820">
        <v>2021</v>
      </c>
      <c r="C820">
        <v>4</v>
      </c>
      <c r="D820" t="s">
        <v>6</v>
      </c>
      <c r="E820">
        <v>65</v>
      </c>
    </row>
    <row r="821" spans="1:5" x14ac:dyDescent="0.3">
      <c r="A821" t="s">
        <v>26</v>
      </c>
      <c r="B821">
        <v>2021</v>
      </c>
      <c r="C821">
        <v>4</v>
      </c>
      <c r="D821" t="s">
        <v>7</v>
      </c>
      <c r="E821">
        <v>28</v>
      </c>
    </row>
    <row r="822" spans="1:5" x14ac:dyDescent="0.3">
      <c r="A822" t="s">
        <v>26</v>
      </c>
      <c r="B822">
        <v>2021</v>
      </c>
      <c r="C822">
        <v>4</v>
      </c>
      <c r="D822" t="s">
        <v>8</v>
      </c>
      <c r="E822">
        <v>43</v>
      </c>
    </row>
    <row r="823" spans="1:5" x14ac:dyDescent="0.3">
      <c r="A823" t="s">
        <v>27</v>
      </c>
      <c r="B823">
        <v>2019</v>
      </c>
      <c r="C823">
        <v>1</v>
      </c>
      <c r="D823" t="s">
        <v>5</v>
      </c>
      <c r="E823">
        <v>40</v>
      </c>
    </row>
    <row r="824" spans="1:5" x14ac:dyDescent="0.3">
      <c r="A824" t="s">
        <v>27</v>
      </c>
      <c r="B824">
        <v>2019</v>
      </c>
      <c r="C824">
        <v>1</v>
      </c>
      <c r="D824" t="s">
        <v>10</v>
      </c>
      <c r="E824">
        <v>19</v>
      </c>
    </row>
    <row r="825" spans="1:5" x14ac:dyDescent="0.3">
      <c r="A825" t="s">
        <v>27</v>
      </c>
      <c r="B825">
        <v>2019</v>
      </c>
      <c r="C825">
        <v>1</v>
      </c>
      <c r="D825" t="s">
        <v>6</v>
      </c>
      <c r="E825">
        <v>58</v>
      </c>
    </row>
    <row r="826" spans="1:5" x14ac:dyDescent="0.3">
      <c r="A826" t="s">
        <v>27</v>
      </c>
      <c r="B826">
        <v>2019</v>
      </c>
      <c r="C826">
        <v>1</v>
      </c>
      <c r="D826" t="s">
        <v>12</v>
      </c>
      <c r="E826">
        <v>27</v>
      </c>
    </row>
    <row r="827" spans="1:5" x14ac:dyDescent="0.3">
      <c r="A827" t="s">
        <v>27</v>
      </c>
      <c r="B827">
        <v>2019</v>
      </c>
      <c r="C827">
        <v>1</v>
      </c>
      <c r="D827" t="s">
        <v>7</v>
      </c>
      <c r="E827">
        <v>82</v>
      </c>
    </row>
    <row r="828" spans="1:5" x14ac:dyDescent="0.3">
      <c r="A828" t="s">
        <v>27</v>
      </c>
      <c r="B828">
        <v>2019</v>
      </c>
      <c r="C828">
        <v>1</v>
      </c>
      <c r="D828" t="s">
        <v>13</v>
      </c>
      <c r="E828">
        <v>3</v>
      </c>
    </row>
    <row r="829" spans="1:5" x14ac:dyDescent="0.3">
      <c r="A829" t="s">
        <v>27</v>
      </c>
      <c r="B829">
        <v>2019</v>
      </c>
      <c r="C829">
        <v>1</v>
      </c>
      <c r="D829" t="s">
        <v>8</v>
      </c>
      <c r="E829">
        <v>48</v>
      </c>
    </row>
    <row r="830" spans="1:5" x14ac:dyDescent="0.3">
      <c r="A830" t="s">
        <v>27</v>
      </c>
      <c r="B830">
        <v>2019</v>
      </c>
      <c r="C830">
        <v>1</v>
      </c>
      <c r="D830" t="s">
        <v>14</v>
      </c>
      <c r="E830">
        <v>38</v>
      </c>
    </row>
    <row r="831" spans="1:5" x14ac:dyDescent="0.3">
      <c r="A831" t="s">
        <v>27</v>
      </c>
      <c r="B831">
        <v>2019</v>
      </c>
      <c r="C831">
        <v>2</v>
      </c>
      <c r="D831" t="s">
        <v>5</v>
      </c>
      <c r="E831">
        <v>34</v>
      </c>
    </row>
    <row r="832" spans="1:5" x14ac:dyDescent="0.3">
      <c r="A832" t="s">
        <v>27</v>
      </c>
      <c r="B832">
        <v>2019</v>
      </c>
      <c r="C832">
        <v>2</v>
      </c>
      <c r="D832" t="s">
        <v>10</v>
      </c>
      <c r="E832">
        <v>16</v>
      </c>
    </row>
    <row r="833" spans="1:5" x14ac:dyDescent="0.3">
      <c r="A833" t="s">
        <v>27</v>
      </c>
      <c r="B833">
        <v>2019</v>
      </c>
      <c r="C833">
        <v>2</v>
      </c>
      <c r="D833" t="s">
        <v>6</v>
      </c>
      <c r="E833">
        <v>55</v>
      </c>
    </row>
    <row r="834" spans="1:5" x14ac:dyDescent="0.3">
      <c r="A834" t="s">
        <v>27</v>
      </c>
      <c r="B834">
        <v>2019</v>
      </c>
      <c r="C834">
        <v>2</v>
      </c>
      <c r="D834" t="s">
        <v>12</v>
      </c>
      <c r="E834">
        <v>29</v>
      </c>
    </row>
    <row r="835" spans="1:5" x14ac:dyDescent="0.3">
      <c r="A835" t="s">
        <v>27</v>
      </c>
      <c r="B835">
        <v>2019</v>
      </c>
      <c r="C835">
        <v>2</v>
      </c>
      <c r="D835" t="s">
        <v>7</v>
      </c>
      <c r="E835">
        <v>77</v>
      </c>
    </row>
    <row r="836" spans="1:5" x14ac:dyDescent="0.3">
      <c r="A836" t="s">
        <v>27</v>
      </c>
      <c r="B836">
        <v>2019</v>
      </c>
      <c r="C836">
        <v>2</v>
      </c>
      <c r="D836" t="s">
        <v>13</v>
      </c>
      <c r="E836">
        <v>3</v>
      </c>
    </row>
    <row r="837" spans="1:5" x14ac:dyDescent="0.3">
      <c r="A837" t="s">
        <v>27</v>
      </c>
      <c r="B837">
        <v>2019</v>
      </c>
      <c r="C837">
        <v>2</v>
      </c>
      <c r="D837" t="s">
        <v>8</v>
      </c>
      <c r="E837">
        <v>48</v>
      </c>
    </row>
    <row r="838" spans="1:5" x14ac:dyDescent="0.3">
      <c r="A838" t="s">
        <v>27</v>
      </c>
      <c r="B838">
        <v>2019</v>
      </c>
      <c r="C838">
        <v>2</v>
      </c>
      <c r="D838" t="s">
        <v>14</v>
      </c>
      <c r="E838">
        <v>33</v>
      </c>
    </row>
    <row r="839" spans="1:5" x14ac:dyDescent="0.3">
      <c r="A839" t="s">
        <v>27</v>
      </c>
      <c r="B839">
        <v>2019</v>
      </c>
      <c r="C839">
        <v>3</v>
      </c>
      <c r="D839" t="s">
        <v>5</v>
      </c>
      <c r="E839">
        <v>35</v>
      </c>
    </row>
    <row r="840" spans="1:5" x14ac:dyDescent="0.3">
      <c r="A840" t="s">
        <v>27</v>
      </c>
      <c r="B840">
        <v>2019</v>
      </c>
      <c r="C840">
        <v>3</v>
      </c>
      <c r="D840" t="s">
        <v>10</v>
      </c>
      <c r="E840">
        <v>13</v>
      </c>
    </row>
    <row r="841" spans="1:5" x14ac:dyDescent="0.3">
      <c r="A841" t="s">
        <v>27</v>
      </c>
      <c r="B841">
        <v>2019</v>
      </c>
      <c r="C841">
        <v>3</v>
      </c>
      <c r="D841" t="s">
        <v>6</v>
      </c>
      <c r="E841">
        <v>52</v>
      </c>
    </row>
    <row r="842" spans="1:5" x14ac:dyDescent="0.3">
      <c r="A842" t="s">
        <v>27</v>
      </c>
      <c r="B842">
        <v>2019</v>
      </c>
      <c r="C842">
        <v>3</v>
      </c>
      <c r="D842" t="s">
        <v>12</v>
      </c>
      <c r="E842">
        <v>32</v>
      </c>
    </row>
    <row r="843" spans="1:5" x14ac:dyDescent="0.3">
      <c r="A843" t="s">
        <v>27</v>
      </c>
      <c r="B843">
        <v>2019</v>
      </c>
      <c r="C843">
        <v>3</v>
      </c>
      <c r="D843" t="s">
        <v>7</v>
      </c>
      <c r="E843">
        <v>71</v>
      </c>
    </row>
    <row r="844" spans="1:5" x14ac:dyDescent="0.3">
      <c r="A844" t="s">
        <v>27</v>
      </c>
      <c r="B844">
        <v>2019</v>
      </c>
      <c r="C844">
        <v>3</v>
      </c>
      <c r="D844" t="s">
        <v>13</v>
      </c>
      <c r="E844">
        <v>3</v>
      </c>
    </row>
    <row r="845" spans="1:5" x14ac:dyDescent="0.3">
      <c r="A845" t="s">
        <v>27</v>
      </c>
      <c r="B845">
        <v>2019</v>
      </c>
      <c r="C845">
        <v>3</v>
      </c>
      <c r="D845" t="s">
        <v>8</v>
      </c>
      <c r="E845">
        <v>43</v>
      </c>
    </row>
    <row r="846" spans="1:5" x14ac:dyDescent="0.3">
      <c r="A846" t="s">
        <v>27</v>
      </c>
      <c r="B846">
        <v>2019</v>
      </c>
      <c r="C846">
        <v>3</v>
      </c>
      <c r="D846" t="s">
        <v>14</v>
      </c>
      <c r="E846">
        <v>35</v>
      </c>
    </row>
    <row r="847" spans="1:5" x14ac:dyDescent="0.3">
      <c r="A847" t="s">
        <v>27</v>
      </c>
      <c r="B847">
        <v>2019</v>
      </c>
      <c r="C847">
        <v>4</v>
      </c>
      <c r="D847" t="s">
        <v>5</v>
      </c>
      <c r="E847">
        <v>35</v>
      </c>
    </row>
    <row r="848" spans="1:5" x14ac:dyDescent="0.3">
      <c r="A848" t="s">
        <v>27</v>
      </c>
      <c r="B848">
        <v>2019</v>
      </c>
      <c r="C848">
        <v>4</v>
      </c>
      <c r="D848" t="s">
        <v>10</v>
      </c>
      <c r="E848">
        <v>10</v>
      </c>
    </row>
    <row r="849" spans="1:5" x14ac:dyDescent="0.3">
      <c r="A849" t="s">
        <v>27</v>
      </c>
      <c r="B849">
        <v>2019</v>
      </c>
      <c r="C849">
        <v>4</v>
      </c>
      <c r="D849" t="s">
        <v>6</v>
      </c>
      <c r="E849">
        <v>52</v>
      </c>
    </row>
    <row r="850" spans="1:5" x14ac:dyDescent="0.3">
      <c r="A850" t="s">
        <v>27</v>
      </c>
      <c r="B850">
        <v>2019</v>
      </c>
      <c r="C850">
        <v>4</v>
      </c>
      <c r="D850" t="s">
        <v>12</v>
      </c>
      <c r="E850">
        <v>31</v>
      </c>
    </row>
    <row r="851" spans="1:5" x14ac:dyDescent="0.3">
      <c r="A851" t="s">
        <v>27</v>
      </c>
      <c r="B851">
        <v>2019</v>
      </c>
      <c r="C851">
        <v>4</v>
      </c>
      <c r="D851" t="s">
        <v>7</v>
      </c>
      <c r="E851">
        <v>74</v>
      </c>
    </row>
    <row r="852" spans="1:5" x14ac:dyDescent="0.3">
      <c r="A852" t="s">
        <v>27</v>
      </c>
      <c r="B852">
        <v>2019</v>
      </c>
      <c r="C852">
        <v>4</v>
      </c>
      <c r="D852" t="s">
        <v>13</v>
      </c>
      <c r="E852">
        <v>3</v>
      </c>
    </row>
    <row r="853" spans="1:5" x14ac:dyDescent="0.3">
      <c r="A853" t="s">
        <v>27</v>
      </c>
      <c r="B853">
        <v>2019</v>
      </c>
      <c r="C853">
        <v>4</v>
      </c>
      <c r="D853" t="s">
        <v>8</v>
      </c>
      <c r="E853">
        <v>48</v>
      </c>
    </row>
    <row r="854" spans="1:5" x14ac:dyDescent="0.3">
      <c r="A854" t="s">
        <v>27</v>
      </c>
      <c r="B854">
        <v>2019</v>
      </c>
      <c r="C854">
        <v>4</v>
      </c>
      <c r="D854" t="s">
        <v>14</v>
      </c>
      <c r="E854">
        <v>35</v>
      </c>
    </row>
    <row r="855" spans="1:5" x14ac:dyDescent="0.3">
      <c r="A855" t="s">
        <v>27</v>
      </c>
      <c r="B855">
        <v>2020</v>
      </c>
      <c r="C855">
        <v>1</v>
      </c>
      <c r="D855" t="s">
        <v>5</v>
      </c>
      <c r="E855">
        <v>36</v>
      </c>
    </row>
    <row r="856" spans="1:5" x14ac:dyDescent="0.3">
      <c r="A856" t="s">
        <v>27</v>
      </c>
      <c r="B856">
        <v>2020</v>
      </c>
      <c r="C856">
        <v>1</v>
      </c>
      <c r="D856" t="s">
        <v>10</v>
      </c>
      <c r="E856">
        <v>9</v>
      </c>
    </row>
    <row r="857" spans="1:5" x14ac:dyDescent="0.3">
      <c r="A857" t="s">
        <v>27</v>
      </c>
      <c r="B857">
        <v>2020</v>
      </c>
      <c r="C857">
        <v>1</v>
      </c>
      <c r="D857" t="s">
        <v>6</v>
      </c>
      <c r="E857">
        <v>64</v>
      </c>
    </row>
    <row r="858" spans="1:5" x14ac:dyDescent="0.3">
      <c r="A858" t="s">
        <v>27</v>
      </c>
      <c r="B858">
        <v>2020</v>
      </c>
      <c r="C858">
        <v>1</v>
      </c>
      <c r="D858" t="s">
        <v>11</v>
      </c>
      <c r="E858">
        <v>1</v>
      </c>
    </row>
    <row r="859" spans="1:5" x14ac:dyDescent="0.3">
      <c r="A859" t="s">
        <v>27</v>
      </c>
      <c r="B859">
        <v>2020</v>
      </c>
      <c r="C859">
        <v>1</v>
      </c>
      <c r="D859" t="s">
        <v>12</v>
      </c>
      <c r="E859">
        <v>39</v>
      </c>
    </row>
    <row r="860" spans="1:5" x14ac:dyDescent="0.3">
      <c r="A860" t="s">
        <v>27</v>
      </c>
      <c r="B860">
        <v>2020</v>
      </c>
      <c r="C860">
        <v>1</v>
      </c>
      <c r="D860" t="s">
        <v>7</v>
      </c>
      <c r="E860">
        <v>68</v>
      </c>
    </row>
    <row r="861" spans="1:5" x14ac:dyDescent="0.3">
      <c r="A861" t="s">
        <v>27</v>
      </c>
      <c r="B861">
        <v>2020</v>
      </c>
      <c r="C861">
        <v>1</v>
      </c>
      <c r="D861" t="s">
        <v>13</v>
      </c>
      <c r="E861">
        <v>3</v>
      </c>
    </row>
    <row r="862" spans="1:5" x14ac:dyDescent="0.3">
      <c r="A862" t="s">
        <v>27</v>
      </c>
      <c r="B862">
        <v>2020</v>
      </c>
      <c r="C862">
        <v>1</v>
      </c>
      <c r="D862" t="s">
        <v>8</v>
      </c>
      <c r="E862">
        <v>46</v>
      </c>
    </row>
    <row r="863" spans="1:5" x14ac:dyDescent="0.3">
      <c r="A863" t="s">
        <v>27</v>
      </c>
      <c r="B863">
        <v>2020</v>
      </c>
      <c r="C863">
        <v>1</v>
      </c>
      <c r="D863" t="s">
        <v>14</v>
      </c>
      <c r="E863">
        <v>34</v>
      </c>
    </row>
    <row r="864" spans="1:5" x14ac:dyDescent="0.3">
      <c r="A864" t="s">
        <v>27</v>
      </c>
      <c r="B864">
        <v>2020</v>
      </c>
      <c r="C864">
        <v>2</v>
      </c>
      <c r="D864" t="s">
        <v>5</v>
      </c>
      <c r="E864">
        <v>36</v>
      </c>
    </row>
    <row r="865" spans="1:5" x14ac:dyDescent="0.3">
      <c r="A865" t="s">
        <v>27</v>
      </c>
      <c r="B865">
        <v>2020</v>
      </c>
      <c r="C865">
        <v>2</v>
      </c>
      <c r="D865" t="s">
        <v>10</v>
      </c>
      <c r="E865">
        <v>8</v>
      </c>
    </row>
    <row r="866" spans="1:5" x14ac:dyDescent="0.3">
      <c r="A866" t="s">
        <v>27</v>
      </c>
      <c r="B866">
        <v>2020</v>
      </c>
      <c r="C866">
        <v>2</v>
      </c>
      <c r="D866" t="s">
        <v>6</v>
      </c>
      <c r="E866">
        <v>72</v>
      </c>
    </row>
    <row r="867" spans="1:5" x14ac:dyDescent="0.3">
      <c r="A867" t="s">
        <v>27</v>
      </c>
      <c r="B867">
        <v>2020</v>
      </c>
      <c r="C867">
        <v>2</v>
      </c>
      <c r="D867" t="s">
        <v>11</v>
      </c>
      <c r="E867">
        <v>1</v>
      </c>
    </row>
    <row r="868" spans="1:5" x14ac:dyDescent="0.3">
      <c r="A868" t="s">
        <v>27</v>
      </c>
      <c r="B868">
        <v>2020</v>
      </c>
      <c r="C868">
        <v>2</v>
      </c>
      <c r="D868" t="s">
        <v>12</v>
      </c>
      <c r="E868">
        <v>35</v>
      </c>
    </row>
    <row r="869" spans="1:5" x14ac:dyDescent="0.3">
      <c r="A869" t="s">
        <v>27</v>
      </c>
      <c r="B869">
        <v>2020</v>
      </c>
      <c r="C869">
        <v>2</v>
      </c>
      <c r="D869" t="s">
        <v>7</v>
      </c>
      <c r="E869">
        <v>68</v>
      </c>
    </row>
    <row r="870" spans="1:5" x14ac:dyDescent="0.3">
      <c r="A870" t="s">
        <v>27</v>
      </c>
      <c r="B870">
        <v>2020</v>
      </c>
      <c r="C870">
        <v>2</v>
      </c>
      <c r="D870" t="s">
        <v>13</v>
      </c>
      <c r="E870">
        <v>3</v>
      </c>
    </row>
    <row r="871" spans="1:5" x14ac:dyDescent="0.3">
      <c r="A871" t="s">
        <v>27</v>
      </c>
      <c r="B871">
        <v>2020</v>
      </c>
      <c r="C871">
        <v>2</v>
      </c>
      <c r="D871" t="s">
        <v>8</v>
      </c>
      <c r="E871">
        <v>50</v>
      </c>
    </row>
    <row r="872" spans="1:5" x14ac:dyDescent="0.3">
      <c r="A872" t="s">
        <v>27</v>
      </c>
      <c r="B872">
        <v>2020</v>
      </c>
      <c r="C872">
        <v>2</v>
      </c>
      <c r="D872" t="s">
        <v>14</v>
      </c>
      <c r="E872">
        <v>34</v>
      </c>
    </row>
    <row r="873" spans="1:5" x14ac:dyDescent="0.3">
      <c r="A873" t="s">
        <v>27</v>
      </c>
      <c r="B873">
        <v>2020</v>
      </c>
      <c r="C873">
        <v>3</v>
      </c>
      <c r="D873" t="s">
        <v>5</v>
      </c>
      <c r="E873">
        <v>32</v>
      </c>
    </row>
    <row r="874" spans="1:5" x14ac:dyDescent="0.3">
      <c r="A874" t="s">
        <v>27</v>
      </c>
      <c r="B874">
        <v>2020</v>
      </c>
      <c r="C874">
        <v>3</v>
      </c>
      <c r="D874" t="s">
        <v>10</v>
      </c>
      <c r="E874">
        <v>11</v>
      </c>
    </row>
    <row r="875" spans="1:5" x14ac:dyDescent="0.3">
      <c r="A875" t="s">
        <v>27</v>
      </c>
      <c r="B875">
        <v>2020</v>
      </c>
      <c r="C875">
        <v>3</v>
      </c>
      <c r="D875" t="s">
        <v>6</v>
      </c>
      <c r="E875">
        <v>67</v>
      </c>
    </row>
    <row r="876" spans="1:5" x14ac:dyDescent="0.3">
      <c r="A876" t="s">
        <v>27</v>
      </c>
      <c r="B876">
        <v>2020</v>
      </c>
      <c r="C876">
        <v>3</v>
      </c>
      <c r="D876" t="s">
        <v>11</v>
      </c>
      <c r="E876">
        <v>1</v>
      </c>
    </row>
    <row r="877" spans="1:5" x14ac:dyDescent="0.3">
      <c r="A877" t="s">
        <v>27</v>
      </c>
      <c r="B877">
        <v>2020</v>
      </c>
      <c r="C877">
        <v>3</v>
      </c>
      <c r="D877" t="s">
        <v>12</v>
      </c>
      <c r="E877">
        <v>33</v>
      </c>
    </row>
    <row r="878" spans="1:5" x14ac:dyDescent="0.3">
      <c r="A878" t="s">
        <v>27</v>
      </c>
      <c r="B878">
        <v>2020</v>
      </c>
      <c r="C878">
        <v>3</v>
      </c>
      <c r="D878" t="s">
        <v>7</v>
      </c>
      <c r="E878">
        <v>64</v>
      </c>
    </row>
    <row r="879" spans="1:5" x14ac:dyDescent="0.3">
      <c r="A879" t="s">
        <v>27</v>
      </c>
      <c r="B879">
        <v>2020</v>
      </c>
      <c r="C879">
        <v>3</v>
      </c>
      <c r="D879" t="s">
        <v>13</v>
      </c>
      <c r="E879">
        <v>3</v>
      </c>
    </row>
    <row r="880" spans="1:5" x14ac:dyDescent="0.3">
      <c r="A880" t="s">
        <v>27</v>
      </c>
      <c r="B880">
        <v>2020</v>
      </c>
      <c r="C880">
        <v>3</v>
      </c>
      <c r="D880" t="s">
        <v>8</v>
      </c>
      <c r="E880">
        <v>57</v>
      </c>
    </row>
    <row r="881" spans="1:5" x14ac:dyDescent="0.3">
      <c r="A881" t="s">
        <v>27</v>
      </c>
      <c r="B881">
        <v>2020</v>
      </c>
      <c r="C881">
        <v>3</v>
      </c>
      <c r="D881" t="s">
        <v>14</v>
      </c>
      <c r="E881">
        <v>32</v>
      </c>
    </row>
    <row r="882" spans="1:5" x14ac:dyDescent="0.3">
      <c r="A882" t="s">
        <v>27</v>
      </c>
      <c r="B882">
        <v>2020</v>
      </c>
      <c r="C882">
        <v>4</v>
      </c>
      <c r="D882" t="s">
        <v>5</v>
      </c>
      <c r="E882">
        <v>31</v>
      </c>
    </row>
    <row r="883" spans="1:5" x14ac:dyDescent="0.3">
      <c r="A883" t="s">
        <v>27</v>
      </c>
      <c r="B883">
        <v>2020</v>
      </c>
      <c r="C883">
        <v>4</v>
      </c>
      <c r="D883" t="s">
        <v>10</v>
      </c>
      <c r="E883">
        <v>10</v>
      </c>
    </row>
    <row r="884" spans="1:5" x14ac:dyDescent="0.3">
      <c r="A884" t="s">
        <v>27</v>
      </c>
      <c r="B884">
        <v>2020</v>
      </c>
      <c r="C884">
        <v>4</v>
      </c>
      <c r="D884" t="s">
        <v>6</v>
      </c>
      <c r="E884">
        <v>58</v>
      </c>
    </row>
    <row r="885" spans="1:5" x14ac:dyDescent="0.3">
      <c r="A885" t="s">
        <v>27</v>
      </c>
      <c r="B885">
        <v>2020</v>
      </c>
      <c r="C885">
        <v>4</v>
      </c>
      <c r="D885" t="s">
        <v>11</v>
      </c>
      <c r="E885">
        <v>1</v>
      </c>
    </row>
    <row r="886" spans="1:5" x14ac:dyDescent="0.3">
      <c r="A886" t="s">
        <v>27</v>
      </c>
      <c r="B886">
        <v>2020</v>
      </c>
      <c r="C886">
        <v>4</v>
      </c>
      <c r="D886" t="s">
        <v>12</v>
      </c>
      <c r="E886">
        <v>35</v>
      </c>
    </row>
    <row r="887" spans="1:5" x14ac:dyDescent="0.3">
      <c r="A887" t="s">
        <v>27</v>
      </c>
      <c r="B887">
        <v>2020</v>
      </c>
      <c r="C887">
        <v>4</v>
      </c>
      <c r="D887" t="s">
        <v>7</v>
      </c>
      <c r="E887">
        <v>61</v>
      </c>
    </row>
    <row r="888" spans="1:5" x14ac:dyDescent="0.3">
      <c r="A888" t="s">
        <v>27</v>
      </c>
      <c r="B888">
        <v>2020</v>
      </c>
      <c r="C888">
        <v>4</v>
      </c>
      <c r="D888" t="s">
        <v>13</v>
      </c>
      <c r="E888">
        <v>3</v>
      </c>
    </row>
    <row r="889" spans="1:5" x14ac:dyDescent="0.3">
      <c r="A889" t="s">
        <v>27</v>
      </c>
      <c r="B889">
        <v>2020</v>
      </c>
      <c r="C889">
        <v>4</v>
      </c>
      <c r="D889" t="s">
        <v>8</v>
      </c>
      <c r="E889">
        <v>56</v>
      </c>
    </row>
    <row r="890" spans="1:5" x14ac:dyDescent="0.3">
      <c r="A890" t="s">
        <v>27</v>
      </c>
      <c r="B890">
        <v>2020</v>
      </c>
      <c r="C890">
        <v>4</v>
      </c>
      <c r="D890" t="s">
        <v>14</v>
      </c>
      <c r="E890">
        <v>31</v>
      </c>
    </row>
    <row r="891" spans="1:5" x14ac:dyDescent="0.3">
      <c r="A891" t="s">
        <v>27</v>
      </c>
      <c r="B891">
        <v>2021</v>
      </c>
      <c r="C891">
        <v>1</v>
      </c>
      <c r="D891" t="s">
        <v>5</v>
      </c>
      <c r="E891">
        <v>38</v>
      </c>
    </row>
    <row r="892" spans="1:5" x14ac:dyDescent="0.3">
      <c r="A892" t="s">
        <v>27</v>
      </c>
      <c r="B892">
        <v>2021</v>
      </c>
      <c r="C892">
        <v>1</v>
      </c>
      <c r="D892" t="s">
        <v>10</v>
      </c>
      <c r="E892">
        <v>9</v>
      </c>
    </row>
    <row r="893" spans="1:5" x14ac:dyDescent="0.3">
      <c r="A893" t="s">
        <v>27</v>
      </c>
      <c r="B893">
        <v>2021</v>
      </c>
      <c r="C893">
        <v>1</v>
      </c>
      <c r="D893" t="s">
        <v>6</v>
      </c>
      <c r="E893">
        <v>66</v>
      </c>
    </row>
    <row r="894" spans="1:5" x14ac:dyDescent="0.3">
      <c r="A894" t="s">
        <v>27</v>
      </c>
      <c r="B894">
        <v>2021</v>
      </c>
      <c r="C894">
        <v>1</v>
      </c>
      <c r="D894" t="s">
        <v>11</v>
      </c>
      <c r="E894">
        <v>1</v>
      </c>
    </row>
    <row r="895" spans="1:5" x14ac:dyDescent="0.3">
      <c r="A895" t="s">
        <v>27</v>
      </c>
      <c r="B895">
        <v>2021</v>
      </c>
      <c r="C895">
        <v>1</v>
      </c>
      <c r="D895" t="s">
        <v>12</v>
      </c>
      <c r="E895">
        <v>42</v>
      </c>
    </row>
    <row r="896" spans="1:5" x14ac:dyDescent="0.3">
      <c r="A896" t="s">
        <v>27</v>
      </c>
      <c r="B896">
        <v>2021</v>
      </c>
      <c r="C896">
        <v>1</v>
      </c>
      <c r="D896" t="s">
        <v>7</v>
      </c>
      <c r="E896">
        <v>66</v>
      </c>
    </row>
    <row r="897" spans="1:5" x14ac:dyDescent="0.3">
      <c r="A897" t="s">
        <v>27</v>
      </c>
      <c r="B897">
        <v>2021</v>
      </c>
      <c r="C897">
        <v>1</v>
      </c>
      <c r="D897" t="s">
        <v>13</v>
      </c>
      <c r="E897">
        <v>4</v>
      </c>
    </row>
    <row r="898" spans="1:5" x14ac:dyDescent="0.3">
      <c r="A898" t="s">
        <v>27</v>
      </c>
      <c r="B898">
        <v>2021</v>
      </c>
      <c r="C898">
        <v>1</v>
      </c>
      <c r="D898" t="s">
        <v>8</v>
      </c>
      <c r="E898">
        <v>57</v>
      </c>
    </row>
    <row r="899" spans="1:5" x14ac:dyDescent="0.3">
      <c r="A899" t="s">
        <v>27</v>
      </c>
      <c r="B899">
        <v>2021</v>
      </c>
      <c r="C899">
        <v>1</v>
      </c>
      <c r="D899" t="s">
        <v>14</v>
      </c>
      <c r="E899">
        <v>31</v>
      </c>
    </row>
    <row r="900" spans="1:5" x14ac:dyDescent="0.3">
      <c r="A900" t="s">
        <v>27</v>
      </c>
      <c r="B900">
        <v>2021</v>
      </c>
      <c r="C900">
        <v>2</v>
      </c>
      <c r="D900" t="s">
        <v>5</v>
      </c>
      <c r="E900">
        <v>47</v>
      </c>
    </row>
    <row r="901" spans="1:5" x14ac:dyDescent="0.3">
      <c r="A901" t="s">
        <v>27</v>
      </c>
      <c r="B901">
        <v>2021</v>
      </c>
      <c r="C901">
        <v>2</v>
      </c>
      <c r="D901" t="s">
        <v>6</v>
      </c>
      <c r="E901">
        <v>114</v>
      </c>
    </row>
    <row r="902" spans="1:5" x14ac:dyDescent="0.3">
      <c r="A902" t="s">
        <v>27</v>
      </c>
      <c r="B902">
        <v>2021</v>
      </c>
      <c r="C902">
        <v>2</v>
      </c>
      <c r="D902" t="s">
        <v>7</v>
      </c>
      <c r="E902">
        <v>70</v>
      </c>
    </row>
    <row r="903" spans="1:5" x14ac:dyDescent="0.3">
      <c r="A903" t="s">
        <v>27</v>
      </c>
      <c r="B903">
        <v>2021</v>
      </c>
      <c r="C903">
        <v>2</v>
      </c>
      <c r="D903" t="s">
        <v>8</v>
      </c>
      <c r="E903">
        <v>84</v>
      </c>
    </row>
    <row r="904" spans="1:5" x14ac:dyDescent="0.3">
      <c r="A904" t="s">
        <v>27</v>
      </c>
      <c r="B904">
        <v>2021</v>
      </c>
      <c r="C904">
        <v>3</v>
      </c>
      <c r="D904" t="s">
        <v>5</v>
      </c>
      <c r="E904">
        <v>45</v>
      </c>
    </row>
    <row r="905" spans="1:5" x14ac:dyDescent="0.3">
      <c r="A905" t="s">
        <v>27</v>
      </c>
      <c r="B905">
        <v>2021</v>
      </c>
      <c r="C905">
        <v>3</v>
      </c>
      <c r="D905" t="s">
        <v>6</v>
      </c>
      <c r="E905">
        <v>112</v>
      </c>
    </row>
    <row r="906" spans="1:5" x14ac:dyDescent="0.3">
      <c r="A906" t="s">
        <v>27</v>
      </c>
      <c r="B906">
        <v>2021</v>
      </c>
      <c r="C906">
        <v>3</v>
      </c>
      <c r="D906" t="s">
        <v>7</v>
      </c>
      <c r="E906">
        <v>72</v>
      </c>
    </row>
    <row r="907" spans="1:5" x14ac:dyDescent="0.3">
      <c r="A907" t="s">
        <v>27</v>
      </c>
      <c r="B907">
        <v>2021</v>
      </c>
      <c r="C907">
        <v>3</v>
      </c>
      <c r="D907" t="s">
        <v>8</v>
      </c>
      <c r="E907">
        <v>84</v>
      </c>
    </row>
    <row r="908" spans="1:5" x14ac:dyDescent="0.3">
      <c r="A908" t="s">
        <v>27</v>
      </c>
      <c r="B908">
        <v>2021</v>
      </c>
      <c r="C908">
        <v>4</v>
      </c>
      <c r="D908" t="s">
        <v>5</v>
      </c>
      <c r="E908">
        <v>43</v>
      </c>
    </row>
    <row r="909" spans="1:5" x14ac:dyDescent="0.3">
      <c r="A909" t="s">
        <v>27</v>
      </c>
      <c r="B909">
        <v>2021</v>
      </c>
      <c r="C909">
        <v>4</v>
      </c>
      <c r="D909" t="s">
        <v>6</v>
      </c>
      <c r="E909">
        <v>110</v>
      </c>
    </row>
    <row r="910" spans="1:5" x14ac:dyDescent="0.3">
      <c r="A910" t="s">
        <v>27</v>
      </c>
      <c r="B910">
        <v>2021</v>
      </c>
      <c r="C910">
        <v>4</v>
      </c>
      <c r="D910" t="s">
        <v>7</v>
      </c>
      <c r="E910">
        <v>68</v>
      </c>
    </row>
    <row r="911" spans="1:5" x14ac:dyDescent="0.3">
      <c r="A911" t="s">
        <v>27</v>
      </c>
      <c r="B911">
        <v>2021</v>
      </c>
      <c r="C911">
        <v>4</v>
      </c>
      <c r="D911" t="s">
        <v>8</v>
      </c>
      <c r="E911">
        <v>85</v>
      </c>
    </row>
    <row r="912" spans="1:5" x14ac:dyDescent="0.3">
      <c r="A912" t="s">
        <v>28</v>
      </c>
      <c r="B912">
        <v>2019</v>
      </c>
      <c r="C912">
        <v>1</v>
      </c>
      <c r="D912" t="s">
        <v>5</v>
      </c>
      <c r="E912">
        <v>30</v>
      </c>
    </row>
    <row r="913" spans="1:5" x14ac:dyDescent="0.3">
      <c r="A913" t="s">
        <v>28</v>
      </c>
      <c r="B913">
        <v>2019</v>
      </c>
      <c r="C913">
        <v>1</v>
      </c>
      <c r="D913" t="s">
        <v>10</v>
      </c>
      <c r="E913">
        <v>15</v>
      </c>
    </row>
    <row r="914" spans="1:5" x14ac:dyDescent="0.3">
      <c r="A914" t="s">
        <v>28</v>
      </c>
      <c r="B914">
        <v>2019</v>
      </c>
      <c r="C914">
        <v>1</v>
      </c>
      <c r="D914" t="s">
        <v>6</v>
      </c>
      <c r="E914">
        <v>53</v>
      </c>
    </row>
    <row r="915" spans="1:5" x14ac:dyDescent="0.3">
      <c r="A915" t="s">
        <v>28</v>
      </c>
      <c r="B915">
        <v>2019</v>
      </c>
      <c r="C915">
        <v>1</v>
      </c>
      <c r="D915" t="s">
        <v>11</v>
      </c>
      <c r="E915">
        <v>1</v>
      </c>
    </row>
    <row r="916" spans="1:5" x14ac:dyDescent="0.3">
      <c r="A916" t="s">
        <v>28</v>
      </c>
      <c r="B916">
        <v>2019</v>
      </c>
      <c r="C916">
        <v>1</v>
      </c>
      <c r="D916" t="s">
        <v>12</v>
      </c>
      <c r="E916">
        <v>34</v>
      </c>
    </row>
    <row r="917" spans="1:5" x14ac:dyDescent="0.3">
      <c r="A917" t="s">
        <v>28</v>
      </c>
      <c r="B917">
        <v>2019</v>
      </c>
      <c r="C917">
        <v>1</v>
      </c>
      <c r="D917" t="s">
        <v>7</v>
      </c>
      <c r="E917">
        <v>68</v>
      </c>
    </row>
    <row r="918" spans="1:5" x14ac:dyDescent="0.3">
      <c r="A918" t="s">
        <v>28</v>
      </c>
      <c r="B918">
        <v>2019</v>
      </c>
      <c r="C918">
        <v>1</v>
      </c>
      <c r="D918" t="s">
        <v>13</v>
      </c>
      <c r="E918">
        <v>6</v>
      </c>
    </row>
    <row r="919" spans="1:5" x14ac:dyDescent="0.3">
      <c r="A919" t="s">
        <v>28</v>
      </c>
      <c r="B919">
        <v>2019</v>
      </c>
      <c r="C919">
        <v>1</v>
      </c>
      <c r="D919" t="s">
        <v>8</v>
      </c>
      <c r="E919">
        <v>46</v>
      </c>
    </row>
    <row r="920" spans="1:5" x14ac:dyDescent="0.3">
      <c r="A920" t="s">
        <v>28</v>
      </c>
      <c r="B920">
        <v>2019</v>
      </c>
      <c r="C920">
        <v>1</v>
      </c>
      <c r="D920" t="s">
        <v>14</v>
      </c>
      <c r="E920">
        <v>28</v>
      </c>
    </row>
    <row r="921" spans="1:5" x14ac:dyDescent="0.3">
      <c r="A921" t="s">
        <v>28</v>
      </c>
      <c r="B921">
        <v>2019</v>
      </c>
      <c r="C921">
        <v>2</v>
      </c>
      <c r="D921" t="s">
        <v>5</v>
      </c>
      <c r="E921">
        <v>32</v>
      </c>
    </row>
    <row r="922" spans="1:5" x14ac:dyDescent="0.3">
      <c r="A922" t="s">
        <v>28</v>
      </c>
      <c r="B922">
        <v>2019</v>
      </c>
      <c r="C922">
        <v>2</v>
      </c>
      <c r="D922" t="s">
        <v>10</v>
      </c>
      <c r="E922">
        <v>14</v>
      </c>
    </row>
    <row r="923" spans="1:5" x14ac:dyDescent="0.3">
      <c r="A923" t="s">
        <v>28</v>
      </c>
      <c r="B923">
        <v>2019</v>
      </c>
      <c r="C923">
        <v>2</v>
      </c>
      <c r="D923" t="s">
        <v>6</v>
      </c>
      <c r="E923">
        <v>50</v>
      </c>
    </row>
    <row r="924" spans="1:5" x14ac:dyDescent="0.3">
      <c r="A924" t="s">
        <v>28</v>
      </c>
      <c r="B924">
        <v>2019</v>
      </c>
      <c r="C924">
        <v>2</v>
      </c>
      <c r="D924" t="s">
        <v>11</v>
      </c>
      <c r="E924">
        <v>1</v>
      </c>
    </row>
    <row r="925" spans="1:5" x14ac:dyDescent="0.3">
      <c r="A925" t="s">
        <v>28</v>
      </c>
      <c r="B925">
        <v>2019</v>
      </c>
      <c r="C925">
        <v>2</v>
      </c>
      <c r="D925" t="s">
        <v>12</v>
      </c>
      <c r="E925">
        <v>34</v>
      </c>
    </row>
    <row r="926" spans="1:5" x14ac:dyDescent="0.3">
      <c r="A926" t="s">
        <v>28</v>
      </c>
      <c r="B926">
        <v>2019</v>
      </c>
      <c r="C926">
        <v>2</v>
      </c>
      <c r="D926" t="s">
        <v>7</v>
      </c>
      <c r="E926">
        <v>63</v>
      </c>
    </row>
    <row r="927" spans="1:5" x14ac:dyDescent="0.3">
      <c r="A927" t="s">
        <v>28</v>
      </c>
      <c r="B927">
        <v>2019</v>
      </c>
      <c r="C927">
        <v>2</v>
      </c>
      <c r="D927" t="s">
        <v>13</v>
      </c>
      <c r="E927">
        <v>5</v>
      </c>
    </row>
    <row r="928" spans="1:5" x14ac:dyDescent="0.3">
      <c r="A928" t="s">
        <v>28</v>
      </c>
      <c r="B928">
        <v>2019</v>
      </c>
      <c r="C928">
        <v>2</v>
      </c>
      <c r="D928" t="s">
        <v>8</v>
      </c>
      <c r="E928">
        <v>45</v>
      </c>
    </row>
    <row r="929" spans="1:5" x14ac:dyDescent="0.3">
      <c r="A929" t="s">
        <v>28</v>
      </c>
      <c r="B929">
        <v>2019</v>
      </c>
      <c r="C929">
        <v>2</v>
      </c>
      <c r="D929" t="s">
        <v>14</v>
      </c>
      <c r="E929">
        <v>29</v>
      </c>
    </row>
    <row r="930" spans="1:5" x14ac:dyDescent="0.3">
      <c r="A930" t="s">
        <v>28</v>
      </c>
      <c r="B930">
        <v>2019</v>
      </c>
      <c r="C930">
        <v>3</v>
      </c>
      <c r="D930" t="s">
        <v>5</v>
      </c>
      <c r="E930">
        <v>30</v>
      </c>
    </row>
    <row r="931" spans="1:5" x14ac:dyDescent="0.3">
      <c r="A931" t="s">
        <v>28</v>
      </c>
      <c r="B931">
        <v>2019</v>
      </c>
      <c r="C931">
        <v>3</v>
      </c>
      <c r="D931" t="s">
        <v>10</v>
      </c>
      <c r="E931">
        <v>13</v>
      </c>
    </row>
    <row r="932" spans="1:5" x14ac:dyDescent="0.3">
      <c r="A932" t="s">
        <v>28</v>
      </c>
      <c r="B932">
        <v>2019</v>
      </c>
      <c r="C932">
        <v>3</v>
      </c>
      <c r="D932" t="s">
        <v>6</v>
      </c>
      <c r="E932">
        <v>49</v>
      </c>
    </row>
    <row r="933" spans="1:5" x14ac:dyDescent="0.3">
      <c r="A933" t="s">
        <v>28</v>
      </c>
      <c r="B933">
        <v>2019</v>
      </c>
      <c r="C933">
        <v>3</v>
      </c>
      <c r="D933" t="s">
        <v>11</v>
      </c>
      <c r="E933">
        <v>1</v>
      </c>
    </row>
    <row r="934" spans="1:5" x14ac:dyDescent="0.3">
      <c r="A934" t="s">
        <v>28</v>
      </c>
      <c r="B934">
        <v>2019</v>
      </c>
      <c r="C934">
        <v>3</v>
      </c>
      <c r="D934" t="s">
        <v>12</v>
      </c>
      <c r="E934">
        <v>36</v>
      </c>
    </row>
    <row r="935" spans="1:5" x14ac:dyDescent="0.3">
      <c r="A935" t="s">
        <v>28</v>
      </c>
      <c r="B935">
        <v>2019</v>
      </c>
      <c r="C935">
        <v>3</v>
      </c>
      <c r="D935" t="s">
        <v>7</v>
      </c>
      <c r="E935">
        <v>63</v>
      </c>
    </row>
    <row r="936" spans="1:5" x14ac:dyDescent="0.3">
      <c r="A936" t="s">
        <v>28</v>
      </c>
      <c r="B936">
        <v>2019</v>
      </c>
      <c r="C936">
        <v>3</v>
      </c>
      <c r="D936" t="s">
        <v>13</v>
      </c>
      <c r="E936">
        <v>5</v>
      </c>
    </row>
    <row r="937" spans="1:5" x14ac:dyDescent="0.3">
      <c r="A937" t="s">
        <v>28</v>
      </c>
      <c r="B937">
        <v>2019</v>
      </c>
      <c r="C937">
        <v>3</v>
      </c>
      <c r="D937" t="s">
        <v>8</v>
      </c>
      <c r="E937">
        <v>43</v>
      </c>
    </row>
    <row r="938" spans="1:5" x14ac:dyDescent="0.3">
      <c r="A938" t="s">
        <v>28</v>
      </c>
      <c r="B938">
        <v>2019</v>
      </c>
      <c r="C938">
        <v>3</v>
      </c>
      <c r="D938" t="s">
        <v>14</v>
      </c>
      <c r="E938">
        <v>29</v>
      </c>
    </row>
    <row r="939" spans="1:5" x14ac:dyDescent="0.3">
      <c r="A939" t="s">
        <v>28</v>
      </c>
      <c r="B939">
        <v>2019</v>
      </c>
      <c r="C939">
        <v>4</v>
      </c>
      <c r="D939" t="s">
        <v>5</v>
      </c>
      <c r="E939">
        <v>30</v>
      </c>
    </row>
    <row r="940" spans="1:5" x14ac:dyDescent="0.3">
      <c r="A940" t="s">
        <v>28</v>
      </c>
      <c r="B940">
        <v>2019</v>
      </c>
      <c r="C940">
        <v>4</v>
      </c>
      <c r="D940" t="s">
        <v>10</v>
      </c>
      <c r="E940">
        <v>9</v>
      </c>
    </row>
    <row r="941" spans="1:5" x14ac:dyDescent="0.3">
      <c r="A941" t="s">
        <v>28</v>
      </c>
      <c r="B941">
        <v>2019</v>
      </c>
      <c r="C941">
        <v>4</v>
      </c>
      <c r="D941" t="s">
        <v>6</v>
      </c>
      <c r="E941">
        <v>47</v>
      </c>
    </row>
    <row r="942" spans="1:5" x14ac:dyDescent="0.3">
      <c r="A942" t="s">
        <v>28</v>
      </c>
      <c r="B942">
        <v>2019</v>
      </c>
      <c r="C942">
        <v>4</v>
      </c>
      <c r="D942" t="s">
        <v>11</v>
      </c>
      <c r="E942">
        <v>2</v>
      </c>
    </row>
    <row r="943" spans="1:5" x14ac:dyDescent="0.3">
      <c r="A943" t="s">
        <v>28</v>
      </c>
      <c r="B943">
        <v>2019</v>
      </c>
      <c r="C943">
        <v>4</v>
      </c>
      <c r="D943" t="s">
        <v>12</v>
      </c>
      <c r="E943">
        <v>45</v>
      </c>
    </row>
    <row r="944" spans="1:5" x14ac:dyDescent="0.3">
      <c r="A944" t="s">
        <v>28</v>
      </c>
      <c r="B944">
        <v>2019</v>
      </c>
      <c r="C944">
        <v>4</v>
      </c>
      <c r="D944" t="s">
        <v>7</v>
      </c>
      <c r="E944">
        <v>61</v>
      </c>
    </row>
    <row r="945" spans="1:5" x14ac:dyDescent="0.3">
      <c r="A945" t="s">
        <v>28</v>
      </c>
      <c r="B945">
        <v>2019</v>
      </c>
      <c r="C945">
        <v>4</v>
      </c>
      <c r="D945" t="s">
        <v>13</v>
      </c>
      <c r="E945">
        <v>5</v>
      </c>
    </row>
    <row r="946" spans="1:5" x14ac:dyDescent="0.3">
      <c r="A946" t="s">
        <v>28</v>
      </c>
      <c r="B946">
        <v>2019</v>
      </c>
      <c r="C946">
        <v>4</v>
      </c>
      <c r="D946" t="s">
        <v>8</v>
      </c>
      <c r="E946">
        <v>45</v>
      </c>
    </row>
    <row r="947" spans="1:5" x14ac:dyDescent="0.3">
      <c r="A947" t="s">
        <v>28</v>
      </c>
      <c r="B947">
        <v>2019</v>
      </c>
      <c r="C947">
        <v>4</v>
      </c>
      <c r="D947" t="s">
        <v>14</v>
      </c>
      <c r="E947">
        <v>29</v>
      </c>
    </row>
    <row r="948" spans="1:5" x14ac:dyDescent="0.3">
      <c r="A948" t="s">
        <v>28</v>
      </c>
      <c r="B948">
        <v>2020</v>
      </c>
      <c r="C948">
        <v>1</v>
      </c>
      <c r="D948" t="s">
        <v>5</v>
      </c>
      <c r="E948">
        <v>31</v>
      </c>
    </row>
    <row r="949" spans="1:5" x14ac:dyDescent="0.3">
      <c r="A949" t="s">
        <v>28</v>
      </c>
      <c r="B949">
        <v>2020</v>
      </c>
      <c r="C949">
        <v>1</v>
      </c>
      <c r="D949" t="s">
        <v>10</v>
      </c>
      <c r="E949">
        <v>10</v>
      </c>
    </row>
    <row r="950" spans="1:5" x14ac:dyDescent="0.3">
      <c r="A950" t="s">
        <v>28</v>
      </c>
      <c r="B950">
        <v>2020</v>
      </c>
      <c r="C950">
        <v>1</v>
      </c>
      <c r="D950" t="s">
        <v>6</v>
      </c>
      <c r="E950">
        <v>54</v>
      </c>
    </row>
    <row r="951" spans="1:5" x14ac:dyDescent="0.3">
      <c r="A951" t="s">
        <v>28</v>
      </c>
      <c r="B951">
        <v>2020</v>
      </c>
      <c r="C951">
        <v>1</v>
      </c>
      <c r="D951" t="s">
        <v>11</v>
      </c>
      <c r="E951">
        <v>2</v>
      </c>
    </row>
    <row r="952" spans="1:5" x14ac:dyDescent="0.3">
      <c r="A952" t="s">
        <v>28</v>
      </c>
      <c r="B952">
        <v>2020</v>
      </c>
      <c r="C952">
        <v>1</v>
      </c>
      <c r="D952" t="s">
        <v>12</v>
      </c>
      <c r="E952">
        <v>45</v>
      </c>
    </row>
    <row r="953" spans="1:5" x14ac:dyDescent="0.3">
      <c r="A953" t="s">
        <v>28</v>
      </c>
      <c r="B953">
        <v>2020</v>
      </c>
      <c r="C953">
        <v>1</v>
      </c>
      <c r="D953" t="s">
        <v>7</v>
      </c>
      <c r="E953">
        <v>62</v>
      </c>
    </row>
    <row r="954" spans="1:5" x14ac:dyDescent="0.3">
      <c r="A954" t="s">
        <v>28</v>
      </c>
      <c r="B954">
        <v>2020</v>
      </c>
      <c r="C954">
        <v>1</v>
      </c>
      <c r="D954" t="s">
        <v>13</v>
      </c>
      <c r="E954">
        <v>6</v>
      </c>
    </row>
    <row r="955" spans="1:5" x14ac:dyDescent="0.3">
      <c r="A955" t="s">
        <v>28</v>
      </c>
      <c r="B955">
        <v>2020</v>
      </c>
      <c r="C955">
        <v>1</v>
      </c>
      <c r="D955" t="s">
        <v>8</v>
      </c>
      <c r="E955">
        <v>44</v>
      </c>
    </row>
    <row r="956" spans="1:5" x14ac:dyDescent="0.3">
      <c r="A956" t="s">
        <v>28</v>
      </c>
      <c r="B956">
        <v>2020</v>
      </c>
      <c r="C956">
        <v>1</v>
      </c>
      <c r="D956" t="s">
        <v>14</v>
      </c>
      <c r="E956">
        <v>29</v>
      </c>
    </row>
    <row r="957" spans="1:5" x14ac:dyDescent="0.3">
      <c r="A957" t="s">
        <v>28</v>
      </c>
      <c r="B957">
        <v>2020</v>
      </c>
      <c r="C957">
        <v>2</v>
      </c>
      <c r="D957" t="s">
        <v>5</v>
      </c>
      <c r="E957">
        <v>31</v>
      </c>
    </row>
    <row r="958" spans="1:5" x14ac:dyDescent="0.3">
      <c r="A958" t="s">
        <v>28</v>
      </c>
      <c r="B958">
        <v>2020</v>
      </c>
      <c r="C958">
        <v>2</v>
      </c>
      <c r="D958" t="s">
        <v>10</v>
      </c>
      <c r="E958">
        <v>10</v>
      </c>
    </row>
    <row r="959" spans="1:5" x14ac:dyDescent="0.3">
      <c r="A959" t="s">
        <v>28</v>
      </c>
      <c r="B959">
        <v>2020</v>
      </c>
      <c r="C959">
        <v>2</v>
      </c>
      <c r="D959" t="s">
        <v>6</v>
      </c>
      <c r="E959">
        <v>60</v>
      </c>
    </row>
    <row r="960" spans="1:5" x14ac:dyDescent="0.3">
      <c r="A960" t="s">
        <v>28</v>
      </c>
      <c r="B960">
        <v>2020</v>
      </c>
      <c r="C960">
        <v>2</v>
      </c>
      <c r="D960" t="s">
        <v>11</v>
      </c>
      <c r="E960">
        <v>1</v>
      </c>
    </row>
    <row r="961" spans="1:5" x14ac:dyDescent="0.3">
      <c r="A961" t="s">
        <v>28</v>
      </c>
      <c r="B961">
        <v>2020</v>
      </c>
      <c r="C961">
        <v>2</v>
      </c>
      <c r="D961" t="s">
        <v>12</v>
      </c>
      <c r="E961">
        <v>40</v>
      </c>
    </row>
    <row r="962" spans="1:5" x14ac:dyDescent="0.3">
      <c r="A962" t="s">
        <v>28</v>
      </c>
      <c r="B962">
        <v>2020</v>
      </c>
      <c r="C962">
        <v>2</v>
      </c>
      <c r="D962" t="s">
        <v>7</v>
      </c>
      <c r="E962">
        <v>60</v>
      </c>
    </row>
    <row r="963" spans="1:5" x14ac:dyDescent="0.3">
      <c r="A963" t="s">
        <v>28</v>
      </c>
      <c r="B963">
        <v>2020</v>
      </c>
      <c r="C963">
        <v>2</v>
      </c>
      <c r="D963" t="s">
        <v>13</v>
      </c>
      <c r="E963">
        <v>7</v>
      </c>
    </row>
    <row r="964" spans="1:5" x14ac:dyDescent="0.3">
      <c r="A964" t="s">
        <v>28</v>
      </c>
      <c r="B964">
        <v>2020</v>
      </c>
      <c r="C964">
        <v>2</v>
      </c>
      <c r="D964" t="s">
        <v>8</v>
      </c>
      <c r="E964">
        <v>52</v>
      </c>
    </row>
    <row r="965" spans="1:5" x14ac:dyDescent="0.3">
      <c r="A965" t="s">
        <v>28</v>
      </c>
      <c r="B965">
        <v>2020</v>
      </c>
      <c r="C965">
        <v>2</v>
      </c>
      <c r="D965" t="s">
        <v>14</v>
      </c>
      <c r="E965">
        <v>32</v>
      </c>
    </row>
    <row r="966" spans="1:5" x14ac:dyDescent="0.3">
      <c r="A966" t="s">
        <v>28</v>
      </c>
      <c r="B966">
        <v>2020</v>
      </c>
      <c r="C966">
        <v>3</v>
      </c>
      <c r="D966" t="s">
        <v>5</v>
      </c>
      <c r="E966">
        <v>31</v>
      </c>
    </row>
    <row r="967" spans="1:5" x14ac:dyDescent="0.3">
      <c r="A967" t="s">
        <v>28</v>
      </c>
      <c r="B967">
        <v>2020</v>
      </c>
      <c r="C967">
        <v>3</v>
      </c>
      <c r="D967" t="s">
        <v>10</v>
      </c>
      <c r="E967">
        <v>9</v>
      </c>
    </row>
    <row r="968" spans="1:5" x14ac:dyDescent="0.3">
      <c r="A968" t="s">
        <v>28</v>
      </c>
      <c r="B968">
        <v>2020</v>
      </c>
      <c r="C968">
        <v>3</v>
      </c>
      <c r="D968" t="s">
        <v>6</v>
      </c>
      <c r="E968">
        <v>61</v>
      </c>
    </row>
    <row r="969" spans="1:5" x14ac:dyDescent="0.3">
      <c r="A969" t="s">
        <v>28</v>
      </c>
      <c r="B969">
        <v>2020</v>
      </c>
      <c r="C969">
        <v>3</v>
      </c>
      <c r="D969" t="s">
        <v>11</v>
      </c>
      <c r="E969">
        <v>1</v>
      </c>
    </row>
    <row r="970" spans="1:5" x14ac:dyDescent="0.3">
      <c r="A970" t="s">
        <v>28</v>
      </c>
      <c r="B970">
        <v>2020</v>
      </c>
      <c r="C970">
        <v>3</v>
      </c>
      <c r="D970" t="s">
        <v>12</v>
      </c>
      <c r="E970">
        <v>41</v>
      </c>
    </row>
    <row r="971" spans="1:5" x14ac:dyDescent="0.3">
      <c r="A971" t="s">
        <v>28</v>
      </c>
      <c r="B971">
        <v>2020</v>
      </c>
      <c r="C971">
        <v>3</v>
      </c>
      <c r="D971" t="s">
        <v>7</v>
      </c>
      <c r="E971">
        <v>61</v>
      </c>
    </row>
    <row r="972" spans="1:5" x14ac:dyDescent="0.3">
      <c r="A972" t="s">
        <v>28</v>
      </c>
      <c r="B972">
        <v>2020</v>
      </c>
      <c r="C972">
        <v>3</v>
      </c>
      <c r="D972" t="s">
        <v>13</v>
      </c>
      <c r="E972">
        <v>7</v>
      </c>
    </row>
    <row r="973" spans="1:5" x14ac:dyDescent="0.3">
      <c r="A973" t="s">
        <v>28</v>
      </c>
      <c r="B973">
        <v>2020</v>
      </c>
      <c r="C973">
        <v>3</v>
      </c>
      <c r="D973" t="s">
        <v>8</v>
      </c>
      <c r="E973">
        <v>62</v>
      </c>
    </row>
    <row r="974" spans="1:5" x14ac:dyDescent="0.3">
      <c r="A974" t="s">
        <v>28</v>
      </c>
      <c r="B974">
        <v>2020</v>
      </c>
      <c r="C974">
        <v>3</v>
      </c>
      <c r="D974" t="s">
        <v>14</v>
      </c>
      <c r="E974">
        <v>35</v>
      </c>
    </row>
    <row r="975" spans="1:5" x14ac:dyDescent="0.3">
      <c r="A975" t="s">
        <v>28</v>
      </c>
      <c r="B975">
        <v>2020</v>
      </c>
      <c r="C975">
        <v>4</v>
      </c>
      <c r="D975" t="s">
        <v>5</v>
      </c>
      <c r="E975">
        <v>30</v>
      </c>
    </row>
    <row r="976" spans="1:5" x14ac:dyDescent="0.3">
      <c r="A976" t="s">
        <v>28</v>
      </c>
      <c r="B976">
        <v>2020</v>
      </c>
      <c r="C976">
        <v>4</v>
      </c>
      <c r="D976" t="s">
        <v>10</v>
      </c>
      <c r="E976">
        <v>9</v>
      </c>
    </row>
    <row r="977" spans="1:5" x14ac:dyDescent="0.3">
      <c r="A977" t="s">
        <v>28</v>
      </c>
      <c r="B977">
        <v>2020</v>
      </c>
      <c r="C977">
        <v>4</v>
      </c>
      <c r="D977" t="s">
        <v>6</v>
      </c>
      <c r="E977">
        <v>65</v>
      </c>
    </row>
    <row r="978" spans="1:5" x14ac:dyDescent="0.3">
      <c r="A978" t="s">
        <v>28</v>
      </c>
      <c r="B978">
        <v>2020</v>
      </c>
      <c r="C978">
        <v>4</v>
      </c>
      <c r="D978" t="s">
        <v>11</v>
      </c>
      <c r="E978">
        <v>1</v>
      </c>
    </row>
    <row r="979" spans="1:5" x14ac:dyDescent="0.3">
      <c r="A979" t="s">
        <v>28</v>
      </c>
      <c r="B979">
        <v>2020</v>
      </c>
      <c r="C979">
        <v>4</v>
      </c>
      <c r="D979" t="s">
        <v>12</v>
      </c>
      <c r="E979">
        <v>39</v>
      </c>
    </row>
    <row r="980" spans="1:5" x14ac:dyDescent="0.3">
      <c r="A980" t="s">
        <v>28</v>
      </c>
      <c r="B980">
        <v>2020</v>
      </c>
      <c r="C980">
        <v>4</v>
      </c>
      <c r="D980" t="s">
        <v>7</v>
      </c>
      <c r="E980">
        <v>67</v>
      </c>
    </row>
    <row r="981" spans="1:5" x14ac:dyDescent="0.3">
      <c r="A981" t="s">
        <v>28</v>
      </c>
      <c r="B981">
        <v>2020</v>
      </c>
      <c r="C981">
        <v>4</v>
      </c>
      <c r="D981" t="s">
        <v>13</v>
      </c>
      <c r="E981">
        <v>6</v>
      </c>
    </row>
    <row r="982" spans="1:5" x14ac:dyDescent="0.3">
      <c r="A982" t="s">
        <v>28</v>
      </c>
      <c r="B982">
        <v>2020</v>
      </c>
      <c r="C982">
        <v>4</v>
      </c>
      <c r="D982" t="s">
        <v>8</v>
      </c>
      <c r="E982">
        <v>57</v>
      </c>
    </row>
    <row r="983" spans="1:5" x14ac:dyDescent="0.3">
      <c r="A983" t="s">
        <v>28</v>
      </c>
      <c r="B983">
        <v>2020</v>
      </c>
      <c r="C983">
        <v>4</v>
      </c>
      <c r="D983" t="s">
        <v>14</v>
      </c>
      <c r="E983">
        <v>30</v>
      </c>
    </row>
    <row r="984" spans="1:5" x14ac:dyDescent="0.3">
      <c r="A984" t="s">
        <v>28</v>
      </c>
      <c r="B984">
        <v>2021</v>
      </c>
      <c r="C984">
        <v>1</v>
      </c>
      <c r="D984" t="s">
        <v>5</v>
      </c>
      <c r="E984">
        <v>36</v>
      </c>
    </row>
    <row r="985" spans="1:5" x14ac:dyDescent="0.3">
      <c r="A985" t="s">
        <v>28</v>
      </c>
      <c r="B985">
        <v>2021</v>
      </c>
      <c r="C985">
        <v>1</v>
      </c>
      <c r="D985" t="s">
        <v>10</v>
      </c>
      <c r="E985">
        <v>9</v>
      </c>
    </row>
    <row r="986" spans="1:5" x14ac:dyDescent="0.3">
      <c r="A986" t="s">
        <v>28</v>
      </c>
      <c r="B986">
        <v>2021</v>
      </c>
      <c r="C986">
        <v>1</v>
      </c>
      <c r="D986" t="s">
        <v>6</v>
      </c>
      <c r="E986">
        <v>64</v>
      </c>
    </row>
    <row r="987" spans="1:5" x14ac:dyDescent="0.3">
      <c r="A987" t="s">
        <v>28</v>
      </c>
      <c r="B987">
        <v>2021</v>
      </c>
      <c r="C987">
        <v>1</v>
      </c>
      <c r="D987" t="s">
        <v>11</v>
      </c>
      <c r="E987">
        <v>1</v>
      </c>
    </row>
    <row r="988" spans="1:5" x14ac:dyDescent="0.3">
      <c r="A988" t="s">
        <v>28</v>
      </c>
      <c r="B988">
        <v>2021</v>
      </c>
      <c r="C988">
        <v>1</v>
      </c>
      <c r="D988" t="s">
        <v>12</v>
      </c>
      <c r="E988">
        <v>42</v>
      </c>
    </row>
    <row r="989" spans="1:5" x14ac:dyDescent="0.3">
      <c r="A989" t="s">
        <v>28</v>
      </c>
      <c r="B989">
        <v>2021</v>
      </c>
      <c r="C989">
        <v>1</v>
      </c>
      <c r="D989" t="s">
        <v>7</v>
      </c>
      <c r="E989">
        <v>68</v>
      </c>
    </row>
    <row r="990" spans="1:5" x14ac:dyDescent="0.3">
      <c r="A990" t="s">
        <v>28</v>
      </c>
      <c r="B990">
        <v>2021</v>
      </c>
      <c r="C990">
        <v>1</v>
      </c>
      <c r="D990" t="s">
        <v>13</v>
      </c>
      <c r="E990">
        <v>7</v>
      </c>
    </row>
    <row r="991" spans="1:5" x14ac:dyDescent="0.3">
      <c r="A991" t="s">
        <v>28</v>
      </c>
      <c r="B991">
        <v>2021</v>
      </c>
      <c r="C991">
        <v>1</v>
      </c>
      <c r="D991" t="s">
        <v>8</v>
      </c>
      <c r="E991">
        <v>55</v>
      </c>
    </row>
    <row r="992" spans="1:5" x14ac:dyDescent="0.3">
      <c r="A992" t="s">
        <v>28</v>
      </c>
      <c r="B992">
        <v>2021</v>
      </c>
      <c r="C992">
        <v>1</v>
      </c>
      <c r="D992" t="s">
        <v>14</v>
      </c>
      <c r="E992">
        <v>32</v>
      </c>
    </row>
    <row r="993" spans="1:5" x14ac:dyDescent="0.3">
      <c r="A993" t="s">
        <v>28</v>
      </c>
      <c r="B993">
        <v>2021</v>
      </c>
      <c r="C993">
        <v>2</v>
      </c>
      <c r="D993" t="s">
        <v>5</v>
      </c>
      <c r="E993">
        <v>47</v>
      </c>
    </row>
    <row r="994" spans="1:5" x14ac:dyDescent="0.3">
      <c r="A994" t="s">
        <v>28</v>
      </c>
      <c r="B994">
        <v>2021</v>
      </c>
      <c r="C994">
        <v>2</v>
      </c>
      <c r="D994" t="s">
        <v>6</v>
      </c>
      <c r="E994">
        <v>115</v>
      </c>
    </row>
    <row r="995" spans="1:5" x14ac:dyDescent="0.3">
      <c r="A995" t="s">
        <v>28</v>
      </c>
      <c r="B995">
        <v>2021</v>
      </c>
      <c r="C995">
        <v>2</v>
      </c>
      <c r="D995" t="s">
        <v>7</v>
      </c>
      <c r="E995">
        <v>74</v>
      </c>
    </row>
    <row r="996" spans="1:5" x14ac:dyDescent="0.3">
      <c r="A996" t="s">
        <v>28</v>
      </c>
      <c r="B996">
        <v>2021</v>
      </c>
      <c r="C996">
        <v>2</v>
      </c>
      <c r="D996" t="s">
        <v>8</v>
      </c>
      <c r="E996">
        <v>86</v>
      </c>
    </row>
    <row r="997" spans="1:5" x14ac:dyDescent="0.3">
      <c r="A997" t="s">
        <v>28</v>
      </c>
      <c r="B997">
        <v>2021</v>
      </c>
      <c r="C997">
        <v>3</v>
      </c>
      <c r="D997" t="s">
        <v>5</v>
      </c>
      <c r="E997">
        <v>44</v>
      </c>
    </row>
    <row r="998" spans="1:5" x14ac:dyDescent="0.3">
      <c r="A998" t="s">
        <v>28</v>
      </c>
      <c r="B998">
        <v>2021</v>
      </c>
      <c r="C998">
        <v>3</v>
      </c>
      <c r="D998" t="s">
        <v>6</v>
      </c>
      <c r="E998">
        <v>110</v>
      </c>
    </row>
    <row r="999" spans="1:5" x14ac:dyDescent="0.3">
      <c r="A999" t="s">
        <v>28</v>
      </c>
      <c r="B999">
        <v>2021</v>
      </c>
      <c r="C999">
        <v>3</v>
      </c>
      <c r="D999" t="s">
        <v>7</v>
      </c>
      <c r="E999">
        <v>75</v>
      </c>
    </row>
    <row r="1000" spans="1:5" x14ac:dyDescent="0.3">
      <c r="A1000" t="s">
        <v>28</v>
      </c>
      <c r="B1000">
        <v>2021</v>
      </c>
      <c r="C1000">
        <v>3</v>
      </c>
      <c r="D1000" t="s">
        <v>8</v>
      </c>
      <c r="E1000">
        <v>85</v>
      </c>
    </row>
    <row r="1001" spans="1:5" x14ac:dyDescent="0.3">
      <c r="A1001" t="s">
        <v>28</v>
      </c>
      <c r="B1001">
        <v>2021</v>
      </c>
      <c r="C1001">
        <v>4</v>
      </c>
      <c r="D1001" t="s">
        <v>5</v>
      </c>
      <c r="E1001">
        <v>43</v>
      </c>
    </row>
    <row r="1002" spans="1:5" x14ac:dyDescent="0.3">
      <c r="A1002" t="s">
        <v>28</v>
      </c>
      <c r="B1002">
        <v>2021</v>
      </c>
      <c r="C1002">
        <v>4</v>
      </c>
      <c r="D1002" t="s">
        <v>6</v>
      </c>
      <c r="E1002">
        <v>105</v>
      </c>
    </row>
    <row r="1003" spans="1:5" x14ac:dyDescent="0.3">
      <c r="A1003" t="s">
        <v>28</v>
      </c>
      <c r="B1003">
        <v>2021</v>
      </c>
      <c r="C1003">
        <v>4</v>
      </c>
      <c r="D1003" t="s">
        <v>7</v>
      </c>
      <c r="E1003">
        <v>74</v>
      </c>
    </row>
    <row r="1004" spans="1:5" x14ac:dyDescent="0.3">
      <c r="A1004" t="s">
        <v>28</v>
      </c>
      <c r="B1004">
        <v>2021</v>
      </c>
      <c r="C1004">
        <v>4</v>
      </c>
      <c r="D1004" t="s">
        <v>8</v>
      </c>
      <c r="E1004">
        <v>87</v>
      </c>
    </row>
    <row r="1005" spans="1:5" x14ac:dyDescent="0.3">
      <c r="A1005" t="s">
        <v>29</v>
      </c>
      <c r="B1005">
        <v>2019</v>
      </c>
      <c r="C1005">
        <v>1</v>
      </c>
      <c r="D1005" t="s">
        <v>5</v>
      </c>
      <c r="E1005">
        <v>18</v>
      </c>
    </row>
    <row r="1006" spans="1:5" x14ac:dyDescent="0.3">
      <c r="A1006" t="s">
        <v>29</v>
      </c>
      <c r="B1006">
        <v>2019</v>
      </c>
      <c r="C1006">
        <v>1</v>
      </c>
      <c r="D1006" t="s">
        <v>10</v>
      </c>
      <c r="E1006">
        <v>6</v>
      </c>
    </row>
    <row r="1007" spans="1:5" x14ac:dyDescent="0.3">
      <c r="A1007" t="s">
        <v>29</v>
      </c>
      <c r="B1007">
        <v>2019</v>
      </c>
      <c r="C1007">
        <v>1</v>
      </c>
      <c r="D1007" t="s">
        <v>6</v>
      </c>
      <c r="E1007">
        <v>24</v>
      </c>
    </row>
    <row r="1008" spans="1:5" x14ac:dyDescent="0.3">
      <c r="A1008" t="s">
        <v>29</v>
      </c>
      <c r="B1008">
        <v>2019</v>
      </c>
      <c r="C1008">
        <v>1</v>
      </c>
      <c r="D1008" t="s">
        <v>11</v>
      </c>
      <c r="E1008">
        <v>1</v>
      </c>
    </row>
    <row r="1009" spans="1:5" x14ac:dyDescent="0.3">
      <c r="A1009" t="s">
        <v>29</v>
      </c>
      <c r="B1009">
        <v>2019</v>
      </c>
      <c r="C1009">
        <v>1</v>
      </c>
      <c r="D1009" t="s">
        <v>12</v>
      </c>
      <c r="E1009">
        <v>18</v>
      </c>
    </row>
    <row r="1010" spans="1:5" x14ac:dyDescent="0.3">
      <c r="A1010" t="s">
        <v>29</v>
      </c>
      <c r="B1010">
        <v>2019</v>
      </c>
      <c r="C1010">
        <v>1</v>
      </c>
      <c r="D1010" t="s">
        <v>7</v>
      </c>
      <c r="E1010">
        <v>29</v>
      </c>
    </row>
    <row r="1011" spans="1:5" x14ac:dyDescent="0.3">
      <c r="A1011" t="s">
        <v>29</v>
      </c>
      <c r="B1011">
        <v>2019</v>
      </c>
      <c r="C1011">
        <v>1</v>
      </c>
      <c r="D1011" t="s">
        <v>13</v>
      </c>
      <c r="E1011">
        <v>1</v>
      </c>
    </row>
    <row r="1012" spans="1:5" x14ac:dyDescent="0.3">
      <c r="A1012" t="s">
        <v>29</v>
      </c>
      <c r="B1012">
        <v>2019</v>
      </c>
      <c r="C1012">
        <v>1</v>
      </c>
      <c r="D1012" t="s">
        <v>8</v>
      </c>
      <c r="E1012">
        <v>28</v>
      </c>
    </row>
    <row r="1013" spans="1:5" x14ac:dyDescent="0.3">
      <c r="A1013" t="s">
        <v>29</v>
      </c>
      <c r="B1013">
        <v>2019</v>
      </c>
      <c r="C1013">
        <v>1</v>
      </c>
      <c r="D1013" t="s">
        <v>14</v>
      </c>
      <c r="E1013">
        <v>15</v>
      </c>
    </row>
    <row r="1014" spans="1:5" x14ac:dyDescent="0.3">
      <c r="A1014" t="s">
        <v>29</v>
      </c>
      <c r="B1014">
        <v>2019</v>
      </c>
      <c r="C1014">
        <v>2</v>
      </c>
      <c r="D1014" t="s">
        <v>5</v>
      </c>
      <c r="E1014">
        <v>16</v>
      </c>
    </row>
    <row r="1015" spans="1:5" x14ac:dyDescent="0.3">
      <c r="A1015" t="s">
        <v>29</v>
      </c>
      <c r="B1015">
        <v>2019</v>
      </c>
      <c r="C1015">
        <v>2</v>
      </c>
      <c r="D1015" t="s">
        <v>10</v>
      </c>
      <c r="E1015">
        <v>4</v>
      </c>
    </row>
    <row r="1016" spans="1:5" x14ac:dyDescent="0.3">
      <c r="A1016" t="s">
        <v>29</v>
      </c>
      <c r="B1016">
        <v>2019</v>
      </c>
      <c r="C1016">
        <v>2</v>
      </c>
      <c r="D1016" t="s">
        <v>6</v>
      </c>
      <c r="E1016">
        <v>24</v>
      </c>
    </row>
    <row r="1017" spans="1:5" x14ac:dyDescent="0.3">
      <c r="A1017" t="s">
        <v>29</v>
      </c>
      <c r="B1017">
        <v>2019</v>
      </c>
      <c r="C1017">
        <v>2</v>
      </c>
      <c r="D1017" t="s">
        <v>12</v>
      </c>
      <c r="E1017">
        <v>13</v>
      </c>
    </row>
    <row r="1018" spans="1:5" x14ac:dyDescent="0.3">
      <c r="A1018" t="s">
        <v>29</v>
      </c>
      <c r="B1018">
        <v>2019</v>
      </c>
      <c r="C1018">
        <v>2</v>
      </c>
      <c r="D1018" t="s">
        <v>7</v>
      </c>
      <c r="E1018">
        <v>27</v>
      </c>
    </row>
    <row r="1019" spans="1:5" x14ac:dyDescent="0.3">
      <c r="A1019" t="s">
        <v>29</v>
      </c>
      <c r="B1019">
        <v>2019</v>
      </c>
      <c r="C1019">
        <v>2</v>
      </c>
      <c r="D1019" t="s">
        <v>13</v>
      </c>
      <c r="E1019">
        <v>1</v>
      </c>
    </row>
    <row r="1020" spans="1:5" x14ac:dyDescent="0.3">
      <c r="A1020" t="s">
        <v>29</v>
      </c>
      <c r="B1020">
        <v>2019</v>
      </c>
      <c r="C1020">
        <v>2</v>
      </c>
      <c r="D1020" t="s">
        <v>8</v>
      </c>
      <c r="E1020">
        <v>25</v>
      </c>
    </row>
    <row r="1021" spans="1:5" x14ac:dyDescent="0.3">
      <c r="A1021" t="s">
        <v>29</v>
      </c>
      <c r="B1021">
        <v>2019</v>
      </c>
      <c r="C1021">
        <v>2</v>
      </c>
      <c r="D1021" t="s">
        <v>14</v>
      </c>
      <c r="E1021">
        <v>17</v>
      </c>
    </row>
    <row r="1022" spans="1:5" x14ac:dyDescent="0.3">
      <c r="A1022" t="s">
        <v>29</v>
      </c>
      <c r="B1022">
        <v>2019</v>
      </c>
      <c r="C1022">
        <v>3</v>
      </c>
      <c r="D1022" t="s">
        <v>5</v>
      </c>
      <c r="E1022">
        <v>16</v>
      </c>
    </row>
    <row r="1023" spans="1:5" x14ac:dyDescent="0.3">
      <c r="A1023" t="s">
        <v>29</v>
      </c>
      <c r="B1023">
        <v>2019</v>
      </c>
      <c r="C1023">
        <v>3</v>
      </c>
      <c r="D1023" t="s">
        <v>10</v>
      </c>
      <c r="E1023">
        <v>4</v>
      </c>
    </row>
    <row r="1024" spans="1:5" x14ac:dyDescent="0.3">
      <c r="A1024" t="s">
        <v>29</v>
      </c>
      <c r="B1024">
        <v>2019</v>
      </c>
      <c r="C1024">
        <v>3</v>
      </c>
      <c r="D1024" t="s">
        <v>6</v>
      </c>
      <c r="E1024">
        <v>21</v>
      </c>
    </row>
    <row r="1025" spans="1:5" x14ac:dyDescent="0.3">
      <c r="A1025" t="s">
        <v>29</v>
      </c>
      <c r="B1025">
        <v>2019</v>
      </c>
      <c r="C1025">
        <v>3</v>
      </c>
      <c r="D1025" t="s">
        <v>12</v>
      </c>
      <c r="E1025">
        <v>16</v>
      </c>
    </row>
    <row r="1026" spans="1:5" x14ac:dyDescent="0.3">
      <c r="A1026" t="s">
        <v>29</v>
      </c>
      <c r="B1026">
        <v>2019</v>
      </c>
      <c r="C1026">
        <v>3</v>
      </c>
      <c r="D1026" t="s">
        <v>7</v>
      </c>
      <c r="E1026">
        <v>28</v>
      </c>
    </row>
    <row r="1027" spans="1:5" x14ac:dyDescent="0.3">
      <c r="A1027" t="s">
        <v>29</v>
      </c>
      <c r="B1027">
        <v>2019</v>
      </c>
      <c r="C1027">
        <v>3</v>
      </c>
      <c r="D1027" t="s">
        <v>13</v>
      </c>
      <c r="E1027">
        <v>1</v>
      </c>
    </row>
    <row r="1028" spans="1:5" x14ac:dyDescent="0.3">
      <c r="A1028" t="s">
        <v>29</v>
      </c>
      <c r="B1028">
        <v>2019</v>
      </c>
      <c r="C1028">
        <v>3</v>
      </c>
      <c r="D1028" t="s">
        <v>8</v>
      </c>
      <c r="E1028">
        <v>25</v>
      </c>
    </row>
    <row r="1029" spans="1:5" x14ac:dyDescent="0.3">
      <c r="A1029" t="s">
        <v>29</v>
      </c>
      <c r="B1029">
        <v>2019</v>
      </c>
      <c r="C1029">
        <v>3</v>
      </c>
      <c r="D1029" t="s">
        <v>14</v>
      </c>
      <c r="E1029">
        <v>18</v>
      </c>
    </row>
    <row r="1030" spans="1:5" x14ac:dyDescent="0.3">
      <c r="A1030" t="s">
        <v>29</v>
      </c>
      <c r="B1030">
        <v>2019</v>
      </c>
      <c r="C1030">
        <v>4</v>
      </c>
      <c r="D1030" t="s">
        <v>5</v>
      </c>
      <c r="E1030">
        <v>15</v>
      </c>
    </row>
    <row r="1031" spans="1:5" x14ac:dyDescent="0.3">
      <c r="A1031" t="s">
        <v>29</v>
      </c>
      <c r="B1031">
        <v>2019</v>
      </c>
      <c r="C1031">
        <v>4</v>
      </c>
      <c r="D1031" t="s">
        <v>10</v>
      </c>
      <c r="E1031">
        <v>3</v>
      </c>
    </row>
    <row r="1032" spans="1:5" x14ac:dyDescent="0.3">
      <c r="A1032" t="s">
        <v>29</v>
      </c>
      <c r="B1032">
        <v>2019</v>
      </c>
      <c r="C1032">
        <v>4</v>
      </c>
      <c r="D1032" t="s">
        <v>6</v>
      </c>
      <c r="E1032">
        <v>25</v>
      </c>
    </row>
    <row r="1033" spans="1:5" x14ac:dyDescent="0.3">
      <c r="A1033" t="s">
        <v>29</v>
      </c>
      <c r="B1033">
        <v>2019</v>
      </c>
      <c r="C1033">
        <v>4</v>
      </c>
      <c r="D1033" t="s">
        <v>11</v>
      </c>
      <c r="E1033">
        <v>1</v>
      </c>
    </row>
    <row r="1034" spans="1:5" x14ac:dyDescent="0.3">
      <c r="A1034" t="s">
        <v>29</v>
      </c>
      <c r="B1034">
        <v>2019</v>
      </c>
      <c r="C1034">
        <v>4</v>
      </c>
      <c r="D1034" t="s">
        <v>12</v>
      </c>
      <c r="E1034">
        <v>14</v>
      </c>
    </row>
    <row r="1035" spans="1:5" x14ac:dyDescent="0.3">
      <c r="A1035" t="s">
        <v>29</v>
      </c>
      <c r="B1035">
        <v>2019</v>
      </c>
      <c r="C1035">
        <v>4</v>
      </c>
      <c r="D1035" t="s">
        <v>7</v>
      </c>
      <c r="E1035">
        <v>26</v>
      </c>
    </row>
    <row r="1036" spans="1:5" x14ac:dyDescent="0.3">
      <c r="A1036" t="s">
        <v>29</v>
      </c>
      <c r="B1036">
        <v>2019</v>
      </c>
      <c r="C1036">
        <v>4</v>
      </c>
      <c r="D1036" t="s">
        <v>8</v>
      </c>
      <c r="E1036">
        <v>25</v>
      </c>
    </row>
    <row r="1037" spans="1:5" x14ac:dyDescent="0.3">
      <c r="A1037" t="s">
        <v>29</v>
      </c>
      <c r="B1037">
        <v>2019</v>
      </c>
      <c r="C1037">
        <v>4</v>
      </c>
      <c r="D1037" t="s">
        <v>14</v>
      </c>
      <c r="E1037">
        <v>18</v>
      </c>
    </row>
    <row r="1038" spans="1:5" x14ac:dyDescent="0.3">
      <c r="A1038" t="s">
        <v>29</v>
      </c>
      <c r="B1038">
        <v>2020</v>
      </c>
      <c r="C1038">
        <v>1</v>
      </c>
      <c r="D1038" t="s">
        <v>5</v>
      </c>
      <c r="E1038">
        <v>15</v>
      </c>
    </row>
    <row r="1039" spans="1:5" x14ac:dyDescent="0.3">
      <c r="A1039" t="s">
        <v>29</v>
      </c>
      <c r="B1039">
        <v>2020</v>
      </c>
      <c r="C1039">
        <v>1</v>
      </c>
      <c r="D1039" t="s">
        <v>10</v>
      </c>
      <c r="E1039">
        <v>3</v>
      </c>
    </row>
    <row r="1040" spans="1:5" x14ac:dyDescent="0.3">
      <c r="A1040" t="s">
        <v>29</v>
      </c>
      <c r="B1040">
        <v>2020</v>
      </c>
      <c r="C1040">
        <v>1</v>
      </c>
      <c r="D1040" t="s">
        <v>6</v>
      </c>
      <c r="E1040">
        <v>30</v>
      </c>
    </row>
    <row r="1041" spans="1:5" x14ac:dyDescent="0.3">
      <c r="A1041" t="s">
        <v>29</v>
      </c>
      <c r="B1041">
        <v>2020</v>
      </c>
      <c r="C1041">
        <v>1</v>
      </c>
      <c r="D1041" t="s">
        <v>12</v>
      </c>
      <c r="E1041">
        <v>12</v>
      </c>
    </row>
    <row r="1042" spans="1:5" x14ac:dyDescent="0.3">
      <c r="A1042" t="s">
        <v>29</v>
      </c>
      <c r="B1042">
        <v>2020</v>
      </c>
      <c r="C1042">
        <v>1</v>
      </c>
      <c r="D1042" t="s">
        <v>7</v>
      </c>
      <c r="E1042">
        <v>28</v>
      </c>
    </row>
    <row r="1043" spans="1:5" x14ac:dyDescent="0.3">
      <c r="A1043" t="s">
        <v>29</v>
      </c>
      <c r="B1043">
        <v>2020</v>
      </c>
      <c r="C1043">
        <v>1</v>
      </c>
      <c r="D1043" t="s">
        <v>8</v>
      </c>
      <c r="E1043">
        <v>24</v>
      </c>
    </row>
    <row r="1044" spans="1:5" x14ac:dyDescent="0.3">
      <c r="A1044" t="s">
        <v>29</v>
      </c>
      <c r="B1044">
        <v>2020</v>
      </c>
      <c r="C1044">
        <v>1</v>
      </c>
      <c r="D1044" t="s">
        <v>14</v>
      </c>
      <c r="E1044">
        <v>20</v>
      </c>
    </row>
    <row r="1045" spans="1:5" x14ac:dyDescent="0.3">
      <c r="A1045" t="s">
        <v>29</v>
      </c>
      <c r="B1045">
        <v>2020</v>
      </c>
      <c r="C1045">
        <v>2</v>
      </c>
      <c r="D1045" t="s">
        <v>5</v>
      </c>
      <c r="E1045">
        <v>15</v>
      </c>
    </row>
    <row r="1046" spans="1:5" x14ac:dyDescent="0.3">
      <c r="A1046" t="s">
        <v>29</v>
      </c>
      <c r="B1046">
        <v>2020</v>
      </c>
      <c r="C1046">
        <v>2</v>
      </c>
      <c r="D1046" t="s">
        <v>10</v>
      </c>
      <c r="E1046">
        <v>4</v>
      </c>
    </row>
    <row r="1047" spans="1:5" x14ac:dyDescent="0.3">
      <c r="A1047" t="s">
        <v>29</v>
      </c>
      <c r="B1047">
        <v>2020</v>
      </c>
      <c r="C1047">
        <v>2</v>
      </c>
      <c r="D1047" t="s">
        <v>6</v>
      </c>
      <c r="E1047">
        <v>31</v>
      </c>
    </row>
    <row r="1048" spans="1:5" x14ac:dyDescent="0.3">
      <c r="A1048" t="s">
        <v>29</v>
      </c>
      <c r="B1048">
        <v>2020</v>
      </c>
      <c r="C1048">
        <v>2</v>
      </c>
      <c r="D1048" t="s">
        <v>12</v>
      </c>
      <c r="E1048">
        <v>11</v>
      </c>
    </row>
    <row r="1049" spans="1:5" x14ac:dyDescent="0.3">
      <c r="A1049" t="s">
        <v>29</v>
      </c>
      <c r="B1049">
        <v>2020</v>
      </c>
      <c r="C1049">
        <v>2</v>
      </c>
      <c r="D1049" t="s">
        <v>7</v>
      </c>
      <c r="E1049">
        <v>28</v>
      </c>
    </row>
    <row r="1050" spans="1:5" x14ac:dyDescent="0.3">
      <c r="A1050" t="s">
        <v>29</v>
      </c>
      <c r="B1050">
        <v>2020</v>
      </c>
      <c r="C1050">
        <v>2</v>
      </c>
      <c r="D1050" t="s">
        <v>13</v>
      </c>
      <c r="E1050">
        <v>1</v>
      </c>
    </row>
    <row r="1051" spans="1:5" x14ac:dyDescent="0.3">
      <c r="A1051" t="s">
        <v>29</v>
      </c>
      <c r="B1051">
        <v>2020</v>
      </c>
      <c r="C1051">
        <v>2</v>
      </c>
      <c r="D1051" t="s">
        <v>8</v>
      </c>
      <c r="E1051">
        <v>33</v>
      </c>
    </row>
    <row r="1052" spans="1:5" x14ac:dyDescent="0.3">
      <c r="A1052" t="s">
        <v>29</v>
      </c>
      <c r="B1052">
        <v>2020</v>
      </c>
      <c r="C1052">
        <v>2</v>
      </c>
      <c r="D1052" t="s">
        <v>14</v>
      </c>
      <c r="E1052">
        <v>22</v>
      </c>
    </row>
    <row r="1053" spans="1:5" x14ac:dyDescent="0.3">
      <c r="A1053" t="s">
        <v>29</v>
      </c>
      <c r="B1053">
        <v>2020</v>
      </c>
      <c r="C1053">
        <v>3</v>
      </c>
      <c r="D1053" t="s">
        <v>5</v>
      </c>
      <c r="E1053">
        <v>15</v>
      </c>
    </row>
    <row r="1054" spans="1:5" x14ac:dyDescent="0.3">
      <c r="A1054" t="s">
        <v>29</v>
      </c>
      <c r="B1054">
        <v>2020</v>
      </c>
      <c r="C1054">
        <v>3</v>
      </c>
      <c r="D1054" t="s">
        <v>10</v>
      </c>
      <c r="E1054">
        <v>4</v>
      </c>
    </row>
    <row r="1055" spans="1:5" x14ac:dyDescent="0.3">
      <c r="A1055" t="s">
        <v>29</v>
      </c>
      <c r="B1055">
        <v>2020</v>
      </c>
      <c r="C1055">
        <v>3</v>
      </c>
      <c r="D1055" t="s">
        <v>6</v>
      </c>
      <c r="E1055">
        <v>31</v>
      </c>
    </row>
    <row r="1056" spans="1:5" x14ac:dyDescent="0.3">
      <c r="A1056" t="s">
        <v>29</v>
      </c>
      <c r="B1056">
        <v>2020</v>
      </c>
      <c r="C1056">
        <v>3</v>
      </c>
      <c r="D1056" t="s">
        <v>12</v>
      </c>
      <c r="E1056">
        <v>11</v>
      </c>
    </row>
    <row r="1057" spans="1:5" x14ac:dyDescent="0.3">
      <c r="A1057" t="s">
        <v>29</v>
      </c>
      <c r="B1057">
        <v>2020</v>
      </c>
      <c r="C1057">
        <v>3</v>
      </c>
      <c r="D1057" t="s">
        <v>7</v>
      </c>
      <c r="E1057">
        <v>30</v>
      </c>
    </row>
    <row r="1058" spans="1:5" x14ac:dyDescent="0.3">
      <c r="A1058" t="s">
        <v>29</v>
      </c>
      <c r="B1058">
        <v>2020</v>
      </c>
      <c r="C1058">
        <v>3</v>
      </c>
      <c r="D1058" t="s">
        <v>8</v>
      </c>
      <c r="E1058">
        <v>27</v>
      </c>
    </row>
    <row r="1059" spans="1:5" x14ac:dyDescent="0.3">
      <c r="A1059" t="s">
        <v>29</v>
      </c>
      <c r="B1059">
        <v>2020</v>
      </c>
      <c r="C1059">
        <v>3</v>
      </c>
      <c r="D1059" t="s">
        <v>14</v>
      </c>
      <c r="E1059">
        <v>22</v>
      </c>
    </row>
    <row r="1060" spans="1:5" x14ac:dyDescent="0.3">
      <c r="A1060" t="s">
        <v>29</v>
      </c>
      <c r="B1060">
        <v>2020</v>
      </c>
      <c r="C1060">
        <v>4</v>
      </c>
      <c r="D1060" t="s">
        <v>5</v>
      </c>
      <c r="E1060">
        <v>16</v>
      </c>
    </row>
    <row r="1061" spans="1:5" x14ac:dyDescent="0.3">
      <c r="A1061" t="s">
        <v>29</v>
      </c>
      <c r="B1061">
        <v>2020</v>
      </c>
      <c r="C1061">
        <v>4</v>
      </c>
      <c r="D1061" t="s">
        <v>10</v>
      </c>
      <c r="E1061">
        <v>5</v>
      </c>
    </row>
    <row r="1062" spans="1:5" x14ac:dyDescent="0.3">
      <c r="A1062" t="s">
        <v>29</v>
      </c>
      <c r="B1062">
        <v>2020</v>
      </c>
      <c r="C1062">
        <v>4</v>
      </c>
      <c r="D1062" t="s">
        <v>6</v>
      </c>
      <c r="E1062">
        <v>28</v>
      </c>
    </row>
    <row r="1063" spans="1:5" x14ac:dyDescent="0.3">
      <c r="A1063" t="s">
        <v>29</v>
      </c>
      <c r="B1063">
        <v>2020</v>
      </c>
      <c r="C1063">
        <v>4</v>
      </c>
      <c r="D1063" t="s">
        <v>12</v>
      </c>
      <c r="E1063">
        <v>13</v>
      </c>
    </row>
    <row r="1064" spans="1:5" x14ac:dyDescent="0.3">
      <c r="A1064" t="s">
        <v>29</v>
      </c>
      <c r="B1064">
        <v>2020</v>
      </c>
      <c r="C1064">
        <v>4</v>
      </c>
      <c r="D1064" t="s">
        <v>7</v>
      </c>
      <c r="E1064">
        <v>29</v>
      </c>
    </row>
    <row r="1065" spans="1:5" x14ac:dyDescent="0.3">
      <c r="A1065" t="s">
        <v>29</v>
      </c>
      <c r="B1065">
        <v>2020</v>
      </c>
      <c r="C1065">
        <v>4</v>
      </c>
      <c r="D1065" t="s">
        <v>13</v>
      </c>
      <c r="E1065">
        <v>1</v>
      </c>
    </row>
    <row r="1066" spans="1:5" x14ac:dyDescent="0.3">
      <c r="A1066" t="s">
        <v>29</v>
      </c>
      <c r="B1066">
        <v>2020</v>
      </c>
      <c r="C1066">
        <v>4</v>
      </c>
      <c r="D1066" t="s">
        <v>8</v>
      </c>
      <c r="E1066">
        <v>32</v>
      </c>
    </row>
    <row r="1067" spans="1:5" x14ac:dyDescent="0.3">
      <c r="A1067" t="s">
        <v>29</v>
      </c>
      <c r="B1067">
        <v>2020</v>
      </c>
      <c r="C1067">
        <v>4</v>
      </c>
      <c r="D1067" t="s">
        <v>14</v>
      </c>
      <c r="E1067">
        <v>21</v>
      </c>
    </row>
    <row r="1068" spans="1:5" x14ac:dyDescent="0.3">
      <c r="A1068" t="s">
        <v>29</v>
      </c>
      <c r="B1068">
        <v>2021</v>
      </c>
      <c r="C1068">
        <v>1</v>
      </c>
      <c r="D1068" t="s">
        <v>5</v>
      </c>
      <c r="E1068">
        <v>17</v>
      </c>
    </row>
    <row r="1069" spans="1:5" x14ac:dyDescent="0.3">
      <c r="A1069" t="s">
        <v>29</v>
      </c>
      <c r="B1069">
        <v>2021</v>
      </c>
      <c r="C1069">
        <v>1</v>
      </c>
      <c r="D1069" t="s">
        <v>10</v>
      </c>
      <c r="E1069">
        <v>3</v>
      </c>
    </row>
    <row r="1070" spans="1:5" x14ac:dyDescent="0.3">
      <c r="A1070" t="s">
        <v>29</v>
      </c>
      <c r="B1070">
        <v>2021</v>
      </c>
      <c r="C1070">
        <v>1</v>
      </c>
      <c r="D1070" t="s">
        <v>6</v>
      </c>
      <c r="E1070">
        <v>31</v>
      </c>
    </row>
    <row r="1071" spans="1:5" x14ac:dyDescent="0.3">
      <c r="A1071" t="s">
        <v>29</v>
      </c>
      <c r="B1071">
        <v>2021</v>
      </c>
      <c r="C1071">
        <v>1</v>
      </c>
      <c r="D1071" t="s">
        <v>12</v>
      </c>
      <c r="E1071">
        <v>15</v>
      </c>
    </row>
    <row r="1072" spans="1:5" x14ac:dyDescent="0.3">
      <c r="A1072" t="s">
        <v>29</v>
      </c>
      <c r="B1072">
        <v>2021</v>
      </c>
      <c r="C1072">
        <v>1</v>
      </c>
      <c r="D1072" t="s">
        <v>7</v>
      </c>
      <c r="E1072">
        <v>34</v>
      </c>
    </row>
    <row r="1073" spans="1:5" x14ac:dyDescent="0.3">
      <c r="A1073" t="s">
        <v>29</v>
      </c>
      <c r="B1073">
        <v>2021</v>
      </c>
      <c r="C1073">
        <v>1</v>
      </c>
      <c r="D1073" t="s">
        <v>13</v>
      </c>
      <c r="E1073">
        <v>1</v>
      </c>
    </row>
    <row r="1074" spans="1:5" x14ac:dyDescent="0.3">
      <c r="A1074" t="s">
        <v>29</v>
      </c>
      <c r="B1074">
        <v>2021</v>
      </c>
      <c r="C1074">
        <v>1</v>
      </c>
      <c r="D1074" t="s">
        <v>8</v>
      </c>
      <c r="E1074">
        <v>31</v>
      </c>
    </row>
    <row r="1075" spans="1:5" x14ac:dyDescent="0.3">
      <c r="A1075" t="s">
        <v>29</v>
      </c>
      <c r="B1075">
        <v>2021</v>
      </c>
      <c r="C1075">
        <v>1</v>
      </c>
      <c r="D1075" t="s">
        <v>14</v>
      </c>
      <c r="E1075">
        <v>19</v>
      </c>
    </row>
    <row r="1076" spans="1:5" x14ac:dyDescent="0.3">
      <c r="A1076" t="s">
        <v>29</v>
      </c>
      <c r="B1076">
        <v>2021</v>
      </c>
      <c r="C1076">
        <v>2</v>
      </c>
      <c r="D1076" t="s">
        <v>5</v>
      </c>
      <c r="E1076">
        <v>20</v>
      </c>
    </row>
    <row r="1077" spans="1:5" x14ac:dyDescent="0.3">
      <c r="A1077" t="s">
        <v>29</v>
      </c>
      <c r="B1077">
        <v>2021</v>
      </c>
      <c r="C1077">
        <v>2</v>
      </c>
      <c r="D1077" t="s">
        <v>6</v>
      </c>
      <c r="E1077">
        <v>52</v>
      </c>
    </row>
    <row r="1078" spans="1:5" x14ac:dyDescent="0.3">
      <c r="A1078" t="s">
        <v>29</v>
      </c>
      <c r="B1078">
        <v>2021</v>
      </c>
      <c r="C1078">
        <v>2</v>
      </c>
      <c r="D1078" t="s">
        <v>7</v>
      </c>
      <c r="E1078">
        <v>33</v>
      </c>
    </row>
    <row r="1079" spans="1:5" x14ac:dyDescent="0.3">
      <c r="A1079" t="s">
        <v>29</v>
      </c>
      <c r="B1079">
        <v>2021</v>
      </c>
      <c r="C1079">
        <v>2</v>
      </c>
      <c r="D1079" t="s">
        <v>8</v>
      </c>
      <c r="E1079">
        <v>48</v>
      </c>
    </row>
    <row r="1080" spans="1:5" x14ac:dyDescent="0.3">
      <c r="A1080" t="s">
        <v>29</v>
      </c>
      <c r="B1080">
        <v>2021</v>
      </c>
      <c r="C1080">
        <v>3</v>
      </c>
      <c r="D1080" t="s">
        <v>5</v>
      </c>
      <c r="E1080">
        <v>20</v>
      </c>
    </row>
    <row r="1081" spans="1:5" x14ac:dyDescent="0.3">
      <c r="A1081" t="s">
        <v>29</v>
      </c>
      <c r="B1081">
        <v>2021</v>
      </c>
      <c r="C1081">
        <v>3</v>
      </c>
      <c r="D1081" t="s">
        <v>6</v>
      </c>
      <c r="E1081">
        <v>52</v>
      </c>
    </row>
    <row r="1082" spans="1:5" x14ac:dyDescent="0.3">
      <c r="A1082" t="s">
        <v>29</v>
      </c>
      <c r="B1082">
        <v>2021</v>
      </c>
      <c r="C1082">
        <v>3</v>
      </c>
      <c r="D1082" t="s">
        <v>7</v>
      </c>
      <c r="E1082">
        <v>34</v>
      </c>
    </row>
    <row r="1083" spans="1:5" x14ac:dyDescent="0.3">
      <c r="A1083" t="s">
        <v>29</v>
      </c>
      <c r="B1083">
        <v>2021</v>
      </c>
      <c r="C1083">
        <v>3</v>
      </c>
      <c r="D1083" t="s">
        <v>8</v>
      </c>
      <c r="E1083">
        <v>47</v>
      </c>
    </row>
    <row r="1084" spans="1:5" x14ac:dyDescent="0.3">
      <c r="A1084" t="s">
        <v>29</v>
      </c>
      <c r="B1084">
        <v>2021</v>
      </c>
      <c r="C1084">
        <v>4</v>
      </c>
      <c r="D1084" t="s">
        <v>5</v>
      </c>
      <c r="E1084">
        <v>17</v>
      </c>
    </row>
    <row r="1085" spans="1:5" x14ac:dyDescent="0.3">
      <c r="A1085" t="s">
        <v>29</v>
      </c>
      <c r="B1085">
        <v>2021</v>
      </c>
      <c r="C1085">
        <v>4</v>
      </c>
      <c r="D1085" t="s">
        <v>6</v>
      </c>
      <c r="E1085">
        <v>45</v>
      </c>
    </row>
    <row r="1086" spans="1:5" x14ac:dyDescent="0.3">
      <c r="A1086" t="s">
        <v>29</v>
      </c>
      <c r="B1086">
        <v>2021</v>
      </c>
      <c r="C1086">
        <v>4</v>
      </c>
      <c r="D1086" t="s">
        <v>7</v>
      </c>
      <c r="E1086">
        <v>30</v>
      </c>
    </row>
    <row r="1087" spans="1:5" x14ac:dyDescent="0.3">
      <c r="A1087" t="s">
        <v>29</v>
      </c>
      <c r="B1087">
        <v>2021</v>
      </c>
      <c r="C1087">
        <v>4</v>
      </c>
      <c r="D1087" t="s">
        <v>8</v>
      </c>
      <c r="E1087">
        <v>45</v>
      </c>
    </row>
    <row r="1088" spans="1:5" x14ac:dyDescent="0.3">
      <c r="A1088" t="s">
        <v>30</v>
      </c>
      <c r="B1088">
        <v>2019</v>
      </c>
      <c r="C1088">
        <v>1</v>
      </c>
      <c r="D1088" t="s">
        <v>5</v>
      </c>
      <c r="E1088">
        <v>68</v>
      </c>
    </row>
    <row r="1089" spans="1:5" x14ac:dyDescent="0.3">
      <c r="A1089" t="s">
        <v>30</v>
      </c>
      <c r="B1089">
        <v>2019</v>
      </c>
      <c r="C1089">
        <v>1</v>
      </c>
      <c r="D1089" t="s">
        <v>6</v>
      </c>
      <c r="E1089">
        <v>90</v>
      </c>
    </row>
    <row r="1090" spans="1:5" x14ac:dyDescent="0.3">
      <c r="A1090" t="s">
        <v>30</v>
      </c>
      <c r="B1090">
        <v>2019</v>
      </c>
      <c r="C1090">
        <v>1</v>
      </c>
      <c r="D1090" t="s">
        <v>7</v>
      </c>
      <c r="E1090">
        <v>95</v>
      </c>
    </row>
    <row r="1091" spans="1:5" x14ac:dyDescent="0.3">
      <c r="A1091" t="s">
        <v>30</v>
      </c>
      <c r="B1091">
        <v>2019</v>
      </c>
      <c r="C1091">
        <v>1</v>
      </c>
      <c r="D1091" t="s">
        <v>8</v>
      </c>
      <c r="E1091">
        <v>85</v>
      </c>
    </row>
    <row r="1092" spans="1:5" x14ac:dyDescent="0.3">
      <c r="A1092" t="s">
        <v>30</v>
      </c>
      <c r="B1092">
        <v>2019</v>
      </c>
      <c r="C1092">
        <v>2</v>
      </c>
      <c r="D1092" t="s">
        <v>5</v>
      </c>
      <c r="E1092">
        <v>67</v>
      </c>
    </row>
    <row r="1093" spans="1:5" x14ac:dyDescent="0.3">
      <c r="A1093" t="s">
        <v>30</v>
      </c>
      <c r="B1093">
        <v>2019</v>
      </c>
      <c r="C1093">
        <v>2</v>
      </c>
      <c r="D1093" t="s">
        <v>6</v>
      </c>
      <c r="E1093">
        <v>83</v>
      </c>
    </row>
    <row r="1094" spans="1:5" x14ac:dyDescent="0.3">
      <c r="A1094" t="s">
        <v>30</v>
      </c>
      <c r="B1094">
        <v>2019</v>
      </c>
      <c r="C1094">
        <v>2</v>
      </c>
      <c r="D1094" t="s">
        <v>7</v>
      </c>
      <c r="E1094">
        <v>87</v>
      </c>
    </row>
    <row r="1095" spans="1:5" x14ac:dyDescent="0.3">
      <c r="A1095" t="s">
        <v>30</v>
      </c>
      <c r="B1095">
        <v>2019</v>
      </c>
      <c r="C1095">
        <v>2</v>
      </c>
      <c r="D1095" t="s">
        <v>8</v>
      </c>
      <c r="E1095">
        <v>81</v>
      </c>
    </row>
    <row r="1096" spans="1:5" x14ac:dyDescent="0.3">
      <c r="A1096" t="s">
        <v>30</v>
      </c>
      <c r="B1096">
        <v>2019</v>
      </c>
      <c r="C1096">
        <v>3</v>
      </c>
      <c r="D1096" t="s">
        <v>5</v>
      </c>
      <c r="E1096">
        <v>63</v>
      </c>
    </row>
    <row r="1097" spans="1:5" x14ac:dyDescent="0.3">
      <c r="A1097" t="s">
        <v>30</v>
      </c>
      <c r="B1097">
        <v>2019</v>
      </c>
      <c r="C1097">
        <v>3</v>
      </c>
      <c r="D1097" t="s">
        <v>6</v>
      </c>
      <c r="E1097">
        <v>87</v>
      </c>
    </row>
    <row r="1098" spans="1:5" x14ac:dyDescent="0.3">
      <c r="A1098" t="s">
        <v>30</v>
      </c>
      <c r="B1098">
        <v>2019</v>
      </c>
      <c r="C1098">
        <v>3</v>
      </c>
      <c r="D1098" t="s">
        <v>7</v>
      </c>
      <c r="E1098">
        <v>86</v>
      </c>
    </row>
    <row r="1099" spans="1:5" x14ac:dyDescent="0.3">
      <c r="A1099" t="s">
        <v>30</v>
      </c>
      <c r="B1099">
        <v>2019</v>
      </c>
      <c r="C1099">
        <v>3</v>
      </c>
      <c r="D1099" t="s">
        <v>8</v>
      </c>
      <c r="E1099">
        <v>83</v>
      </c>
    </row>
    <row r="1100" spans="1:5" x14ac:dyDescent="0.3">
      <c r="A1100" t="s">
        <v>30</v>
      </c>
      <c r="B1100">
        <v>2019</v>
      </c>
      <c r="C1100">
        <v>4</v>
      </c>
      <c r="D1100" t="s">
        <v>5</v>
      </c>
      <c r="E1100">
        <v>57</v>
      </c>
    </row>
    <row r="1101" spans="1:5" x14ac:dyDescent="0.3">
      <c r="A1101" t="s">
        <v>30</v>
      </c>
      <c r="B1101">
        <v>2019</v>
      </c>
      <c r="C1101">
        <v>4</v>
      </c>
      <c r="D1101" t="s">
        <v>6</v>
      </c>
      <c r="E1101">
        <v>94</v>
      </c>
    </row>
    <row r="1102" spans="1:5" x14ac:dyDescent="0.3">
      <c r="A1102" t="s">
        <v>30</v>
      </c>
      <c r="B1102">
        <v>2019</v>
      </c>
      <c r="C1102">
        <v>4</v>
      </c>
      <c r="D1102" t="s">
        <v>7</v>
      </c>
      <c r="E1102">
        <v>86</v>
      </c>
    </row>
    <row r="1103" spans="1:5" x14ac:dyDescent="0.3">
      <c r="A1103" t="s">
        <v>30</v>
      </c>
      <c r="B1103">
        <v>2019</v>
      </c>
      <c r="C1103">
        <v>4</v>
      </c>
      <c r="D1103" t="s">
        <v>8</v>
      </c>
      <c r="E1103">
        <v>79</v>
      </c>
    </row>
    <row r="1104" spans="1:5" x14ac:dyDescent="0.3">
      <c r="A1104" t="s">
        <v>30</v>
      </c>
      <c r="B1104">
        <v>2020</v>
      </c>
      <c r="C1104">
        <v>1</v>
      </c>
      <c r="D1104" t="s">
        <v>5</v>
      </c>
      <c r="E1104">
        <v>58</v>
      </c>
    </row>
    <row r="1105" spans="1:5" x14ac:dyDescent="0.3">
      <c r="A1105" t="s">
        <v>30</v>
      </c>
      <c r="B1105">
        <v>2020</v>
      </c>
      <c r="C1105">
        <v>1</v>
      </c>
      <c r="D1105" t="s">
        <v>6</v>
      </c>
      <c r="E1105">
        <v>100</v>
      </c>
    </row>
    <row r="1106" spans="1:5" x14ac:dyDescent="0.3">
      <c r="A1106" t="s">
        <v>30</v>
      </c>
      <c r="B1106">
        <v>2020</v>
      </c>
      <c r="C1106">
        <v>1</v>
      </c>
      <c r="D1106" t="s">
        <v>7</v>
      </c>
      <c r="E1106">
        <v>88</v>
      </c>
    </row>
    <row r="1107" spans="1:5" x14ac:dyDescent="0.3">
      <c r="A1107" t="s">
        <v>30</v>
      </c>
      <c r="B1107">
        <v>2020</v>
      </c>
      <c r="C1107">
        <v>1</v>
      </c>
      <c r="D1107" t="s">
        <v>8</v>
      </c>
      <c r="E1107">
        <v>83</v>
      </c>
    </row>
    <row r="1108" spans="1:5" x14ac:dyDescent="0.3">
      <c r="A1108" t="s">
        <v>30</v>
      </c>
      <c r="B1108">
        <v>2020</v>
      </c>
      <c r="C1108">
        <v>2</v>
      </c>
      <c r="D1108" t="s">
        <v>5</v>
      </c>
      <c r="E1108">
        <v>53</v>
      </c>
    </row>
    <row r="1109" spans="1:5" x14ac:dyDescent="0.3">
      <c r="A1109" t="s">
        <v>30</v>
      </c>
      <c r="B1109">
        <v>2020</v>
      </c>
      <c r="C1109">
        <v>2</v>
      </c>
      <c r="D1109" t="s">
        <v>6</v>
      </c>
      <c r="E1109">
        <v>99</v>
      </c>
    </row>
    <row r="1110" spans="1:5" x14ac:dyDescent="0.3">
      <c r="A1110" t="s">
        <v>30</v>
      </c>
      <c r="B1110">
        <v>2020</v>
      </c>
      <c r="C1110">
        <v>2</v>
      </c>
      <c r="D1110" t="s">
        <v>7</v>
      </c>
      <c r="E1110">
        <v>84</v>
      </c>
    </row>
    <row r="1111" spans="1:5" x14ac:dyDescent="0.3">
      <c r="A1111" t="s">
        <v>30</v>
      </c>
      <c r="B1111">
        <v>2020</v>
      </c>
      <c r="C1111">
        <v>2</v>
      </c>
      <c r="D1111" t="s">
        <v>8</v>
      </c>
      <c r="E1111">
        <v>90</v>
      </c>
    </row>
    <row r="1112" spans="1:5" x14ac:dyDescent="0.3">
      <c r="A1112" t="s">
        <v>30</v>
      </c>
      <c r="B1112">
        <v>2020</v>
      </c>
      <c r="C1112">
        <v>3</v>
      </c>
      <c r="D1112" t="s">
        <v>5</v>
      </c>
      <c r="E1112">
        <v>52</v>
      </c>
    </row>
    <row r="1113" spans="1:5" x14ac:dyDescent="0.3">
      <c r="A1113" t="s">
        <v>30</v>
      </c>
      <c r="B1113">
        <v>2020</v>
      </c>
      <c r="C1113">
        <v>3</v>
      </c>
      <c r="D1113" t="s">
        <v>6</v>
      </c>
      <c r="E1113">
        <v>107</v>
      </c>
    </row>
    <row r="1114" spans="1:5" x14ac:dyDescent="0.3">
      <c r="A1114" t="s">
        <v>30</v>
      </c>
      <c r="B1114">
        <v>2020</v>
      </c>
      <c r="C1114">
        <v>3</v>
      </c>
      <c r="D1114" t="s">
        <v>7</v>
      </c>
      <c r="E1114">
        <v>102</v>
      </c>
    </row>
    <row r="1115" spans="1:5" x14ac:dyDescent="0.3">
      <c r="A1115" t="s">
        <v>30</v>
      </c>
      <c r="B1115">
        <v>2020</v>
      </c>
      <c r="C1115">
        <v>3</v>
      </c>
      <c r="D1115" t="s">
        <v>8</v>
      </c>
      <c r="E1115">
        <v>102</v>
      </c>
    </row>
    <row r="1116" spans="1:5" x14ac:dyDescent="0.3">
      <c r="A1116" t="s">
        <v>30</v>
      </c>
      <c r="B1116">
        <v>2020</v>
      </c>
      <c r="C1116">
        <v>4</v>
      </c>
      <c r="D1116" t="s">
        <v>5</v>
      </c>
      <c r="E1116">
        <v>54</v>
      </c>
    </row>
    <row r="1117" spans="1:5" x14ac:dyDescent="0.3">
      <c r="A1117" t="s">
        <v>30</v>
      </c>
      <c r="B1117">
        <v>2020</v>
      </c>
      <c r="C1117">
        <v>4</v>
      </c>
      <c r="D1117" t="s">
        <v>6</v>
      </c>
      <c r="E1117">
        <v>107</v>
      </c>
    </row>
    <row r="1118" spans="1:5" x14ac:dyDescent="0.3">
      <c r="A1118" t="s">
        <v>30</v>
      </c>
      <c r="B1118">
        <v>2020</v>
      </c>
      <c r="C1118">
        <v>4</v>
      </c>
      <c r="D1118" t="s">
        <v>7</v>
      </c>
      <c r="E1118">
        <v>101</v>
      </c>
    </row>
    <row r="1119" spans="1:5" x14ac:dyDescent="0.3">
      <c r="A1119" t="s">
        <v>30</v>
      </c>
      <c r="B1119">
        <v>2020</v>
      </c>
      <c r="C1119">
        <v>4</v>
      </c>
      <c r="D1119" t="s">
        <v>8</v>
      </c>
      <c r="E1119">
        <v>105</v>
      </c>
    </row>
    <row r="1120" spans="1:5" x14ac:dyDescent="0.3">
      <c r="A1120" t="s">
        <v>30</v>
      </c>
      <c r="B1120">
        <v>2021</v>
      </c>
      <c r="C1120">
        <v>1</v>
      </c>
      <c r="D1120" t="s">
        <v>5</v>
      </c>
      <c r="E1120">
        <v>59</v>
      </c>
    </row>
    <row r="1121" spans="1:5" x14ac:dyDescent="0.3">
      <c r="A1121" t="s">
        <v>30</v>
      </c>
      <c r="B1121">
        <v>2021</v>
      </c>
      <c r="C1121">
        <v>1</v>
      </c>
      <c r="D1121" t="s">
        <v>6</v>
      </c>
      <c r="E1121">
        <v>97</v>
      </c>
    </row>
    <row r="1122" spans="1:5" x14ac:dyDescent="0.3">
      <c r="A1122" t="s">
        <v>30</v>
      </c>
      <c r="B1122">
        <v>2021</v>
      </c>
      <c r="C1122">
        <v>1</v>
      </c>
      <c r="D1122" t="s">
        <v>7</v>
      </c>
      <c r="E1122">
        <v>91</v>
      </c>
    </row>
    <row r="1123" spans="1:5" x14ac:dyDescent="0.3">
      <c r="A1123" t="s">
        <v>30</v>
      </c>
      <c r="B1123">
        <v>2021</v>
      </c>
      <c r="C1123">
        <v>1</v>
      </c>
      <c r="D1123" t="s">
        <v>8</v>
      </c>
      <c r="E1123">
        <v>95</v>
      </c>
    </row>
    <row r="1124" spans="1:5" x14ac:dyDescent="0.3">
      <c r="A1124" t="s">
        <v>30</v>
      </c>
      <c r="B1124">
        <v>2021</v>
      </c>
      <c r="C1124">
        <v>2</v>
      </c>
      <c r="D1124" t="s">
        <v>5</v>
      </c>
      <c r="E1124">
        <v>57</v>
      </c>
    </row>
    <row r="1125" spans="1:5" x14ac:dyDescent="0.3">
      <c r="A1125" t="s">
        <v>30</v>
      </c>
      <c r="B1125">
        <v>2021</v>
      </c>
      <c r="C1125">
        <v>2</v>
      </c>
      <c r="D1125" t="s">
        <v>6</v>
      </c>
      <c r="E1125">
        <v>100</v>
      </c>
    </row>
    <row r="1126" spans="1:5" x14ac:dyDescent="0.3">
      <c r="A1126" t="s">
        <v>30</v>
      </c>
      <c r="B1126">
        <v>2021</v>
      </c>
      <c r="C1126">
        <v>2</v>
      </c>
      <c r="D1126" t="s">
        <v>7</v>
      </c>
      <c r="E1126">
        <v>89</v>
      </c>
    </row>
    <row r="1127" spans="1:5" x14ac:dyDescent="0.3">
      <c r="A1127" t="s">
        <v>30</v>
      </c>
      <c r="B1127">
        <v>2021</v>
      </c>
      <c r="C1127">
        <v>2</v>
      </c>
      <c r="D1127" t="s">
        <v>8</v>
      </c>
      <c r="E1127">
        <v>89</v>
      </c>
    </row>
    <row r="1128" spans="1:5" x14ac:dyDescent="0.3">
      <c r="A1128" t="s">
        <v>30</v>
      </c>
      <c r="B1128">
        <v>2021</v>
      </c>
      <c r="C1128">
        <v>3</v>
      </c>
      <c r="D1128" t="s">
        <v>5</v>
      </c>
      <c r="E1128">
        <v>58</v>
      </c>
    </row>
    <row r="1129" spans="1:5" x14ac:dyDescent="0.3">
      <c r="A1129" t="s">
        <v>30</v>
      </c>
      <c r="B1129">
        <v>2021</v>
      </c>
      <c r="C1129">
        <v>3</v>
      </c>
      <c r="D1129" t="s">
        <v>6</v>
      </c>
      <c r="E1129">
        <v>110</v>
      </c>
    </row>
    <row r="1130" spans="1:5" x14ac:dyDescent="0.3">
      <c r="A1130" t="s">
        <v>30</v>
      </c>
      <c r="B1130">
        <v>2021</v>
      </c>
      <c r="C1130">
        <v>3</v>
      </c>
      <c r="D1130" t="s">
        <v>7</v>
      </c>
      <c r="E1130">
        <v>83</v>
      </c>
    </row>
    <row r="1131" spans="1:5" x14ac:dyDescent="0.3">
      <c r="A1131" t="s">
        <v>30</v>
      </c>
      <c r="B1131">
        <v>2021</v>
      </c>
      <c r="C1131">
        <v>3</v>
      </c>
      <c r="D1131" t="s">
        <v>8</v>
      </c>
      <c r="E1131">
        <v>92</v>
      </c>
    </row>
    <row r="1132" spans="1:5" x14ac:dyDescent="0.3">
      <c r="A1132" t="s">
        <v>30</v>
      </c>
      <c r="B1132">
        <v>2021</v>
      </c>
      <c r="C1132">
        <v>4</v>
      </c>
      <c r="D1132" t="s">
        <v>5</v>
      </c>
      <c r="E1132">
        <v>57</v>
      </c>
    </row>
    <row r="1133" spans="1:5" x14ac:dyDescent="0.3">
      <c r="A1133" t="s">
        <v>30</v>
      </c>
      <c r="B1133">
        <v>2021</v>
      </c>
      <c r="C1133">
        <v>4</v>
      </c>
      <c r="D1133" t="s">
        <v>6</v>
      </c>
      <c r="E1133">
        <v>109</v>
      </c>
    </row>
    <row r="1134" spans="1:5" x14ac:dyDescent="0.3">
      <c r="A1134" t="s">
        <v>30</v>
      </c>
      <c r="B1134">
        <v>2021</v>
      </c>
      <c r="C1134">
        <v>4</v>
      </c>
      <c r="D1134" t="s">
        <v>7</v>
      </c>
      <c r="E1134">
        <v>85</v>
      </c>
    </row>
    <row r="1135" spans="1:5" x14ac:dyDescent="0.3">
      <c r="A1135" t="s">
        <v>30</v>
      </c>
      <c r="B1135">
        <v>2021</v>
      </c>
      <c r="C1135">
        <v>4</v>
      </c>
      <c r="D1135" t="s">
        <v>8</v>
      </c>
      <c r="E1135">
        <v>87</v>
      </c>
    </row>
    <row r="1136" spans="1:5" x14ac:dyDescent="0.3">
      <c r="A1136" t="s">
        <v>31</v>
      </c>
      <c r="B1136">
        <v>2019</v>
      </c>
      <c r="C1136">
        <v>1</v>
      </c>
      <c r="D1136" t="s">
        <v>5</v>
      </c>
      <c r="E1136">
        <v>50</v>
      </c>
    </row>
    <row r="1137" spans="1:5" x14ac:dyDescent="0.3">
      <c r="A1137" t="s">
        <v>31</v>
      </c>
      <c r="B1137">
        <v>2019</v>
      </c>
      <c r="C1137">
        <v>1</v>
      </c>
      <c r="D1137" t="s">
        <v>6</v>
      </c>
      <c r="E1137">
        <v>84</v>
      </c>
    </row>
    <row r="1138" spans="1:5" x14ac:dyDescent="0.3">
      <c r="A1138" t="s">
        <v>31</v>
      </c>
      <c r="B1138">
        <v>2019</v>
      </c>
      <c r="C1138">
        <v>1</v>
      </c>
      <c r="D1138" t="s">
        <v>7</v>
      </c>
      <c r="E1138">
        <v>74</v>
      </c>
    </row>
    <row r="1139" spans="1:5" x14ac:dyDescent="0.3">
      <c r="A1139" t="s">
        <v>31</v>
      </c>
      <c r="B1139">
        <v>2019</v>
      </c>
      <c r="C1139">
        <v>1</v>
      </c>
      <c r="D1139" t="s">
        <v>8</v>
      </c>
      <c r="E1139">
        <v>68</v>
      </c>
    </row>
    <row r="1140" spans="1:5" x14ac:dyDescent="0.3">
      <c r="A1140" t="s">
        <v>31</v>
      </c>
      <c r="B1140">
        <v>2019</v>
      </c>
      <c r="C1140">
        <v>2</v>
      </c>
      <c r="D1140" t="s">
        <v>5</v>
      </c>
      <c r="E1140">
        <v>50</v>
      </c>
    </row>
    <row r="1141" spans="1:5" x14ac:dyDescent="0.3">
      <c r="A1141" t="s">
        <v>31</v>
      </c>
      <c r="B1141">
        <v>2019</v>
      </c>
      <c r="C1141">
        <v>2</v>
      </c>
      <c r="D1141" t="s">
        <v>6</v>
      </c>
      <c r="E1141">
        <v>74</v>
      </c>
    </row>
    <row r="1142" spans="1:5" x14ac:dyDescent="0.3">
      <c r="A1142" t="s">
        <v>31</v>
      </c>
      <c r="B1142">
        <v>2019</v>
      </c>
      <c r="C1142">
        <v>2</v>
      </c>
      <c r="D1142" t="s">
        <v>7</v>
      </c>
      <c r="E1142">
        <v>66</v>
      </c>
    </row>
    <row r="1143" spans="1:5" x14ac:dyDescent="0.3">
      <c r="A1143" t="s">
        <v>31</v>
      </c>
      <c r="B1143">
        <v>2019</v>
      </c>
      <c r="C1143">
        <v>2</v>
      </c>
      <c r="D1143" t="s">
        <v>8</v>
      </c>
      <c r="E1143">
        <v>66</v>
      </c>
    </row>
    <row r="1144" spans="1:5" x14ac:dyDescent="0.3">
      <c r="A1144" t="s">
        <v>31</v>
      </c>
      <c r="B1144">
        <v>2019</v>
      </c>
      <c r="C1144">
        <v>3</v>
      </c>
      <c r="D1144" t="s">
        <v>5</v>
      </c>
      <c r="E1144">
        <v>47</v>
      </c>
    </row>
    <row r="1145" spans="1:5" x14ac:dyDescent="0.3">
      <c r="A1145" t="s">
        <v>31</v>
      </c>
      <c r="B1145">
        <v>2019</v>
      </c>
      <c r="C1145">
        <v>3</v>
      </c>
      <c r="D1145" t="s">
        <v>6</v>
      </c>
      <c r="E1145">
        <v>77</v>
      </c>
    </row>
    <row r="1146" spans="1:5" x14ac:dyDescent="0.3">
      <c r="A1146" t="s">
        <v>31</v>
      </c>
      <c r="B1146">
        <v>2019</v>
      </c>
      <c r="C1146">
        <v>3</v>
      </c>
      <c r="D1146" t="s">
        <v>7</v>
      </c>
      <c r="E1146">
        <v>65</v>
      </c>
    </row>
    <row r="1147" spans="1:5" x14ac:dyDescent="0.3">
      <c r="A1147" t="s">
        <v>31</v>
      </c>
      <c r="B1147">
        <v>2019</v>
      </c>
      <c r="C1147">
        <v>3</v>
      </c>
      <c r="D1147" t="s">
        <v>8</v>
      </c>
      <c r="E1147">
        <v>67</v>
      </c>
    </row>
    <row r="1148" spans="1:5" x14ac:dyDescent="0.3">
      <c r="A1148" t="s">
        <v>31</v>
      </c>
      <c r="B1148">
        <v>2019</v>
      </c>
      <c r="C1148">
        <v>4</v>
      </c>
      <c r="D1148" t="s">
        <v>5</v>
      </c>
      <c r="E1148">
        <v>40</v>
      </c>
    </row>
    <row r="1149" spans="1:5" x14ac:dyDescent="0.3">
      <c r="A1149" t="s">
        <v>31</v>
      </c>
      <c r="B1149">
        <v>2019</v>
      </c>
      <c r="C1149">
        <v>4</v>
      </c>
      <c r="D1149" t="s">
        <v>6</v>
      </c>
      <c r="E1149">
        <v>67</v>
      </c>
    </row>
    <row r="1150" spans="1:5" x14ac:dyDescent="0.3">
      <c r="A1150" t="s">
        <v>31</v>
      </c>
      <c r="B1150">
        <v>2019</v>
      </c>
      <c r="C1150">
        <v>4</v>
      </c>
      <c r="D1150" t="s">
        <v>7</v>
      </c>
      <c r="E1150">
        <v>63</v>
      </c>
    </row>
    <row r="1151" spans="1:5" x14ac:dyDescent="0.3">
      <c r="A1151" t="s">
        <v>31</v>
      </c>
      <c r="B1151">
        <v>2019</v>
      </c>
      <c r="C1151">
        <v>4</v>
      </c>
      <c r="D1151" t="s">
        <v>8</v>
      </c>
      <c r="E1151">
        <v>64</v>
      </c>
    </row>
    <row r="1152" spans="1:5" x14ac:dyDescent="0.3">
      <c r="A1152" t="s">
        <v>31</v>
      </c>
      <c r="B1152">
        <v>2020</v>
      </c>
      <c r="C1152">
        <v>1</v>
      </c>
      <c r="D1152" t="s">
        <v>5</v>
      </c>
      <c r="E1152">
        <v>42</v>
      </c>
    </row>
    <row r="1153" spans="1:5" x14ac:dyDescent="0.3">
      <c r="A1153" t="s">
        <v>31</v>
      </c>
      <c r="B1153">
        <v>2020</v>
      </c>
      <c r="C1153">
        <v>1</v>
      </c>
      <c r="D1153" t="s">
        <v>6</v>
      </c>
      <c r="E1153">
        <v>75</v>
      </c>
    </row>
    <row r="1154" spans="1:5" x14ac:dyDescent="0.3">
      <c r="A1154" t="s">
        <v>31</v>
      </c>
      <c r="B1154">
        <v>2020</v>
      </c>
      <c r="C1154">
        <v>1</v>
      </c>
      <c r="D1154" t="s">
        <v>7</v>
      </c>
      <c r="E1154">
        <v>63</v>
      </c>
    </row>
    <row r="1155" spans="1:5" x14ac:dyDescent="0.3">
      <c r="A1155" t="s">
        <v>31</v>
      </c>
      <c r="B1155">
        <v>2020</v>
      </c>
      <c r="C1155">
        <v>1</v>
      </c>
      <c r="D1155" t="s">
        <v>8</v>
      </c>
      <c r="E1155">
        <v>69</v>
      </c>
    </row>
    <row r="1156" spans="1:5" x14ac:dyDescent="0.3">
      <c r="A1156" t="s">
        <v>31</v>
      </c>
      <c r="B1156">
        <v>2020</v>
      </c>
      <c r="C1156">
        <v>2</v>
      </c>
      <c r="D1156" t="s">
        <v>5</v>
      </c>
      <c r="E1156">
        <v>43</v>
      </c>
    </row>
    <row r="1157" spans="1:5" x14ac:dyDescent="0.3">
      <c r="A1157" t="s">
        <v>31</v>
      </c>
      <c r="B1157">
        <v>2020</v>
      </c>
      <c r="C1157">
        <v>2</v>
      </c>
      <c r="D1157" t="s">
        <v>6</v>
      </c>
      <c r="E1157">
        <v>77</v>
      </c>
    </row>
    <row r="1158" spans="1:5" x14ac:dyDescent="0.3">
      <c r="A1158" t="s">
        <v>31</v>
      </c>
      <c r="B1158">
        <v>2020</v>
      </c>
      <c r="C1158">
        <v>2</v>
      </c>
      <c r="D1158" t="s">
        <v>7</v>
      </c>
      <c r="E1158">
        <v>66</v>
      </c>
    </row>
    <row r="1159" spans="1:5" x14ac:dyDescent="0.3">
      <c r="A1159" t="s">
        <v>31</v>
      </c>
      <c r="B1159">
        <v>2020</v>
      </c>
      <c r="C1159">
        <v>2</v>
      </c>
      <c r="D1159" t="s">
        <v>8</v>
      </c>
      <c r="E1159">
        <v>81</v>
      </c>
    </row>
    <row r="1160" spans="1:5" x14ac:dyDescent="0.3">
      <c r="A1160" t="s">
        <v>31</v>
      </c>
      <c r="B1160">
        <v>2020</v>
      </c>
      <c r="C1160">
        <v>3</v>
      </c>
      <c r="D1160" t="s">
        <v>5</v>
      </c>
      <c r="E1160">
        <v>39</v>
      </c>
    </row>
    <row r="1161" spans="1:5" x14ac:dyDescent="0.3">
      <c r="A1161" t="s">
        <v>31</v>
      </c>
      <c r="B1161">
        <v>2020</v>
      </c>
      <c r="C1161">
        <v>3</v>
      </c>
      <c r="D1161" t="s">
        <v>6</v>
      </c>
      <c r="E1161">
        <v>74</v>
      </c>
    </row>
    <row r="1162" spans="1:5" x14ac:dyDescent="0.3">
      <c r="A1162" t="s">
        <v>31</v>
      </c>
      <c r="B1162">
        <v>2020</v>
      </c>
      <c r="C1162">
        <v>3</v>
      </c>
      <c r="D1162" t="s">
        <v>7</v>
      </c>
      <c r="E1162">
        <v>63</v>
      </c>
    </row>
    <row r="1163" spans="1:5" x14ac:dyDescent="0.3">
      <c r="A1163" t="s">
        <v>31</v>
      </c>
      <c r="B1163">
        <v>2020</v>
      </c>
      <c r="C1163">
        <v>3</v>
      </c>
      <c r="D1163" t="s">
        <v>8</v>
      </c>
      <c r="E1163">
        <v>82</v>
      </c>
    </row>
    <row r="1164" spans="1:5" x14ac:dyDescent="0.3">
      <c r="A1164" t="s">
        <v>31</v>
      </c>
      <c r="B1164">
        <v>2020</v>
      </c>
      <c r="C1164">
        <v>4</v>
      </c>
      <c r="D1164" t="s">
        <v>5</v>
      </c>
      <c r="E1164">
        <v>40</v>
      </c>
    </row>
    <row r="1165" spans="1:5" x14ac:dyDescent="0.3">
      <c r="A1165" t="s">
        <v>31</v>
      </c>
      <c r="B1165">
        <v>2020</v>
      </c>
      <c r="C1165">
        <v>4</v>
      </c>
      <c r="D1165" t="s">
        <v>6</v>
      </c>
      <c r="E1165">
        <v>69</v>
      </c>
    </row>
    <row r="1166" spans="1:5" x14ac:dyDescent="0.3">
      <c r="A1166" t="s">
        <v>31</v>
      </c>
      <c r="B1166">
        <v>2020</v>
      </c>
      <c r="C1166">
        <v>4</v>
      </c>
      <c r="D1166" t="s">
        <v>7</v>
      </c>
      <c r="E1166">
        <v>66</v>
      </c>
    </row>
    <row r="1167" spans="1:5" x14ac:dyDescent="0.3">
      <c r="A1167" t="s">
        <v>31</v>
      </c>
      <c r="B1167">
        <v>2020</v>
      </c>
      <c r="C1167">
        <v>4</v>
      </c>
      <c r="D1167" t="s">
        <v>8</v>
      </c>
      <c r="E1167">
        <v>75</v>
      </c>
    </row>
    <row r="1168" spans="1:5" x14ac:dyDescent="0.3">
      <c r="A1168" t="s">
        <v>31</v>
      </c>
      <c r="B1168">
        <v>2021</v>
      </c>
      <c r="C1168">
        <v>1</v>
      </c>
      <c r="D1168" t="s">
        <v>5</v>
      </c>
      <c r="E1168">
        <v>43</v>
      </c>
    </row>
    <row r="1169" spans="1:5" x14ac:dyDescent="0.3">
      <c r="A1169" t="s">
        <v>31</v>
      </c>
      <c r="B1169">
        <v>2021</v>
      </c>
      <c r="C1169">
        <v>1</v>
      </c>
      <c r="D1169" t="s">
        <v>6</v>
      </c>
      <c r="E1169">
        <v>75</v>
      </c>
    </row>
    <row r="1170" spans="1:5" x14ac:dyDescent="0.3">
      <c r="A1170" t="s">
        <v>31</v>
      </c>
      <c r="B1170">
        <v>2021</v>
      </c>
      <c r="C1170">
        <v>1</v>
      </c>
      <c r="D1170" t="s">
        <v>7</v>
      </c>
      <c r="E1170">
        <v>73</v>
      </c>
    </row>
    <row r="1171" spans="1:5" x14ac:dyDescent="0.3">
      <c r="A1171" t="s">
        <v>31</v>
      </c>
      <c r="B1171">
        <v>2021</v>
      </c>
      <c r="C1171">
        <v>1</v>
      </c>
      <c r="D1171" t="s">
        <v>8</v>
      </c>
      <c r="E1171">
        <v>81</v>
      </c>
    </row>
    <row r="1172" spans="1:5" x14ac:dyDescent="0.3">
      <c r="A1172" t="s">
        <v>31</v>
      </c>
      <c r="B1172">
        <v>2021</v>
      </c>
      <c r="C1172">
        <v>2</v>
      </c>
      <c r="D1172" t="s">
        <v>5</v>
      </c>
      <c r="E1172">
        <v>43</v>
      </c>
    </row>
    <row r="1173" spans="1:5" x14ac:dyDescent="0.3">
      <c r="A1173" t="s">
        <v>31</v>
      </c>
      <c r="B1173">
        <v>2021</v>
      </c>
      <c r="C1173">
        <v>2</v>
      </c>
      <c r="D1173" t="s">
        <v>6</v>
      </c>
      <c r="E1173">
        <v>87</v>
      </c>
    </row>
    <row r="1174" spans="1:5" x14ac:dyDescent="0.3">
      <c r="A1174" t="s">
        <v>31</v>
      </c>
      <c r="B1174">
        <v>2021</v>
      </c>
      <c r="C1174">
        <v>2</v>
      </c>
      <c r="D1174" t="s">
        <v>7</v>
      </c>
      <c r="E1174">
        <v>72</v>
      </c>
    </row>
    <row r="1175" spans="1:5" x14ac:dyDescent="0.3">
      <c r="A1175" t="s">
        <v>31</v>
      </c>
      <c r="B1175">
        <v>2021</v>
      </c>
      <c r="C1175">
        <v>2</v>
      </c>
      <c r="D1175" t="s">
        <v>8</v>
      </c>
      <c r="E1175">
        <v>77</v>
      </c>
    </row>
    <row r="1176" spans="1:5" x14ac:dyDescent="0.3">
      <c r="A1176" t="s">
        <v>31</v>
      </c>
      <c r="B1176">
        <v>2021</v>
      </c>
      <c r="C1176">
        <v>3</v>
      </c>
      <c r="D1176" t="s">
        <v>5</v>
      </c>
      <c r="E1176">
        <v>41</v>
      </c>
    </row>
    <row r="1177" spans="1:5" x14ac:dyDescent="0.3">
      <c r="A1177" t="s">
        <v>31</v>
      </c>
      <c r="B1177">
        <v>2021</v>
      </c>
      <c r="C1177">
        <v>3</v>
      </c>
      <c r="D1177" t="s">
        <v>6</v>
      </c>
      <c r="E1177">
        <v>83</v>
      </c>
    </row>
    <row r="1178" spans="1:5" x14ac:dyDescent="0.3">
      <c r="A1178" t="s">
        <v>31</v>
      </c>
      <c r="B1178">
        <v>2021</v>
      </c>
      <c r="C1178">
        <v>3</v>
      </c>
      <c r="D1178" t="s">
        <v>7</v>
      </c>
      <c r="E1178">
        <v>74</v>
      </c>
    </row>
    <row r="1179" spans="1:5" x14ac:dyDescent="0.3">
      <c r="A1179" t="s">
        <v>31</v>
      </c>
      <c r="B1179">
        <v>2021</v>
      </c>
      <c r="C1179">
        <v>3</v>
      </c>
      <c r="D1179" t="s">
        <v>8</v>
      </c>
      <c r="E1179">
        <v>72</v>
      </c>
    </row>
    <row r="1180" spans="1:5" x14ac:dyDescent="0.3">
      <c r="A1180" t="s">
        <v>31</v>
      </c>
      <c r="B1180">
        <v>2021</v>
      </c>
      <c r="C1180">
        <v>4</v>
      </c>
      <c r="D1180" t="s">
        <v>5</v>
      </c>
      <c r="E1180">
        <v>40</v>
      </c>
    </row>
    <row r="1181" spans="1:5" x14ac:dyDescent="0.3">
      <c r="A1181" t="s">
        <v>31</v>
      </c>
      <c r="B1181">
        <v>2021</v>
      </c>
      <c r="C1181">
        <v>4</v>
      </c>
      <c r="D1181" t="s">
        <v>6</v>
      </c>
      <c r="E1181">
        <v>85</v>
      </c>
    </row>
    <row r="1182" spans="1:5" x14ac:dyDescent="0.3">
      <c r="A1182" t="s">
        <v>31</v>
      </c>
      <c r="B1182">
        <v>2021</v>
      </c>
      <c r="C1182">
        <v>4</v>
      </c>
      <c r="D1182" t="s">
        <v>7</v>
      </c>
      <c r="E1182">
        <v>67</v>
      </c>
    </row>
    <row r="1183" spans="1:5" x14ac:dyDescent="0.3">
      <c r="A1183" t="s">
        <v>31</v>
      </c>
      <c r="B1183">
        <v>2021</v>
      </c>
      <c r="C1183">
        <v>4</v>
      </c>
      <c r="D1183" t="s">
        <v>8</v>
      </c>
      <c r="E1183">
        <v>73</v>
      </c>
    </row>
    <row r="1184" spans="1:5" x14ac:dyDescent="0.3">
      <c r="A1184" t="s">
        <v>32</v>
      </c>
      <c r="B1184">
        <v>2019</v>
      </c>
      <c r="C1184">
        <v>1</v>
      </c>
      <c r="D1184" t="s">
        <v>5</v>
      </c>
      <c r="E1184">
        <v>50</v>
      </c>
    </row>
    <row r="1185" spans="1:5" x14ac:dyDescent="0.3">
      <c r="A1185" t="s">
        <v>32</v>
      </c>
      <c r="B1185">
        <v>2019</v>
      </c>
      <c r="C1185">
        <v>1</v>
      </c>
      <c r="D1185" t="s">
        <v>6</v>
      </c>
      <c r="E1185">
        <v>99</v>
      </c>
    </row>
    <row r="1186" spans="1:5" x14ac:dyDescent="0.3">
      <c r="A1186" t="s">
        <v>32</v>
      </c>
      <c r="B1186">
        <v>2019</v>
      </c>
      <c r="C1186">
        <v>1</v>
      </c>
      <c r="D1186" t="s">
        <v>7</v>
      </c>
      <c r="E1186">
        <v>86</v>
      </c>
    </row>
    <row r="1187" spans="1:5" x14ac:dyDescent="0.3">
      <c r="A1187" t="s">
        <v>32</v>
      </c>
      <c r="B1187">
        <v>2019</v>
      </c>
      <c r="C1187">
        <v>1</v>
      </c>
      <c r="D1187" t="s">
        <v>8</v>
      </c>
      <c r="E1187">
        <v>73</v>
      </c>
    </row>
    <row r="1188" spans="1:5" x14ac:dyDescent="0.3">
      <c r="A1188" t="s">
        <v>32</v>
      </c>
      <c r="B1188">
        <v>2019</v>
      </c>
      <c r="C1188">
        <v>2</v>
      </c>
      <c r="D1188" t="s">
        <v>5</v>
      </c>
      <c r="E1188">
        <v>50</v>
      </c>
    </row>
    <row r="1189" spans="1:5" x14ac:dyDescent="0.3">
      <c r="A1189" t="s">
        <v>32</v>
      </c>
      <c r="B1189">
        <v>2019</v>
      </c>
      <c r="C1189">
        <v>2</v>
      </c>
      <c r="D1189" t="s">
        <v>6</v>
      </c>
      <c r="E1189">
        <v>89</v>
      </c>
    </row>
    <row r="1190" spans="1:5" x14ac:dyDescent="0.3">
      <c r="A1190" t="s">
        <v>32</v>
      </c>
      <c r="B1190">
        <v>2019</v>
      </c>
      <c r="C1190">
        <v>2</v>
      </c>
      <c r="D1190" t="s">
        <v>7</v>
      </c>
      <c r="E1190">
        <v>82</v>
      </c>
    </row>
    <row r="1191" spans="1:5" x14ac:dyDescent="0.3">
      <c r="A1191" t="s">
        <v>32</v>
      </c>
      <c r="B1191">
        <v>2019</v>
      </c>
      <c r="C1191">
        <v>2</v>
      </c>
      <c r="D1191" t="s">
        <v>8</v>
      </c>
      <c r="E1191">
        <v>75</v>
      </c>
    </row>
    <row r="1192" spans="1:5" x14ac:dyDescent="0.3">
      <c r="A1192" t="s">
        <v>32</v>
      </c>
      <c r="B1192">
        <v>2019</v>
      </c>
      <c r="C1192">
        <v>3</v>
      </c>
      <c r="D1192" t="s">
        <v>5</v>
      </c>
      <c r="E1192">
        <v>43</v>
      </c>
    </row>
    <row r="1193" spans="1:5" x14ac:dyDescent="0.3">
      <c r="A1193" t="s">
        <v>32</v>
      </c>
      <c r="B1193">
        <v>2019</v>
      </c>
      <c r="C1193">
        <v>3</v>
      </c>
      <c r="D1193" t="s">
        <v>6</v>
      </c>
      <c r="E1193">
        <v>86</v>
      </c>
    </row>
    <row r="1194" spans="1:5" x14ac:dyDescent="0.3">
      <c r="A1194" t="s">
        <v>32</v>
      </c>
      <c r="B1194">
        <v>2019</v>
      </c>
      <c r="C1194">
        <v>3</v>
      </c>
      <c r="D1194" t="s">
        <v>7</v>
      </c>
      <c r="E1194">
        <v>80</v>
      </c>
    </row>
    <row r="1195" spans="1:5" x14ac:dyDescent="0.3">
      <c r="A1195" t="s">
        <v>32</v>
      </c>
      <c r="B1195">
        <v>2019</v>
      </c>
      <c r="C1195">
        <v>3</v>
      </c>
      <c r="D1195" t="s">
        <v>8</v>
      </c>
      <c r="E1195">
        <v>71</v>
      </c>
    </row>
    <row r="1196" spans="1:5" x14ac:dyDescent="0.3">
      <c r="A1196" t="s">
        <v>32</v>
      </c>
      <c r="B1196">
        <v>2019</v>
      </c>
      <c r="C1196">
        <v>4</v>
      </c>
      <c r="D1196" t="s">
        <v>5</v>
      </c>
      <c r="E1196">
        <v>44</v>
      </c>
    </row>
    <row r="1197" spans="1:5" x14ac:dyDescent="0.3">
      <c r="A1197" t="s">
        <v>32</v>
      </c>
      <c r="B1197">
        <v>2019</v>
      </c>
      <c r="C1197">
        <v>4</v>
      </c>
      <c r="D1197" t="s">
        <v>6</v>
      </c>
      <c r="E1197">
        <v>89</v>
      </c>
    </row>
    <row r="1198" spans="1:5" x14ac:dyDescent="0.3">
      <c r="A1198" t="s">
        <v>32</v>
      </c>
      <c r="B1198">
        <v>2019</v>
      </c>
      <c r="C1198">
        <v>4</v>
      </c>
      <c r="D1198" t="s">
        <v>7</v>
      </c>
      <c r="E1198">
        <v>75</v>
      </c>
    </row>
    <row r="1199" spans="1:5" x14ac:dyDescent="0.3">
      <c r="A1199" t="s">
        <v>32</v>
      </c>
      <c r="B1199">
        <v>2019</v>
      </c>
      <c r="C1199">
        <v>4</v>
      </c>
      <c r="D1199" t="s">
        <v>8</v>
      </c>
      <c r="E1199">
        <v>76</v>
      </c>
    </row>
    <row r="1200" spans="1:5" x14ac:dyDescent="0.3">
      <c r="A1200" t="s">
        <v>32</v>
      </c>
      <c r="B1200">
        <v>2020</v>
      </c>
      <c r="C1200">
        <v>1</v>
      </c>
      <c r="D1200" t="s">
        <v>5</v>
      </c>
      <c r="E1200">
        <v>45</v>
      </c>
    </row>
    <row r="1201" spans="1:5" x14ac:dyDescent="0.3">
      <c r="A1201" t="s">
        <v>32</v>
      </c>
      <c r="B1201">
        <v>2020</v>
      </c>
      <c r="C1201">
        <v>1</v>
      </c>
      <c r="D1201" t="s">
        <v>6</v>
      </c>
      <c r="E1201">
        <v>96</v>
      </c>
    </row>
    <row r="1202" spans="1:5" x14ac:dyDescent="0.3">
      <c r="A1202" t="s">
        <v>32</v>
      </c>
      <c r="B1202">
        <v>2020</v>
      </c>
      <c r="C1202">
        <v>1</v>
      </c>
      <c r="D1202" t="s">
        <v>7</v>
      </c>
      <c r="E1202">
        <v>72</v>
      </c>
    </row>
    <row r="1203" spans="1:5" x14ac:dyDescent="0.3">
      <c r="A1203" t="s">
        <v>32</v>
      </c>
      <c r="B1203">
        <v>2020</v>
      </c>
      <c r="C1203">
        <v>1</v>
      </c>
      <c r="D1203" t="s">
        <v>8</v>
      </c>
      <c r="E1203">
        <v>77</v>
      </c>
    </row>
    <row r="1204" spans="1:5" x14ac:dyDescent="0.3">
      <c r="A1204" t="s">
        <v>32</v>
      </c>
      <c r="B1204">
        <v>2020</v>
      </c>
      <c r="C1204">
        <v>2</v>
      </c>
      <c r="D1204" t="s">
        <v>5</v>
      </c>
      <c r="E1204">
        <v>43</v>
      </c>
    </row>
    <row r="1205" spans="1:5" x14ac:dyDescent="0.3">
      <c r="A1205" t="s">
        <v>32</v>
      </c>
      <c r="B1205">
        <v>2020</v>
      </c>
      <c r="C1205">
        <v>2</v>
      </c>
      <c r="D1205" t="s">
        <v>6</v>
      </c>
      <c r="E1205">
        <v>102</v>
      </c>
    </row>
    <row r="1206" spans="1:5" x14ac:dyDescent="0.3">
      <c r="A1206" t="s">
        <v>32</v>
      </c>
      <c r="B1206">
        <v>2020</v>
      </c>
      <c r="C1206">
        <v>2</v>
      </c>
      <c r="D1206" t="s">
        <v>7</v>
      </c>
      <c r="E1206">
        <v>68</v>
      </c>
    </row>
    <row r="1207" spans="1:5" x14ac:dyDescent="0.3">
      <c r="A1207" t="s">
        <v>32</v>
      </c>
      <c r="B1207">
        <v>2020</v>
      </c>
      <c r="C1207">
        <v>2</v>
      </c>
      <c r="D1207" t="s">
        <v>8</v>
      </c>
      <c r="E1207">
        <v>84</v>
      </c>
    </row>
    <row r="1208" spans="1:5" x14ac:dyDescent="0.3">
      <c r="A1208" t="s">
        <v>32</v>
      </c>
      <c r="B1208">
        <v>2020</v>
      </c>
      <c r="C1208">
        <v>3</v>
      </c>
      <c r="D1208" t="s">
        <v>5</v>
      </c>
      <c r="E1208">
        <v>42</v>
      </c>
    </row>
    <row r="1209" spans="1:5" x14ac:dyDescent="0.3">
      <c r="A1209" t="s">
        <v>32</v>
      </c>
      <c r="B1209">
        <v>2020</v>
      </c>
      <c r="C1209">
        <v>3</v>
      </c>
      <c r="D1209" t="s">
        <v>6</v>
      </c>
      <c r="E1209">
        <v>96</v>
      </c>
    </row>
    <row r="1210" spans="1:5" x14ac:dyDescent="0.3">
      <c r="A1210" t="s">
        <v>32</v>
      </c>
      <c r="B1210">
        <v>2020</v>
      </c>
      <c r="C1210">
        <v>3</v>
      </c>
      <c r="D1210" t="s">
        <v>7</v>
      </c>
      <c r="E1210">
        <v>70</v>
      </c>
    </row>
    <row r="1211" spans="1:5" x14ac:dyDescent="0.3">
      <c r="A1211" t="s">
        <v>32</v>
      </c>
      <c r="B1211">
        <v>2020</v>
      </c>
      <c r="C1211">
        <v>3</v>
      </c>
      <c r="D1211" t="s">
        <v>8</v>
      </c>
      <c r="E1211">
        <v>87</v>
      </c>
    </row>
    <row r="1212" spans="1:5" x14ac:dyDescent="0.3">
      <c r="A1212" t="s">
        <v>32</v>
      </c>
      <c r="B1212">
        <v>2020</v>
      </c>
      <c r="C1212">
        <v>4</v>
      </c>
      <c r="D1212" t="s">
        <v>5</v>
      </c>
      <c r="E1212">
        <v>44</v>
      </c>
    </row>
    <row r="1213" spans="1:5" x14ac:dyDescent="0.3">
      <c r="A1213" t="s">
        <v>32</v>
      </c>
      <c r="B1213">
        <v>2020</v>
      </c>
      <c r="C1213">
        <v>4</v>
      </c>
      <c r="D1213" t="s">
        <v>6</v>
      </c>
      <c r="E1213">
        <v>101</v>
      </c>
    </row>
    <row r="1214" spans="1:5" x14ac:dyDescent="0.3">
      <c r="A1214" t="s">
        <v>32</v>
      </c>
      <c r="B1214">
        <v>2020</v>
      </c>
      <c r="C1214">
        <v>4</v>
      </c>
      <c r="D1214" t="s">
        <v>7</v>
      </c>
      <c r="E1214">
        <v>70</v>
      </c>
    </row>
    <row r="1215" spans="1:5" x14ac:dyDescent="0.3">
      <c r="A1215" t="s">
        <v>32</v>
      </c>
      <c r="B1215">
        <v>2020</v>
      </c>
      <c r="C1215">
        <v>4</v>
      </c>
      <c r="D1215" t="s">
        <v>8</v>
      </c>
      <c r="E1215">
        <v>89</v>
      </c>
    </row>
    <row r="1216" spans="1:5" x14ac:dyDescent="0.3">
      <c r="A1216" t="s">
        <v>32</v>
      </c>
      <c r="B1216">
        <v>2021</v>
      </c>
      <c r="C1216">
        <v>1</v>
      </c>
      <c r="D1216" t="s">
        <v>5</v>
      </c>
      <c r="E1216">
        <v>48</v>
      </c>
    </row>
    <row r="1217" spans="1:5" x14ac:dyDescent="0.3">
      <c r="A1217" t="s">
        <v>32</v>
      </c>
      <c r="B1217">
        <v>2021</v>
      </c>
      <c r="C1217">
        <v>1</v>
      </c>
      <c r="D1217" t="s">
        <v>6</v>
      </c>
      <c r="E1217">
        <v>107</v>
      </c>
    </row>
    <row r="1218" spans="1:5" x14ac:dyDescent="0.3">
      <c r="A1218" t="s">
        <v>32</v>
      </c>
      <c r="B1218">
        <v>2021</v>
      </c>
      <c r="C1218">
        <v>1</v>
      </c>
      <c r="D1218" t="s">
        <v>7</v>
      </c>
      <c r="E1218">
        <v>75</v>
      </c>
    </row>
    <row r="1219" spans="1:5" x14ac:dyDescent="0.3">
      <c r="A1219" t="s">
        <v>32</v>
      </c>
      <c r="B1219">
        <v>2021</v>
      </c>
      <c r="C1219">
        <v>1</v>
      </c>
      <c r="D1219" t="s">
        <v>8</v>
      </c>
      <c r="E1219">
        <v>95</v>
      </c>
    </row>
    <row r="1220" spans="1:5" x14ac:dyDescent="0.3">
      <c r="A1220" t="s">
        <v>32</v>
      </c>
      <c r="B1220">
        <v>2021</v>
      </c>
      <c r="C1220">
        <v>2</v>
      </c>
      <c r="D1220" t="s">
        <v>5</v>
      </c>
      <c r="E1220">
        <v>47</v>
      </c>
    </row>
    <row r="1221" spans="1:5" x14ac:dyDescent="0.3">
      <c r="A1221" t="s">
        <v>32</v>
      </c>
      <c r="B1221">
        <v>2021</v>
      </c>
      <c r="C1221">
        <v>2</v>
      </c>
      <c r="D1221" t="s">
        <v>6</v>
      </c>
      <c r="E1221">
        <v>122</v>
      </c>
    </row>
    <row r="1222" spans="1:5" x14ac:dyDescent="0.3">
      <c r="A1222" t="s">
        <v>32</v>
      </c>
      <c r="B1222">
        <v>2021</v>
      </c>
      <c r="C1222">
        <v>2</v>
      </c>
      <c r="D1222" t="s">
        <v>7</v>
      </c>
      <c r="E1222">
        <v>78</v>
      </c>
    </row>
    <row r="1223" spans="1:5" x14ac:dyDescent="0.3">
      <c r="A1223" t="s">
        <v>32</v>
      </c>
      <c r="B1223">
        <v>2021</v>
      </c>
      <c r="C1223">
        <v>2</v>
      </c>
      <c r="D1223" t="s">
        <v>8</v>
      </c>
      <c r="E1223">
        <v>87</v>
      </c>
    </row>
    <row r="1224" spans="1:5" x14ac:dyDescent="0.3">
      <c r="A1224" t="s">
        <v>32</v>
      </c>
      <c r="B1224">
        <v>2021</v>
      </c>
      <c r="C1224">
        <v>3</v>
      </c>
      <c r="D1224" t="s">
        <v>5</v>
      </c>
      <c r="E1224">
        <v>46</v>
      </c>
    </row>
    <row r="1225" spans="1:5" x14ac:dyDescent="0.3">
      <c r="A1225" t="s">
        <v>32</v>
      </c>
      <c r="B1225">
        <v>2021</v>
      </c>
      <c r="C1225">
        <v>3</v>
      </c>
      <c r="D1225" t="s">
        <v>6</v>
      </c>
      <c r="E1225">
        <v>121</v>
      </c>
    </row>
    <row r="1226" spans="1:5" x14ac:dyDescent="0.3">
      <c r="A1226" t="s">
        <v>32</v>
      </c>
      <c r="B1226">
        <v>2021</v>
      </c>
      <c r="C1226">
        <v>3</v>
      </c>
      <c r="D1226" t="s">
        <v>7</v>
      </c>
      <c r="E1226">
        <v>75</v>
      </c>
    </row>
    <row r="1227" spans="1:5" x14ac:dyDescent="0.3">
      <c r="A1227" t="s">
        <v>32</v>
      </c>
      <c r="B1227">
        <v>2021</v>
      </c>
      <c r="C1227">
        <v>3</v>
      </c>
      <c r="D1227" t="s">
        <v>8</v>
      </c>
      <c r="E1227">
        <v>86</v>
      </c>
    </row>
    <row r="1228" spans="1:5" x14ac:dyDescent="0.3">
      <c r="A1228" t="s">
        <v>32</v>
      </c>
      <c r="B1228">
        <v>2021</v>
      </c>
      <c r="C1228">
        <v>4</v>
      </c>
      <c r="D1228" t="s">
        <v>5</v>
      </c>
      <c r="E1228">
        <v>45</v>
      </c>
    </row>
    <row r="1229" spans="1:5" x14ac:dyDescent="0.3">
      <c r="A1229" t="s">
        <v>32</v>
      </c>
      <c r="B1229">
        <v>2021</v>
      </c>
      <c r="C1229">
        <v>4</v>
      </c>
      <c r="D1229" t="s">
        <v>6</v>
      </c>
      <c r="E1229">
        <v>124</v>
      </c>
    </row>
    <row r="1230" spans="1:5" x14ac:dyDescent="0.3">
      <c r="A1230" t="s">
        <v>32</v>
      </c>
      <c r="B1230">
        <v>2021</v>
      </c>
      <c r="C1230">
        <v>4</v>
      </c>
      <c r="D1230" t="s">
        <v>7</v>
      </c>
      <c r="E1230">
        <v>76</v>
      </c>
    </row>
    <row r="1231" spans="1:5" x14ac:dyDescent="0.3">
      <c r="A1231" t="s">
        <v>32</v>
      </c>
      <c r="B1231">
        <v>2021</v>
      </c>
      <c r="C1231">
        <v>4</v>
      </c>
      <c r="D1231" t="s">
        <v>8</v>
      </c>
      <c r="E1231">
        <v>85</v>
      </c>
    </row>
    <row r="1232" spans="1:5" x14ac:dyDescent="0.3">
      <c r="A1232" t="s">
        <v>33</v>
      </c>
      <c r="B1232">
        <v>2019</v>
      </c>
      <c r="C1232">
        <v>1</v>
      </c>
      <c r="D1232" t="s">
        <v>5</v>
      </c>
      <c r="E1232">
        <v>42</v>
      </c>
    </row>
    <row r="1233" spans="1:5" x14ac:dyDescent="0.3">
      <c r="A1233" t="s">
        <v>33</v>
      </c>
      <c r="B1233">
        <v>2019</v>
      </c>
      <c r="C1233">
        <v>1</v>
      </c>
      <c r="D1233" t="s">
        <v>6</v>
      </c>
      <c r="E1233">
        <v>72</v>
      </c>
    </row>
    <row r="1234" spans="1:5" x14ac:dyDescent="0.3">
      <c r="A1234" t="s">
        <v>33</v>
      </c>
      <c r="B1234">
        <v>2019</v>
      </c>
      <c r="C1234">
        <v>1</v>
      </c>
      <c r="D1234" t="s">
        <v>7</v>
      </c>
      <c r="E1234">
        <v>68</v>
      </c>
    </row>
    <row r="1235" spans="1:5" x14ac:dyDescent="0.3">
      <c r="A1235" t="s">
        <v>33</v>
      </c>
      <c r="B1235">
        <v>2019</v>
      </c>
      <c r="C1235">
        <v>1</v>
      </c>
      <c r="D1235" t="s">
        <v>8</v>
      </c>
      <c r="E1235">
        <v>60</v>
      </c>
    </row>
    <row r="1236" spans="1:5" x14ac:dyDescent="0.3">
      <c r="A1236" t="s">
        <v>33</v>
      </c>
      <c r="B1236">
        <v>2019</v>
      </c>
      <c r="C1236">
        <v>2</v>
      </c>
      <c r="D1236" t="s">
        <v>5</v>
      </c>
      <c r="E1236">
        <v>35</v>
      </c>
    </row>
    <row r="1237" spans="1:5" x14ac:dyDescent="0.3">
      <c r="A1237" t="s">
        <v>33</v>
      </c>
      <c r="B1237">
        <v>2019</v>
      </c>
      <c r="C1237">
        <v>2</v>
      </c>
      <c r="D1237" t="s">
        <v>6</v>
      </c>
      <c r="E1237">
        <v>66</v>
      </c>
    </row>
    <row r="1238" spans="1:5" x14ac:dyDescent="0.3">
      <c r="A1238" t="s">
        <v>33</v>
      </c>
      <c r="B1238">
        <v>2019</v>
      </c>
      <c r="C1238">
        <v>2</v>
      </c>
      <c r="D1238" t="s">
        <v>7</v>
      </c>
      <c r="E1238">
        <v>66</v>
      </c>
    </row>
    <row r="1239" spans="1:5" x14ac:dyDescent="0.3">
      <c r="A1239" t="s">
        <v>33</v>
      </c>
      <c r="B1239">
        <v>2019</v>
      </c>
      <c r="C1239">
        <v>2</v>
      </c>
      <c r="D1239" t="s">
        <v>8</v>
      </c>
      <c r="E1239">
        <v>61</v>
      </c>
    </row>
    <row r="1240" spans="1:5" x14ac:dyDescent="0.3">
      <c r="A1240" t="s">
        <v>33</v>
      </c>
      <c r="B1240">
        <v>2019</v>
      </c>
      <c r="C1240">
        <v>3</v>
      </c>
      <c r="D1240" t="s">
        <v>5</v>
      </c>
      <c r="E1240">
        <v>32</v>
      </c>
    </row>
    <row r="1241" spans="1:5" x14ac:dyDescent="0.3">
      <c r="A1241" t="s">
        <v>33</v>
      </c>
      <c r="B1241">
        <v>2019</v>
      </c>
      <c r="C1241">
        <v>3</v>
      </c>
      <c r="D1241" t="s">
        <v>6</v>
      </c>
      <c r="E1241">
        <v>69</v>
      </c>
    </row>
    <row r="1242" spans="1:5" x14ac:dyDescent="0.3">
      <c r="A1242" t="s">
        <v>33</v>
      </c>
      <c r="B1242">
        <v>2019</v>
      </c>
      <c r="C1242">
        <v>3</v>
      </c>
      <c r="D1242" t="s">
        <v>7</v>
      </c>
      <c r="E1242">
        <v>65</v>
      </c>
    </row>
    <row r="1243" spans="1:5" x14ac:dyDescent="0.3">
      <c r="A1243" t="s">
        <v>33</v>
      </c>
      <c r="B1243">
        <v>2019</v>
      </c>
      <c r="C1243">
        <v>3</v>
      </c>
      <c r="D1243" t="s">
        <v>8</v>
      </c>
      <c r="E1243">
        <v>55</v>
      </c>
    </row>
    <row r="1244" spans="1:5" x14ac:dyDescent="0.3">
      <c r="A1244" t="s">
        <v>33</v>
      </c>
      <c r="B1244">
        <v>2019</v>
      </c>
      <c r="C1244">
        <v>4</v>
      </c>
      <c r="D1244" t="s">
        <v>5</v>
      </c>
      <c r="E1244">
        <v>30</v>
      </c>
    </row>
    <row r="1245" spans="1:5" x14ac:dyDescent="0.3">
      <c r="A1245" t="s">
        <v>33</v>
      </c>
      <c r="B1245">
        <v>2019</v>
      </c>
      <c r="C1245">
        <v>4</v>
      </c>
      <c r="D1245" t="s">
        <v>6</v>
      </c>
      <c r="E1245">
        <v>77</v>
      </c>
    </row>
    <row r="1246" spans="1:5" x14ac:dyDescent="0.3">
      <c r="A1246" t="s">
        <v>33</v>
      </c>
      <c r="B1246">
        <v>2019</v>
      </c>
      <c r="C1246">
        <v>4</v>
      </c>
      <c r="D1246" t="s">
        <v>7</v>
      </c>
      <c r="E1246">
        <v>63</v>
      </c>
    </row>
    <row r="1247" spans="1:5" x14ac:dyDescent="0.3">
      <c r="A1247" t="s">
        <v>33</v>
      </c>
      <c r="B1247">
        <v>2019</v>
      </c>
      <c r="C1247">
        <v>4</v>
      </c>
      <c r="D1247" t="s">
        <v>8</v>
      </c>
      <c r="E1247">
        <v>50</v>
      </c>
    </row>
    <row r="1248" spans="1:5" x14ac:dyDescent="0.3">
      <c r="A1248" t="s">
        <v>33</v>
      </c>
      <c r="B1248">
        <v>2020</v>
      </c>
      <c r="C1248">
        <v>1</v>
      </c>
      <c r="D1248" t="s">
        <v>5</v>
      </c>
      <c r="E1248">
        <v>29</v>
      </c>
    </row>
    <row r="1249" spans="1:5" x14ac:dyDescent="0.3">
      <c r="A1249" t="s">
        <v>33</v>
      </c>
      <c r="B1249">
        <v>2020</v>
      </c>
      <c r="C1249">
        <v>1</v>
      </c>
      <c r="D1249" t="s">
        <v>6</v>
      </c>
      <c r="E1249">
        <v>81</v>
      </c>
    </row>
    <row r="1250" spans="1:5" x14ac:dyDescent="0.3">
      <c r="A1250" t="s">
        <v>33</v>
      </c>
      <c r="B1250">
        <v>2020</v>
      </c>
      <c r="C1250">
        <v>1</v>
      </c>
      <c r="D1250" t="s">
        <v>7</v>
      </c>
      <c r="E1250">
        <v>64</v>
      </c>
    </row>
    <row r="1251" spans="1:5" x14ac:dyDescent="0.3">
      <c r="A1251" t="s">
        <v>33</v>
      </c>
      <c r="B1251">
        <v>2020</v>
      </c>
      <c r="C1251">
        <v>1</v>
      </c>
      <c r="D1251" t="s">
        <v>8</v>
      </c>
      <c r="E1251">
        <v>52</v>
      </c>
    </row>
    <row r="1252" spans="1:5" x14ac:dyDescent="0.3">
      <c r="A1252" t="s">
        <v>33</v>
      </c>
      <c r="B1252">
        <v>2020</v>
      </c>
      <c r="C1252">
        <v>2</v>
      </c>
      <c r="D1252" t="s">
        <v>5</v>
      </c>
      <c r="E1252">
        <v>28</v>
      </c>
    </row>
    <row r="1253" spans="1:5" x14ac:dyDescent="0.3">
      <c r="A1253" t="s">
        <v>33</v>
      </c>
      <c r="B1253">
        <v>2020</v>
      </c>
      <c r="C1253">
        <v>2</v>
      </c>
      <c r="D1253" t="s">
        <v>6</v>
      </c>
      <c r="E1253">
        <v>86</v>
      </c>
    </row>
    <row r="1254" spans="1:5" x14ac:dyDescent="0.3">
      <c r="A1254" t="s">
        <v>33</v>
      </c>
      <c r="B1254">
        <v>2020</v>
      </c>
      <c r="C1254">
        <v>2</v>
      </c>
      <c r="D1254" t="s">
        <v>7</v>
      </c>
      <c r="E1254">
        <v>65</v>
      </c>
    </row>
    <row r="1255" spans="1:5" x14ac:dyDescent="0.3">
      <c r="A1255" t="s">
        <v>33</v>
      </c>
      <c r="B1255">
        <v>2020</v>
      </c>
      <c r="C1255">
        <v>2</v>
      </c>
      <c r="D1255" t="s">
        <v>8</v>
      </c>
      <c r="E1255">
        <v>59</v>
      </c>
    </row>
    <row r="1256" spans="1:5" x14ac:dyDescent="0.3">
      <c r="A1256" t="s">
        <v>33</v>
      </c>
      <c r="B1256">
        <v>2020</v>
      </c>
      <c r="C1256">
        <v>3</v>
      </c>
      <c r="D1256" t="s">
        <v>5</v>
      </c>
      <c r="E1256">
        <v>28</v>
      </c>
    </row>
    <row r="1257" spans="1:5" x14ac:dyDescent="0.3">
      <c r="A1257" t="s">
        <v>33</v>
      </c>
      <c r="B1257">
        <v>2020</v>
      </c>
      <c r="C1257">
        <v>3</v>
      </c>
      <c r="D1257" t="s">
        <v>6</v>
      </c>
      <c r="E1257">
        <v>80</v>
      </c>
    </row>
    <row r="1258" spans="1:5" x14ac:dyDescent="0.3">
      <c r="A1258" t="s">
        <v>33</v>
      </c>
      <c r="B1258">
        <v>2020</v>
      </c>
      <c r="C1258">
        <v>3</v>
      </c>
      <c r="D1258" t="s">
        <v>7</v>
      </c>
      <c r="E1258">
        <v>65</v>
      </c>
    </row>
    <row r="1259" spans="1:5" x14ac:dyDescent="0.3">
      <c r="A1259" t="s">
        <v>33</v>
      </c>
      <c r="B1259">
        <v>2020</v>
      </c>
      <c r="C1259">
        <v>3</v>
      </c>
      <c r="D1259" t="s">
        <v>8</v>
      </c>
      <c r="E1259">
        <v>59</v>
      </c>
    </row>
    <row r="1260" spans="1:5" x14ac:dyDescent="0.3">
      <c r="A1260" t="s">
        <v>33</v>
      </c>
      <c r="B1260">
        <v>2020</v>
      </c>
      <c r="C1260">
        <v>4</v>
      </c>
      <c r="D1260" t="s">
        <v>5</v>
      </c>
      <c r="E1260">
        <v>26</v>
      </c>
    </row>
    <row r="1261" spans="1:5" x14ac:dyDescent="0.3">
      <c r="A1261" t="s">
        <v>33</v>
      </c>
      <c r="B1261">
        <v>2020</v>
      </c>
      <c r="C1261">
        <v>4</v>
      </c>
      <c r="D1261" t="s">
        <v>6</v>
      </c>
      <c r="E1261">
        <v>74</v>
      </c>
    </row>
    <row r="1262" spans="1:5" x14ac:dyDescent="0.3">
      <c r="A1262" t="s">
        <v>33</v>
      </c>
      <c r="B1262">
        <v>2020</v>
      </c>
      <c r="C1262">
        <v>4</v>
      </c>
      <c r="D1262" t="s">
        <v>7</v>
      </c>
      <c r="E1262">
        <v>62</v>
      </c>
    </row>
    <row r="1263" spans="1:5" x14ac:dyDescent="0.3">
      <c r="A1263" t="s">
        <v>33</v>
      </c>
      <c r="B1263">
        <v>2020</v>
      </c>
      <c r="C1263">
        <v>4</v>
      </c>
      <c r="D1263" t="s">
        <v>8</v>
      </c>
      <c r="E1263">
        <v>59</v>
      </c>
    </row>
    <row r="1264" spans="1:5" x14ac:dyDescent="0.3">
      <c r="A1264" t="s">
        <v>33</v>
      </c>
      <c r="B1264">
        <v>2021</v>
      </c>
      <c r="C1264">
        <v>1</v>
      </c>
      <c r="D1264" t="s">
        <v>5</v>
      </c>
      <c r="E1264">
        <v>32</v>
      </c>
    </row>
    <row r="1265" spans="1:5" x14ac:dyDescent="0.3">
      <c r="A1265" t="s">
        <v>33</v>
      </c>
      <c r="B1265">
        <v>2021</v>
      </c>
      <c r="C1265">
        <v>1</v>
      </c>
      <c r="D1265" t="s">
        <v>6</v>
      </c>
      <c r="E1265">
        <v>87</v>
      </c>
    </row>
    <row r="1266" spans="1:5" x14ac:dyDescent="0.3">
      <c r="A1266" t="s">
        <v>33</v>
      </c>
      <c r="B1266">
        <v>2021</v>
      </c>
      <c r="C1266">
        <v>1</v>
      </c>
      <c r="D1266" t="s">
        <v>7</v>
      </c>
      <c r="E1266">
        <v>68</v>
      </c>
    </row>
    <row r="1267" spans="1:5" x14ac:dyDescent="0.3">
      <c r="A1267" t="s">
        <v>33</v>
      </c>
      <c r="B1267">
        <v>2021</v>
      </c>
      <c r="C1267">
        <v>1</v>
      </c>
      <c r="D1267" t="s">
        <v>8</v>
      </c>
      <c r="E1267">
        <v>59</v>
      </c>
    </row>
    <row r="1268" spans="1:5" x14ac:dyDescent="0.3">
      <c r="A1268" t="s">
        <v>33</v>
      </c>
      <c r="B1268">
        <v>2021</v>
      </c>
      <c r="C1268">
        <v>2</v>
      </c>
      <c r="D1268" t="s">
        <v>5</v>
      </c>
      <c r="E1268">
        <v>31</v>
      </c>
    </row>
    <row r="1269" spans="1:5" x14ac:dyDescent="0.3">
      <c r="A1269" t="s">
        <v>33</v>
      </c>
      <c r="B1269">
        <v>2021</v>
      </c>
      <c r="C1269">
        <v>2</v>
      </c>
      <c r="D1269" t="s">
        <v>6</v>
      </c>
      <c r="E1269">
        <v>92</v>
      </c>
    </row>
    <row r="1270" spans="1:5" x14ac:dyDescent="0.3">
      <c r="A1270" t="s">
        <v>33</v>
      </c>
      <c r="B1270">
        <v>2021</v>
      </c>
      <c r="C1270">
        <v>2</v>
      </c>
      <c r="D1270" t="s">
        <v>7</v>
      </c>
      <c r="E1270">
        <v>62</v>
      </c>
    </row>
    <row r="1271" spans="1:5" x14ac:dyDescent="0.3">
      <c r="A1271" t="s">
        <v>33</v>
      </c>
      <c r="B1271">
        <v>2021</v>
      </c>
      <c r="C1271">
        <v>2</v>
      </c>
      <c r="D1271" t="s">
        <v>8</v>
      </c>
      <c r="E1271">
        <v>59</v>
      </c>
    </row>
    <row r="1272" spans="1:5" x14ac:dyDescent="0.3">
      <c r="A1272" t="s">
        <v>33</v>
      </c>
      <c r="B1272">
        <v>2021</v>
      </c>
      <c r="C1272">
        <v>3</v>
      </c>
      <c r="D1272" t="s">
        <v>5</v>
      </c>
      <c r="E1272">
        <v>29</v>
      </c>
    </row>
    <row r="1273" spans="1:5" x14ac:dyDescent="0.3">
      <c r="A1273" t="s">
        <v>33</v>
      </c>
      <c r="B1273">
        <v>2021</v>
      </c>
      <c r="C1273">
        <v>3</v>
      </c>
      <c r="D1273" t="s">
        <v>6</v>
      </c>
      <c r="E1273">
        <v>85</v>
      </c>
    </row>
    <row r="1274" spans="1:5" x14ac:dyDescent="0.3">
      <c r="A1274" t="s">
        <v>33</v>
      </c>
      <c r="B1274">
        <v>2021</v>
      </c>
      <c r="C1274">
        <v>3</v>
      </c>
      <c r="D1274" t="s">
        <v>7</v>
      </c>
      <c r="E1274">
        <v>64</v>
      </c>
    </row>
    <row r="1275" spans="1:5" x14ac:dyDescent="0.3">
      <c r="A1275" t="s">
        <v>33</v>
      </c>
      <c r="B1275">
        <v>2021</v>
      </c>
      <c r="C1275">
        <v>3</v>
      </c>
      <c r="D1275" t="s">
        <v>8</v>
      </c>
      <c r="E1275">
        <v>59</v>
      </c>
    </row>
    <row r="1276" spans="1:5" x14ac:dyDescent="0.3">
      <c r="A1276" t="s">
        <v>33</v>
      </c>
      <c r="B1276">
        <v>2021</v>
      </c>
      <c r="C1276">
        <v>4</v>
      </c>
      <c r="D1276" t="s">
        <v>5</v>
      </c>
      <c r="E1276">
        <v>31</v>
      </c>
    </row>
    <row r="1277" spans="1:5" x14ac:dyDescent="0.3">
      <c r="A1277" t="s">
        <v>33</v>
      </c>
      <c r="B1277">
        <v>2021</v>
      </c>
      <c r="C1277">
        <v>4</v>
      </c>
      <c r="D1277" t="s">
        <v>6</v>
      </c>
      <c r="E1277">
        <v>81</v>
      </c>
    </row>
    <row r="1278" spans="1:5" x14ac:dyDescent="0.3">
      <c r="A1278" t="s">
        <v>33</v>
      </c>
      <c r="B1278">
        <v>2021</v>
      </c>
      <c r="C1278">
        <v>4</v>
      </c>
      <c r="D1278" t="s">
        <v>7</v>
      </c>
      <c r="E1278">
        <v>64</v>
      </c>
    </row>
    <row r="1279" spans="1:5" x14ac:dyDescent="0.3">
      <c r="A1279" t="s">
        <v>33</v>
      </c>
      <c r="B1279">
        <v>2021</v>
      </c>
      <c r="C1279">
        <v>4</v>
      </c>
      <c r="D1279" t="s">
        <v>8</v>
      </c>
      <c r="E1279">
        <v>62</v>
      </c>
    </row>
    <row r="1280" spans="1:5" x14ac:dyDescent="0.3">
      <c r="A1280" t="s">
        <v>34</v>
      </c>
      <c r="B1280">
        <v>2019</v>
      </c>
      <c r="C1280">
        <v>1</v>
      </c>
      <c r="D1280" t="s">
        <v>5</v>
      </c>
      <c r="E1280">
        <v>23</v>
      </c>
    </row>
    <row r="1281" spans="1:5" x14ac:dyDescent="0.3">
      <c r="A1281" t="s">
        <v>34</v>
      </c>
      <c r="B1281">
        <v>2019</v>
      </c>
      <c r="C1281">
        <v>1</v>
      </c>
      <c r="D1281" t="s">
        <v>6</v>
      </c>
      <c r="E1281">
        <v>27</v>
      </c>
    </row>
    <row r="1282" spans="1:5" x14ac:dyDescent="0.3">
      <c r="A1282" t="s">
        <v>34</v>
      </c>
      <c r="B1282">
        <v>2019</v>
      </c>
      <c r="C1282">
        <v>1</v>
      </c>
      <c r="D1282" t="s">
        <v>7</v>
      </c>
      <c r="E1282">
        <v>25</v>
      </c>
    </row>
    <row r="1283" spans="1:5" x14ac:dyDescent="0.3">
      <c r="A1283" t="s">
        <v>34</v>
      </c>
      <c r="B1283">
        <v>2019</v>
      </c>
      <c r="C1283">
        <v>1</v>
      </c>
      <c r="D1283" t="s">
        <v>8</v>
      </c>
      <c r="E1283">
        <v>32</v>
      </c>
    </row>
    <row r="1284" spans="1:5" x14ac:dyDescent="0.3">
      <c r="A1284" t="s">
        <v>34</v>
      </c>
      <c r="B1284">
        <v>2019</v>
      </c>
      <c r="C1284">
        <v>2</v>
      </c>
      <c r="D1284" t="s">
        <v>5</v>
      </c>
      <c r="E1284">
        <v>19</v>
      </c>
    </row>
    <row r="1285" spans="1:5" x14ac:dyDescent="0.3">
      <c r="A1285" t="s">
        <v>34</v>
      </c>
      <c r="B1285">
        <v>2019</v>
      </c>
      <c r="C1285">
        <v>2</v>
      </c>
      <c r="D1285" t="s">
        <v>6</v>
      </c>
      <c r="E1285">
        <v>24</v>
      </c>
    </row>
    <row r="1286" spans="1:5" x14ac:dyDescent="0.3">
      <c r="A1286" t="s">
        <v>34</v>
      </c>
      <c r="B1286">
        <v>2019</v>
      </c>
      <c r="C1286">
        <v>2</v>
      </c>
      <c r="D1286" t="s">
        <v>7</v>
      </c>
      <c r="E1286">
        <v>27</v>
      </c>
    </row>
    <row r="1287" spans="1:5" x14ac:dyDescent="0.3">
      <c r="A1287" t="s">
        <v>34</v>
      </c>
      <c r="B1287">
        <v>2019</v>
      </c>
      <c r="C1287">
        <v>2</v>
      </c>
      <c r="D1287" t="s">
        <v>8</v>
      </c>
      <c r="E1287">
        <v>31</v>
      </c>
    </row>
    <row r="1288" spans="1:5" x14ac:dyDescent="0.3">
      <c r="A1288" t="s">
        <v>34</v>
      </c>
      <c r="B1288">
        <v>2019</v>
      </c>
      <c r="C1288">
        <v>3</v>
      </c>
      <c r="D1288" t="s">
        <v>5</v>
      </c>
      <c r="E1288">
        <v>17</v>
      </c>
    </row>
    <row r="1289" spans="1:5" x14ac:dyDescent="0.3">
      <c r="A1289" t="s">
        <v>34</v>
      </c>
      <c r="B1289">
        <v>2019</v>
      </c>
      <c r="C1289">
        <v>3</v>
      </c>
      <c r="D1289" t="s">
        <v>6</v>
      </c>
      <c r="E1289">
        <v>26</v>
      </c>
    </row>
    <row r="1290" spans="1:5" x14ac:dyDescent="0.3">
      <c r="A1290" t="s">
        <v>34</v>
      </c>
      <c r="B1290">
        <v>2019</v>
      </c>
      <c r="C1290">
        <v>3</v>
      </c>
      <c r="D1290" t="s">
        <v>7</v>
      </c>
      <c r="E1290">
        <v>24</v>
      </c>
    </row>
    <row r="1291" spans="1:5" x14ac:dyDescent="0.3">
      <c r="A1291" t="s">
        <v>34</v>
      </c>
      <c r="B1291">
        <v>2019</v>
      </c>
      <c r="C1291">
        <v>3</v>
      </c>
      <c r="D1291" t="s">
        <v>8</v>
      </c>
      <c r="E1291">
        <v>33</v>
      </c>
    </row>
    <row r="1292" spans="1:5" x14ac:dyDescent="0.3">
      <c r="A1292" t="s">
        <v>34</v>
      </c>
      <c r="B1292">
        <v>2019</v>
      </c>
      <c r="C1292">
        <v>4</v>
      </c>
      <c r="D1292" t="s">
        <v>5</v>
      </c>
      <c r="E1292">
        <v>17</v>
      </c>
    </row>
    <row r="1293" spans="1:5" x14ac:dyDescent="0.3">
      <c r="A1293" t="s">
        <v>34</v>
      </c>
      <c r="B1293">
        <v>2019</v>
      </c>
      <c r="C1293">
        <v>4</v>
      </c>
      <c r="D1293" t="s">
        <v>6</v>
      </c>
      <c r="E1293">
        <v>27</v>
      </c>
    </row>
    <row r="1294" spans="1:5" x14ac:dyDescent="0.3">
      <c r="A1294" t="s">
        <v>34</v>
      </c>
      <c r="B1294">
        <v>2019</v>
      </c>
      <c r="C1294">
        <v>4</v>
      </c>
      <c r="D1294" t="s">
        <v>7</v>
      </c>
      <c r="E1294">
        <v>26</v>
      </c>
    </row>
    <row r="1295" spans="1:5" x14ac:dyDescent="0.3">
      <c r="A1295" t="s">
        <v>34</v>
      </c>
      <c r="B1295">
        <v>2019</v>
      </c>
      <c r="C1295">
        <v>4</v>
      </c>
      <c r="D1295" t="s">
        <v>8</v>
      </c>
      <c r="E1295">
        <v>33</v>
      </c>
    </row>
    <row r="1296" spans="1:5" x14ac:dyDescent="0.3">
      <c r="A1296" t="s">
        <v>34</v>
      </c>
      <c r="B1296">
        <v>2020</v>
      </c>
      <c r="C1296">
        <v>1</v>
      </c>
      <c r="D1296" t="s">
        <v>5</v>
      </c>
      <c r="E1296">
        <v>16</v>
      </c>
    </row>
    <row r="1297" spans="1:5" x14ac:dyDescent="0.3">
      <c r="A1297" t="s">
        <v>34</v>
      </c>
      <c r="B1297">
        <v>2020</v>
      </c>
      <c r="C1297">
        <v>1</v>
      </c>
      <c r="D1297" t="s">
        <v>6</v>
      </c>
      <c r="E1297">
        <v>33</v>
      </c>
    </row>
    <row r="1298" spans="1:5" x14ac:dyDescent="0.3">
      <c r="A1298" t="s">
        <v>34</v>
      </c>
      <c r="B1298">
        <v>2020</v>
      </c>
      <c r="C1298">
        <v>1</v>
      </c>
      <c r="D1298" t="s">
        <v>7</v>
      </c>
      <c r="E1298">
        <v>27</v>
      </c>
    </row>
    <row r="1299" spans="1:5" x14ac:dyDescent="0.3">
      <c r="A1299" t="s">
        <v>34</v>
      </c>
      <c r="B1299">
        <v>2020</v>
      </c>
      <c r="C1299">
        <v>1</v>
      </c>
      <c r="D1299" t="s">
        <v>8</v>
      </c>
      <c r="E1299">
        <v>34</v>
      </c>
    </row>
    <row r="1300" spans="1:5" x14ac:dyDescent="0.3">
      <c r="A1300" t="s">
        <v>34</v>
      </c>
      <c r="B1300">
        <v>2020</v>
      </c>
      <c r="C1300">
        <v>2</v>
      </c>
      <c r="D1300" t="s">
        <v>5</v>
      </c>
      <c r="E1300">
        <v>18</v>
      </c>
    </row>
    <row r="1301" spans="1:5" x14ac:dyDescent="0.3">
      <c r="A1301" t="s">
        <v>34</v>
      </c>
      <c r="B1301">
        <v>2020</v>
      </c>
      <c r="C1301">
        <v>2</v>
      </c>
      <c r="D1301" t="s">
        <v>6</v>
      </c>
      <c r="E1301">
        <v>35</v>
      </c>
    </row>
    <row r="1302" spans="1:5" x14ac:dyDescent="0.3">
      <c r="A1302" t="s">
        <v>34</v>
      </c>
      <c r="B1302">
        <v>2020</v>
      </c>
      <c r="C1302">
        <v>2</v>
      </c>
      <c r="D1302" t="s">
        <v>7</v>
      </c>
      <c r="E1302">
        <v>29</v>
      </c>
    </row>
    <row r="1303" spans="1:5" x14ac:dyDescent="0.3">
      <c r="A1303" t="s">
        <v>34</v>
      </c>
      <c r="B1303">
        <v>2020</v>
      </c>
      <c r="C1303">
        <v>2</v>
      </c>
      <c r="D1303" t="s">
        <v>8</v>
      </c>
      <c r="E1303">
        <v>33</v>
      </c>
    </row>
    <row r="1304" spans="1:5" x14ac:dyDescent="0.3">
      <c r="A1304" t="s">
        <v>34</v>
      </c>
      <c r="B1304">
        <v>2020</v>
      </c>
      <c r="C1304">
        <v>3</v>
      </c>
      <c r="D1304" t="s">
        <v>5</v>
      </c>
      <c r="E1304">
        <v>19</v>
      </c>
    </row>
    <row r="1305" spans="1:5" x14ac:dyDescent="0.3">
      <c r="A1305" t="s">
        <v>34</v>
      </c>
      <c r="B1305">
        <v>2020</v>
      </c>
      <c r="C1305">
        <v>3</v>
      </c>
      <c r="D1305" t="s">
        <v>6</v>
      </c>
      <c r="E1305">
        <v>39</v>
      </c>
    </row>
    <row r="1306" spans="1:5" x14ac:dyDescent="0.3">
      <c r="A1306" t="s">
        <v>34</v>
      </c>
      <c r="B1306">
        <v>2020</v>
      </c>
      <c r="C1306">
        <v>3</v>
      </c>
      <c r="D1306" t="s">
        <v>7</v>
      </c>
      <c r="E1306">
        <v>27</v>
      </c>
    </row>
    <row r="1307" spans="1:5" x14ac:dyDescent="0.3">
      <c r="A1307" t="s">
        <v>34</v>
      </c>
      <c r="B1307">
        <v>2020</v>
      </c>
      <c r="C1307">
        <v>3</v>
      </c>
      <c r="D1307" t="s">
        <v>8</v>
      </c>
      <c r="E1307">
        <v>41</v>
      </c>
    </row>
    <row r="1308" spans="1:5" x14ac:dyDescent="0.3">
      <c r="A1308" t="s">
        <v>34</v>
      </c>
      <c r="B1308">
        <v>2020</v>
      </c>
      <c r="C1308">
        <v>4</v>
      </c>
      <c r="D1308" t="s">
        <v>5</v>
      </c>
      <c r="E1308">
        <v>16</v>
      </c>
    </row>
    <row r="1309" spans="1:5" x14ac:dyDescent="0.3">
      <c r="A1309" t="s">
        <v>34</v>
      </c>
      <c r="B1309">
        <v>2020</v>
      </c>
      <c r="C1309">
        <v>4</v>
      </c>
      <c r="D1309" t="s">
        <v>6</v>
      </c>
      <c r="E1309">
        <v>40</v>
      </c>
    </row>
    <row r="1310" spans="1:5" x14ac:dyDescent="0.3">
      <c r="A1310" t="s">
        <v>34</v>
      </c>
      <c r="B1310">
        <v>2020</v>
      </c>
      <c r="C1310">
        <v>4</v>
      </c>
      <c r="D1310" t="s">
        <v>7</v>
      </c>
      <c r="E1310">
        <v>26</v>
      </c>
    </row>
    <row r="1311" spans="1:5" x14ac:dyDescent="0.3">
      <c r="A1311" t="s">
        <v>34</v>
      </c>
      <c r="B1311">
        <v>2020</v>
      </c>
      <c r="C1311">
        <v>4</v>
      </c>
      <c r="D1311" t="s">
        <v>8</v>
      </c>
      <c r="E1311">
        <v>32</v>
      </c>
    </row>
    <row r="1312" spans="1:5" x14ac:dyDescent="0.3">
      <c r="A1312" t="s">
        <v>34</v>
      </c>
      <c r="B1312">
        <v>2021</v>
      </c>
      <c r="C1312">
        <v>1</v>
      </c>
      <c r="D1312" t="s">
        <v>5</v>
      </c>
      <c r="E1312">
        <v>19</v>
      </c>
    </row>
    <row r="1313" spans="1:5" x14ac:dyDescent="0.3">
      <c r="A1313" t="s">
        <v>34</v>
      </c>
      <c r="B1313">
        <v>2021</v>
      </c>
      <c r="C1313">
        <v>1</v>
      </c>
      <c r="D1313" t="s">
        <v>6</v>
      </c>
      <c r="E1313">
        <v>41</v>
      </c>
    </row>
    <row r="1314" spans="1:5" x14ac:dyDescent="0.3">
      <c r="A1314" t="s">
        <v>34</v>
      </c>
      <c r="B1314">
        <v>2021</v>
      </c>
      <c r="C1314">
        <v>1</v>
      </c>
      <c r="D1314" t="s">
        <v>7</v>
      </c>
      <c r="E1314">
        <v>27</v>
      </c>
    </row>
    <row r="1315" spans="1:5" x14ac:dyDescent="0.3">
      <c r="A1315" t="s">
        <v>34</v>
      </c>
      <c r="B1315">
        <v>2021</v>
      </c>
      <c r="C1315">
        <v>1</v>
      </c>
      <c r="D1315" t="s">
        <v>8</v>
      </c>
      <c r="E1315">
        <v>36</v>
      </c>
    </row>
    <row r="1316" spans="1:5" x14ac:dyDescent="0.3">
      <c r="A1316" t="s">
        <v>34</v>
      </c>
      <c r="B1316">
        <v>2021</v>
      </c>
      <c r="C1316">
        <v>2</v>
      </c>
      <c r="D1316" t="s">
        <v>5</v>
      </c>
      <c r="E1316">
        <v>17</v>
      </c>
    </row>
    <row r="1317" spans="1:5" x14ac:dyDescent="0.3">
      <c r="A1317" t="s">
        <v>34</v>
      </c>
      <c r="B1317">
        <v>2021</v>
      </c>
      <c r="C1317">
        <v>2</v>
      </c>
      <c r="D1317" t="s">
        <v>6</v>
      </c>
      <c r="E1317">
        <v>48</v>
      </c>
    </row>
    <row r="1318" spans="1:5" x14ac:dyDescent="0.3">
      <c r="A1318" t="s">
        <v>34</v>
      </c>
      <c r="B1318">
        <v>2021</v>
      </c>
      <c r="C1318">
        <v>2</v>
      </c>
      <c r="D1318" t="s">
        <v>7</v>
      </c>
      <c r="E1318">
        <v>25</v>
      </c>
    </row>
    <row r="1319" spans="1:5" x14ac:dyDescent="0.3">
      <c r="A1319" t="s">
        <v>34</v>
      </c>
      <c r="B1319">
        <v>2021</v>
      </c>
      <c r="C1319">
        <v>2</v>
      </c>
      <c r="D1319" t="s">
        <v>8</v>
      </c>
      <c r="E1319">
        <v>35</v>
      </c>
    </row>
    <row r="1320" spans="1:5" x14ac:dyDescent="0.3">
      <c r="A1320" t="s">
        <v>34</v>
      </c>
      <c r="B1320">
        <v>2021</v>
      </c>
      <c r="C1320">
        <v>3</v>
      </c>
      <c r="D1320" t="s">
        <v>5</v>
      </c>
      <c r="E1320">
        <v>16</v>
      </c>
    </row>
    <row r="1321" spans="1:5" x14ac:dyDescent="0.3">
      <c r="A1321" t="s">
        <v>34</v>
      </c>
      <c r="B1321">
        <v>2021</v>
      </c>
      <c r="C1321">
        <v>3</v>
      </c>
      <c r="D1321" t="s">
        <v>6</v>
      </c>
      <c r="E1321">
        <v>42</v>
      </c>
    </row>
    <row r="1322" spans="1:5" x14ac:dyDescent="0.3">
      <c r="A1322" t="s">
        <v>34</v>
      </c>
      <c r="B1322">
        <v>2021</v>
      </c>
      <c r="C1322">
        <v>3</v>
      </c>
      <c r="D1322" t="s">
        <v>7</v>
      </c>
      <c r="E1322">
        <v>27</v>
      </c>
    </row>
    <row r="1323" spans="1:5" x14ac:dyDescent="0.3">
      <c r="A1323" t="s">
        <v>34</v>
      </c>
      <c r="B1323">
        <v>2021</v>
      </c>
      <c r="C1323">
        <v>3</v>
      </c>
      <c r="D1323" t="s">
        <v>8</v>
      </c>
      <c r="E1323">
        <v>37</v>
      </c>
    </row>
    <row r="1324" spans="1:5" x14ac:dyDescent="0.3">
      <c r="A1324" t="s">
        <v>34</v>
      </c>
      <c r="B1324">
        <v>2021</v>
      </c>
      <c r="C1324">
        <v>4</v>
      </c>
      <c r="D1324" t="s">
        <v>5</v>
      </c>
      <c r="E1324">
        <v>14</v>
      </c>
    </row>
    <row r="1325" spans="1:5" x14ac:dyDescent="0.3">
      <c r="A1325" t="s">
        <v>34</v>
      </c>
      <c r="B1325">
        <v>2021</v>
      </c>
      <c r="C1325">
        <v>4</v>
      </c>
      <c r="D1325" t="s">
        <v>6</v>
      </c>
      <c r="E1325">
        <v>42</v>
      </c>
    </row>
    <row r="1326" spans="1:5" x14ac:dyDescent="0.3">
      <c r="A1326" t="s">
        <v>34</v>
      </c>
      <c r="B1326">
        <v>2021</v>
      </c>
      <c r="C1326">
        <v>4</v>
      </c>
      <c r="D1326" t="s">
        <v>7</v>
      </c>
      <c r="E1326">
        <v>27</v>
      </c>
    </row>
    <row r="1327" spans="1:5" x14ac:dyDescent="0.3">
      <c r="A1327" t="s">
        <v>34</v>
      </c>
      <c r="B1327">
        <v>2021</v>
      </c>
      <c r="C1327">
        <v>4</v>
      </c>
      <c r="D1327" t="s">
        <v>8</v>
      </c>
      <c r="E1327">
        <v>34</v>
      </c>
    </row>
    <row r="1328" spans="1:5" x14ac:dyDescent="0.3">
      <c r="A1328" t="s">
        <v>35</v>
      </c>
      <c r="B1328">
        <v>2019</v>
      </c>
      <c r="C1328">
        <v>1</v>
      </c>
      <c r="D1328" t="s">
        <v>5</v>
      </c>
      <c r="E1328">
        <v>38</v>
      </c>
    </row>
    <row r="1329" spans="1:5" x14ac:dyDescent="0.3">
      <c r="A1329" t="s">
        <v>35</v>
      </c>
      <c r="B1329">
        <v>2019</v>
      </c>
      <c r="C1329">
        <v>1</v>
      </c>
      <c r="D1329" t="s">
        <v>6</v>
      </c>
      <c r="E1329">
        <v>70</v>
      </c>
    </row>
    <row r="1330" spans="1:5" x14ac:dyDescent="0.3">
      <c r="A1330" t="s">
        <v>35</v>
      </c>
      <c r="B1330">
        <v>2019</v>
      </c>
      <c r="C1330">
        <v>1</v>
      </c>
      <c r="D1330" t="s">
        <v>7</v>
      </c>
      <c r="E1330">
        <v>75</v>
      </c>
    </row>
    <row r="1331" spans="1:5" x14ac:dyDescent="0.3">
      <c r="A1331" t="s">
        <v>35</v>
      </c>
      <c r="B1331">
        <v>2019</v>
      </c>
      <c r="C1331">
        <v>1</v>
      </c>
      <c r="D1331" t="s">
        <v>8</v>
      </c>
      <c r="E1331">
        <v>59</v>
      </c>
    </row>
    <row r="1332" spans="1:5" x14ac:dyDescent="0.3">
      <c r="A1332" t="s">
        <v>35</v>
      </c>
      <c r="B1332">
        <v>2019</v>
      </c>
      <c r="C1332">
        <v>2</v>
      </c>
      <c r="D1332" t="s">
        <v>5</v>
      </c>
      <c r="E1332">
        <v>36</v>
      </c>
    </row>
    <row r="1333" spans="1:5" x14ac:dyDescent="0.3">
      <c r="A1333" t="s">
        <v>35</v>
      </c>
      <c r="B1333">
        <v>2019</v>
      </c>
      <c r="C1333">
        <v>2</v>
      </c>
      <c r="D1333" t="s">
        <v>6</v>
      </c>
      <c r="E1333">
        <v>69</v>
      </c>
    </row>
    <row r="1334" spans="1:5" x14ac:dyDescent="0.3">
      <c r="A1334" t="s">
        <v>35</v>
      </c>
      <c r="B1334">
        <v>2019</v>
      </c>
      <c r="C1334">
        <v>2</v>
      </c>
      <c r="D1334" t="s">
        <v>7</v>
      </c>
      <c r="E1334">
        <v>73</v>
      </c>
    </row>
    <row r="1335" spans="1:5" x14ac:dyDescent="0.3">
      <c r="A1335" t="s">
        <v>35</v>
      </c>
      <c r="B1335">
        <v>2019</v>
      </c>
      <c r="C1335">
        <v>2</v>
      </c>
      <c r="D1335" t="s">
        <v>8</v>
      </c>
      <c r="E1335">
        <v>55</v>
      </c>
    </row>
    <row r="1336" spans="1:5" x14ac:dyDescent="0.3">
      <c r="A1336" t="s">
        <v>35</v>
      </c>
      <c r="B1336">
        <v>2019</v>
      </c>
      <c r="C1336">
        <v>3</v>
      </c>
      <c r="D1336" t="s">
        <v>5</v>
      </c>
      <c r="E1336">
        <v>33</v>
      </c>
    </row>
    <row r="1337" spans="1:5" x14ac:dyDescent="0.3">
      <c r="A1337" t="s">
        <v>35</v>
      </c>
      <c r="B1337">
        <v>2019</v>
      </c>
      <c r="C1337">
        <v>3</v>
      </c>
      <c r="D1337" t="s">
        <v>6</v>
      </c>
      <c r="E1337">
        <v>73</v>
      </c>
    </row>
    <row r="1338" spans="1:5" x14ac:dyDescent="0.3">
      <c r="A1338" t="s">
        <v>35</v>
      </c>
      <c r="B1338">
        <v>2019</v>
      </c>
      <c r="C1338">
        <v>3</v>
      </c>
      <c r="D1338" t="s">
        <v>7</v>
      </c>
      <c r="E1338">
        <v>71</v>
      </c>
    </row>
    <row r="1339" spans="1:5" x14ac:dyDescent="0.3">
      <c r="A1339" t="s">
        <v>35</v>
      </c>
      <c r="B1339">
        <v>2019</v>
      </c>
      <c r="C1339">
        <v>3</v>
      </c>
      <c r="D1339" t="s">
        <v>8</v>
      </c>
      <c r="E1339">
        <v>53</v>
      </c>
    </row>
    <row r="1340" spans="1:5" x14ac:dyDescent="0.3">
      <c r="A1340" t="s">
        <v>35</v>
      </c>
      <c r="B1340">
        <v>2019</v>
      </c>
      <c r="C1340">
        <v>4</v>
      </c>
      <c r="D1340" t="s">
        <v>5</v>
      </c>
      <c r="E1340">
        <v>31</v>
      </c>
    </row>
    <row r="1341" spans="1:5" x14ac:dyDescent="0.3">
      <c r="A1341" t="s">
        <v>35</v>
      </c>
      <c r="B1341">
        <v>2019</v>
      </c>
      <c r="C1341">
        <v>4</v>
      </c>
      <c r="D1341" t="s">
        <v>6</v>
      </c>
      <c r="E1341">
        <v>78</v>
      </c>
    </row>
    <row r="1342" spans="1:5" x14ac:dyDescent="0.3">
      <c r="A1342" t="s">
        <v>35</v>
      </c>
      <c r="B1342">
        <v>2019</v>
      </c>
      <c r="C1342">
        <v>4</v>
      </c>
      <c r="D1342" t="s">
        <v>7</v>
      </c>
      <c r="E1342">
        <v>66</v>
      </c>
    </row>
    <row r="1343" spans="1:5" x14ac:dyDescent="0.3">
      <c r="A1343" t="s">
        <v>35</v>
      </c>
      <c r="B1343">
        <v>2019</v>
      </c>
      <c r="C1343">
        <v>4</v>
      </c>
      <c r="D1343" t="s">
        <v>8</v>
      </c>
      <c r="E1343">
        <v>54</v>
      </c>
    </row>
    <row r="1344" spans="1:5" x14ac:dyDescent="0.3">
      <c r="A1344" t="s">
        <v>35</v>
      </c>
      <c r="B1344">
        <v>2020</v>
      </c>
      <c r="C1344">
        <v>1</v>
      </c>
      <c r="D1344" t="s">
        <v>5</v>
      </c>
      <c r="E1344">
        <v>31</v>
      </c>
    </row>
    <row r="1345" spans="1:5" x14ac:dyDescent="0.3">
      <c r="A1345" t="s">
        <v>35</v>
      </c>
      <c r="B1345">
        <v>2020</v>
      </c>
      <c r="C1345">
        <v>1</v>
      </c>
      <c r="D1345" t="s">
        <v>6</v>
      </c>
      <c r="E1345">
        <v>81</v>
      </c>
    </row>
    <row r="1346" spans="1:5" x14ac:dyDescent="0.3">
      <c r="A1346" t="s">
        <v>35</v>
      </c>
      <c r="B1346">
        <v>2020</v>
      </c>
      <c r="C1346">
        <v>1</v>
      </c>
      <c r="D1346" t="s">
        <v>7</v>
      </c>
      <c r="E1346">
        <v>64</v>
      </c>
    </row>
    <row r="1347" spans="1:5" x14ac:dyDescent="0.3">
      <c r="A1347" t="s">
        <v>35</v>
      </c>
      <c r="B1347">
        <v>2020</v>
      </c>
      <c r="C1347">
        <v>1</v>
      </c>
      <c r="D1347" t="s">
        <v>8</v>
      </c>
      <c r="E1347">
        <v>55</v>
      </c>
    </row>
    <row r="1348" spans="1:5" x14ac:dyDescent="0.3">
      <c r="A1348" t="s">
        <v>35</v>
      </c>
      <c r="B1348">
        <v>2020</v>
      </c>
      <c r="C1348">
        <v>2</v>
      </c>
      <c r="D1348" t="s">
        <v>5</v>
      </c>
      <c r="E1348">
        <v>31</v>
      </c>
    </row>
    <row r="1349" spans="1:5" x14ac:dyDescent="0.3">
      <c r="A1349" t="s">
        <v>35</v>
      </c>
      <c r="B1349">
        <v>2020</v>
      </c>
      <c r="C1349">
        <v>2</v>
      </c>
      <c r="D1349" t="s">
        <v>6</v>
      </c>
      <c r="E1349">
        <v>86</v>
      </c>
    </row>
    <row r="1350" spans="1:5" x14ac:dyDescent="0.3">
      <c r="A1350" t="s">
        <v>35</v>
      </c>
      <c r="B1350">
        <v>2020</v>
      </c>
      <c r="C1350">
        <v>2</v>
      </c>
      <c r="D1350" t="s">
        <v>7</v>
      </c>
      <c r="E1350">
        <v>63</v>
      </c>
    </row>
    <row r="1351" spans="1:5" x14ac:dyDescent="0.3">
      <c r="A1351" t="s">
        <v>35</v>
      </c>
      <c r="B1351">
        <v>2020</v>
      </c>
      <c r="C1351">
        <v>2</v>
      </c>
      <c r="D1351" t="s">
        <v>8</v>
      </c>
      <c r="E1351">
        <v>62</v>
      </c>
    </row>
    <row r="1352" spans="1:5" x14ac:dyDescent="0.3">
      <c r="A1352" t="s">
        <v>35</v>
      </c>
      <c r="B1352">
        <v>2020</v>
      </c>
      <c r="C1352">
        <v>3</v>
      </c>
      <c r="D1352" t="s">
        <v>5</v>
      </c>
      <c r="E1352">
        <v>28</v>
      </c>
    </row>
    <row r="1353" spans="1:5" x14ac:dyDescent="0.3">
      <c r="A1353" t="s">
        <v>35</v>
      </c>
      <c r="B1353">
        <v>2020</v>
      </c>
      <c r="C1353">
        <v>3</v>
      </c>
      <c r="D1353" t="s">
        <v>6</v>
      </c>
      <c r="E1353">
        <v>79</v>
      </c>
    </row>
    <row r="1354" spans="1:5" x14ac:dyDescent="0.3">
      <c r="A1354" t="s">
        <v>35</v>
      </c>
      <c r="B1354">
        <v>2020</v>
      </c>
      <c r="C1354">
        <v>3</v>
      </c>
      <c r="D1354" t="s">
        <v>7</v>
      </c>
      <c r="E1354">
        <v>63</v>
      </c>
    </row>
    <row r="1355" spans="1:5" x14ac:dyDescent="0.3">
      <c r="A1355" t="s">
        <v>35</v>
      </c>
      <c r="B1355">
        <v>2020</v>
      </c>
      <c r="C1355">
        <v>3</v>
      </c>
      <c r="D1355" t="s">
        <v>8</v>
      </c>
      <c r="E1355">
        <v>58</v>
      </c>
    </row>
    <row r="1356" spans="1:5" x14ac:dyDescent="0.3">
      <c r="A1356" t="s">
        <v>35</v>
      </c>
      <c r="B1356">
        <v>2020</v>
      </c>
      <c r="C1356">
        <v>4</v>
      </c>
      <c r="D1356" t="s">
        <v>5</v>
      </c>
      <c r="E1356">
        <v>28</v>
      </c>
    </row>
    <row r="1357" spans="1:5" x14ac:dyDescent="0.3">
      <c r="A1357" t="s">
        <v>35</v>
      </c>
      <c r="B1357">
        <v>2020</v>
      </c>
      <c r="C1357">
        <v>4</v>
      </c>
      <c r="D1357" t="s">
        <v>6</v>
      </c>
      <c r="E1357">
        <v>78</v>
      </c>
    </row>
    <row r="1358" spans="1:5" x14ac:dyDescent="0.3">
      <c r="A1358" t="s">
        <v>35</v>
      </c>
      <c r="B1358">
        <v>2020</v>
      </c>
      <c r="C1358">
        <v>4</v>
      </c>
      <c r="D1358" t="s">
        <v>7</v>
      </c>
      <c r="E1358">
        <v>62</v>
      </c>
    </row>
    <row r="1359" spans="1:5" x14ac:dyDescent="0.3">
      <c r="A1359" t="s">
        <v>35</v>
      </c>
      <c r="B1359">
        <v>2020</v>
      </c>
      <c r="C1359">
        <v>4</v>
      </c>
      <c r="D1359" t="s">
        <v>8</v>
      </c>
      <c r="E1359">
        <v>57</v>
      </c>
    </row>
    <row r="1360" spans="1:5" x14ac:dyDescent="0.3">
      <c r="A1360" t="s">
        <v>35</v>
      </c>
      <c r="B1360">
        <v>2021</v>
      </c>
      <c r="C1360">
        <v>1</v>
      </c>
      <c r="D1360" t="s">
        <v>5</v>
      </c>
      <c r="E1360">
        <v>32</v>
      </c>
    </row>
    <row r="1361" spans="1:5" x14ac:dyDescent="0.3">
      <c r="A1361" t="s">
        <v>35</v>
      </c>
      <c r="B1361">
        <v>2021</v>
      </c>
      <c r="C1361">
        <v>1</v>
      </c>
      <c r="D1361" t="s">
        <v>6</v>
      </c>
      <c r="E1361">
        <v>89</v>
      </c>
    </row>
    <row r="1362" spans="1:5" x14ac:dyDescent="0.3">
      <c r="A1362" t="s">
        <v>35</v>
      </c>
      <c r="B1362">
        <v>2021</v>
      </c>
      <c r="C1362">
        <v>1</v>
      </c>
      <c r="D1362" t="s">
        <v>7</v>
      </c>
      <c r="E1362">
        <v>67</v>
      </c>
    </row>
    <row r="1363" spans="1:5" x14ac:dyDescent="0.3">
      <c r="A1363" t="s">
        <v>35</v>
      </c>
      <c r="B1363">
        <v>2021</v>
      </c>
      <c r="C1363">
        <v>1</v>
      </c>
      <c r="D1363" t="s">
        <v>8</v>
      </c>
      <c r="E1363">
        <v>57</v>
      </c>
    </row>
    <row r="1364" spans="1:5" x14ac:dyDescent="0.3">
      <c r="A1364" t="s">
        <v>35</v>
      </c>
      <c r="B1364">
        <v>2021</v>
      </c>
      <c r="C1364">
        <v>2</v>
      </c>
      <c r="D1364" t="s">
        <v>5</v>
      </c>
      <c r="E1364">
        <v>30</v>
      </c>
    </row>
    <row r="1365" spans="1:5" x14ac:dyDescent="0.3">
      <c r="A1365" t="s">
        <v>35</v>
      </c>
      <c r="B1365">
        <v>2021</v>
      </c>
      <c r="C1365">
        <v>2</v>
      </c>
      <c r="D1365" t="s">
        <v>6</v>
      </c>
      <c r="E1365">
        <v>91</v>
      </c>
    </row>
    <row r="1366" spans="1:5" x14ac:dyDescent="0.3">
      <c r="A1366" t="s">
        <v>35</v>
      </c>
      <c r="B1366">
        <v>2021</v>
      </c>
      <c r="C1366">
        <v>2</v>
      </c>
      <c r="D1366" t="s">
        <v>7</v>
      </c>
      <c r="E1366">
        <v>64</v>
      </c>
    </row>
    <row r="1367" spans="1:5" x14ac:dyDescent="0.3">
      <c r="A1367" t="s">
        <v>35</v>
      </c>
      <c r="B1367">
        <v>2021</v>
      </c>
      <c r="C1367">
        <v>2</v>
      </c>
      <c r="D1367" t="s">
        <v>8</v>
      </c>
      <c r="E1367">
        <v>60</v>
      </c>
    </row>
    <row r="1368" spans="1:5" x14ac:dyDescent="0.3">
      <c r="A1368" t="s">
        <v>35</v>
      </c>
      <c r="B1368">
        <v>2021</v>
      </c>
      <c r="C1368">
        <v>3</v>
      </c>
      <c r="D1368" t="s">
        <v>5</v>
      </c>
      <c r="E1368">
        <v>29</v>
      </c>
    </row>
    <row r="1369" spans="1:5" x14ac:dyDescent="0.3">
      <c r="A1369" t="s">
        <v>35</v>
      </c>
      <c r="B1369">
        <v>2021</v>
      </c>
      <c r="C1369">
        <v>3</v>
      </c>
      <c r="D1369" t="s">
        <v>6</v>
      </c>
      <c r="E1369">
        <v>86</v>
      </c>
    </row>
    <row r="1370" spans="1:5" x14ac:dyDescent="0.3">
      <c r="A1370" t="s">
        <v>35</v>
      </c>
      <c r="B1370">
        <v>2021</v>
      </c>
      <c r="C1370">
        <v>3</v>
      </c>
      <c r="D1370" t="s">
        <v>7</v>
      </c>
      <c r="E1370">
        <v>61</v>
      </c>
    </row>
    <row r="1371" spans="1:5" x14ac:dyDescent="0.3">
      <c r="A1371" t="s">
        <v>35</v>
      </c>
      <c r="B1371">
        <v>2021</v>
      </c>
      <c r="C1371">
        <v>3</v>
      </c>
      <c r="D1371" t="s">
        <v>8</v>
      </c>
      <c r="E1371">
        <v>60</v>
      </c>
    </row>
    <row r="1372" spans="1:5" x14ac:dyDescent="0.3">
      <c r="A1372" t="s">
        <v>35</v>
      </c>
      <c r="B1372">
        <v>2021</v>
      </c>
      <c r="C1372">
        <v>4</v>
      </c>
      <c r="D1372" t="s">
        <v>5</v>
      </c>
      <c r="E1372">
        <v>26</v>
      </c>
    </row>
    <row r="1373" spans="1:5" x14ac:dyDescent="0.3">
      <c r="A1373" t="s">
        <v>35</v>
      </c>
      <c r="B1373">
        <v>2021</v>
      </c>
      <c r="C1373">
        <v>4</v>
      </c>
      <c r="D1373" t="s">
        <v>6</v>
      </c>
      <c r="E1373">
        <v>86</v>
      </c>
    </row>
    <row r="1374" spans="1:5" x14ac:dyDescent="0.3">
      <c r="A1374" t="s">
        <v>35</v>
      </c>
      <c r="B1374">
        <v>2021</v>
      </c>
      <c r="C1374">
        <v>4</v>
      </c>
      <c r="D1374" t="s">
        <v>7</v>
      </c>
      <c r="E1374">
        <v>59</v>
      </c>
    </row>
    <row r="1375" spans="1:5" x14ac:dyDescent="0.3">
      <c r="A1375" t="s">
        <v>35</v>
      </c>
      <c r="B1375">
        <v>2021</v>
      </c>
      <c r="C1375">
        <v>4</v>
      </c>
      <c r="D1375" t="s">
        <v>8</v>
      </c>
      <c r="E1375">
        <v>63</v>
      </c>
    </row>
    <row r="1376" spans="1:5" x14ac:dyDescent="0.3">
      <c r="A1376" t="s">
        <v>36</v>
      </c>
      <c r="B1376">
        <v>2019</v>
      </c>
      <c r="C1376">
        <v>1</v>
      </c>
      <c r="D1376" t="s">
        <v>5</v>
      </c>
      <c r="E1376">
        <v>59</v>
      </c>
    </row>
    <row r="1377" spans="1:5" x14ac:dyDescent="0.3">
      <c r="A1377" t="s">
        <v>36</v>
      </c>
      <c r="B1377">
        <v>2019</v>
      </c>
      <c r="C1377">
        <v>1</v>
      </c>
      <c r="D1377" t="s">
        <v>6</v>
      </c>
      <c r="E1377">
        <v>99</v>
      </c>
    </row>
    <row r="1378" spans="1:5" x14ac:dyDescent="0.3">
      <c r="A1378" t="s">
        <v>36</v>
      </c>
      <c r="B1378">
        <v>2019</v>
      </c>
      <c r="C1378">
        <v>1</v>
      </c>
      <c r="D1378" t="s">
        <v>7</v>
      </c>
      <c r="E1378">
        <v>83</v>
      </c>
    </row>
    <row r="1379" spans="1:5" x14ac:dyDescent="0.3">
      <c r="A1379" t="s">
        <v>36</v>
      </c>
      <c r="B1379">
        <v>2019</v>
      </c>
      <c r="C1379">
        <v>1</v>
      </c>
      <c r="D1379" t="s">
        <v>8</v>
      </c>
      <c r="E1379">
        <v>87</v>
      </c>
    </row>
    <row r="1380" spans="1:5" x14ac:dyDescent="0.3">
      <c r="A1380" t="s">
        <v>36</v>
      </c>
      <c r="B1380">
        <v>2019</v>
      </c>
      <c r="C1380">
        <v>2</v>
      </c>
      <c r="D1380" t="s">
        <v>5</v>
      </c>
      <c r="E1380">
        <v>53</v>
      </c>
    </row>
    <row r="1381" spans="1:5" x14ac:dyDescent="0.3">
      <c r="A1381" t="s">
        <v>36</v>
      </c>
      <c r="B1381">
        <v>2019</v>
      </c>
      <c r="C1381">
        <v>2</v>
      </c>
      <c r="D1381" t="s">
        <v>6</v>
      </c>
      <c r="E1381">
        <v>93</v>
      </c>
    </row>
    <row r="1382" spans="1:5" x14ac:dyDescent="0.3">
      <c r="A1382" t="s">
        <v>36</v>
      </c>
      <c r="B1382">
        <v>2019</v>
      </c>
      <c r="C1382">
        <v>2</v>
      </c>
      <c r="D1382" t="s">
        <v>7</v>
      </c>
      <c r="E1382">
        <v>82</v>
      </c>
    </row>
    <row r="1383" spans="1:5" x14ac:dyDescent="0.3">
      <c r="A1383" t="s">
        <v>36</v>
      </c>
      <c r="B1383">
        <v>2019</v>
      </c>
      <c r="C1383">
        <v>2</v>
      </c>
      <c r="D1383" t="s">
        <v>8</v>
      </c>
      <c r="E1383">
        <v>84</v>
      </c>
    </row>
    <row r="1384" spans="1:5" x14ac:dyDescent="0.3">
      <c r="A1384" t="s">
        <v>36</v>
      </c>
      <c r="B1384">
        <v>2019</v>
      </c>
      <c r="C1384">
        <v>3</v>
      </c>
      <c r="D1384" t="s">
        <v>5</v>
      </c>
      <c r="E1384">
        <v>51</v>
      </c>
    </row>
    <row r="1385" spans="1:5" x14ac:dyDescent="0.3">
      <c r="A1385" t="s">
        <v>36</v>
      </c>
      <c r="B1385">
        <v>2019</v>
      </c>
      <c r="C1385">
        <v>3</v>
      </c>
      <c r="D1385" t="s">
        <v>6</v>
      </c>
      <c r="E1385">
        <v>74</v>
      </c>
    </row>
    <row r="1386" spans="1:5" x14ac:dyDescent="0.3">
      <c r="A1386" t="s">
        <v>36</v>
      </c>
      <c r="B1386">
        <v>2019</v>
      </c>
      <c r="C1386">
        <v>3</v>
      </c>
      <c r="D1386" t="s">
        <v>7</v>
      </c>
      <c r="E1386">
        <v>68</v>
      </c>
    </row>
    <row r="1387" spans="1:5" x14ac:dyDescent="0.3">
      <c r="A1387" t="s">
        <v>36</v>
      </c>
      <c r="B1387">
        <v>2019</v>
      </c>
      <c r="C1387">
        <v>3</v>
      </c>
      <c r="D1387" t="s">
        <v>8</v>
      </c>
      <c r="E1387">
        <v>81</v>
      </c>
    </row>
    <row r="1388" spans="1:5" x14ac:dyDescent="0.3">
      <c r="A1388" t="s">
        <v>36</v>
      </c>
      <c r="B1388">
        <v>2019</v>
      </c>
      <c r="C1388">
        <v>4</v>
      </c>
      <c r="D1388" t="s">
        <v>5</v>
      </c>
      <c r="E1388">
        <v>52</v>
      </c>
    </row>
    <row r="1389" spans="1:5" x14ac:dyDescent="0.3">
      <c r="A1389" t="s">
        <v>36</v>
      </c>
      <c r="B1389">
        <v>2019</v>
      </c>
      <c r="C1389">
        <v>4</v>
      </c>
      <c r="D1389" t="s">
        <v>6</v>
      </c>
      <c r="E1389">
        <v>77</v>
      </c>
    </row>
    <row r="1390" spans="1:5" x14ac:dyDescent="0.3">
      <c r="A1390" t="s">
        <v>36</v>
      </c>
      <c r="B1390">
        <v>2019</v>
      </c>
      <c r="C1390">
        <v>4</v>
      </c>
      <c r="D1390" t="s">
        <v>7</v>
      </c>
      <c r="E1390">
        <v>71</v>
      </c>
    </row>
    <row r="1391" spans="1:5" x14ac:dyDescent="0.3">
      <c r="A1391" t="s">
        <v>36</v>
      </c>
      <c r="B1391">
        <v>2019</v>
      </c>
      <c r="C1391">
        <v>4</v>
      </c>
      <c r="D1391" t="s">
        <v>8</v>
      </c>
      <c r="E1391">
        <v>83</v>
      </c>
    </row>
    <row r="1392" spans="1:5" x14ac:dyDescent="0.3">
      <c r="A1392" t="s">
        <v>36</v>
      </c>
      <c r="B1392">
        <v>2020</v>
      </c>
      <c r="C1392">
        <v>1</v>
      </c>
      <c r="D1392" t="s">
        <v>5</v>
      </c>
      <c r="E1392">
        <v>50</v>
      </c>
    </row>
    <row r="1393" spans="1:5" x14ac:dyDescent="0.3">
      <c r="A1393" t="s">
        <v>36</v>
      </c>
      <c r="B1393">
        <v>2020</v>
      </c>
      <c r="C1393">
        <v>1</v>
      </c>
      <c r="D1393" t="s">
        <v>6</v>
      </c>
      <c r="E1393">
        <v>88</v>
      </c>
    </row>
    <row r="1394" spans="1:5" x14ac:dyDescent="0.3">
      <c r="A1394" t="s">
        <v>36</v>
      </c>
      <c r="B1394">
        <v>2020</v>
      </c>
      <c r="C1394">
        <v>1</v>
      </c>
      <c r="D1394" t="s">
        <v>7</v>
      </c>
      <c r="E1394">
        <v>74</v>
      </c>
    </row>
    <row r="1395" spans="1:5" x14ac:dyDescent="0.3">
      <c r="A1395" t="s">
        <v>36</v>
      </c>
      <c r="B1395">
        <v>2020</v>
      </c>
      <c r="C1395">
        <v>1</v>
      </c>
      <c r="D1395" t="s">
        <v>8</v>
      </c>
      <c r="E1395">
        <v>86</v>
      </c>
    </row>
    <row r="1396" spans="1:5" x14ac:dyDescent="0.3">
      <c r="A1396" t="s">
        <v>36</v>
      </c>
      <c r="B1396">
        <v>2020</v>
      </c>
      <c r="C1396">
        <v>2</v>
      </c>
      <c r="D1396" t="s">
        <v>5</v>
      </c>
      <c r="E1396">
        <v>50</v>
      </c>
    </row>
    <row r="1397" spans="1:5" x14ac:dyDescent="0.3">
      <c r="A1397" t="s">
        <v>36</v>
      </c>
      <c r="B1397">
        <v>2020</v>
      </c>
      <c r="C1397">
        <v>2</v>
      </c>
      <c r="D1397" t="s">
        <v>6</v>
      </c>
      <c r="E1397">
        <v>88</v>
      </c>
    </row>
    <row r="1398" spans="1:5" x14ac:dyDescent="0.3">
      <c r="A1398" t="s">
        <v>36</v>
      </c>
      <c r="B1398">
        <v>2020</v>
      </c>
      <c r="C1398">
        <v>2</v>
      </c>
      <c r="D1398" t="s">
        <v>7</v>
      </c>
      <c r="E1398">
        <v>69</v>
      </c>
    </row>
    <row r="1399" spans="1:5" x14ac:dyDescent="0.3">
      <c r="A1399" t="s">
        <v>36</v>
      </c>
      <c r="B1399">
        <v>2020</v>
      </c>
      <c r="C1399">
        <v>2</v>
      </c>
      <c r="D1399" t="s">
        <v>8</v>
      </c>
      <c r="E1399">
        <v>101</v>
      </c>
    </row>
    <row r="1400" spans="1:5" x14ac:dyDescent="0.3">
      <c r="A1400" t="s">
        <v>36</v>
      </c>
      <c r="B1400">
        <v>2020</v>
      </c>
      <c r="C1400">
        <v>3</v>
      </c>
      <c r="D1400" t="s">
        <v>5</v>
      </c>
      <c r="E1400">
        <v>52</v>
      </c>
    </row>
    <row r="1401" spans="1:5" x14ac:dyDescent="0.3">
      <c r="A1401" t="s">
        <v>36</v>
      </c>
      <c r="B1401">
        <v>2020</v>
      </c>
      <c r="C1401">
        <v>3</v>
      </c>
      <c r="D1401" t="s">
        <v>6</v>
      </c>
      <c r="E1401">
        <v>79</v>
      </c>
    </row>
    <row r="1402" spans="1:5" x14ac:dyDescent="0.3">
      <c r="A1402" t="s">
        <v>36</v>
      </c>
      <c r="B1402">
        <v>2020</v>
      </c>
      <c r="C1402">
        <v>3</v>
      </c>
      <c r="D1402" t="s">
        <v>7</v>
      </c>
      <c r="E1402">
        <v>67</v>
      </c>
    </row>
    <row r="1403" spans="1:5" x14ac:dyDescent="0.3">
      <c r="A1403" t="s">
        <v>36</v>
      </c>
      <c r="B1403">
        <v>2020</v>
      </c>
      <c r="C1403">
        <v>3</v>
      </c>
      <c r="D1403" t="s">
        <v>8</v>
      </c>
      <c r="E1403">
        <v>96</v>
      </c>
    </row>
    <row r="1404" spans="1:5" x14ac:dyDescent="0.3">
      <c r="A1404" t="s">
        <v>36</v>
      </c>
      <c r="B1404">
        <v>2020</v>
      </c>
      <c r="C1404">
        <v>4</v>
      </c>
      <c r="D1404" t="s">
        <v>5</v>
      </c>
      <c r="E1404">
        <v>45</v>
      </c>
    </row>
    <row r="1405" spans="1:5" x14ac:dyDescent="0.3">
      <c r="A1405" t="s">
        <v>36</v>
      </c>
      <c r="B1405">
        <v>2020</v>
      </c>
      <c r="C1405">
        <v>4</v>
      </c>
      <c r="D1405" t="s">
        <v>6</v>
      </c>
      <c r="E1405">
        <v>78</v>
      </c>
    </row>
    <row r="1406" spans="1:5" x14ac:dyDescent="0.3">
      <c r="A1406" t="s">
        <v>36</v>
      </c>
      <c r="B1406">
        <v>2020</v>
      </c>
      <c r="C1406">
        <v>4</v>
      </c>
      <c r="D1406" t="s">
        <v>7</v>
      </c>
      <c r="E1406">
        <v>68</v>
      </c>
    </row>
    <row r="1407" spans="1:5" x14ac:dyDescent="0.3">
      <c r="A1407" t="s">
        <v>36</v>
      </c>
      <c r="B1407">
        <v>2020</v>
      </c>
      <c r="C1407">
        <v>4</v>
      </c>
      <c r="D1407" t="s">
        <v>8</v>
      </c>
      <c r="E1407">
        <v>92</v>
      </c>
    </row>
    <row r="1408" spans="1:5" x14ac:dyDescent="0.3">
      <c r="A1408" t="s">
        <v>36</v>
      </c>
      <c r="B1408">
        <v>2021</v>
      </c>
      <c r="C1408">
        <v>1</v>
      </c>
      <c r="D1408" t="s">
        <v>5</v>
      </c>
      <c r="E1408">
        <v>54</v>
      </c>
    </row>
    <row r="1409" spans="1:5" x14ac:dyDescent="0.3">
      <c r="A1409" t="s">
        <v>36</v>
      </c>
      <c r="B1409">
        <v>2021</v>
      </c>
      <c r="C1409">
        <v>1</v>
      </c>
      <c r="D1409" t="s">
        <v>6</v>
      </c>
      <c r="E1409">
        <v>79</v>
      </c>
    </row>
    <row r="1410" spans="1:5" x14ac:dyDescent="0.3">
      <c r="A1410" t="s">
        <v>36</v>
      </c>
      <c r="B1410">
        <v>2021</v>
      </c>
      <c r="C1410">
        <v>1</v>
      </c>
      <c r="D1410" t="s">
        <v>7</v>
      </c>
      <c r="E1410">
        <v>74</v>
      </c>
    </row>
    <row r="1411" spans="1:5" x14ac:dyDescent="0.3">
      <c r="A1411" t="s">
        <v>36</v>
      </c>
      <c r="B1411">
        <v>2021</v>
      </c>
      <c r="C1411">
        <v>1</v>
      </c>
      <c r="D1411" t="s">
        <v>8</v>
      </c>
      <c r="E1411">
        <v>95</v>
      </c>
    </row>
    <row r="1412" spans="1:5" x14ac:dyDescent="0.3">
      <c r="A1412" t="s">
        <v>36</v>
      </c>
      <c r="B1412">
        <v>2021</v>
      </c>
      <c r="C1412">
        <v>2</v>
      </c>
      <c r="D1412" t="s">
        <v>5</v>
      </c>
      <c r="E1412">
        <v>24</v>
      </c>
    </row>
    <row r="1413" spans="1:5" x14ac:dyDescent="0.3">
      <c r="A1413" t="s">
        <v>36</v>
      </c>
      <c r="B1413">
        <v>2021</v>
      </c>
      <c r="C1413">
        <v>2</v>
      </c>
      <c r="D1413" t="s">
        <v>6</v>
      </c>
      <c r="E1413">
        <v>35</v>
      </c>
    </row>
    <row r="1414" spans="1:5" x14ac:dyDescent="0.3">
      <c r="A1414" t="s">
        <v>36</v>
      </c>
      <c r="B1414">
        <v>2021</v>
      </c>
      <c r="C1414">
        <v>2</v>
      </c>
      <c r="D1414" t="s">
        <v>7</v>
      </c>
      <c r="E1414">
        <v>20</v>
      </c>
    </row>
    <row r="1415" spans="1:5" x14ac:dyDescent="0.3">
      <c r="A1415" t="s">
        <v>36</v>
      </c>
      <c r="B1415">
        <v>2021</v>
      </c>
      <c r="C1415">
        <v>2</v>
      </c>
      <c r="D1415" t="s">
        <v>8</v>
      </c>
      <c r="E1415">
        <v>36</v>
      </c>
    </row>
    <row r="1416" spans="1:5" x14ac:dyDescent="0.3">
      <c r="A1416" t="s">
        <v>36</v>
      </c>
      <c r="B1416">
        <v>2021</v>
      </c>
      <c r="C1416">
        <v>3</v>
      </c>
      <c r="D1416" t="s">
        <v>5</v>
      </c>
      <c r="E1416">
        <v>21</v>
      </c>
    </row>
    <row r="1417" spans="1:5" x14ac:dyDescent="0.3">
      <c r="A1417" t="s">
        <v>36</v>
      </c>
      <c r="B1417">
        <v>2021</v>
      </c>
      <c r="C1417">
        <v>3</v>
      </c>
      <c r="D1417" t="s">
        <v>6</v>
      </c>
      <c r="E1417">
        <v>36</v>
      </c>
    </row>
    <row r="1418" spans="1:5" x14ac:dyDescent="0.3">
      <c r="A1418" t="s">
        <v>36</v>
      </c>
      <c r="B1418">
        <v>2021</v>
      </c>
      <c r="C1418">
        <v>3</v>
      </c>
      <c r="D1418" t="s">
        <v>7</v>
      </c>
      <c r="E1418">
        <v>23</v>
      </c>
    </row>
    <row r="1419" spans="1:5" x14ac:dyDescent="0.3">
      <c r="A1419" t="s">
        <v>36</v>
      </c>
      <c r="B1419">
        <v>2021</v>
      </c>
      <c r="C1419">
        <v>3</v>
      </c>
      <c r="D1419" t="s">
        <v>8</v>
      </c>
      <c r="E1419">
        <v>42</v>
      </c>
    </row>
    <row r="1420" spans="1:5" x14ac:dyDescent="0.3">
      <c r="A1420" t="s">
        <v>36</v>
      </c>
      <c r="B1420">
        <v>2021</v>
      </c>
      <c r="C1420">
        <v>4</v>
      </c>
      <c r="D1420" t="s">
        <v>5</v>
      </c>
      <c r="E1420">
        <v>20</v>
      </c>
    </row>
    <row r="1421" spans="1:5" x14ac:dyDescent="0.3">
      <c r="A1421" t="s">
        <v>36</v>
      </c>
      <c r="B1421">
        <v>2021</v>
      </c>
      <c r="C1421">
        <v>4</v>
      </c>
      <c r="D1421" t="s">
        <v>6</v>
      </c>
      <c r="E1421">
        <v>35</v>
      </c>
    </row>
    <row r="1422" spans="1:5" x14ac:dyDescent="0.3">
      <c r="A1422" t="s">
        <v>36</v>
      </c>
      <c r="B1422">
        <v>2021</v>
      </c>
      <c r="C1422">
        <v>4</v>
      </c>
      <c r="D1422" t="s">
        <v>7</v>
      </c>
      <c r="E1422">
        <v>19</v>
      </c>
    </row>
    <row r="1423" spans="1:5" x14ac:dyDescent="0.3">
      <c r="A1423" t="s">
        <v>36</v>
      </c>
      <c r="B1423">
        <v>2021</v>
      </c>
      <c r="C1423">
        <v>4</v>
      </c>
      <c r="D1423" t="s">
        <v>8</v>
      </c>
      <c r="E1423">
        <v>40</v>
      </c>
    </row>
    <row r="1424" spans="1:5" x14ac:dyDescent="0.3">
      <c r="A1424" t="s">
        <v>37</v>
      </c>
      <c r="B1424">
        <v>2019</v>
      </c>
      <c r="C1424">
        <v>1</v>
      </c>
      <c r="D1424" t="s">
        <v>5</v>
      </c>
      <c r="E1424">
        <v>39</v>
      </c>
    </row>
    <row r="1425" spans="1:5" x14ac:dyDescent="0.3">
      <c r="A1425" t="s">
        <v>37</v>
      </c>
      <c r="B1425">
        <v>2019</v>
      </c>
      <c r="C1425">
        <v>1</v>
      </c>
      <c r="D1425" t="s">
        <v>6</v>
      </c>
      <c r="E1425">
        <v>65</v>
      </c>
    </row>
    <row r="1426" spans="1:5" x14ac:dyDescent="0.3">
      <c r="A1426" t="s">
        <v>37</v>
      </c>
      <c r="B1426">
        <v>2019</v>
      </c>
      <c r="C1426">
        <v>1</v>
      </c>
      <c r="D1426" t="s">
        <v>7</v>
      </c>
      <c r="E1426">
        <v>56</v>
      </c>
    </row>
    <row r="1427" spans="1:5" x14ac:dyDescent="0.3">
      <c r="A1427" t="s">
        <v>37</v>
      </c>
      <c r="B1427">
        <v>2019</v>
      </c>
      <c r="C1427">
        <v>1</v>
      </c>
      <c r="D1427" t="s">
        <v>8</v>
      </c>
      <c r="E1427">
        <v>51</v>
      </c>
    </row>
    <row r="1428" spans="1:5" x14ac:dyDescent="0.3">
      <c r="A1428" t="s">
        <v>37</v>
      </c>
      <c r="B1428">
        <v>2019</v>
      </c>
      <c r="C1428">
        <v>2</v>
      </c>
      <c r="D1428" t="s">
        <v>5</v>
      </c>
      <c r="E1428">
        <v>33</v>
      </c>
    </row>
    <row r="1429" spans="1:5" x14ac:dyDescent="0.3">
      <c r="A1429" t="s">
        <v>37</v>
      </c>
      <c r="B1429">
        <v>2019</v>
      </c>
      <c r="C1429">
        <v>2</v>
      </c>
      <c r="D1429" t="s">
        <v>6</v>
      </c>
      <c r="E1429">
        <v>56</v>
      </c>
    </row>
    <row r="1430" spans="1:5" x14ac:dyDescent="0.3">
      <c r="A1430" t="s">
        <v>37</v>
      </c>
      <c r="B1430">
        <v>2019</v>
      </c>
      <c r="C1430">
        <v>2</v>
      </c>
      <c r="D1430" t="s">
        <v>7</v>
      </c>
      <c r="E1430">
        <v>55</v>
      </c>
    </row>
    <row r="1431" spans="1:5" x14ac:dyDescent="0.3">
      <c r="A1431" t="s">
        <v>37</v>
      </c>
      <c r="B1431">
        <v>2019</v>
      </c>
      <c r="C1431">
        <v>2</v>
      </c>
      <c r="D1431" t="s">
        <v>8</v>
      </c>
      <c r="E1431">
        <v>52</v>
      </c>
    </row>
    <row r="1432" spans="1:5" x14ac:dyDescent="0.3">
      <c r="A1432" t="s">
        <v>37</v>
      </c>
      <c r="B1432">
        <v>2019</v>
      </c>
      <c r="C1432">
        <v>3</v>
      </c>
      <c r="D1432" t="s">
        <v>5</v>
      </c>
      <c r="E1432">
        <v>34</v>
      </c>
    </row>
    <row r="1433" spans="1:5" x14ac:dyDescent="0.3">
      <c r="A1433" t="s">
        <v>37</v>
      </c>
      <c r="B1433">
        <v>2019</v>
      </c>
      <c r="C1433">
        <v>3</v>
      </c>
      <c r="D1433" t="s">
        <v>6</v>
      </c>
      <c r="E1433">
        <v>68</v>
      </c>
    </row>
    <row r="1434" spans="1:5" x14ac:dyDescent="0.3">
      <c r="A1434" t="s">
        <v>37</v>
      </c>
      <c r="B1434">
        <v>2019</v>
      </c>
      <c r="C1434">
        <v>3</v>
      </c>
      <c r="D1434" t="s">
        <v>7</v>
      </c>
      <c r="E1434">
        <v>56</v>
      </c>
    </row>
    <row r="1435" spans="1:5" x14ac:dyDescent="0.3">
      <c r="A1435" t="s">
        <v>37</v>
      </c>
      <c r="B1435">
        <v>2019</v>
      </c>
      <c r="C1435">
        <v>3</v>
      </c>
      <c r="D1435" t="s">
        <v>8</v>
      </c>
      <c r="E1435">
        <v>51</v>
      </c>
    </row>
    <row r="1436" spans="1:5" x14ac:dyDescent="0.3">
      <c r="A1436" t="s">
        <v>37</v>
      </c>
      <c r="B1436">
        <v>2019</v>
      </c>
      <c r="C1436">
        <v>4</v>
      </c>
      <c r="D1436" t="s">
        <v>5</v>
      </c>
      <c r="E1436">
        <v>30</v>
      </c>
    </row>
    <row r="1437" spans="1:5" x14ac:dyDescent="0.3">
      <c r="A1437" t="s">
        <v>37</v>
      </c>
      <c r="B1437">
        <v>2019</v>
      </c>
      <c r="C1437">
        <v>4</v>
      </c>
      <c r="D1437" t="s">
        <v>6</v>
      </c>
      <c r="E1437">
        <v>65</v>
      </c>
    </row>
    <row r="1438" spans="1:5" x14ac:dyDescent="0.3">
      <c r="A1438" t="s">
        <v>37</v>
      </c>
      <c r="B1438">
        <v>2019</v>
      </c>
      <c r="C1438">
        <v>4</v>
      </c>
      <c r="D1438" t="s">
        <v>7</v>
      </c>
      <c r="E1438">
        <v>52</v>
      </c>
    </row>
    <row r="1439" spans="1:5" x14ac:dyDescent="0.3">
      <c r="A1439" t="s">
        <v>37</v>
      </c>
      <c r="B1439">
        <v>2019</v>
      </c>
      <c r="C1439">
        <v>4</v>
      </c>
      <c r="D1439" t="s">
        <v>8</v>
      </c>
      <c r="E1439">
        <v>48</v>
      </c>
    </row>
    <row r="1440" spans="1:5" x14ac:dyDescent="0.3">
      <c r="A1440" t="s">
        <v>37</v>
      </c>
      <c r="B1440">
        <v>2020</v>
      </c>
      <c r="C1440">
        <v>1</v>
      </c>
      <c r="D1440" t="s">
        <v>5</v>
      </c>
      <c r="E1440">
        <v>29</v>
      </c>
    </row>
    <row r="1441" spans="1:5" x14ac:dyDescent="0.3">
      <c r="A1441" t="s">
        <v>37</v>
      </c>
      <c r="B1441">
        <v>2020</v>
      </c>
      <c r="C1441">
        <v>1</v>
      </c>
      <c r="D1441" t="s">
        <v>6</v>
      </c>
      <c r="E1441">
        <v>69</v>
      </c>
    </row>
    <row r="1442" spans="1:5" x14ac:dyDescent="0.3">
      <c r="A1442" t="s">
        <v>37</v>
      </c>
      <c r="B1442">
        <v>2020</v>
      </c>
      <c r="C1442">
        <v>1</v>
      </c>
      <c r="D1442" t="s">
        <v>7</v>
      </c>
      <c r="E1442">
        <v>51</v>
      </c>
    </row>
    <row r="1443" spans="1:5" x14ac:dyDescent="0.3">
      <c r="A1443" t="s">
        <v>37</v>
      </c>
      <c r="B1443">
        <v>2020</v>
      </c>
      <c r="C1443">
        <v>1</v>
      </c>
      <c r="D1443" t="s">
        <v>8</v>
      </c>
      <c r="E1443">
        <v>49</v>
      </c>
    </row>
    <row r="1444" spans="1:5" x14ac:dyDescent="0.3">
      <c r="A1444" t="s">
        <v>37</v>
      </c>
      <c r="B1444">
        <v>2020</v>
      </c>
      <c r="C1444">
        <v>2</v>
      </c>
      <c r="D1444" t="s">
        <v>5</v>
      </c>
      <c r="E1444">
        <v>27</v>
      </c>
    </row>
    <row r="1445" spans="1:5" x14ac:dyDescent="0.3">
      <c r="A1445" t="s">
        <v>37</v>
      </c>
      <c r="B1445">
        <v>2020</v>
      </c>
      <c r="C1445">
        <v>2</v>
      </c>
      <c r="D1445" t="s">
        <v>6</v>
      </c>
      <c r="E1445">
        <v>76</v>
      </c>
    </row>
    <row r="1446" spans="1:5" x14ac:dyDescent="0.3">
      <c r="A1446" t="s">
        <v>37</v>
      </c>
      <c r="B1446">
        <v>2020</v>
      </c>
      <c r="C1446">
        <v>2</v>
      </c>
      <c r="D1446" t="s">
        <v>7</v>
      </c>
      <c r="E1446">
        <v>51</v>
      </c>
    </row>
    <row r="1447" spans="1:5" x14ac:dyDescent="0.3">
      <c r="A1447" t="s">
        <v>37</v>
      </c>
      <c r="B1447">
        <v>2020</v>
      </c>
      <c r="C1447">
        <v>2</v>
      </c>
      <c r="D1447" t="s">
        <v>8</v>
      </c>
      <c r="E1447">
        <v>61</v>
      </c>
    </row>
    <row r="1448" spans="1:5" x14ac:dyDescent="0.3">
      <c r="A1448" t="s">
        <v>37</v>
      </c>
      <c r="B1448">
        <v>2020</v>
      </c>
      <c r="C1448">
        <v>3</v>
      </c>
      <c r="D1448" t="s">
        <v>5</v>
      </c>
      <c r="E1448">
        <v>27</v>
      </c>
    </row>
    <row r="1449" spans="1:5" x14ac:dyDescent="0.3">
      <c r="A1449" t="s">
        <v>37</v>
      </c>
      <c r="B1449">
        <v>2020</v>
      </c>
      <c r="C1449">
        <v>3</v>
      </c>
      <c r="D1449" t="s">
        <v>6</v>
      </c>
      <c r="E1449">
        <v>73</v>
      </c>
    </row>
    <row r="1450" spans="1:5" x14ac:dyDescent="0.3">
      <c r="A1450" t="s">
        <v>37</v>
      </c>
      <c r="B1450">
        <v>2020</v>
      </c>
      <c r="C1450">
        <v>3</v>
      </c>
      <c r="D1450" t="s">
        <v>7</v>
      </c>
      <c r="E1450">
        <v>53</v>
      </c>
    </row>
    <row r="1451" spans="1:5" x14ac:dyDescent="0.3">
      <c r="A1451" t="s">
        <v>37</v>
      </c>
      <c r="B1451">
        <v>2020</v>
      </c>
      <c r="C1451">
        <v>3</v>
      </c>
      <c r="D1451" t="s">
        <v>8</v>
      </c>
      <c r="E1451">
        <v>62</v>
      </c>
    </row>
    <row r="1452" spans="1:5" x14ac:dyDescent="0.3">
      <c r="A1452" t="s">
        <v>37</v>
      </c>
      <c r="B1452">
        <v>2020</v>
      </c>
      <c r="C1452">
        <v>4</v>
      </c>
      <c r="D1452" t="s">
        <v>5</v>
      </c>
      <c r="E1452">
        <v>26</v>
      </c>
    </row>
    <row r="1453" spans="1:5" x14ac:dyDescent="0.3">
      <c r="A1453" t="s">
        <v>37</v>
      </c>
      <c r="B1453">
        <v>2020</v>
      </c>
      <c r="C1453">
        <v>4</v>
      </c>
      <c r="D1453" t="s">
        <v>6</v>
      </c>
      <c r="E1453">
        <v>74</v>
      </c>
    </row>
    <row r="1454" spans="1:5" x14ac:dyDescent="0.3">
      <c r="A1454" t="s">
        <v>37</v>
      </c>
      <c r="B1454">
        <v>2020</v>
      </c>
      <c r="C1454">
        <v>4</v>
      </c>
      <c r="D1454" t="s">
        <v>7</v>
      </c>
      <c r="E1454">
        <v>49</v>
      </c>
    </row>
    <row r="1455" spans="1:5" x14ac:dyDescent="0.3">
      <c r="A1455" t="s">
        <v>37</v>
      </c>
      <c r="B1455">
        <v>2020</v>
      </c>
      <c r="C1455">
        <v>4</v>
      </c>
      <c r="D1455" t="s">
        <v>8</v>
      </c>
      <c r="E1455">
        <v>59</v>
      </c>
    </row>
    <row r="1456" spans="1:5" x14ac:dyDescent="0.3">
      <c r="A1456" t="s">
        <v>37</v>
      </c>
      <c r="B1456">
        <v>2021</v>
      </c>
      <c r="C1456">
        <v>1</v>
      </c>
      <c r="D1456" t="s">
        <v>5</v>
      </c>
      <c r="E1456">
        <v>29</v>
      </c>
    </row>
    <row r="1457" spans="1:5" x14ac:dyDescent="0.3">
      <c r="A1457" t="s">
        <v>37</v>
      </c>
      <c r="B1457">
        <v>2021</v>
      </c>
      <c r="C1457">
        <v>1</v>
      </c>
      <c r="D1457" t="s">
        <v>6</v>
      </c>
      <c r="E1457">
        <v>74</v>
      </c>
    </row>
    <row r="1458" spans="1:5" x14ac:dyDescent="0.3">
      <c r="A1458" t="s">
        <v>37</v>
      </c>
      <c r="B1458">
        <v>2021</v>
      </c>
      <c r="C1458">
        <v>1</v>
      </c>
      <c r="D1458" t="s">
        <v>7</v>
      </c>
      <c r="E1458">
        <v>52</v>
      </c>
    </row>
    <row r="1459" spans="1:5" x14ac:dyDescent="0.3">
      <c r="A1459" t="s">
        <v>37</v>
      </c>
      <c r="B1459">
        <v>2021</v>
      </c>
      <c r="C1459">
        <v>1</v>
      </c>
      <c r="D1459" t="s">
        <v>8</v>
      </c>
      <c r="E1459">
        <v>64</v>
      </c>
    </row>
    <row r="1460" spans="1:5" x14ac:dyDescent="0.3">
      <c r="A1460" t="s">
        <v>37</v>
      </c>
      <c r="B1460">
        <v>2021</v>
      </c>
      <c r="C1460">
        <v>2</v>
      </c>
      <c r="D1460" t="s">
        <v>5</v>
      </c>
      <c r="E1460">
        <v>27</v>
      </c>
    </row>
    <row r="1461" spans="1:5" x14ac:dyDescent="0.3">
      <c r="A1461" t="s">
        <v>37</v>
      </c>
      <c r="B1461">
        <v>2021</v>
      </c>
      <c r="C1461">
        <v>2</v>
      </c>
      <c r="D1461" t="s">
        <v>6</v>
      </c>
      <c r="E1461">
        <v>78</v>
      </c>
    </row>
    <row r="1462" spans="1:5" x14ac:dyDescent="0.3">
      <c r="A1462" t="s">
        <v>37</v>
      </c>
      <c r="B1462">
        <v>2021</v>
      </c>
      <c r="C1462">
        <v>2</v>
      </c>
      <c r="D1462" t="s">
        <v>7</v>
      </c>
      <c r="E1462">
        <v>52</v>
      </c>
    </row>
    <row r="1463" spans="1:5" x14ac:dyDescent="0.3">
      <c r="A1463" t="s">
        <v>37</v>
      </c>
      <c r="B1463">
        <v>2021</v>
      </c>
      <c r="C1463">
        <v>2</v>
      </c>
      <c r="D1463" t="s">
        <v>8</v>
      </c>
      <c r="E1463">
        <v>62</v>
      </c>
    </row>
    <row r="1464" spans="1:5" x14ac:dyDescent="0.3">
      <c r="A1464" t="s">
        <v>37</v>
      </c>
      <c r="B1464">
        <v>2021</v>
      </c>
      <c r="C1464">
        <v>3</v>
      </c>
      <c r="D1464" t="s">
        <v>5</v>
      </c>
      <c r="E1464">
        <v>27</v>
      </c>
    </row>
    <row r="1465" spans="1:5" x14ac:dyDescent="0.3">
      <c r="A1465" t="s">
        <v>37</v>
      </c>
      <c r="B1465">
        <v>2021</v>
      </c>
      <c r="C1465">
        <v>3</v>
      </c>
      <c r="D1465" t="s">
        <v>6</v>
      </c>
      <c r="E1465">
        <v>76</v>
      </c>
    </row>
    <row r="1466" spans="1:5" x14ac:dyDescent="0.3">
      <c r="A1466" t="s">
        <v>37</v>
      </c>
      <c r="B1466">
        <v>2021</v>
      </c>
      <c r="C1466">
        <v>3</v>
      </c>
      <c r="D1466" t="s">
        <v>7</v>
      </c>
      <c r="E1466">
        <v>51</v>
      </c>
    </row>
    <row r="1467" spans="1:5" x14ac:dyDescent="0.3">
      <c r="A1467" t="s">
        <v>37</v>
      </c>
      <c r="B1467">
        <v>2021</v>
      </c>
      <c r="C1467">
        <v>3</v>
      </c>
      <c r="D1467" t="s">
        <v>8</v>
      </c>
      <c r="E1467">
        <v>64</v>
      </c>
    </row>
    <row r="1468" spans="1:5" x14ac:dyDescent="0.3">
      <c r="A1468" t="s">
        <v>37</v>
      </c>
      <c r="B1468">
        <v>2021</v>
      </c>
      <c r="C1468">
        <v>4</v>
      </c>
      <c r="D1468" t="s">
        <v>5</v>
      </c>
      <c r="E1468">
        <v>29</v>
      </c>
    </row>
    <row r="1469" spans="1:5" x14ac:dyDescent="0.3">
      <c r="A1469" t="s">
        <v>37</v>
      </c>
      <c r="B1469">
        <v>2021</v>
      </c>
      <c r="C1469">
        <v>4</v>
      </c>
      <c r="D1469" t="s">
        <v>6</v>
      </c>
      <c r="E1469">
        <v>74</v>
      </c>
    </row>
    <row r="1470" spans="1:5" x14ac:dyDescent="0.3">
      <c r="A1470" t="s">
        <v>37</v>
      </c>
      <c r="B1470">
        <v>2021</v>
      </c>
      <c r="C1470">
        <v>4</v>
      </c>
      <c r="D1470" t="s">
        <v>7</v>
      </c>
      <c r="E1470">
        <v>52</v>
      </c>
    </row>
    <row r="1471" spans="1:5" x14ac:dyDescent="0.3">
      <c r="A1471" t="s">
        <v>37</v>
      </c>
      <c r="B1471">
        <v>2021</v>
      </c>
      <c r="C1471">
        <v>4</v>
      </c>
      <c r="D1471" t="s">
        <v>8</v>
      </c>
      <c r="E1471">
        <v>65</v>
      </c>
    </row>
    <row r="1472" spans="1:5" x14ac:dyDescent="0.3">
      <c r="A1472" t="s">
        <v>38</v>
      </c>
      <c r="B1472">
        <v>2019</v>
      </c>
      <c r="C1472">
        <v>1</v>
      </c>
      <c r="D1472" t="s">
        <v>5</v>
      </c>
      <c r="E1472">
        <v>46</v>
      </c>
    </row>
    <row r="1473" spans="1:5" x14ac:dyDescent="0.3">
      <c r="A1473" t="s">
        <v>38</v>
      </c>
      <c r="B1473">
        <v>2019</v>
      </c>
      <c r="C1473">
        <v>1</v>
      </c>
      <c r="D1473" t="s">
        <v>6</v>
      </c>
      <c r="E1473">
        <v>67</v>
      </c>
    </row>
    <row r="1474" spans="1:5" x14ac:dyDescent="0.3">
      <c r="A1474" t="s">
        <v>38</v>
      </c>
      <c r="B1474">
        <v>2019</v>
      </c>
      <c r="C1474">
        <v>1</v>
      </c>
      <c r="D1474" t="s">
        <v>7</v>
      </c>
      <c r="E1474">
        <v>43</v>
      </c>
    </row>
    <row r="1475" spans="1:5" x14ac:dyDescent="0.3">
      <c r="A1475" t="s">
        <v>38</v>
      </c>
      <c r="B1475">
        <v>2019</v>
      </c>
      <c r="C1475">
        <v>1</v>
      </c>
      <c r="D1475" t="s">
        <v>8</v>
      </c>
      <c r="E1475">
        <v>72</v>
      </c>
    </row>
    <row r="1476" spans="1:5" x14ac:dyDescent="0.3">
      <c r="A1476" t="s">
        <v>38</v>
      </c>
      <c r="B1476">
        <v>2019</v>
      </c>
      <c r="C1476">
        <v>2</v>
      </c>
      <c r="D1476" t="s">
        <v>5</v>
      </c>
      <c r="E1476">
        <v>41</v>
      </c>
    </row>
    <row r="1477" spans="1:5" x14ac:dyDescent="0.3">
      <c r="A1477" t="s">
        <v>38</v>
      </c>
      <c r="B1477">
        <v>2019</v>
      </c>
      <c r="C1477">
        <v>2</v>
      </c>
      <c r="D1477" t="s">
        <v>6</v>
      </c>
      <c r="E1477">
        <v>57</v>
      </c>
    </row>
    <row r="1478" spans="1:5" x14ac:dyDescent="0.3">
      <c r="A1478" t="s">
        <v>38</v>
      </c>
      <c r="B1478">
        <v>2019</v>
      </c>
      <c r="C1478">
        <v>2</v>
      </c>
      <c r="D1478" t="s">
        <v>7</v>
      </c>
      <c r="E1478">
        <v>39</v>
      </c>
    </row>
    <row r="1479" spans="1:5" x14ac:dyDescent="0.3">
      <c r="A1479" t="s">
        <v>38</v>
      </c>
      <c r="B1479">
        <v>2019</v>
      </c>
      <c r="C1479">
        <v>2</v>
      </c>
      <c r="D1479" t="s">
        <v>8</v>
      </c>
      <c r="E1479">
        <v>72</v>
      </c>
    </row>
    <row r="1480" spans="1:5" x14ac:dyDescent="0.3">
      <c r="A1480" t="s">
        <v>38</v>
      </c>
      <c r="B1480">
        <v>2019</v>
      </c>
      <c r="C1480">
        <v>3</v>
      </c>
      <c r="D1480" t="s">
        <v>5</v>
      </c>
      <c r="E1480">
        <v>39</v>
      </c>
    </row>
    <row r="1481" spans="1:5" x14ac:dyDescent="0.3">
      <c r="A1481" t="s">
        <v>38</v>
      </c>
      <c r="B1481">
        <v>2019</v>
      </c>
      <c r="C1481">
        <v>3</v>
      </c>
      <c r="D1481" t="s">
        <v>6</v>
      </c>
      <c r="E1481">
        <v>55</v>
      </c>
    </row>
    <row r="1482" spans="1:5" x14ac:dyDescent="0.3">
      <c r="A1482" t="s">
        <v>38</v>
      </c>
      <c r="B1482">
        <v>2019</v>
      </c>
      <c r="C1482">
        <v>3</v>
      </c>
      <c r="D1482" t="s">
        <v>7</v>
      </c>
      <c r="E1482">
        <v>43</v>
      </c>
    </row>
    <row r="1483" spans="1:5" x14ac:dyDescent="0.3">
      <c r="A1483" t="s">
        <v>38</v>
      </c>
      <c r="B1483">
        <v>2019</v>
      </c>
      <c r="C1483">
        <v>3</v>
      </c>
      <c r="D1483" t="s">
        <v>8</v>
      </c>
      <c r="E1483">
        <v>67</v>
      </c>
    </row>
    <row r="1484" spans="1:5" x14ac:dyDescent="0.3">
      <c r="A1484" t="s">
        <v>38</v>
      </c>
      <c r="B1484">
        <v>2019</v>
      </c>
      <c r="C1484">
        <v>4</v>
      </c>
      <c r="D1484" t="s">
        <v>5</v>
      </c>
      <c r="E1484">
        <v>42</v>
      </c>
    </row>
    <row r="1485" spans="1:5" x14ac:dyDescent="0.3">
      <c r="A1485" t="s">
        <v>38</v>
      </c>
      <c r="B1485">
        <v>2019</v>
      </c>
      <c r="C1485">
        <v>4</v>
      </c>
      <c r="D1485" t="s">
        <v>6</v>
      </c>
      <c r="E1485">
        <v>55</v>
      </c>
    </row>
    <row r="1486" spans="1:5" x14ac:dyDescent="0.3">
      <c r="A1486" t="s">
        <v>38</v>
      </c>
      <c r="B1486">
        <v>2019</v>
      </c>
      <c r="C1486">
        <v>4</v>
      </c>
      <c r="D1486" t="s">
        <v>7</v>
      </c>
      <c r="E1486">
        <v>37</v>
      </c>
    </row>
    <row r="1487" spans="1:5" x14ac:dyDescent="0.3">
      <c r="A1487" t="s">
        <v>38</v>
      </c>
      <c r="B1487">
        <v>2019</v>
      </c>
      <c r="C1487">
        <v>4</v>
      </c>
      <c r="D1487" t="s">
        <v>8</v>
      </c>
      <c r="E1487">
        <v>69</v>
      </c>
    </row>
    <row r="1488" spans="1:5" x14ac:dyDescent="0.3">
      <c r="A1488" t="s">
        <v>38</v>
      </c>
      <c r="B1488">
        <v>2020</v>
      </c>
      <c r="C1488">
        <v>1</v>
      </c>
      <c r="D1488" t="s">
        <v>5</v>
      </c>
      <c r="E1488">
        <v>38</v>
      </c>
    </row>
    <row r="1489" spans="1:5" x14ac:dyDescent="0.3">
      <c r="A1489" t="s">
        <v>38</v>
      </c>
      <c r="B1489">
        <v>2020</v>
      </c>
      <c r="C1489">
        <v>1</v>
      </c>
      <c r="D1489" t="s">
        <v>6</v>
      </c>
      <c r="E1489">
        <v>62</v>
      </c>
    </row>
    <row r="1490" spans="1:5" x14ac:dyDescent="0.3">
      <c r="A1490" t="s">
        <v>38</v>
      </c>
      <c r="B1490">
        <v>2020</v>
      </c>
      <c r="C1490">
        <v>1</v>
      </c>
      <c r="D1490" t="s">
        <v>7</v>
      </c>
      <c r="E1490">
        <v>37</v>
      </c>
    </row>
    <row r="1491" spans="1:5" x14ac:dyDescent="0.3">
      <c r="A1491" t="s">
        <v>38</v>
      </c>
      <c r="B1491">
        <v>2020</v>
      </c>
      <c r="C1491">
        <v>1</v>
      </c>
      <c r="D1491" t="s">
        <v>8</v>
      </c>
      <c r="E1491">
        <v>69</v>
      </c>
    </row>
    <row r="1492" spans="1:5" x14ac:dyDescent="0.3">
      <c r="A1492" t="s">
        <v>38</v>
      </c>
      <c r="B1492">
        <v>2020</v>
      </c>
      <c r="C1492">
        <v>2</v>
      </c>
      <c r="D1492" t="s">
        <v>5</v>
      </c>
      <c r="E1492">
        <v>37</v>
      </c>
    </row>
    <row r="1493" spans="1:5" x14ac:dyDescent="0.3">
      <c r="A1493" t="s">
        <v>38</v>
      </c>
      <c r="B1493">
        <v>2020</v>
      </c>
      <c r="C1493">
        <v>2</v>
      </c>
      <c r="D1493" t="s">
        <v>6</v>
      </c>
      <c r="E1493">
        <v>66</v>
      </c>
    </row>
    <row r="1494" spans="1:5" x14ac:dyDescent="0.3">
      <c r="A1494" t="s">
        <v>38</v>
      </c>
      <c r="B1494">
        <v>2020</v>
      </c>
      <c r="C1494">
        <v>2</v>
      </c>
      <c r="D1494" t="s">
        <v>7</v>
      </c>
      <c r="E1494">
        <v>38</v>
      </c>
    </row>
    <row r="1495" spans="1:5" x14ac:dyDescent="0.3">
      <c r="A1495" t="s">
        <v>38</v>
      </c>
      <c r="B1495">
        <v>2020</v>
      </c>
      <c r="C1495">
        <v>2</v>
      </c>
      <c r="D1495" t="s">
        <v>8</v>
      </c>
      <c r="E1495">
        <v>78</v>
      </c>
    </row>
    <row r="1496" spans="1:5" x14ac:dyDescent="0.3">
      <c r="A1496" t="s">
        <v>38</v>
      </c>
      <c r="B1496">
        <v>2020</v>
      </c>
      <c r="C1496">
        <v>3</v>
      </c>
      <c r="D1496" t="s">
        <v>5</v>
      </c>
      <c r="E1496">
        <v>37</v>
      </c>
    </row>
    <row r="1497" spans="1:5" x14ac:dyDescent="0.3">
      <c r="A1497" t="s">
        <v>38</v>
      </c>
      <c r="B1497">
        <v>2020</v>
      </c>
      <c r="C1497">
        <v>3</v>
      </c>
      <c r="D1497" t="s">
        <v>6</v>
      </c>
      <c r="E1497">
        <v>67</v>
      </c>
    </row>
    <row r="1498" spans="1:5" x14ac:dyDescent="0.3">
      <c r="A1498" t="s">
        <v>38</v>
      </c>
      <c r="B1498">
        <v>2020</v>
      </c>
      <c r="C1498">
        <v>3</v>
      </c>
      <c r="D1498" t="s">
        <v>7</v>
      </c>
      <c r="E1498">
        <v>38</v>
      </c>
    </row>
    <row r="1499" spans="1:5" x14ac:dyDescent="0.3">
      <c r="A1499" t="s">
        <v>38</v>
      </c>
      <c r="B1499">
        <v>2020</v>
      </c>
      <c r="C1499">
        <v>3</v>
      </c>
      <c r="D1499" t="s">
        <v>8</v>
      </c>
      <c r="E1499">
        <v>73</v>
      </c>
    </row>
    <row r="1500" spans="1:5" x14ac:dyDescent="0.3">
      <c r="A1500" t="s">
        <v>38</v>
      </c>
      <c r="B1500">
        <v>2020</v>
      </c>
      <c r="C1500">
        <v>4</v>
      </c>
      <c r="D1500" t="s">
        <v>5</v>
      </c>
      <c r="E1500">
        <v>40</v>
      </c>
    </row>
    <row r="1501" spans="1:5" x14ac:dyDescent="0.3">
      <c r="A1501" t="s">
        <v>38</v>
      </c>
      <c r="B1501">
        <v>2020</v>
      </c>
      <c r="C1501">
        <v>4</v>
      </c>
      <c r="D1501" t="s">
        <v>6</v>
      </c>
      <c r="E1501">
        <v>61</v>
      </c>
    </row>
    <row r="1502" spans="1:5" x14ac:dyDescent="0.3">
      <c r="A1502" t="s">
        <v>38</v>
      </c>
      <c r="B1502">
        <v>2020</v>
      </c>
      <c r="C1502">
        <v>4</v>
      </c>
      <c r="D1502" t="s">
        <v>7</v>
      </c>
      <c r="E1502">
        <v>36</v>
      </c>
    </row>
    <row r="1503" spans="1:5" x14ac:dyDescent="0.3">
      <c r="A1503" t="s">
        <v>38</v>
      </c>
      <c r="B1503">
        <v>2020</v>
      </c>
      <c r="C1503">
        <v>4</v>
      </c>
      <c r="D1503" t="s">
        <v>8</v>
      </c>
      <c r="E1503">
        <v>76</v>
      </c>
    </row>
    <row r="1504" spans="1:5" x14ac:dyDescent="0.3">
      <c r="A1504" t="s">
        <v>38</v>
      </c>
      <c r="B1504">
        <v>2021</v>
      </c>
      <c r="C1504">
        <v>1</v>
      </c>
      <c r="D1504" t="s">
        <v>5</v>
      </c>
      <c r="E1504">
        <v>45</v>
      </c>
    </row>
    <row r="1505" spans="1:5" x14ac:dyDescent="0.3">
      <c r="A1505" t="s">
        <v>38</v>
      </c>
      <c r="B1505">
        <v>2021</v>
      </c>
      <c r="C1505">
        <v>1</v>
      </c>
      <c r="D1505" t="s">
        <v>6</v>
      </c>
      <c r="E1505">
        <v>67</v>
      </c>
    </row>
    <row r="1506" spans="1:5" x14ac:dyDescent="0.3">
      <c r="A1506" t="s">
        <v>38</v>
      </c>
      <c r="B1506">
        <v>2021</v>
      </c>
      <c r="C1506">
        <v>1</v>
      </c>
      <c r="D1506" t="s">
        <v>7</v>
      </c>
      <c r="E1506">
        <v>43</v>
      </c>
    </row>
    <row r="1507" spans="1:5" x14ac:dyDescent="0.3">
      <c r="A1507" t="s">
        <v>38</v>
      </c>
      <c r="B1507">
        <v>2021</v>
      </c>
      <c r="C1507">
        <v>1</v>
      </c>
      <c r="D1507" t="s">
        <v>8</v>
      </c>
      <c r="E1507">
        <v>80</v>
      </c>
    </row>
    <row r="1508" spans="1:5" x14ac:dyDescent="0.3">
      <c r="A1508" t="s">
        <v>38</v>
      </c>
      <c r="B1508">
        <v>2021</v>
      </c>
      <c r="C1508">
        <v>2</v>
      </c>
      <c r="D1508" t="s">
        <v>5</v>
      </c>
      <c r="E1508">
        <v>41</v>
      </c>
    </row>
    <row r="1509" spans="1:5" x14ac:dyDescent="0.3">
      <c r="A1509" t="s">
        <v>38</v>
      </c>
      <c r="B1509">
        <v>2021</v>
      </c>
      <c r="C1509">
        <v>2</v>
      </c>
      <c r="D1509" t="s">
        <v>6</v>
      </c>
      <c r="E1509">
        <v>73</v>
      </c>
    </row>
    <row r="1510" spans="1:5" x14ac:dyDescent="0.3">
      <c r="A1510" t="s">
        <v>38</v>
      </c>
      <c r="B1510">
        <v>2021</v>
      </c>
      <c r="C1510">
        <v>2</v>
      </c>
      <c r="D1510" t="s">
        <v>7</v>
      </c>
      <c r="E1510">
        <v>48</v>
      </c>
    </row>
    <row r="1511" spans="1:5" x14ac:dyDescent="0.3">
      <c r="A1511" t="s">
        <v>38</v>
      </c>
      <c r="B1511">
        <v>2021</v>
      </c>
      <c r="C1511">
        <v>2</v>
      </c>
      <c r="D1511" t="s">
        <v>8</v>
      </c>
      <c r="E1511">
        <v>82</v>
      </c>
    </row>
    <row r="1512" spans="1:5" x14ac:dyDescent="0.3">
      <c r="A1512" t="s">
        <v>38</v>
      </c>
      <c r="B1512">
        <v>2021</v>
      </c>
      <c r="C1512">
        <v>3</v>
      </c>
      <c r="D1512" t="s">
        <v>5</v>
      </c>
      <c r="E1512">
        <v>39</v>
      </c>
    </row>
    <row r="1513" spans="1:5" x14ac:dyDescent="0.3">
      <c r="A1513" t="s">
        <v>38</v>
      </c>
      <c r="B1513">
        <v>2021</v>
      </c>
      <c r="C1513">
        <v>3</v>
      </c>
      <c r="D1513" t="s">
        <v>6</v>
      </c>
      <c r="E1513">
        <v>78</v>
      </c>
    </row>
    <row r="1514" spans="1:5" x14ac:dyDescent="0.3">
      <c r="A1514" t="s">
        <v>38</v>
      </c>
      <c r="B1514">
        <v>2021</v>
      </c>
      <c r="C1514">
        <v>3</v>
      </c>
      <c r="D1514" t="s">
        <v>7</v>
      </c>
      <c r="E1514">
        <v>47</v>
      </c>
    </row>
    <row r="1515" spans="1:5" x14ac:dyDescent="0.3">
      <c r="A1515" t="s">
        <v>38</v>
      </c>
      <c r="B1515">
        <v>2021</v>
      </c>
      <c r="C1515">
        <v>3</v>
      </c>
      <c r="D1515" t="s">
        <v>8</v>
      </c>
      <c r="E1515">
        <v>81</v>
      </c>
    </row>
    <row r="1516" spans="1:5" x14ac:dyDescent="0.3">
      <c r="A1516" t="s">
        <v>38</v>
      </c>
      <c r="B1516">
        <v>2021</v>
      </c>
      <c r="C1516">
        <v>4</v>
      </c>
      <c r="D1516" t="s">
        <v>5</v>
      </c>
      <c r="E1516">
        <v>36</v>
      </c>
    </row>
    <row r="1517" spans="1:5" x14ac:dyDescent="0.3">
      <c r="A1517" t="s">
        <v>38</v>
      </c>
      <c r="B1517">
        <v>2021</v>
      </c>
      <c r="C1517">
        <v>4</v>
      </c>
      <c r="D1517" t="s">
        <v>6</v>
      </c>
      <c r="E1517">
        <v>78</v>
      </c>
    </row>
    <row r="1518" spans="1:5" x14ac:dyDescent="0.3">
      <c r="A1518" t="s">
        <v>38</v>
      </c>
      <c r="B1518">
        <v>2021</v>
      </c>
      <c r="C1518">
        <v>4</v>
      </c>
      <c r="D1518" t="s">
        <v>7</v>
      </c>
      <c r="E1518">
        <v>51</v>
      </c>
    </row>
    <row r="1519" spans="1:5" x14ac:dyDescent="0.3">
      <c r="A1519" t="s">
        <v>38</v>
      </c>
      <c r="B1519">
        <v>2021</v>
      </c>
      <c r="C1519">
        <v>4</v>
      </c>
      <c r="D1519" t="s">
        <v>8</v>
      </c>
      <c r="E1519">
        <v>81</v>
      </c>
    </row>
    <row r="1520" spans="1:5" x14ac:dyDescent="0.3">
      <c r="A1520" t="s">
        <v>39</v>
      </c>
      <c r="B1520">
        <v>2019</v>
      </c>
      <c r="C1520">
        <v>1</v>
      </c>
      <c r="D1520" t="s">
        <v>5</v>
      </c>
      <c r="E1520">
        <v>29</v>
      </c>
    </row>
    <row r="1521" spans="1:5" x14ac:dyDescent="0.3">
      <c r="A1521" t="s">
        <v>39</v>
      </c>
      <c r="B1521">
        <v>2019</v>
      </c>
      <c r="C1521">
        <v>1</v>
      </c>
      <c r="D1521" t="s">
        <v>6</v>
      </c>
      <c r="E1521">
        <v>50</v>
      </c>
    </row>
    <row r="1522" spans="1:5" x14ac:dyDescent="0.3">
      <c r="A1522" t="s">
        <v>39</v>
      </c>
      <c r="B1522">
        <v>2019</v>
      </c>
      <c r="C1522">
        <v>1</v>
      </c>
      <c r="D1522" t="s">
        <v>7</v>
      </c>
      <c r="E1522">
        <v>33</v>
      </c>
    </row>
    <row r="1523" spans="1:5" x14ac:dyDescent="0.3">
      <c r="A1523" t="s">
        <v>39</v>
      </c>
      <c r="B1523">
        <v>2019</v>
      </c>
      <c r="C1523">
        <v>1</v>
      </c>
      <c r="D1523" t="s">
        <v>8</v>
      </c>
      <c r="E1523">
        <v>41</v>
      </c>
    </row>
    <row r="1524" spans="1:5" x14ac:dyDescent="0.3">
      <c r="A1524" t="s">
        <v>39</v>
      </c>
      <c r="B1524">
        <v>2019</v>
      </c>
      <c r="C1524">
        <v>2</v>
      </c>
      <c r="D1524" t="s">
        <v>5</v>
      </c>
      <c r="E1524">
        <v>27</v>
      </c>
    </row>
    <row r="1525" spans="1:5" x14ac:dyDescent="0.3">
      <c r="A1525" t="s">
        <v>39</v>
      </c>
      <c r="B1525">
        <v>2019</v>
      </c>
      <c r="C1525">
        <v>2</v>
      </c>
      <c r="D1525" t="s">
        <v>6</v>
      </c>
      <c r="E1525">
        <v>41</v>
      </c>
    </row>
    <row r="1526" spans="1:5" x14ac:dyDescent="0.3">
      <c r="A1526" t="s">
        <v>39</v>
      </c>
      <c r="B1526">
        <v>2019</v>
      </c>
      <c r="C1526">
        <v>2</v>
      </c>
      <c r="D1526" t="s">
        <v>7</v>
      </c>
      <c r="E1526">
        <v>36</v>
      </c>
    </row>
    <row r="1527" spans="1:5" x14ac:dyDescent="0.3">
      <c r="A1527" t="s">
        <v>39</v>
      </c>
      <c r="B1527">
        <v>2019</v>
      </c>
      <c r="C1527">
        <v>2</v>
      </c>
      <c r="D1527" t="s">
        <v>8</v>
      </c>
      <c r="E1527">
        <v>40</v>
      </c>
    </row>
    <row r="1528" spans="1:5" x14ac:dyDescent="0.3">
      <c r="A1528" t="s">
        <v>39</v>
      </c>
      <c r="B1528">
        <v>2019</v>
      </c>
      <c r="C1528">
        <v>3</v>
      </c>
      <c r="D1528" t="s">
        <v>5</v>
      </c>
      <c r="E1528">
        <v>26</v>
      </c>
    </row>
    <row r="1529" spans="1:5" x14ac:dyDescent="0.3">
      <c r="A1529" t="s">
        <v>39</v>
      </c>
      <c r="B1529">
        <v>2019</v>
      </c>
      <c r="C1529">
        <v>3</v>
      </c>
      <c r="D1529" t="s">
        <v>6</v>
      </c>
      <c r="E1529">
        <v>38</v>
      </c>
    </row>
    <row r="1530" spans="1:5" x14ac:dyDescent="0.3">
      <c r="A1530" t="s">
        <v>39</v>
      </c>
      <c r="B1530">
        <v>2019</v>
      </c>
      <c r="C1530">
        <v>3</v>
      </c>
      <c r="D1530" t="s">
        <v>7</v>
      </c>
      <c r="E1530">
        <v>38</v>
      </c>
    </row>
    <row r="1531" spans="1:5" x14ac:dyDescent="0.3">
      <c r="A1531" t="s">
        <v>39</v>
      </c>
      <c r="B1531">
        <v>2019</v>
      </c>
      <c r="C1531">
        <v>3</v>
      </c>
      <c r="D1531" t="s">
        <v>8</v>
      </c>
      <c r="E1531">
        <v>42</v>
      </c>
    </row>
    <row r="1532" spans="1:5" x14ac:dyDescent="0.3">
      <c r="A1532" t="s">
        <v>39</v>
      </c>
      <c r="B1532">
        <v>2019</v>
      </c>
      <c r="C1532">
        <v>4</v>
      </c>
      <c r="D1532" t="s">
        <v>5</v>
      </c>
      <c r="E1532">
        <v>25</v>
      </c>
    </row>
    <row r="1533" spans="1:5" x14ac:dyDescent="0.3">
      <c r="A1533" t="s">
        <v>39</v>
      </c>
      <c r="B1533">
        <v>2019</v>
      </c>
      <c r="C1533">
        <v>4</v>
      </c>
      <c r="D1533" t="s">
        <v>6</v>
      </c>
      <c r="E1533">
        <v>37</v>
      </c>
    </row>
    <row r="1534" spans="1:5" x14ac:dyDescent="0.3">
      <c r="A1534" t="s">
        <v>39</v>
      </c>
      <c r="B1534">
        <v>2019</v>
      </c>
      <c r="C1534">
        <v>4</v>
      </c>
      <c r="D1534" t="s">
        <v>7</v>
      </c>
      <c r="E1534">
        <v>34</v>
      </c>
    </row>
    <row r="1535" spans="1:5" x14ac:dyDescent="0.3">
      <c r="A1535" t="s">
        <v>39</v>
      </c>
      <c r="B1535">
        <v>2019</v>
      </c>
      <c r="C1535">
        <v>4</v>
      </c>
      <c r="D1535" t="s">
        <v>8</v>
      </c>
      <c r="E1535">
        <v>41</v>
      </c>
    </row>
    <row r="1536" spans="1:5" x14ac:dyDescent="0.3">
      <c r="A1536" t="s">
        <v>39</v>
      </c>
      <c r="B1536">
        <v>2020</v>
      </c>
      <c r="C1536">
        <v>1</v>
      </c>
      <c r="D1536" t="s">
        <v>5</v>
      </c>
      <c r="E1536">
        <v>23</v>
      </c>
    </row>
    <row r="1537" spans="1:5" x14ac:dyDescent="0.3">
      <c r="A1537" t="s">
        <v>39</v>
      </c>
      <c r="B1537">
        <v>2020</v>
      </c>
      <c r="C1537">
        <v>1</v>
      </c>
      <c r="D1537" t="s">
        <v>6</v>
      </c>
      <c r="E1537">
        <v>41</v>
      </c>
    </row>
    <row r="1538" spans="1:5" x14ac:dyDescent="0.3">
      <c r="A1538" t="s">
        <v>39</v>
      </c>
      <c r="B1538">
        <v>2020</v>
      </c>
      <c r="C1538">
        <v>1</v>
      </c>
      <c r="D1538" t="s">
        <v>7</v>
      </c>
      <c r="E1538">
        <v>37</v>
      </c>
    </row>
    <row r="1539" spans="1:5" x14ac:dyDescent="0.3">
      <c r="A1539" t="s">
        <v>39</v>
      </c>
      <c r="B1539">
        <v>2020</v>
      </c>
      <c r="C1539">
        <v>1</v>
      </c>
      <c r="D1539" t="s">
        <v>8</v>
      </c>
      <c r="E1539">
        <v>44</v>
      </c>
    </row>
    <row r="1540" spans="1:5" x14ac:dyDescent="0.3">
      <c r="A1540" t="s">
        <v>39</v>
      </c>
      <c r="B1540">
        <v>2020</v>
      </c>
      <c r="C1540">
        <v>2</v>
      </c>
      <c r="D1540" t="s">
        <v>5</v>
      </c>
      <c r="E1540">
        <v>26</v>
      </c>
    </row>
    <row r="1541" spans="1:5" x14ac:dyDescent="0.3">
      <c r="A1541" t="s">
        <v>39</v>
      </c>
      <c r="B1541">
        <v>2020</v>
      </c>
      <c r="C1541">
        <v>2</v>
      </c>
      <c r="D1541" t="s">
        <v>6</v>
      </c>
      <c r="E1541">
        <v>45</v>
      </c>
    </row>
    <row r="1542" spans="1:5" x14ac:dyDescent="0.3">
      <c r="A1542" t="s">
        <v>39</v>
      </c>
      <c r="B1542">
        <v>2020</v>
      </c>
      <c r="C1542">
        <v>2</v>
      </c>
      <c r="D1542" t="s">
        <v>7</v>
      </c>
      <c r="E1542">
        <v>36</v>
      </c>
    </row>
    <row r="1543" spans="1:5" x14ac:dyDescent="0.3">
      <c r="A1543" t="s">
        <v>39</v>
      </c>
      <c r="B1543">
        <v>2020</v>
      </c>
      <c r="C1543">
        <v>2</v>
      </c>
      <c r="D1543" t="s">
        <v>8</v>
      </c>
      <c r="E1543">
        <v>47</v>
      </c>
    </row>
    <row r="1544" spans="1:5" x14ac:dyDescent="0.3">
      <c r="A1544" t="s">
        <v>39</v>
      </c>
      <c r="B1544">
        <v>2020</v>
      </c>
      <c r="C1544">
        <v>3</v>
      </c>
      <c r="D1544" t="s">
        <v>5</v>
      </c>
      <c r="E1544">
        <v>23</v>
      </c>
    </row>
    <row r="1545" spans="1:5" x14ac:dyDescent="0.3">
      <c r="A1545" t="s">
        <v>39</v>
      </c>
      <c r="B1545">
        <v>2020</v>
      </c>
      <c r="C1545">
        <v>3</v>
      </c>
      <c r="D1545" t="s">
        <v>6</v>
      </c>
      <c r="E1545">
        <v>43</v>
      </c>
    </row>
    <row r="1546" spans="1:5" x14ac:dyDescent="0.3">
      <c r="A1546" t="s">
        <v>39</v>
      </c>
      <c r="B1546">
        <v>2020</v>
      </c>
      <c r="C1546">
        <v>3</v>
      </c>
      <c r="D1546" t="s">
        <v>7</v>
      </c>
      <c r="E1546">
        <v>34</v>
      </c>
    </row>
    <row r="1547" spans="1:5" x14ac:dyDescent="0.3">
      <c r="A1547" t="s">
        <v>39</v>
      </c>
      <c r="B1547">
        <v>2020</v>
      </c>
      <c r="C1547">
        <v>3</v>
      </c>
      <c r="D1547" t="s">
        <v>8</v>
      </c>
      <c r="E1547">
        <v>49</v>
      </c>
    </row>
    <row r="1548" spans="1:5" x14ac:dyDescent="0.3">
      <c r="A1548" t="s">
        <v>39</v>
      </c>
      <c r="B1548">
        <v>2020</v>
      </c>
      <c r="C1548">
        <v>4</v>
      </c>
      <c r="D1548" t="s">
        <v>5</v>
      </c>
      <c r="E1548">
        <v>24</v>
      </c>
    </row>
    <row r="1549" spans="1:5" x14ac:dyDescent="0.3">
      <c r="A1549" t="s">
        <v>39</v>
      </c>
      <c r="B1549">
        <v>2020</v>
      </c>
      <c r="C1549">
        <v>4</v>
      </c>
      <c r="D1549" t="s">
        <v>6</v>
      </c>
      <c r="E1549">
        <v>43</v>
      </c>
    </row>
    <row r="1550" spans="1:5" x14ac:dyDescent="0.3">
      <c r="A1550" t="s">
        <v>39</v>
      </c>
      <c r="B1550">
        <v>2020</v>
      </c>
      <c r="C1550">
        <v>4</v>
      </c>
      <c r="D1550" t="s">
        <v>7</v>
      </c>
      <c r="E1550">
        <v>36</v>
      </c>
    </row>
    <row r="1551" spans="1:5" x14ac:dyDescent="0.3">
      <c r="A1551" t="s">
        <v>39</v>
      </c>
      <c r="B1551">
        <v>2020</v>
      </c>
      <c r="C1551">
        <v>4</v>
      </c>
      <c r="D1551" t="s">
        <v>8</v>
      </c>
      <c r="E1551">
        <v>46</v>
      </c>
    </row>
    <row r="1552" spans="1:5" x14ac:dyDescent="0.3">
      <c r="A1552" t="s">
        <v>39</v>
      </c>
      <c r="B1552">
        <v>2021</v>
      </c>
      <c r="C1552">
        <v>1</v>
      </c>
      <c r="D1552" t="s">
        <v>5</v>
      </c>
      <c r="E1552">
        <v>24</v>
      </c>
    </row>
    <row r="1553" spans="1:5" x14ac:dyDescent="0.3">
      <c r="A1553" t="s">
        <v>39</v>
      </c>
      <c r="B1553">
        <v>2021</v>
      </c>
      <c r="C1553">
        <v>1</v>
      </c>
      <c r="D1553" t="s">
        <v>6</v>
      </c>
      <c r="E1553">
        <v>47</v>
      </c>
    </row>
    <row r="1554" spans="1:5" x14ac:dyDescent="0.3">
      <c r="A1554" t="s">
        <v>39</v>
      </c>
      <c r="B1554">
        <v>2021</v>
      </c>
      <c r="C1554">
        <v>1</v>
      </c>
      <c r="D1554" t="s">
        <v>7</v>
      </c>
      <c r="E1554">
        <v>36</v>
      </c>
    </row>
    <row r="1555" spans="1:5" x14ac:dyDescent="0.3">
      <c r="A1555" t="s">
        <v>39</v>
      </c>
      <c r="B1555">
        <v>2021</v>
      </c>
      <c r="C1555">
        <v>1</v>
      </c>
      <c r="D1555" t="s">
        <v>8</v>
      </c>
      <c r="E1555">
        <v>49</v>
      </c>
    </row>
    <row r="1556" spans="1:5" x14ac:dyDescent="0.3">
      <c r="A1556" t="s">
        <v>39</v>
      </c>
      <c r="B1556">
        <v>2021</v>
      </c>
      <c r="C1556">
        <v>2</v>
      </c>
      <c r="D1556" t="s">
        <v>5</v>
      </c>
      <c r="E1556">
        <v>25</v>
      </c>
    </row>
    <row r="1557" spans="1:5" x14ac:dyDescent="0.3">
      <c r="A1557" t="s">
        <v>39</v>
      </c>
      <c r="B1557">
        <v>2021</v>
      </c>
      <c r="C1557">
        <v>2</v>
      </c>
      <c r="D1557" t="s">
        <v>6</v>
      </c>
      <c r="E1557">
        <v>51</v>
      </c>
    </row>
    <row r="1558" spans="1:5" x14ac:dyDescent="0.3">
      <c r="A1558" t="s">
        <v>39</v>
      </c>
      <c r="B1558">
        <v>2021</v>
      </c>
      <c r="C1558">
        <v>2</v>
      </c>
      <c r="D1558" t="s">
        <v>7</v>
      </c>
      <c r="E1558">
        <v>33</v>
      </c>
    </row>
    <row r="1559" spans="1:5" x14ac:dyDescent="0.3">
      <c r="A1559" t="s">
        <v>39</v>
      </c>
      <c r="B1559">
        <v>2021</v>
      </c>
      <c r="C1559">
        <v>2</v>
      </c>
      <c r="D1559" t="s">
        <v>8</v>
      </c>
      <c r="E1559">
        <v>47</v>
      </c>
    </row>
    <row r="1560" spans="1:5" x14ac:dyDescent="0.3">
      <c r="A1560" t="s">
        <v>39</v>
      </c>
      <c r="B1560">
        <v>2021</v>
      </c>
      <c r="C1560">
        <v>3</v>
      </c>
      <c r="D1560" t="s">
        <v>5</v>
      </c>
      <c r="E1560">
        <v>25</v>
      </c>
    </row>
    <row r="1561" spans="1:5" x14ac:dyDescent="0.3">
      <c r="A1561" t="s">
        <v>39</v>
      </c>
      <c r="B1561">
        <v>2021</v>
      </c>
      <c r="C1561">
        <v>3</v>
      </c>
      <c r="D1561" t="s">
        <v>6</v>
      </c>
      <c r="E1561">
        <v>49</v>
      </c>
    </row>
    <row r="1562" spans="1:5" x14ac:dyDescent="0.3">
      <c r="A1562" t="s">
        <v>39</v>
      </c>
      <c r="B1562">
        <v>2021</v>
      </c>
      <c r="C1562">
        <v>3</v>
      </c>
      <c r="D1562" t="s">
        <v>7</v>
      </c>
      <c r="E1562">
        <v>34</v>
      </c>
    </row>
    <row r="1563" spans="1:5" x14ac:dyDescent="0.3">
      <c r="A1563" t="s">
        <v>39</v>
      </c>
      <c r="B1563">
        <v>2021</v>
      </c>
      <c r="C1563">
        <v>3</v>
      </c>
      <c r="D1563" t="s">
        <v>8</v>
      </c>
      <c r="E1563">
        <v>48</v>
      </c>
    </row>
    <row r="1564" spans="1:5" x14ac:dyDescent="0.3">
      <c r="A1564" t="s">
        <v>39</v>
      </c>
      <c r="B1564">
        <v>2021</v>
      </c>
      <c r="C1564">
        <v>4</v>
      </c>
      <c r="D1564" t="s">
        <v>5</v>
      </c>
      <c r="E1564">
        <v>23</v>
      </c>
    </row>
    <row r="1565" spans="1:5" x14ac:dyDescent="0.3">
      <c r="A1565" t="s">
        <v>39</v>
      </c>
      <c r="B1565">
        <v>2021</v>
      </c>
      <c r="C1565">
        <v>4</v>
      </c>
      <c r="D1565" t="s">
        <v>6</v>
      </c>
      <c r="E1565">
        <v>48</v>
      </c>
    </row>
    <row r="1566" spans="1:5" x14ac:dyDescent="0.3">
      <c r="A1566" t="s">
        <v>39</v>
      </c>
      <c r="B1566">
        <v>2021</v>
      </c>
      <c r="C1566">
        <v>4</v>
      </c>
      <c r="D1566" t="s">
        <v>7</v>
      </c>
      <c r="E1566">
        <v>36</v>
      </c>
    </row>
    <row r="1567" spans="1:5" x14ac:dyDescent="0.3">
      <c r="A1567" t="s">
        <v>39</v>
      </c>
      <c r="B1567">
        <v>2021</v>
      </c>
      <c r="C1567">
        <v>4</v>
      </c>
      <c r="D1567" t="s">
        <v>8</v>
      </c>
      <c r="E1567">
        <v>49</v>
      </c>
    </row>
    <row r="1568" spans="1:5" x14ac:dyDescent="0.3">
      <c r="A1568" t="s">
        <v>40</v>
      </c>
      <c r="B1568">
        <v>2019</v>
      </c>
      <c r="C1568">
        <v>1</v>
      </c>
      <c r="D1568" t="s">
        <v>5</v>
      </c>
      <c r="E1568">
        <v>39</v>
      </c>
    </row>
    <row r="1569" spans="1:5" x14ac:dyDescent="0.3">
      <c r="A1569" t="s">
        <v>40</v>
      </c>
      <c r="B1569">
        <v>2019</v>
      </c>
      <c r="C1569">
        <v>1</v>
      </c>
      <c r="D1569" t="s">
        <v>6</v>
      </c>
      <c r="E1569">
        <v>67</v>
      </c>
    </row>
    <row r="1570" spans="1:5" x14ac:dyDescent="0.3">
      <c r="A1570" t="s">
        <v>40</v>
      </c>
      <c r="B1570">
        <v>2019</v>
      </c>
      <c r="C1570">
        <v>1</v>
      </c>
      <c r="D1570" t="s">
        <v>7</v>
      </c>
      <c r="E1570">
        <v>60</v>
      </c>
    </row>
    <row r="1571" spans="1:5" x14ac:dyDescent="0.3">
      <c r="A1571" t="s">
        <v>40</v>
      </c>
      <c r="B1571">
        <v>2019</v>
      </c>
      <c r="C1571">
        <v>1</v>
      </c>
      <c r="D1571" t="s">
        <v>8</v>
      </c>
      <c r="E1571">
        <v>54</v>
      </c>
    </row>
    <row r="1572" spans="1:5" x14ac:dyDescent="0.3">
      <c r="A1572" t="s">
        <v>40</v>
      </c>
      <c r="B1572">
        <v>2019</v>
      </c>
      <c r="C1572">
        <v>2</v>
      </c>
      <c r="D1572" t="s">
        <v>5</v>
      </c>
      <c r="E1572">
        <v>36</v>
      </c>
    </row>
    <row r="1573" spans="1:5" x14ac:dyDescent="0.3">
      <c r="A1573" t="s">
        <v>40</v>
      </c>
      <c r="B1573">
        <v>2019</v>
      </c>
      <c r="C1573">
        <v>2</v>
      </c>
      <c r="D1573" t="s">
        <v>6</v>
      </c>
      <c r="E1573">
        <v>64</v>
      </c>
    </row>
    <row r="1574" spans="1:5" x14ac:dyDescent="0.3">
      <c r="A1574" t="s">
        <v>40</v>
      </c>
      <c r="B1574">
        <v>2019</v>
      </c>
      <c r="C1574">
        <v>2</v>
      </c>
      <c r="D1574" t="s">
        <v>7</v>
      </c>
      <c r="E1574">
        <v>52</v>
      </c>
    </row>
    <row r="1575" spans="1:5" x14ac:dyDescent="0.3">
      <c r="A1575" t="s">
        <v>40</v>
      </c>
      <c r="B1575">
        <v>2019</v>
      </c>
      <c r="C1575">
        <v>2</v>
      </c>
      <c r="D1575" t="s">
        <v>8</v>
      </c>
      <c r="E1575">
        <v>51</v>
      </c>
    </row>
    <row r="1576" spans="1:5" x14ac:dyDescent="0.3">
      <c r="A1576" t="s">
        <v>40</v>
      </c>
      <c r="B1576">
        <v>2019</v>
      </c>
      <c r="C1576">
        <v>3</v>
      </c>
      <c r="D1576" t="s">
        <v>5</v>
      </c>
      <c r="E1576">
        <v>36</v>
      </c>
    </row>
    <row r="1577" spans="1:5" x14ac:dyDescent="0.3">
      <c r="A1577" t="s">
        <v>40</v>
      </c>
      <c r="B1577">
        <v>2019</v>
      </c>
      <c r="C1577">
        <v>3</v>
      </c>
      <c r="D1577" t="s">
        <v>6</v>
      </c>
      <c r="E1577">
        <v>66</v>
      </c>
    </row>
    <row r="1578" spans="1:5" x14ac:dyDescent="0.3">
      <c r="A1578" t="s">
        <v>40</v>
      </c>
      <c r="B1578">
        <v>2019</v>
      </c>
      <c r="C1578">
        <v>3</v>
      </c>
      <c r="D1578" t="s">
        <v>7</v>
      </c>
      <c r="E1578">
        <v>50</v>
      </c>
    </row>
    <row r="1579" spans="1:5" x14ac:dyDescent="0.3">
      <c r="A1579" t="s">
        <v>40</v>
      </c>
      <c r="B1579">
        <v>2019</v>
      </c>
      <c r="C1579">
        <v>3</v>
      </c>
      <c r="D1579" t="s">
        <v>8</v>
      </c>
      <c r="E1579">
        <v>49</v>
      </c>
    </row>
    <row r="1580" spans="1:5" x14ac:dyDescent="0.3">
      <c r="A1580" t="s">
        <v>40</v>
      </c>
      <c r="B1580">
        <v>2019</v>
      </c>
      <c r="C1580">
        <v>4</v>
      </c>
      <c r="D1580" t="s">
        <v>5</v>
      </c>
      <c r="E1580">
        <v>33</v>
      </c>
    </row>
    <row r="1581" spans="1:5" x14ac:dyDescent="0.3">
      <c r="A1581" t="s">
        <v>40</v>
      </c>
      <c r="B1581">
        <v>2019</v>
      </c>
      <c r="C1581">
        <v>4</v>
      </c>
      <c r="D1581" t="s">
        <v>6</v>
      </c>
      <c r="E1581">
        <v>70</v>
      </c>
    </row>
    <row r="1582" spans="1:5" x14ac:dyDescent="0.3">
      <c r="A1582" t="s">
        <v>40</v>
      </c>
      <c r="B1582">
        <v>2019</v>
      </c>
      <c r="C1582">
        <v>4</v>
      </c>
      <c r="D1582" t="s">
        <v>7</v>
      </c>
      <c r="E1582">
        <v>48</v>
      </c>
    </row>
    <row r="1583" spans="1:5" x14ac:dyDescent="0.3">
      <c r="A1583" t="s">
        <v>40</v>
      </c>
      <c r="B1583">
        <v>2019</v>
      </c>
      <c r="C1583">
        <v>4</v>
      </c>
      <c r="D1583" t="s">
        <v>8</v>
      </c>
      <c r="E1583">
        <v>53</v>
      </c>
    </row>
    <row r="1584" spans="1:5" x14ac:dyDescent="0.3">
      <c r="A1584" t="s">
        <v>40</v>
      </c>
      <c r="B1584">
        <v>2020</v>
      </c>
      <c r="C1584">
        <v>1</v>
      </c>
      <c r="D1584" t="s">
        <v>5</v>
      </c>
      <c r="E1584">
        <v>27</v>
      </c>
    </row>
    <row r="1585" spans="1:5" x14ac:dyDescent="0.3">
      <c r="A1585" t="s">
        <v>40</v>
      </c>
      <c r="B1585">
        <v>2020</v>
      </c>
      <c r="C1585">
        <v>1</v>
      </c>
      <c r="D1585" t="s">
        <v>6</v>
      </c>
      <c r="E1585">
        <v>66</v>
      </c>
    </row>
    <row r="1586" spans="1:5" x14ac:dyDescent="0.3">
      <c r="A1586" t="s">
        <v>40</v>
      </c>
      <c r="B1586">
        <v>2020</v>
      </c>
      <c r="C1586">
        <v>1</v>
      </c>
      <c r="D1586" t="s">
        <v>7</v>
      </c>
      <c r="E1586">
        <v>44</v>
      </c>
    </row>
    <row r="1587" spans="1:5" x14ac:dyDescent="0.3">
      <c r="A1587" t="s">
        <v>40</v>
      </c>
      <c r="B1587">
        <v>2020</v>
      </c>
      <c r="C1587">
        <v>1</v>
      </c>
      <c r="D1587" t="s">
        <v>8</v>
      </c>
      <c r="E1587">
        <v>47</v>
      </c>
    </row>
    <row r="1588" spans="1:5" x14ac:dyDescent="0.3">
      <c r="A1588" t="s">
        <v>40</v>
      </c>
      <c r="B1588">
        <v>2020</v>
      </c>
      <c r="C1588">
        <v>2</v>
      </c>
      <c r="D1588" t="s">
        <v>5</v>
      </c>
      <c r="E1588">
        <v>26</v>
      </c>
    </row>
    <row r="1589" spans="1:5" x14ac:dyDescent="0.3">
      <c r="A1589" t="s">
        <v>40</v>
      </c>
      <c r="B1589">
        <v>2020</v>
      </c>
      <c r="C1589">
        <v>2</v>
      </c>
      <c r="D1589" t="s">
        <v>6</v>
      </c>
      <c r="E1589">
        <v>55</v>
      </c>
    </row>
    <row r="1590" spans="1:5" x14ac:dyDescent="0.3">
      <c r="A1590" t="s">
        <v>40</v>
      </c>
      <c r="B1590">
        <v>2020</v>
      </c>
      <c r="C1590">
        <v>2</v>
      </c>
      <c r="D1590" t="s">
        <v>7</v>
      </c>
      <c r="E1590">
        <v>44</v>
      </c>
    </row>
    <row r="1591" spans="1:5" x14ac:dyDescent="0.3">
      <c r="A1591" t="s">
        <v>40</v>
      </c>
      <c r="B1591">
        <v>2020</v>
      </c>
      <c r="C1591">
        <v>2</v>
      </c>
      <c r="D1591" t="s">
        <v>8</v>
      </c>
      <c r="E1591">
        <v>49</v>
      </c>
    </row>
    <row r="1592" spans="1:5" x14ac:dyDescent="0.3">
      <c r="A1592" t="s">
        <v>40</v>
      </c>
      <c r="B1592">
        <v>2020</v>
      </c>
      <c r="C1592">
        <v>3</v>
      </c>
      <c r="D1592" t="s">
        <v>5</v>
      </c>
      <c r="E1592">
        <v>28</v>
      </c>
    </row>
    <row r="1593" spans="1:5" x14ac:dyDescent="0.3">
      <c r="A1593" t="s">
        <v>40</v>
      </c>
      <c r="B1593">
        <v>2020</v>
      </c>
      <c r="C1593">
        <v>3</v>
      </c>
      <c r="D1593" t="s">
        <v>6</v>
      </c>
      <c r="E1593">
        <v>79</v>
      </c>
    </row>
    <row r="1594" spans="1:5" x14ac:dyDescent="0.3">
      <c r="A1594" t="s">
        <v>40</v>
      </c>
      <c r="B1594">
        <v>2020</v>
      </c>
      <c r="C1594">
        <v>3</v>
      </c>
      <c r="D1594" t="s">
        <v>7</v>
      </c>
      <c r="E1594">
        <v>54</v>
      </c>
    </row>
    <row r="1595" spans="1:5" x14ac:dyDescent="0.3">
      <c r="A1595" t="s">
        <v>40</v>
      </c>
      <c r="B1595">
        <v>2020</v>
      </c>
      <c r="C1595">
        <v>3</v>
      </c>
      <c r="D1595" t="s">
        <v>8</v>
      </c>
      <c r="E1595">
        <v>60</v>
      </c>
    </row>
    <row r="1596" spans="1:5" x14ac:dyDescent="0.3">
      <c r="A1596" t="s">
        <v>40</v>
      </c>
      <c r="B1596">
        <v>2020</v>
      </c>
      <c r="C1596">
        <v>4</v>
      </c>
      <c r="D1596" t="s">
        <v>5</v>
      </c>
      <c r="E1596">
        <v>24</v>
      </c>
    </row>
    <row r="1597" spans="1:5" x14ac:dyDescent="0.3">
      <c r="A1597" t="s">
        <v>40</v>
      </c>
      <c r="B1597">
        <v>2020</v>
      </c>
      <c r="C1597">
        <v>4</v>
      </c>
      <c r="D1597" t="s">
        <v>6</v>
      </c>
      <c r="E1597">
        <v>65</v>
      </c>
    </row>
    <row r="1598" spans="1:5" x14ac:dyDescent="0.3">
      <c r="A1598" t="s">
        <v>40</v>
      </c>
      <c r="B1598">
        <v>2020</v>
      </c>
      <c r="C1598">
        <v>4</v>
      </c>
      <c r="D1598" t="s">
        <v>7</v>
      </c>
      <c r="E1598">
        <v>48</v>
      </c>
    </row>
    <row r="1599" spans="1:5" x14ac:dyDescent="0.3">
      <c r="A1599" t="s">
        <v>40</v>
      </c>
      <c r="B1599">
        <v>2020</v>
      </c>
      <c r="C1599">
        <v>4</v>
      </c>
      <c r="D1599" t="s">
        <v>8</v>
      </c>
      <c r="E1599">
        <v>57</v>
      </c>
    </row>
    <row r="1600" spans="1:5" x14ac:dyDescent="0.3">
      <c r="A1600" t="s">
        <v>40</v>
      </c>
      <c r="B1600">
        <v>2021</v>
      </c>
      <c r="C1600">
        <v>1</v>
      </c>
      <c r="D1600" t="s">
        <v>5</v>
      </c>
      <c r="E1600">
        <v>28</v>
      </c>
    </row>
    <row r="1601" spans="1:5" x14ac:dyDescent="0.3">
      <c r="A1601" t="s">
        <v>40</v>
      </c>
      <c r="B1601">
        <v>2021</v>
      </c>
      <c r="C1601">
        <v>1</v>
      </c>
      <c r="D1601" t="s">
        <v>6</v>
      </c>
      <c r="E1601">
        <v>71</v>
      </c>
    </row>
    <row r="1602" spans="1:5" x14ac:dyDescent="0.3">
      <c r="A1602" t="s">
        <v>40</v>
      </c>
      <c r="B1602">
        <v>2021</v>
      </c>
      <c r="C1602">
        <v>1</v>
      </c>
      <c r="D1602" t="s">
        <v>7</v>
      </c>
      <c r="E1602">
        <v>51</v>
      </c>
    </row>
    <row r="1603" spans="1:5" x14ac:dyDescent="0.3">
      <c r="A1603" t="s">
        <v>40</v>
      </c>
      <c r="B1603">
        <v>2021</v>
      </c>
      <c r="C1603">
        <v>1</v>
      </c>
      <c r="D1603" t="s">
        <v>8</v>
      </c>
      <c r="E1603">
        <v>58</v>
      </c>
    </row>
    <row r="1604" spans="1:5" x14ac:dyDescent="0.3">
      <c r="A1604" t="s">
        <v>40</v>
      </c>
      <c r="B1604">
        <v>2021</v>
      </c>
      <c r="C1604">
        <v>2</v>
      </c>
      <c r="D1604" t="s">
        <v>5</v>
      </c>
      <c r="E1604">
        <v>27</v>
      </c>
    </row>
    <row r="1605" spans="1:5" x14ac:dyDescent="0.3">
      <c r="A1605" t="s">
        <v>40</v>
      </c>
      <c r="B1605">
        <v>2021</v>
      </c>
      <c r="C1605">
        <v>2</v>
      </c>
      <c r="D1605" t="s">
        <v>6</v>
      </c>
      <c r="E1605">
        <v>78</v>
      </c>
    </row>
    <row r="1606" spans="1:5" x14ac:dyDescent="0.3">
      <c r="A1606" t="s">
        <v>40</v>
      </c>
      <c r="B1606">
        <v>2021</v>
      </c>
      <c r="C1606">
        <v>2</v>
      </c>
      <c r="D1606" t="s">
        <v>7</v>
      </c>
      <c r="E1606">
        <v>49</v>
      </c>
    </row>
    <row r="1607" spans="1:5" x14ac:dyDescent="0.3">
      <c r="A1607" t="s">
        <v>40</v>
      </c>
      <c r="B1607">
        <v>2021</v>
      </c>
      <c r="C1607">
        <v>2</v>
      </c>
      <c r="D1607" t="s">
        <v>8</v>
      </c>
      <c r="E1607">
        <v>49</v>
      </c>
    </row>
    <row r="1608" spans="1:5" x14ac:dyDescent="0.3">
      <c r="A1608" t="s">
        <v>40</v>
      </c>
      <c r="B1608">
        <v>2021</v>
      </c>
      <c r="C1608">
        <v>3</v>
      </c>
      <c r="D1608" t="s">
        <v>5</v>
      </c>
      <c r="E1608">
        <v>48</v>
      </c>
    </row>
    <row r="1609" spans="1:5" x14ac:dyDescent="0.3">
      <c r="A1609" t="s">
        <v>40</v>
      </c>
      <c r="B1609">
        <v>2021</v>
      </c>
      <c r="C1609">
        <v>3</v>
      </c>
      <c r="D1609" t="s">
        <v>6</v>
      </c>
      <c r="E1609">
        <v>119</v>
      </c>
    </row>
    <row r="1610" spans="1:5" x14ac:dyDescent="0.3">
      <c r="A1610" t="s">
        <v>40</v>
      </c>
      <c r="B1610">
        <v>2021</v>
      </c>
      <c r="C1610">
        <v>3</v>
      </c>
      <c r="D1610" t="s">
        <v>7</v>
      </c>
      <c r="E1610">
        <v>91</v>
      </c>
    </row>
    <row r="1611" spans="1:5" x14ac:dyDescent="0.3">
      <c r="A1611" t="s">
        <v>40</v>
      </c>
      <c r="B1611">
        <v>2021</v>
      </c>
      <c r="C1611">
        <v>3</v>
      </c>
      <c r="D1611" t="s">
        <v>8</v>
      </c>
      <c r="E1611">
        <v>94</v>
      </c>
    </row>
    <row r="1612" spans="1:5" x14ac:dyDescent="0.3">
      <c r="A1612" t="s">
        <v>40</v>
      </c>
      <c r="B1612">
        <v>2021</v>
      </c>
      <c r="C1612">
        <v>4</v>
      </c>
      <c r="D1612" t="s">
        <v>5</v>
      </c>
      <c r="E1612">
        <v>44</v>
      </c>
    </row>
    <row r="1613" spans="1:5" x14ac:dyDescent="0.3">
      <c r="A1613" t="s">
        <v>40</v>
      </c>
      <c r="B1613">
        <v>2021</v>
      </c>
      <c r="C1613">
        <v>4</v>
      </c>
      <c r="D1613" t="s">
        <v>6</v>
      </c>
      <c r="E1613">
        <v>117</v>
      </c>
    </row>
    <row r="1614" spans="1:5" x14ac:dyDescent="0.3">
      <c r="A1614" t="s">
        <v>40</v>
      </c>
      <c r="B1614">
        <v>2021</v>
      </c>
      <c r="C1614">
        <v>4</v>
      </c>
      <c r="D1614" t="s">
        <v>7</v>
      </c>
      <c r="E1614">
        <v>86</v>
      </c>
    </row>
    <row r="1615" spans="1:5" x14ac:dyDescent="0.3">
      <c r="A1615" t="s">
        <v>40</v>
      </c>
      <c r="B1615">
        <v>2021</v>
      </c>
      <c r="C1615">
        <v>4</v>
      </c>
      <c r="D1615" t="s">
        <v>8</v>
      </c>
      <c r="E1615">
        <v>98</v>
      </c>
    </row>
    <row r="1616" spans="1:5" x14ac:dyDescent="0.3">
      <c r="A1616" t="s">
        <v>41</v>
      </c>
      <c r="B1616">
        <v>2019</v>
      </c>
      <c r="C1616">
        <v>1</v>
      </c>
      <c r="D1616" t="s">
        <v>5</v>
      </c>
      <c r="E1616">
        <v>17</v>
      </c>
    </row>
    <row r="1617" spans="1:5" x14ac:dyDescent="0.3">
      <c r="A1617" t="s">
        <v>41</v>
      </c>
      <c r="B1617">
        <v>2019</v>
      </c>
      <c r="C1617">
        <v>1</v>
      </c>
      <c r="D1617" t="s">
        <v>6</v>
      </c>
      <c r="E1617">
        <v>38</v>
      </c>
    </row>
    <row r="1618" spans="1:5" x14ac:dyDescent="0.3">
      <c r="A1618" t="s">
        <v>41</v>
      </c>
      <c r="B1618">
        <v>2019</v>
      </c>
      <c r="C1618">
        <v>1</v>
      </c>
      <c r="D1618" t="s">
        <v>7</v>
      </c>
      <c r="E1618">
        <v>15</v>
      </c>
    </row>
    <row r="1619" spans="1:5" x14ac:dyDescent="0.3">
      <c r="A1619" t="s">
        <v>41</v>
      </c>
      <c r="B1619">
        <v>2019</v>
      </c>
      <c r="C1619">
        <v>1</v>
      </c>
      <c r="D1619" t="s">
        <v>8</v>
      </c>
      <c r="E1619">
        <v>36</v>
      </c>
    </row>
    <row r="1620" spans="1:5" x14ac:dyDescent="0.3">
      <c r="A1620" t="s">
        <v>41</v>
      </c>
      <c r="B1620">
        <v>2019</v>
      </c>
      <c r="C1620">
        <v>2</v>
      </c>
      <c r="D1620" t="s">
        <v>5</v>
      </c>
      <c r="E1620">
        <v>18</v>
      </c>
    </row>
    <row r="1621" spans="1:5" x14ac:dyDescent="0.3">
      <c r="A1621" t="s">
        <v>41</v>
      </c>
      <c r="B1621">
        <v>2019</v>
      </c>
      <c r="C1621">
        <v>2</v>
      </c>
      <c r="D1621" t="s">
        <v>6</v>
      </c>
      <c r="E1621">
        <v>35</v>
      </c>
    </row>
    <row r="1622" spans="1:5" x14ac:dyDescent="0.3">
      <c r="A1622" t="s">
        <v>41</v>
      </c>
      <c r="B1622">
        <v>2019</v>
      </c>
      <c r="C1622">
        <v>2</v>
      </c>
      <c r="D1622" t="s">
        <v>7</v>
      </c>
      <c r="E1622">
        <v>14</v>
      </c>
    </row>
    <row r="1623" spans="1:5" x14ac:dyDescent="0.3">
      <c r="A1623" t="s">
        <v>41</v>
      </c>
      <c r="B1623">
        <v>2019</v>
      </c>
      <c r="C1623">
        <v>2</v>
      </c>
      <c r="D1623" t="s">
        <v>8</v>
      </c>
      <c r="E1623">
        <v>31</v>
      </c>
    </row>
    <row r="1624" spans="1:5" x14ac:dyDescent="0.3">
      <c r="A1624" t="s">
        <v>41</v>
      </c>
      <c r="B1624">
        <v>2019</v>
      </c>
      <c r="C1624">
        <v>3</v>
      </c>
      <c r="D1624" t="s">
        <v>5</v>
      </c>
      <c r="E1624">
        <v>13</v>
      </c>
    </row>
    <row r="1625" spans="1:5" x14ac:dyDescent="0.3">
      <c r="A1625" t="s">
        <v>41</v>
      </c>
      <c r="B1625">
        <v>2019</v>
      </c>
      <c r="C1625">
        <v>3</v>
      </c>
      <c r="D1625" t="s">
        <v>6</v>
      </c>
      <c r="E1625">
        <v>26</v>
      </c>
    </row>
    <row r="1626" spans="1:5" x14ac:dyDescent="0.3">
      <c r="A1626" t="s">
        <v>41</v>
      </c>
      <c r="B1626">
        <v>2019</v>
      </c>
      <c r="C1626">
        <v>3</v>
      </c>
      <c r="D1626" t="s">
        <v>7</v>
      </c>
      <c r="E1626">
        <v>14</v>
      </c>
    </row>
    <row r="1627" spans="1:5" x14ac:dyDescent="0.3">
      <c r="A1627" t="s">
        <v>41</v>
      </c>
      <c r="B1627">
        <v>2019</v>
      </c>
      <c r="C1627">
        <v>3</v>
      </c>
      <c r="D1627" t="s">
        <v>8</v>
      </c>
      <c r="E1627">
        <v>31</v>
      </c>
    </row>
    <row r="1628" spans="1:5" x14ac:dyDescent="0.3">
      <c r="A1628" t="s">
        <v>41</v>
      </c>
      <c r="B1628">
        <v>2019</v>
      </c>
      <c r="C1628">
        <v>4</v>
      </c>
      <c r="D1628" t="s">
        <v>5</v>
      </c>
      <c r="E1628">
        <v>15</v>
      </c>
    </row>
    <row r="1629" spans="1:5" x14ac:dyDescent="0.3">
      <c r="A1629" t="s">
        <v>41</v>
      </c>
      <c r="B1629">
        <v>2019</v>
      </c>
      <c r="C1629">
        <v>4</v>
      </c>
      <c r="D1629" t="s">
        <v>6</v>
      </c>
      <c r="E1629">
        <v>31</v>
      </c>
    </row>
    <row r="1630" spans="1:5" x14ac:dyDescent="0.3">
      <c r="A1630" t="s">
        <v>41</v>
      </c>
      <c r="B1630">
        <v>2019</v>
      </c>
      <c r="C1630">
        <v>4</v>
      </c>
      <c r="D1630" t="s">
        <v>7</v>
      </c>
      <c r="E1630">
        <v>19</v>
      </c>
    </row>
    <row r="1631" spans="1:5" x14ac:dyDescent="0.3">
      <c r="A1631" t="s">
        <v>41</v>
      </c>
      <c r="B1631">
        <v>2019</v>
      </c>
      <c r="C1631">
        <v>4</v>
      </c>
      <c r="D1631" t="s">
        <v>8</v>
      </c>
      <c r="E1631">
        <v>32</v>
      </c>
    </row>
    <row r="1632" spans="1:5" x14ac:dyDescent="0.3">
      <c r="A1632" t="s">
        <v>41</v>
      </c>
      <c r="B1632">
        <v>2020</v>
      </c>
      <c r="C1632">
        <v>1</v>
      </c>
      <c r="D1632" t="s">
        <v>5</v>
      </c>
      <c r="E1632">
        <v>12</v>
      </c>
    </row>
    <row r="1633" spans="1:5" x14ac:dyDescent="0.3">
      <c r="A1633" t="s">
        <v>41</v>
      </c>
      <c r="B1633">
        <v>2020</v>
      </c>
      <c r="C1633">
        <v>1</v>
      </c>
      <c r="D1633" t="s">
        <v>6</v>
      </c>
      <c r="E1633">
        <v>22</v>
      </c>
    </row>
    <row r="1634" spans="1:5" x14ac:dyDescent="0.3">
      <c r="A1634" t="s">
        <v>41</v>
      </c>
      <c r="B1634">
        <v>2020</v>
      </c>
      <c r="C1634">
        <v>1</v>
      </c>
      <c r="D1634" t="s">
        <v>7</v>
      </c>
      <c r="E1634">
        <v>16</v>
      </c>
    </row>
    <row r="1635" spans="1:5" x14ac:dyDescent="0.3">
      <c r="A1635" t="s">
        <v>41</v>
      </c>
      <c r="B1635">
        <v>2020</v>
      </c>
      <c r="C1635">
        <v>1</v>
      </c>
      <c r="D1635" t="s">
        <v>8</v>
      </c>
      <c r="E1635">
        <v>22</v>
      </c>
    </row>
    <row r="1636" spans="1:5" x14ac:dyDescent="0.3">
      <c r="A1636" t="s">
        <v>41</v>
      </c>
      <c r="B1636">
        <v>2020</v>
      </c>
      <c r="C1636">
        <v>2</v>
      </c>
      <c r="D1636" t="s">
        <v>5</v>
      </c>
      <c r="E1636">
        <v>11</v>
      </c>
    </row>
    <row r="1637" spans="1:5" x14ac:dyDescent="0.3">
      <c r="A1637" t="s">
        <v>41</v>
      </c>
      <c r="B1637">
        <v>2020</v>
      </c>
      <c r="C1637">
        <v>2</v>
      </c>
      <c r="D1637" t="s">
        <v>6</v>
      </c>
      <c r="E1637">
        <v>22</v>
      </c>
    </row>
    <row r="1638" spans="1:5" x14ac:dyDescent="0.3">
      <c r="A1638" t="s">
        <v>41</v>
      </c>
      <c r="B1638">
        <v>2020</v>
      </c>
      <c r="C1638">
        <v>2</v>
      </c>
      <c r="D1638" t="s">
        <v>7</v>
      </c>
      <c r="E1638">
        <v>15</v>
      </c>
    </row>
    <row r="1639" spans="1:5" x14ac:dyDescent="0.3">
      <c r="A1639" t="s">
        <v>41</v>
      </c>
      <c r="B1639">
        <v>2020</v>
      </c>
      <c r="C1639">
        <v>2</v>
      </c>
      <c r="D1639" t="s">
        <v>8</v>
      </c>
      <c r="E1639">
        <v>30</v>
      </c>
    </row>
    <row r="1640" spans="1:5" x14ac:dyDescent="0.3">
      <c r="A1640" t="s">
        <v>41</v>
      </c>
      <c r="B1640">
        <v>2020</v>
      </c>
      <c r="C1640">
        <v>3</v>
      </c>
      <c r="D1640" t="s">
        <v>5</v>
      </c>
      <c r="E1640">
        <v>10</v>
      </c>
    </row>
    <row r="1641" spans="1:5" x14ac:dyDescent="0.3">
      <c r="A1641" t="s">
        <v>41</v>
      </c>
      <c r="B1641">
        <v>2020</v>
      </c>
      <c r="C1641">
        <v>3</v>
      </c>
      <c r="D1641" t="s">
        <v>6</v>
      </c>
      <c r="E1641">
        <v>22</v>
      </c>
    </row>
    <row r="1642" spans="1:5" x14ac:dyDescent="0.3">
      <c r="A1642" t="s">
        <v>41</v>
      </c>
      <c r="B1642">
        <v>2020</v>
      </c>
      <c r="C1642">
        <v>3</v>
      </c>
      <c r="D1642" t="s">
        <v>7</v>
      </c>
      <c r="E1642">
        <v>17</v>
      </c>
    </row>
    <row r="1643" spans="1:5" x14ac:dyDescent="0.3">
      <c r="A1643" t="s">
        <v>41</v>
      </c>
      <c r="B1643">
        <v>2020</v>
      </c>
      <c r="C1643">
        <v>3</v>
      </c>
      <c r="D1643" t="s">
        <v>8</v>
      </c>
      <c r="E1643">
        <v>23</v>
      </c>
    </row>
    <row r="1644" spans="1:5" x14ac:dyDescent="0.3">
      <c r="A1644" t="s">
        <v>41</v>
      </c>
      <c r="B1644">
        <v>2020</v>
      </c>
      <c r="C1644">
        <v>4</v>
      </c>
      <c r="D1644" t="s">
        <v>5</v>
      </c>
      <c r="E1644">
        <v>10</v>
      </c>
    </row>
    <row r="1645" spans="1:5" x14ac:dyDescent="0.3">
      <c r="A1645" t="s">
        <v>41</v>
      </c>
      <c r="B1645">
        <v>2020</v>
      </c>
      <c r="C1645">
        <v>4</v>
      </c>
      <c r="D1645" t="s">
        <v>6</v>
      </c>
      <c r="E1645">
        <v>20</v>
      </c>
    </row>
    <row r="1646" spans="1:5" x14ac:dyDescent="0.3">
      <c r="A1646" t="s">
        <v>41</v>
      </c>
      <c r="B1646">
        <v>2020</v>
      </c>
      <c r="C1646">
        <v>4</v>
      </c>
      <c r="D1646" t="s">
        <v>7</v>
      </c>
      <c r="E1646">
        <v>15</v>
      </c>
    </row>
    <row r="1647" spans="1:5" x14ac:dyDescent="0.3">
      <c r="A1647" t="s">
        <v>41</v>
      </c>
      <c r="B1647">
        <v>2020</v>
      </c>
      <c r="C1647">
        <v>4</v>
      </c>
      <c r="D1647" t="s">
        <v>8</v>
      </c>
      <c r="E1647">
        <v>24</v>
      </c>
    </row>
    <row r="1648" spans="1:5" x14ac:dyDescent="0.3">
      <c r="A1648" t="s">
        <v>41</v>
      </c>
      <c r="B1648">
        <v>2021</v>
      </c>
      <c r="C1648">
        <v>1</v>
      </c>
      <c r="D1648" t="s">
        <v>5</v>
      </c>
      <c r="E1648">
        <v>13</v>
      </c>
    </row>
    <row r="1649" spans="1:5" x14ac:dyDescent="0.3">
      <c r="A1649" t="s">
        <v>41</v>
      </c>
      <c r="B1649">
        <v>2021</v>
      </c>
      <c r="C1649">
        <v>1</v>
      </c>
      <c r="D1649" t="s">
        <v>6</v>
      </c>
      <c r="E1649">
        <v>22</v>
      </c>
    </row>
    <row r="1650" spans="1:5" x14ac:dyDescent="0.3">
      <c r="A1650" t="s">
        <v>41</v>
      </c>
      <c r="B1650">
        <v>2021</v>
      </c>
      <c r="C1650">
        <v>1</v>
      </c>
      <c r="D1650" t="s">
        <v>7</v>
      </c>
      <c r="E1650">
        <v>21</v>
      </c>
    </row>
    <row r="1651" spans="1:5" x14ac:dyDescent="0.3">
      <c r="A1651" t="s">
        <v>41</v>
      </c>
      <c r="B1651">
        <v>2021</v>
      </c>
      <c r="C1651">
        <v>1</v>
      </c>
      <c r="D1651" t="s">
        <v>8</v>
      </c>
      <c r="E1651">
        <v>25</v>
      </c>
    </row>
    <row r="1652" spans="1:5" x14ac:dyDescent="0.3">
      <c r="A1652" t="s">
        <v>41</v>
      </c>
      <c r="B1652">
        <v>2021</v>
      </c>
      <c r="C1652">
        <v>2</v>
      </c>
      <c r="D1652" t="s">
        <v>5</v>
      </c>
      <c r="E1652">
        <v>12</v>
      </c>
    </row>
    <row r="1653" spans="1:5" x14ac:dyDescent="0.3">
      <c r="A1653" t="s">
        <v>41</v>
      </c>
      <c r="B1653">
        <v>2021</v>
      </c>
      <c r="C1653">
        <v>2</v>
      </c>
      <c r="D1653" t="s">
        <v>6</v>
      </c>
      <c r="E1653">
        <v>24</v>
      </c>
    </row>
    <row r="1654" spans="1:5" x14ac:dyDescent="0.3">
      <c r="A1654" t="s">
        <v>41</v>
      </c>
      <c r="B1654">
        <v>2021</v>
      </c>
      <c r="C1654">
        <v>2</v>
      </c>
      <c r="D1654" t="s">
        <v>7</v>
      </c>
      <c r="E1654">
        <v>21</v>
      </c>
    </row>
    <row r="1655" spans="1:5" x14ac:dyDescent="0.3">
      <c r="A1655" t="s">
        <v>41</v>
      </c>
      <c r="B1655">
        <v>2021</v>
      </c>
      <c r="C1655">
        <v>2</v>
      </c>
      <c r="D1655" t="s">
        <v>8</v>
      </c>
      <c r="E1655">
        <v>24</v>
      </c>
    </row>
    <row r="1656" spans="1:5" x14ac:dyDescent="0.3">
      <c r="A1656" t="s">
        <v>41</v>
      </c>
      <c r="B1656">
        <v>2021</v>
      </c>
      <c r="C1656">
        <v>3</v>
      </c>
      <c r="D1656" t="s">
        <v>5</v>
      </c>
      <c r="E1656">
        <v>13</v>
      </c>
    </row>
    <row r="1657" spans="1:5" x14ac:dyDescent="0.3">
      <c r="A1657" t="s">
        <v>41</v>
      </c>
      <c r="B1657">
        <v>2021</v>
      </c>
      <c r="C1657">
        <v>3</v>
      </c>
      <c r="D1657" t="s">
        <v>6</v>
      </c>
      <c r="E1657">
        <v>26</v>
      </c>
    </row>
    <row r="1658" spans="1:5" x14ac:dyDescent="0.3">
      <c r="A1658" t="s">
        <v>41</v>
      </c>
      <c r="B1658">
        <v>2021</v>
      </c>
      <c r="C1658">
        <v>3</v>
      </c>
      <c r="D1658" t="s">
        <v>7</v>
      </c>
      <c r="E1658">
        <v>19</v>
      </c>
    </row>
    <row r="1659" spans="1:5" x14ac:dyDescent="0.3">
      <c r="A1659" t="s">
        <v>41</v>
      </c>
      <c r="B1659">
        <v>2021</v>
      </c>
      <c r="C1659">
        <v>3</v>
      </c>
      <c r="D1659" t="s">
        <v>8</v>
      </c>
      <c r="E1659">
        <v>25</v>
      </c>
    </row>
    <row r="1660" spans="1:5" x14ac:dyDescent="0.3">
      <c r="A1660" t="s">
        <v>41</v>
      </c>
      <c r="B1660">
        <v>2021</v>
      </c>
      <c r="C1660">
        <v>4</v>
      </c>
      <c r="D1660" t="s">
        <v>5</v>
      </c>
      <c r="E1660">
        <v>15</v>
      </c>
    </row>
    <row r="1661" spans="1:5" x14ac:dyDescent="0.3">
      <c r="A1661" t="s">
        <v>41</v>
      </c>
      <c r="B1661">
        <v>2021</v>
      </c>
      <c r="C1661">
        <v>4</v>
      </c>
      <c r="D1661" t="s">
        <v>6</v>
      </c>
      <c r="E1661">
        <v>25</v>
      </c>
    </row>
    <row r="1662" spans="1:5" x14ac:dyDescent="0.3">
      <c r="A1662" t="s">
        <v>41</v>
      </c>
      <c r="B1662">
        <v>2021</v>
      </c>
      <c r="C1662">
        <v>4</v>
      </c>
      <c r="D1662" t="s">
        <v>7</v>
      </c>
      <c r="E1662">
        <v>19</v>
      </c>
    </row>
    <row r="1663" spans="1:5" x14ac:dyDescent="0.3">
      <c r="A1663" t="s">
        <v>41</v>
      </c>
      <c r="B1663">
        <v>2021</v>
      </c>
      <c r="C1663">
        <v>4</v>
      </c>
      <c r="D1663" t="s">
        <v>8</v>
      </c>
      <c r="E1663">
        <v>23</v>
      </c>
    </row>
    <row r="1664" spans="1:5" x14ac:dyDescent="0.3">
      <c r="A1664" t="s">
        <v>42</v>
      </c>
      <c r="B1664">
        <v>2019</v>
      </c>
      <c r="C1664">
        <v>1</v>
      </c>
      <c r="D1664" t="s">
        <v>5</v>
      </c>
      <c r="E1664">
        <v>16</v>
      </c>
    </row>
    <row r="1665" spans="1:5" x14ac:dyDescent="0.3">
      <c r="A1665" t="s">
        <v>42</v>
      </c>
      <c r="B1665">
        <v>2019</v>
      </c>
      <c r="C1665">
        <v>1</v>
      </c>
      <c r="D1665" t="s">
        <v>10</v>
      </c>
      <c r="E1665">
        <v>5</v>
      </c>
    </row>
    <row r="1666" spans="1:5" x14ac:dyDescent="0.3">
      <c r="A1666" t="s">
        <v>42</v>
      </c>
      <c r="B1666">
        <v>2019</v>
      </c>
      <c r="C1666">
        <v>1</v>
      </c>
      <c r="D1666" t="s">
        <v>6</v>
      </c>
      <c r="E1666">
        <v>19</v>
      </c>
    </row>
    <row r="1667" spans="1:5" x14ac:dyDescent="0.3">
      <c r="A1667" t="s">
        <v>42</v>
      </c>
      <c r="B1667">
        <v>2019</v>
      </c>
      <c r="C1667">
        <v>1</v>
      </c>
      <c r="D1667" t="s">
        <v>12</v>
      </c>
      <c r="E1667">
        <v>10</v>
      </c>
    </row>
    <row r="1668" spans="1:5" x14ac:dyDescent="0.3">
      <c r="A1668" t="s">
        <v>42</v>
      </c>
      <c r="B1668">
        <v>2019</v>
      </c>
      <c r="C1668">
        <v>1</v>
      </c>
      <c r="D1668" t="s">
        <v>7</v>
      </c>
      <c r="E1668">
        <v>25</v>
      </c>
    </row>
    <row r="1669" spans="1:5" x14ac:dyDescent="0.3">
      <c r="A1669" t="s">
        <v>42</v>
      </c>
      <c r="B1669">
        <v>2019</v>
      </c>
      <c r="C1669">
        <v>1</v>
      </c>
      <c r="D1669" t="s">
        <v>13</v>
      </c>
      <c r="E1669">
        <v>2</v>
      </c>
    </row>
    <row r="1670" spans="1:5" x14ac:dyDescent="0.3">
      <c r="A1670" t="s">
        <v>42</v>
      </c>
      <c r="B1670">
        <v>2019</v>
      </c>
      <c r="C1670">
        <v>1</v>
      </c>
      <c r="D1670" t="s">
        <v>8</v>
      </c>
      <c r="E1670">
        <v>24</v>
      </c>
    </row>
    <row r="1671" spans="1:5" x14ac:dyDescent="0.3">
      <c r="A1671" t="s">
        <v>42</v>
      </c>
      <c r="B1671">
        <v>2019</v>
      </c>
      <c r="C1671">
        <v>1</v>
      </c>
      <c r="D1671" t="s">
        <v>14</v>
      </c>
      <c r="E1671">
        <v>18</v>
      </c>
    </row>
    <row r="1672" spans="1:5" x14ac:dyDescent="0.3">
      <c r="A1672" t="s">
        <v>42</v>
      </c>
      <c r="B1672">
        <v>2019</v>
      </c>
      <c r="C1672">
        <v>2</v>
      </c>
      <c r="D1672" t="s">
        <v>5</v>
      </c>
      <c r="E1672">
        <v>15</v>
      </c>
    </row>
    <row r="1673" spans="1:5" x14ac:dyDescent="0.3">
      <c r="A1673" t="s">
        <v>42</v>
      </c>
      <c r="B1673">
        <v>2019</v>
      </c>
      <c r="C1673">
        <v>2</v>
      </c>
      <c r="D1673" t="s">
        <v>10</v>
      </c>
      <c r="E1673">
        <v>3</v>
      </c>
    </row>
    <row r="1674" spans="1:5" x14ac:dyDescent="0.3">
      <c r="A1674" t="s">
        <v>42</v>
      </c>
      <c r="B1674">
        <v>2019</v>
      </c>
      <c r="C1674">
        <v>2</v>
      </c>
      <c r="D1674" t="s">
        <v>6</v>
      </c>
      <c r="E1674">
        <v>18</v>
      </c>
    </row>
    <row r="1675" spans="1:5" x14ac:dyDescent="0.3">
      <c r="A1675" t="s">
        <v>42</v>
      </c>
      <c r="B1675">
        <v>2019</v>
      </c>
      <c r="C1675">
        <v>2</v>
      </c>
      <c r="D1675" t="s">
        <v>11</v>
      </c>
      <c r="E1675">
        <v>1</v>
      </c>
    </row>
    <row r="1676" spans="1:5" x14ac:dyDescent="0.3">
      <c r="A1676" t="s">
        <v>42</v>
      </c>
      <c r="B1676">
        <v>2019</v>
      </c>
      <c r="C1676">
        <v>2</v>
      </c>
      <c r="D1676" t="s">
        <v>12</v>
      </c>
      <c r="E1676">
        <v>10</v>
      </c>
    </row>
    <row r="1677" spans="1:5" x14ac:dyDescent="0.3">
      <c r="A1677" t="s">
        <v>42</v>
      </c>
      <c r="B1677">
        <v>2019</v>
      </c>
      <c r="C1677">
        <v>2</v>
      </c>
      <c r="D1677" t="s">
        <v>7</v>
      </c>
      <c r="E1677">
        <v>24</v>
      </c>
    </row>
    <row r="1678" spans="1:5" x14ac:dyDescent="0.3">
      <c r="A1678" t="s">
        <v>42</v>
      </c>
      <c r="B1678">
        <v>2019</v>
      </c>
      <c r="C1678">
        <v>2</v>
      </c>
      <c r="D1678" t="s">
        <v>13</v>
      </c>
      <c r="E1678">
        <v>2</v>
      </c>
    </row>
    <row r="1679" spans="1:5" x14ac:dyDescent="0.3">
      <c r="A1679" t="s">
        <v>42</v>
      </c>
      <c r="B1679">
        <v>2019</v>
      </c>
      <c r="C1679">
        <v>2</v>
      </c>
      <c r="D1679" t="s">
        <v>8</v>
      </c>
      <c r="E1679">
        <v>25</v>
      </c>
    </row>
    <row r="1680" spans="1:5" x14ac:dyDescent="0.3">
      <c r="A1680" t="s">
        <v>42</v>
      </c>
      <c r="B1680">
        <v>2019</v>
      </c>
      <c r="C1680">
        <v>2</v>
      </c>
      <c r="D1680" t="s">
        <v>14</v>
      </c>
      <c r="E1680">
        <v>15</v>
      </c>
    </row>
    <row r="1681" spans="1:5" x14ac:dyDescent="0.3">
      <c r="A1681" t="s">
        <v>42</v>
      </c>
      <c r="B1681">
        <v>2019</v>
      </c>
      <c r="C1681">
        <v>3</v>
      </c>
      <c r="D1681" t="s">
        <v>5</v>
      </c>
      <c r="E1681">
        <v>12</v>
      </c>
    </row>
    <row r="1682" spans="1:5" x14ac:dyDescent="0.3">
      <c r="A1682" t="s">
        <v>42</v>
      </c>
      <c r="B1682">
        <v>2019</v>
      </c>
      <c r="C1682">
        <v>3</v>
      </c>
      <c r="D1682" t="s">
        <v>10</v>
      </c>
      <c r="E1682">
        <v>4</v>
      </c>
    </row>
    <row r="1683" spans="1:5" x14ac:dyDescent="0.3">
      <c r="A1683" t="s">
        <v>42</v>
      </c>
      <c r="B1683">
        <v>2019</v>
      </c>
      <c r="C1683">
        <v>3</v>
      </c>
      <c r="D1683" t="s">
        <v>6</v>
      </c>
      <c r="E1683">
        <v>18</v>
      </c>
    </row>
    <row r="1684" spans="1:5" x14ac:dyDescent="0.3">
      <c r="A1684" t="s">
        <v>42</v>
      </c>
      <c r="B1684">
        <v>2019</v>
      </c>
      <c r="C1684">
        <v>3</v>
      </c>
      <c r="D1684" t="s">
        <v>12</v>
      </c>
      <c r="E1684">
        <v>8</v>
      </c>
    </row>
    <row r="1685" spans="1:5" x14ac:dyDescent="0.3">
      <c r="A1685" t="s">
        <v>42</v>
      </c>
      <c r="B1685">
        <v>2019</v>
      </c>
      <c r="C1685">
        <v>3</v>
      </c>
      <c r="D1685" t="s">
        <v>7</v>
      </c>
      <c r="E1685">
        <v>22</v>
      </c>
    </row>
    <row r="1686" spans="1:5" x14ac:dyDescent="0.3">
      <c r="A1686" t="s">
        <v>42</v>
      </c>
      <c r="B1686">
        <v>2019</v>
      </c>
      <c r="C1686">
        <v>3</v>
      </c>
      <c r="D1686" t="s">
        <v>13</v>
      </c>
      <c r="E1686">
        <v>2</v>
      </c>
    </row>
    <row r="1687" spans="1:5" x14ac:dyDescent="0.3">
      <c r="A1687" t="s">
        <v>42</v>
      </c>
      <c r="B1687">
        <v>2019</v>
      </c>
      <c r="C1687">
        <v>3</v>
      </c>
      <c r="D1687" t="s">
        <v>8</v>
      </c>
      <c r="E1687">
        <v>25</v>
      </c>
    </row>
    <row r="1688" spans="1:5" x14ac:dyDescent="0.3">
      <c r="A1688" t="s">
        <v>42</v>
      </c>
      <c r="B1688">
        <v>2019</v>
      </c>
      <c r="C1688">
        <v>3</v>
      </c>
      <c r="D1688" t="s">
        <v>14</v>
      </c>
      <c r="E1688">
        <v>16</v>
      </c>
    </row>
    <row r="1689" spans="1:5" x14ac:dyDescent="0.3">
      <c r="A1689" t="s">
        <v>42</v>
      </c>
      <c r="B1689">
        <v>2019</v>
      </c>
      <c r="C1689">
        <v>4</v>
      </c>
      <c r="D1689" t="s">
        <v>5</v>
      </c>
      <c r="E1689">
        <v>12</v>
      </c>
    </row>
    <row r="1690" spans="1:5" x14ac:dyDescent="0.3">
      <c r="A1690" t="s">
        <v>42</v>
      </c>
      <c r="B1690">
        <v>2019</v>
      </c>
      <c r="C1690">
        <v>4</v>
      </c>
      <c r="D1690" t="s">
        <v>10</v>
      </c>
      <c r="E1690">
        <v>4</v>
      </c>
    </row>
    <row r="1691" spans="1:5" x14ac:dyDescent="0.3">
      <c r="A1691" t="s">
        <v>42</v>
      </c>
      <c r="B1691">
        <v>2019</v>
      </c>
      <c r="C1691">
        <v>4</v>
      </c>
      <c r="D1691" t="s">
        <v>6</v>
      </c>
      <c r="E1691">
        <v>19</v>
      </c>
    </row>
    <row r="1692" spans="1:5" x14ac:dyDescent="0.3">
      <c r="A1692" t="s">
        <v>42</v>
      </c>
      <c r="B1692">
        <v>2019</v>
      </c>
      <c r="C1692">
        <v>4</v>
      </c>
      <c r="D1692" t="s">
        <v>12</v>
      </c>
      <c r="E1692">
        <v>10</v>
      </c>
    </row>
    <row r="1693" spans="1:5" x14ac:dyDescent="0.3">
      <c r="A1693" t="s">
        <v>42</v>
      </c>
      <c r="B1693">
        <v>2019</v>
      </c>
      <c r="C1693">
        <v>4</v>
      </c>
      <c r="D1693" t="s">
        <v>7</v>
      </c>
      <c r="E1693">
        <v>25</v>
      </c>
    </row>
    <row r="1694" spans="1:5" x14ac:dyDescent="0.3">
      <c r="A1694" t="s">
        <v>42</v>
      </c>
      <c r="B1694">
        <v>2019</v>
      </c>
      <c r="C1694">
        <v>4</v>
      </c>
      <c r="D1694" t="s">
        <v>13</v>
      </c>
      <c r="E1694">
        <v>2</v>
      </c>
    </row>
    <row r="1695" spans="1:5" x14ac:dyDescent="0.3">
      <c r="A1695" t="s">
        <v>42</v>
      </c>
      <c r="B1695">
        <v>2019</v>
      </c>
      <c r="C1695">
        <v>4</v>
      </c>
      <c r="D1695" t="s">
        <v>8</v>
      </c>
      <c r="E1695">
        <v>24</v>
      </c>
    </row>
    <row r="1696" spans="1:5" x14ac:dyDescent="0.3">
      <c r="A1696" t="s">
        <v>42</v>
      </c>
      <c r="B1696">
        <v>2019</v>
      </c>
      <c r="C1696">
        <v>4</v>
      </c>
      <c r="D1696" t="s">
        <v>14</v>
      </c>
      <c r="E1696">
        <v>17</v>
      </c>
    </row>
    <row r="1697" spans="1:5" x14ac:dyDescent="0.3">
      <c r="A1697" t="s">
        <v>42</v>
      </c>
      <c r="B1697">
        <v>2020</v>
      </c>
      <c r="C1697">
        <v>1</v>
      </c>
      <c r="D1697" t="s">
        <v>5</v>
      </c>
      <c r="E1697">
        <v>13</v>
      </c>
    </row>
    <row r="1698" spans="1:5" x14ac:dyDescent="0.3">
      <c r="A1698" t="s">
        <v>42</v>
      </c>
      <c r="B1698">
        <v>2020</v>
      </c>
      <c r="C1698">
        <v>1</v>
      </c>
      <c r="D1698" t="s">
        <v>10</v>
      </c>
      <c r="E1698">
        <v>4</v>
      </c>
    </row>
    <row r="1699" spans="1:5" x14ac:dyDescent="0.3">
      <c r="A1699" t="s">
        <v>42</v>
      </c>
      <c r="B1699">
        <v>2020</v>
      </c>
      <c r="C1699">
        <v>1</v>
      </c>
      <c r="D1699" t="s">
        <v>6</v>
      </c>
      <c r="E1699">
        <v>22</v>
      </c>
    </row>
    <row r="1700" spans="1:5" x14ac:dyDescent="0.3">
      <c r="A1700" t="s">
        <v>42</v>
      </c>
      <c r="B1700">
        <v>2020</v>
      </c>
      <c r="C1700">
        <v>1</v>
      </c>
      <c r="D1700" t="s">
        <v>11</v>
      </c>
      <c r="E1700">
        <v>1</v>
      </c>
    </row>
    <row r="1701" spans="1:5" x14ac:dyDescent="0.3">
      <c r="A1701" t="s">
        <v>42</v>
      </c>
      <c r="B1701">
        <v>2020</v>
      </c>
      <c r="C1701">
        <v>1</v>
      </c>
      <c r="D1701" t="s">
        <v>12</v>
      </c>
      <c r="E1701">
        <v>12</v>
      </c>
    </row>
    <row r="1702" spans="1:5" x14ac:dyDescent="0.3">
      <c r="A1702" t="s">
        <v>42</v>
      </c>
      <c r="B1702">
        <v>2020</v>
      </c>
      <c r="C1702">
        <v>1</v>
      </c>
      <c r="D1702" t="s">
        <v>7</v>
      </c>
      <c r="E1702">
        <v>22</v>
      </c>
    </row>
    <row r="1703" spans="1:5" x14ac:dyDescent="0.3">
      <c r="A1703" t="s">
        <v>42</v>
      </c>
      <c r="B1703">
        <v>2020</v>
      </c>
      <c r="C1703">
        <v>1</v>
      </c>
      <c r="D1703" t="s">
        <v>13</v>
      </c>
      <c r="E1703">
        <v>2</v>
      </c>
    </row>
    <row r="1704" spans="1:5" x14ac:dyDescent="0.3">
      <c r="A1704" t="s">
        <v>42</v>
      </c>
      <c r="B1704">
        <v>2020</v>
      </c>
      <c r="C1704">
        <v>1</v>
      </c>
      <c r="D1704" t="s">
        <v>8</v>
      </c>
      <c r="E1704">
        <v>22</v>
      </c>
    </row>
    <row r="1705" spans="1:5" x14ac:dyDescent="0.3">
      <c r="A1705" t="s">
        <v>42</v>
      </c>
      <c r="B1705">
        <v>2020</v>
      </c>
      <c r="C1705">
        <v>1</v>
      </c>
      <c r="D1705" t="s">
        <v>14</v>
      </c>
      <c r="E1705">
        <v>16</v>
      </c>
    </row>
    <row r="1706" spans="1:5" x14ac:dyDescent="0.3">
      <c r="A1706" t="s">
        <v>42</v>
      </c>
      <c r="B1706">
        <v>2020</v>
      </c>
      <c r="C1706">
        <v>2</v>
      </c>
      <c r="D1706" t="s">
        <v>5</v>
      </c>
      <c r="E1706">
        <v>13</v>
      </c>
    </row>
    <row r="1707" spans="1:5" x14ac:dyDescent="0.3">
      <c r="A1707" t="s">
        <v>42</v>
      </c>
      <c r="B1707">
        <v>2020</v>
      </c>
      <c r="C1707">
        <v>2</v>
      </c>
      <c r="D1707" t="s">
        <v>10</v>
      </c>
      <c r="E1707">
        <v>3</v>
      </c>
    </row>
    <row r="1708" spans="1:5" x14ac:dyDescent="0.3">
      <c r="A1708" t="s">
        <v>42</v>
      </c>
      <c r="B1708">
        <v>2020</v>
      </c>
      <c r="C1708">
        <v>2</v>
      </c>
      <c r="D1708" t="s">
        <v>6</v>
      </c>
      <c r="E1708">
        <v>25</v>
      </c>
    </row>
    <row r="1709" spans="1:5" x14ac:dyDescent="0.3">
      <c r="A1709" t="s">
        <v>42</v>
      </c>
      <c r="B1709">
        <v>2020</v>
      </c>
      <c r="C1709">
        <v>2</v>
      </c>
      <c r="D1709" t="s">
        <v>12</v>
      </c>
      <c r="E1709">
        <v>11</v>
      </c>
    </row>
    <row r="1710" spans="1:5" x14ac:dyDescent="0.3">
      <c r="A1710" t="s">
        <v>42</v>
      </c>
      <c r="B1710">
        <v>2020</v>
      </c>
      <c r="C1710">
        <v>2</v>
      </c>
      <c r="D1710" t="s">
        <v>7</v>
      </c>
      <c r="E1710">
        <v>22</v>
      </c>
    </row>
    <row r="1711" spans="1:5" x14ac:dyDescent="0.3">
      <c r="A1711" t="s">
        <v>42</v>
      </c>
      <c r="B1711">
        <v>2020</v>
      </c>
      <c r="C1711">
        <v>2</v>
      </c>
      <c r="D1711" t="s">
        <v>13</v>
      </c>
      <c r="E1711">
        <v>1</v>
      </c>
    </row>
    <row r="1712" spans="1:5" x14ac:dyDescent="0.3">
      <c r="A1712" t="s">
        <v>42</v>
      </c>
      <c r="B1712">
        <v>2020</v>
      </c>
      <c r="C1712">
        <v>2</v>
      </c>
      <c r="D1712" t="s">
        <v>8</v>
      </c>
      <c r="E1712">
        <v>26</v>
      </c>
    </row>
    <row r="1713" spans="1:5" x14ac:dyDescent="0.3">
      <c r="A1713" t="s">
        <v>42</v>
      </c>
      <c r="B1713">
        <v>2020</v>
      </c>
      <c r="C1713">
        <v>2</v>
      </c>
      <c r="D1713" t="s">
        <v>14</v>
      </c>
      <c r="E1713">
        <v>19</v>
      </c>
    </row>
    <row r="1714" spans="1:5" x14ac:dyDescent="0.3">
      <c r="A1714" t="s">
        <v>42</v>
      </c>
      <c r="B1714">
        <v>2020</v>
      </c>
      <c r="C1714">
        <v>3</v>
      </c>
      <c r="D1714" t="s">
        <v>5</v>
      </c>
      <c r="E1714">
        <v>13</v>
      </c>
    </row>
    <row r="1715" spans="1:5" x14ac:dyDescent="0.3">
      <c r="A1715" t="s">
        <v>42</v>
      </c>
      <c r="B1715">
        <v>2020</v>
      </c>
      <c r="C1715">
        <v>3</v>
      </c>
      <c r="D1715" t="s">
        <v>10</v>
      </c>
      <c r="E1715">
        <v>4</v>
      </c>
    </row>
    <row r="1716" spans="1:5" x14ac:dyDescent="0.3">
      <c r="A1716" t="s">
        <v>42</v>
      </c>
      <c r="B1716">
        <v>2020</v>
      </c>
      <c r="C1716">
        <v>3</v>
      </c>
      <c r="D1716" t="s">
        <v>6</v>
      </c>
      <c r="E1716">
        <v>24</v>
      </c>
    </row>
    <row r="1717" spans="1:5" x14ac:dyDescent="0.3">
      <c r="A1717" t="s">
        <v>42</v>
      </c>
      <c r="B1717">
        <v>2020</v>
      </c>
      <c r="C1717">
        <v>3</v>
      </c>
      <c r="D1717" t="s">
        <v>12</v>
      </c>
      <c r="E1717">
        <v>11</v>
      </c>
    </row>
    <row r="1718" spans="1:5" x14ac:dyDescent="0.3">
      <c r="A1718" t="s">
        <v>42</v>
      </c>
      <c r="B1718">
        <v>2020</v>
      </c>
      <c r="C1718">
        <v>3</v>
      </c>
      <c r="D1718" t="s">
        <v>7</v>
      </c>
      <c r="E1718">
        <v>26</v>
      </c>
    </row>
    <row r="1719" spans="1:5" x14ac:dyDescent="0.3">
      <c r="A1719" t="s">
        <v>42</v>
      </c>
      <c r="B1719">
        <v>2020</v>
      </c>
      <c r="C1719">
        <v>3</v>
      </c>
      <c r="D1719" t="s">
        <v>13</v>
      </c>
      <c r="E1719">
        <v>1</v>
      </c>
    </row>
    <row r="1720" spans="1:5" x14ac:dyDescent="0.3">
      <c r="A1720" t="s">
        <v>42</v>
      </c>
      <c r="B1720">
        <v>2020</v>
      </c>
      <c r="C1720">
        <v>3</v>
      </c>
      <c r="D1720" t="s">
        <v>8</v>
      </c>
      <c r="E1720">
        <v>25</v>
      </c>
    </row>
    <row r="1721" spans="1:5" x14ac:dyDescent="0.3">
      <c r="A1721" t="s">
        <v>42</v>
      </c>
      <c r="B1721">
        <v>2020</v>
      </c>
      <c r="C1721">
        <v>3</v>
      </c>
      <c r="D1721" t="s">
        <v>14</v>
      </c>
      <c r="E1721">
        <v>18</v>
      </c>
    </row>
    <row r="1722" spans="1:5" x14ac:dyDescent="0.3">
      <c r="A1722" t="s">
        <v>42</v>
      </c>
      <c r="B1722">
        <v>2020</v>
      </c>
      <c r="C1722">
        <v>4</v>
      </c>
      <c r="D1722" t="s">
        <v>5</v>
      </c>
      <c r="E1722">
        <v>14</v>
      </c>
    </row>
    <row r="1723" spans="1:5" x14ac:dyDescent="0.3">
      <c r="A1723" t="s">
        <v>42</v>
      </c>
      <c r="B1723">
        <v>2020</v>
      </c>
      <c r="C1723">
        <v>4</v>
      </c>
      <c r="D1723" t="s">
        <v>10</v>
      </c>
      <c r="E1723">
        <v>3</v>
      </c>
    </row>
    <row r="1724" spans="1:5" x14ac:dyDescent="0.3">
      <c r="A1724" t="s">
        <v>42</v>
      </c>
      <c r="B1724">
        <v>2020</v>
      </c>
      <c r="C1724">
        <v>4</v>
      </c>
      <c r="D1724" t="s">
        <v>6</v>
      </c>
      <c r="E1724">
        <v>24</v>
      </c>
    </row>
    <row r="1725" spans="1:5" x14ac:dyDescent="0.3">
      <c r="A1725" t="s">
        <v>42</v>
      </c>
      <c r="B1725">
        <v>2020</v>
      </c>
      <c r="C1725">
        <v>4</v>
      </c>
      <c r="D1725" t="s">
        <v>12</v>
      </c>
      <c r="E1725">
        <v>13</v>
      </c>
    </row>
    <row r="1726" spans="1:5" x14ac:dyDescent="0.3">
      <c r="A1726" t="s">
        <v>42</v>
      </c>
      <c r="B1726">
        <v>2020</v>
      </c>
      <c r="C1726">
        <v>4</v>
      </c>
      <c r="D1726" t="s">
        <v>7</v>
      </c>
      <c r="E1726">
        <v>26</v>
      </c>
    </row>
    <row r="1727" spans="1:5" x14ac:dyDescent="0.3">
      <c r="A1727" t="s">
        <v>42</v>
      </c>
      <c r="B1727">
        <v>2020</v>
      </c>
      <c r="C1727">
        <v>4</v>
      </c>
      <c r="D1727" t="s">
        <v>13</v>
      </c>
      <c r="E1727">
        <v>2</v>
      </c>
    </row>
    <row r="1728" spans="1:5" x14ac:dyDescent="0.3">
      <c r="A1728" t="s">
        <v>42</v>
      </c>
      <c r="B1728">
        <v>2020</v>
      </c>
      <c r="C1728">
        <v>4</v>
      </c>
      <c r="D1728" t="s">
        <v>8</v>
      </c>
      <c r="E1728">
        <v>27</v>
      </c>
    </row>
    <row r="1729" spans="1:5" x14ac:dyDescent="0.3">
      <c r="A1729" t="s">
        <v>42</v>
      </c>
      <c r="B1729">
        <v>2020</v>
      </c>
      <c r="C1729">
        <v>4</v>
      </c>
      <c r="D1729" t="s">
        <v>14</v>
      </c>
      <c r="E1729">
        <v>19</v>
      </c>
    </row>
    <row r="1730" spans="1:5" x14ac:dyDescent="0.3">
      <c r="A1730" t="s">
        <v>42</v>
      </c>
      <c r="B1730">
        <v>2021</v>
      </c>
      <c r="C1730">
        <v>1</v>
      </c>
      <c r="D1730" t="s">
        <v>5</v>
      </c>
      <c r="E1730">
        <v>17</v>
      </c>
    </row>
    <row r="1731" spans="1:5" x14ac:dyDescent="0.3">
      <c r="A1731" t="s">
        <v>42</v>
      </c>
      <c r="B1731">
        <v>2021</v>
      </c>
      <c r="C1731">
        <v>1</v>
      </c>
      <c r="D1731" t="s">
        <v>10</v>
      </c>
      <c r="E1731">
        <v>5</v>
      </c>
    </row>
    <row r="1732" spans="1:5" x14ac:dyDescent="0.3">
      <c r="A1732" t="s">
        <v>42</v>
      </c>
      <c r="B1732">
        <v>2021</v>
      </c>
      <c r="C1732">
        <v>1</v>
      </c>
      <c r="D1732" t="s">
        <v>6</v>
      </c>
      <c r="E1732">
        <v>29</v>
      </c>
    </row>
    <row r="1733" spans="1:5" x14ac:dyDescent="0.3">
      <c r="A1733" t="s">
        <v>42</v>
      </c>
      <c r="B1733">
        <v>2021</v>
      </c>
      <c r="C1733">
        <v>1</v>
      </c>
      <c r="D1733" t="s">
        <v>12</v>
      </c>
      <c r="E1733">
        <v>16</v>
      </c>
    </row>
    <row r="1734" spans="1:5" x14ac:dyDescent="0.3">
      <c r="A1734" t="s">
        <v>42</v>
      </c>
      <c r="B1734">
        <v>2021</v>
      </c>
      <c r="C1734">
        <v>1</v>
      </c>
      <c r="D1734" t="s">
        <v>7</v>
      </c>
      <c r="E1734">
        <v>34</v>
      </c>
    </row>
    <row r="1735" spans="1:5" x14ac:dyDescent="0.3">
      <c r="A1735" t="s">
        <v>42</v>
      </c>
      <c r="B1735">
        <v>2021</v>
      </c>
      <c r="C1735">
        <v>1</v>
      </c>
      <c r="D1735" t="s">
        <v>13</v>
      </c>
      <c r="E1735">
        <v>3</v>
      </c>
    </row>
    <row r="1736" spans="1:5" x14ac:dyDescent="0.3">
      <c r="A1736" t="s">
        <v>42</v>
      </c>
      <c r="B1736">
        <v>2021</v>
      </c>
      <c r="C1736">
        <v>1</v>
      </c>
      <c r="D1736" t="s">
        <v>8</v>
      </c>
      <c r="E1736">
        <v>28</v>
      </c>
    </row>
    <row r="1737" spans="1:5" x14ac:dyDescent="0.3">
      <c r="A1737" t="s">
        <v>42</v>
      </c>
      <c r="B1737">
        <v>2021</v>
      </c>
      <c r="C1737">
        <v>1</v>
      </c>
      <c r="D1737" t="s">
        <v>14</v>
      </c>
      <c r="E1737">
        <v>20</v>
      </c>
    </row>
    <row r="1738" spans="1:5" x14ac:dyDescent="0.3">
      <c r="A1738" t="s">
        <v>42</v>
      </c>
      <c r="B1738">
        <v>2021</v>
      </c>
      <c r="C1738">
        <v>2</v>
      </c>
      <c r="D1738" t="s">
        <v>5</v>
      </c>
      <c r="E1738">
        <v>22</v>
      </c>
    </row>
    <row r="1739" spans="1:5" x14ac:dyDescent="0.3">
      <c r="A1739" t="s">
        <v>42</v>
      </c>
      <c r="B1739">
        <v>2021</v>
      </c>
      <c r="C1739">
        <v>2</v>
      </c>
      <c r="D1739" t="s">
        <v>6</v>
      </c>
      <c r="E1739">
        <v>53</v>
      </c>
    </row>
    <row r="1740" spans="1:5" x14ac:dyDescent="0.3">
      <c r="A1740" t="s">
        <v>42</v>
      </c>
      <c r="B1740">
        <v>2021</v>
      </c>
      <c r="C1740">
        <v>2</v>
      </c>
      <c r="D1740" t="s">
        <v>7</v>
      </c>
      <c r="E1740">
        <v>36</v>
      </c>
    </row>
    <row r="1741" spans="1:5" x14ac:dyDescent="0.3">
      <c r="A1741" t="s">
        <v>42</v>
      </c>
      <c r="B1741">
        <v>2021</v>
      </c>
      <c r="C1741">
        <v>2</v>
      </c>
      <c r="D1741" t="s">
        <v>8</v>
      </c>
      <c r="E1741">
        <v>46</v>
      </c>
    </row>
    <row r="1742" spans="1:5" x14ac:dyDescent="0.3">
      <c r="A1742" t="s">
        <v>42</v>
      </c>
      <c r="B1742">
        <v>2021</v>
      </c>
      <c r="C1742">
        <v>3</v>
      </c>
      <c r="D1742" t="s">
        <v>5</v>
      </c>
      <c r="E1742">
        <v>21</v>
      </c>
    </row>
    <row r="1743" spans="1:5" x14ac:dyDescent="0.3">
      <c r="A1743" t="s">
        <v>42</v>
      </c>
      <c r="B1743">
        <v>2021</v>
      </c>
      <c r="C1743">
        <v>3</v>
      </c>
      <c r="D1743" t="s">
        <v>6</v>
      </c>
      <c r="E1743">
        <v>56</v>
      </c>
    </row>
    <row r="1744" spans="1:5" x14ac:dyDescent="0.3">
      <c r="A1744" t="s">
        <v>42</v>
      </c>
      <c r="B1744">
        <v>2021</v>
      </c>
      <c r="C1744">
        <v>3</v>
      </c>
      <c r="D1744" t="s">
        <v>7</v>
      </c>
      <c r="E1744">
        <v>36</v>
      </c>
    </row>
    <row r="1745" spans="1:5" x14ac:dyDescent="0.3">
      <c r="A1745" t="s">
        <v>42</v>
      </c>
      <c r="B1745">
        <v>2021</v>
      </c>
      <c r="C1745">
        <v>3</v>
      </c>
      <c r="D1745" t="s">
        <v>8</v>
      </c>
      <c r="E1745">
        <v>45</v>
      </c>
    </row>
    <row r="1746" spans="1:5" x14ac:dyDescent="0.3">
      <c r="A1746" t="s">
        <v>42</v>
      </c>
      <c r="B1746">
        <v>2021</v>
      </c>
      <c r="C1746">
        <v>4</v>
      </c>
      <c r="D1746" t="s">
        <v>5</v>
      </c>
      <c r="E1746">
        <v>19</v>
      </c>
    </row>
    <row r="1747" spans="1:5" x14ac:dyDescent="0.3">
      <c r="A1747" t="s">
        <v>42</v>
      </c>
      <c r="B1747">
        <v>2021</v>
      </c>
      <c r="C1747">
        <v>4</v>
      </c>
      <c r="D1747" t="s">
        <v>6</v>
      </c>
      <c r="E1747">
        <v>56</v>
      </c>
    </row>
    <row r="1748" spans="1:5" x14ac:dyDescent="0.3">
      <c r="A1748" t="s">
        <v>42</v>
      </c>
      <c r="B1748">
        <v>2021</v>
      </c>
      <c r="C1748">
        <v>4</v>
      </c>
      <c r="D1748" t="s">
        <v>7</v>
      </c>
      <c r="E1748">
        <v>35</v>
      </c>
    </row>
    <row r="1749" spans="1:5" x14ac:dyDescent="0.3">
      <c r="A1749" t="s">
        <v>42</v>
      </c>
      <c r="B1749">
        <v>2021</v>
      </c>
      <c r="C1749">
        <v>4</v>
      </c>
      <c r="D1749" t="s">
        <v>8</v>
      </c>
      <c r="E1749">
        <v>46</v>
      </c>
    </row>
    <row r="1750" spans="1:5" x14ac:dyDescent="0.3">
      <c r="A1750" t="s">
        <v>43</v>
      </c>
      <c r="B1750">
        <v>2019</v>
      </c>
      <c r="C1750">
        <v>1</v>
      </c>
      <c r="D1750" t="s">
        <v>5</v>
      </c>
      <c r="E1750">
        <v>23</v>
      </c>
    </row>
    <row r="1751" spans="1:5" x14ac:dyDescent="0.3">
      <c r="A1751" t="s">
        <v>43</v>
      </c>
      <c r="B1751">
        <v>2019</v>
      </c>
      <c r="C1751">
        <v>1</v>
      </c>
      <c r="D1751" t="s">
        <v>6</v>
      </c>
      <c r="E1751">
        <v>37</v>
      </c>
    </row>
    <row r="1752" spans="1:5" x14ac:dyDescent="0.3">
      <c r="A1752" t="s">
        <v>43</v>
      </c>
      <c r="B1752">
        <v>2019</v>
      </c>
      <c r="C1752">
        <v>1</v>
      </c>
      <c r="D1752" t="s">
        <v>7</v>
      </c>
      <c r="E1752">
        <v>25</v>
      </c>
    </row>
    <row r="1753" spans="1:5" x14ac:dyDescent="0.3">
      <c r="A1753" t="s">
        <v>43</v>
      </c>
      <c r="B1753">
        <v>2019</v>
      </c>
      <c r="C1753">
        <v>1</v>
      </c>
      <c r="D1753" t="s">
        <v>8</v>
      </c>
      <c r="E1753">
        <v>37</v>
      </c>
    </row>
    <row r="1754" spans="1:5" x14ac:dyDescent="0.3">
      <c r="A1754" t="s">
        <v>43</v>
      </c>
      <c r="B1754">
        <v>2019</v>
      </c>
      <c r="C1754">
        <v>2</v>
      </c>
      <c r="D1754" t="s">
        <v>5</v>
      </c>
      <c r="E1754">
        <v>21</v>
      </c>
    </row>
    <row r="1755" spans="1:5" x14ac:dyDescent="0.3">
      <c r="A1755" t="s">
        <v>43</v>
      </c>
      <c r="B1755">
        <v>2019</v>
      </c>
      <c r="C1755">
        <v>2</v>
      </c>
      <c r="D1755" t="s">
        <v>6</v>
      </c>
      <c r="E1755">
        <v>32</v>
      </c>
    </row>
    <row r="1756" spans="1:5" x14ac:dyDescent="0.3">
      <c r="A1756" t="s">
        <v>43</v>
      </c>
      <c r="B1756">
        <v>2019</v>
      </c>
      <c r="C1756">
        <v>2</v>
      </c>
      <c r="D1756" t="s">
        <v>7</v>
      </c>
      <c r="E1756">
        <v>25</v>
      </c>
    </row>
    <row r="1757" spans="1:5" x14ac:dyDescent="0.3">
      <c r="A1757" t="s">
        <v>43</v>
      </c>
      <c r="B1757">
        <v>2019</v>
      </c>
      <c r="C1757">
        <v>2</v>
      </c>
      <c r="D1757" t="s">
        <v>8</v>
      </c>
      <c r="E1757">
        <v>32</v>
      </c>
    </row>
    <row r="1758" spans="1:5" x14ac:dyDescent="0.3">
      <c r="A1758" t="s">
        <v>43</v>
      </c>
      <c r="B1758">
        <v>2019</v>
      </c>
      <c r="C1758">
        <v>3</v>
      </c>
      <c r="D1758" t="s">
        <v>5</v>
      </c>
      <c r="E1758">
        <v>20</v>
      </c>
    </row>
    <row r="1759" spans="1:5" x14ac:dyDescent="0.3">
      <c r="A1759" t="s">
        <v>43</v>
      </c>
      <c r="B1759">
        <v>2019</v>
      </c>
      <c r="C1759">
        <v>3</v>
      </c>
      <c r="D1759" t="s">
        <v>6</v>
      </c>
      <c r="E1759">
        <v>35</v>
      </c>
    </row>
    <row r="1760" spans="1:5" x14ac:dyDescent="0.3">
      <c r="A1760" t="s">
        <v>43</v>
      </c>
      <c r="B1760">
        <v>2019</v>
      </c>
      <c r="C1760">
        <v>3</v>
      </c>
      <c r="D1760" t="s">
        <v>7</v>
      </c>
      <c r="E1760">
        <v>22</v>
      </c>
    </row>
    <row r="1761" spans="1:5" x14ac:dyDescent="0.3">
      <c r="A1761" t="s">
        <v>43</v>
      </c>
      <c r="B1761">
        <v>2019</v>
      </c>
      <c r="C1761">
        <v>3</v>
      </c>
      <c r="D1761" t="s">
        <v>8</v>
      </c>
      <c r="E1761">
        <v>31</v>
      </c>
    </row>
    <row r="1762" spans="1:5" x14ac:dyDescent="0.3">
      <c r="A1762" t="s">
        <v>43</v>
      </c>
      <c r="B1762">
        <v>2019</v>
      </c>
      <c r="C1762">
        <v>4</v>
      </c>
      <c r="D1762" t="s">
        <v>5</v>
      </c>
      <c r="E1762">
        <v>19</v>
      </c>
    </row>
    <row r="1763" spans="1:5" x14ac:dyDescent="0.3">
      <c r="A1763" t="s">
        <v>43</v>
      </c>
      <c r="B1763">
        <v>2019</v>
      </c>
      <c r="C1763">
        <v>4</v>
      </c>
      <c r="D1763" t="s">
        <v>6</v>
      </c>
      <c r="E1763">
        <v>37</v>
      </c>
    </row>
    <row r="1764" spans="1:5" x14ac:dyDescent="0.3">
      <c r="A1764" t="s">
        <v>43</v>
      </c>
      <c r="B1764">
        <v>2019</v>
      </c>
      <c r="C1764">
        <v>4</v>
      </c>
      <c r="D1764" t="s">
        <v>7</v>
      </c>
      <c r="E1764">
        <v>20</v>
      </c>
    </row>
    <row r="1765" spans="1:5" x14ac:dyDescent="0.3">
      <c r="A1765" t="s">
        <v>43</v>
      </c>
      <c r="B1765">
        <v>2019</v>
      </c>
      <c r="C1765">
        <v>4</v>
      </c>
      <c r="D1765" t="s">
        <v>8</v>
      </c>
      <c r="E1765">
        <v>28</v>
      </c>
    </row>
    <row r="1766" spans="1:5" x14ac:dyDescent="0.3">
      <c r="A1766" t="s">
        <v>43</v>
      </c>
      <c r="B1766">
        <v>2020</v>
      </c>
      <c r="C1766">
        <v>1</v>
      </c>
      <c r="D1766" t="s">
        <v>5</v>
      </c>
      <c r="E1766">
        <v>20</v>
      </c>
    </row>
    <row r="1767" spans="1:5" x14ac:dyDescent="0.3">
      <c r="A1767" t="s">
        <v>43</v>
      </c>
      <c r="B1767">
        <v>2020</v>
      </c>
      <c r="C1767">
        <v>1</v>
      </c>
      <c r="D1767" t="s">
        <v>6</v>
      </c>
      <c r="E1767">
        <v>42</v>
      </c>
    </row>
    <row r="1768" spans="1:5" x14ac:dyDescent="0.3">
      <c r="A1768" t="s">
        <v>43</v>
      </c>
      <c r="B1768">
        <v>2020</v>
      </c>
      <c r="C1768">
        <v>1</v>
      </c>
      <c r="D1768" t="s">
        <v>7</v>
      </c>
      <c r="E1768">
        <v>25</v>
      </c>
    </row>
    <row r="1769" spans="1:5" x14ac:dyDescent="0.3">
      <c r="A1769" t="s">
        <v>43</v>
      </c>
      <c r="B1769">
        <v>2020</v>
      </c>
      <c r="C1769">
        <v>1</v>
      </c>
      <c r="D1769" t="s">
        <v>8</v>
      </c>
      <c r="E1769">
        <v>30</v>
      </c>
    </row>
    <row r="1770" spans="1:5" x14ac:dyDescent="0.3">
      <c r="A1770" t="s">
        <v>43</v>
      </c>
      <c r="B1770">
        <v>2020</v>
      </c>
      <c r="C1770">
        <v>2</v>
      </c>
      <c r="D1770" t="s">
        <v>5</v>
      </c>
      <c r="E1770">
        <v>19</v>
      </c>
    </row>
    <row r="1771" spans="1:5" x14ac:dyDescent="0.3">
      <c r="A1771" t="s">
        <v>43</v>
      </c>
      <c r="B1771">
        <v>2020</v>
      </c>
      <c r="C1771">
        <v>2</v>
      </c>
      <c r="D1771" t="s">
        <v>6</v>
      </c>
      <c r="E1771">
        <v>42</v>
      </c>
    </row>
    <row r="1772" spans="1:5" x14ac:dyDescent="0.3">
      <c r="A1772" t="s">
        <v>43</v>
      </c>
      <c r="B1772">
        <v>2020</v>
      </c>
      <c r="C1772">
        <v>2</v>
      </c>
      <c r="D1772" t="s">
        <v>7</v>
      </c>
      <c r="E1772">
        <v>24</v>
      </c>
    </row>
    <row r="1773" spans="1:5" x14ac:dyDescent="0.3">
      <c r="A1773" t="s">
        <v>43</v>
      </c>
      <c r="B1773">
        <v>2020</v>
      </c>
      <c r="C1773">
        <v>2</v>
      </c>
      <c r="D1773" t="s">
        <v>8</v>
      </c>
      <c r="E1773">
        <v>41</v>
      </c>
    </row>
    <row r="1774" spans="1:5" x14ac:dyDescent="0.3">
      <c r="A1774" t="s">
        <v>43</v>
      </c>
      <c r="B1774">
        <v>2020</v>
      </c>
      <c r="C1774">
        <v>3</v>
      </c>
      <c r="D1774" t="s">
        <v>5</v>
      </c>
      <c r="E1774">
        <v>22</v>
      </c>
    </row>
    <row r="1775" spans="1:5" x14ac:dyDescent="0.3">
      <c r="A1775" t="s">
        <v>43</v>
      </c>
      <c r="B1775">
        <v>2020</v>
      </c>
      <c r="C1775">
        <v>3</v>
      </c>
      <c r="D1775" t="s">
        <v>6</v>
      </c>
      <c r="E1775">
        <v>47</v>
      </c>
    </row>
    <row r="1776" spans="1:5" x14ac:dyDescent="0.3">
      <c r="A1776" t="s">
        <v>43</v>
      </c>
      <c r="B1776">
        <v>2020</v>
      </c>
      <c r="C1776">
        <v>3</v>
      </c>
      <c r="D1776" t="s">
        <v>7</v>
      </c>
      <c r="E1776">
        <v>25</v>
      </c>
    </row>
    <row r="1777" spans="1:5" x14ac:dyDescent="0.3">
      <c r="A1777" t="s">
        <v>43</v>
      </c>
      <c r="B1777">
        <v>2020</v>
      </c>
      <c r="C1777">
        <v>3</v>
      </c>
      <c r="D1777" t="s">
        <v>8</v>
      </c>
      <c r="E1777">
        <v>36</v>
      </c>
    </row>
    <row r="1778" spans="1:5" x14ac:dyDescent="0.3">
      <c r="A1778" t="s">
        <v>43</v>
      </c>
      <c r="B1778">
        <v>2020</v>
      </c>
      <c r="C1778">
        <v>4</v>
      </c>
      <c r="D1778" t="s">
        <v>5</v>
      </c>
      <c r="E1778">
        <v>21</v>
      </c>
    </row>
    <row r="1779" spans="1:5" x14ac:dyDescent="0.3">
      <c r="A1779" t="s">
        <v>43</v>
      </c>
      <c r="B1779">
        <v>2020</v>
      </c>
      <c r="C1779">
        <v>4</v>
      </c>
      <c r="D1779" t="s">
        <v>6</v>
      </c>
      <c r="E1779">
        <v>47</v>
      </c>
    </row>
    <row r="1780" spans="1:5" x14ac:dyDescent="0.3">
      <c r="A1780" t="s">
        <v>43</v>
      </c>
      <c r="B1780">
        <v>2020</v>
      </c>
      <c r="C1780">
        <v>4</v>
      </c>
      <c r="D1780" t="s">
        <v>7</v>
      </c>
      <c r="E1780">
        <v>24</v>
      </c>
    </row>
    <row r="1781" spans="1:5" x14ac:dyDescent="0.3">
      <c r="A1781" t="s">
        <v>43</v>
      </c>
      <c r="B1781">
        <v>2020</v>
      </c>
      <c r="C1781">
        <v>4</v>
      </c>
      <c r="D1781" t="s">
        <v>8</v>
      </c>
      <c r="E1781">
        <v>36</v>
      </c>
    </row>
    <row r="1782" spans="1:5" x14ac:dyDescent="0.3">
      <c r="A1782" t="s">
        <v>43</v>
      </c>
      <c r="B1782">
        <v>2021</v>
      </c>
      <c r="C1782">
        <v>1</v>
      </c>
      <c r="D1782" t="s">
        <v>5</v>
      </c>
      <c r="E1782">
        <v>24</v>
      </c>
    </row>
    <row r="1783" spans="1:5" x14ac:dyDescent="0.3">
      <c r="A1783" t="s">
        <v>43</v>
      </c>
      <c r="B1783">
        <v>2021</v>
      </c>
      <c r="C1783">
        <v>1</v>
      </c>
      <c r="D1783" t="s">
        <v>6</v>
      </c>
      <c r="E1783">
        <v>44</v>
      </c>
    </row>
    <row r="1784" spans="1:5" x14ac:dyDescent="0.3">
      <c r="A1784" t="s">
        <v>43</v>
      </c>
      <c r="B1784">
        <v>2021</v>
      </c>
      <c r="C1784">
        <v>1</v>
      </c>
      <c r="D1784" t="s">
        <v>7</v>
      </c>
      <c r="E1784">
        <v>27</v>
      </c>
    </row>
    <row r="1785" spans="1:5" x14ac:dyDescent="0.3">
      <c r="A1785" t="s">
        <v>43</v>
      </c>
      <c r="B1785">
        <v>2021</v>
      </c>
      <c r="C1785">
        <v>1</v>
      </c>
      <c r="D1785" t="s">
        <v>8</v>
      </c>
      <c r="E1785">
        <v>40</v>
      </c>
    </row>
    <row r="1786" spans="1:5" x14ac:dyDescent="0.3">
      <c r="A1786" t="s">
        <v>43</v>
      </c>
      <c r="B1786">
        <v>2021</v>
      </c>
      <c r="C1786">
        <v>2</v>
      </c>
      <c r="D1786" t="s">
        <v>5</v>
      </c>
      <c r="E1786">
        <v>20</v>
      </c>
    </row>
    <row r="1787" spans="1:5" x14ac:dyDescent="0.3">
      <c r="A1787" t="s">
        <v>43</v>
      </c>
      <c r="B1787">
        <v>2021</v>
      </c>
      <c r="C1787">
        <v>2</v>
      </c>
      <c r="D1787" t="s">
        <v>6</v>
      </c>
      <c r="E1787">
        <v>48</v>
      </c>
    </row>
    <row r="1788" spans="1:5" x14ac:dyDescent="0.3">
      <c r="A1788" t="s">
        <v>43</v>
      </c>
      <c r="B1788">
        <v>2021</v>
      </c>
      <c r="C1788">
        <v>2</v>
      </c>
      <c r="D1788" t="s">
        <v>7</v>
      </c>
      <c r="E1788">
        <v>23</v>
      </c>
    </row>
    <row r="1789" spans="1:5" x14ac:dyDescent="0.3">
      <c r="A1789" t="s">
        <v>43</v>
      </c>
      <c r="B1789">
        <v>2021</v>
      </c>
      <c r="C1789">
        <v>2</v>
      </c>
      <c r="D1789" t="s">
        <v>8</v>
      </c>
      <c r="E1789">
        <v>34</v>
      </c>
    </row>
    <row r="1790" spans="1:5" x14ac:dyDescent="0.3">
      <c r="A1790" t="s">
        <v>43</v>
      </c>
      <c r="B1790">
        <v>2021</v>
      </c>
      <c r="C1790">
        <v>3</v>
      </c>
      <c r="D1790" t="s">
        <v>5</v>
      </c>
      <c r="E1790">
        <v>22</v>
      </c>
    </row>
    <row r="1791" spans="1:5" x14ac:dyDescent="0.3">
      <c r="A1791" t="s">
        <v>43</v>
      </c>
      <c r="B1791">
        <v>2021</v>
      </c>
      <c r="C1791">
        <v>3</v>
      </c>
      <c r="D1791" t="s">
        <v>6</v>
      </c>
      <c r="E1791">
        <v>43</v>
      </c>
    </row>
    <row r="1792" spans="1:5" x14ac:dyDescent="0.3">
      <c r="A1792" t="s">
        <v>43</v>
      </c>
      <c r="B1792">
        <v>2021</v>
      </c>
      <c r="C1792">
        <v>3</v>
      </c>
      <c r="D1792" t="s">
        <v>7</v>
      </c>
      <c r="E1792">
        <v>24</v>
      </c>
    </row>
    <row r="1793" spans="1:5" x14ac:dyDescent="0.3">
      <c r="A1793" t="s">
        <v>43</v>
      </c>
      <c r="B1793">
        <v>2021</v>
      </c>
      <c r="C1793">
        <v>3</v>
      </c>
      <c r="D1793" t="s">
        <v>8</v>
      </c>
      <c r="E1793">
        <v>35</v>
      </c>
    </row>
    <row r="1794" spans="1:5" x14ac:dyDescent="0.3">
      <c r="A1794" t="s">
        <v>43</v>
      </c>
      <c r="B1794">
        <v>2021</v>
      </c>
      <c r="C1794">
        <v>4</v>
      </c>
      <c r="D1794" t="s">
        <v>5</v>
      </c>
      <c r="E1794">
        <v>17</v>
      </c>
    </row>
    <row r="1795" spans="1:5" x14ac:dyDescent="0.3">
      <c r="A1795" t="s">
        <v>43</v>
      </c>
      <c r="B1795">
        <v>2021</v>
      </c>
      <c r="C1795">
        <v>4</v>
      </c>
      <c r="D1795" t="s">
        <v>6</v>
      </c>
      <c r="E1795">
        <v>49</v>
      </c>
    </row>
    <row r="1796" spans="1:5" x14ac:dyDescent="0.3">
      <c r="A1796" t="s">
        <v>43</v>
      </c>
      <c r="B1796">
        <v>2021</v>
      </c>
      <c r="C1796">
        <v>4</v>
      </c>
      <c r="D1796" t="s">
        <v>7</v>
      </c>
      <c r="E1796">
        <v>26</v>
      </c>
    </row>
    <row r="1797" spans="1:5" x14ac:dyDescent="0.3">
      <c r="A1797" t="s">
        <v>43</v>
      </c>
      <c r="B1797">
        <v>2021</v>
      </c>
      <c r="C1797">
        <v>4</v>
      </c>
      <c r="D1797" t="s">
        <v>8</v>
      </c>
      <c r="E1797">
        <v>37</v>
      </c>
    </row>
    <row r="1798" spans="1:5" x14ac:dyDescent="0.3">
      <c r="A1798" t="s">
        <v>44</v>
      </c>
      <c r="B1798">
        <v>2019</v>
      </c>
      <c r="C1798">
        <v>1</v>
      </c>
      <c r="D1798" t="s">
        <v>5</v>
      </c>
      <c r="E1798">
        <v>29</v>
      </c>
    </row>
    <row r="1799" spans="1:5" x14ac:dyDescent="0.3">
      <c r="A1799" t="s">
        <v>44</v>
      </c>
      <c r="B1799">
        <v>2019</v>
      </c>
      <c r="C1799">
        <v>1</v>
      </c>
      <c r="D1799" t="s">
        <v>10</v>
      </c>
      <c r="E1799">
        <v>13</v>
      </c>
    </row>
    <row r="1800" spans="1:5" x14ac:dyDescent="0.3">
      <c r="A1800" t="s">
        <v>44</v>
      </c>
      <c r="B1800">
        <v>2019</v>
      </c>
      <c r="C1800">
        <v>1</v>
      </c>
      <c r="D1800" t="s">
        <v>6</v>
      </c>
      <c r="E1800">
        <v>50</v>
      </c>
    </row>
    <row r="1801" spans="1:5" x14ac:dyDescent="0.3">
      <c r="A1801" t="s">
        <v>44</v>
      </c>
      <c r="B1801">
        <v>2019</v>
      </c>
      <c r="C1801">
        <v>1</v>
      </c>
      <c r="D1801" t="s">
        <v>12</v>
      </c>
      <c r="E1801">
        <v>27</v>
      </c>
    </row>
    <row r="1802" spans="1:5" x14ac:dyDescent="0.3">
      <c r="A1802" t="s">
        <v>44</v>
      </c>
      <c r="B1802">
        <v>2019</v>
      </c>
      <c r="C1802">
        <v>1</v>
      </c>
      <c r="D1802" t="s">
        <v>7</v>
      </c>
      <c r="E1802">
        <v>67</v>
      </c>
    </row>
    <row r="1803" spans="1:5" x14ac:dyDescent="0.3">
      <c r="A1803" t="s">
        <v>44</v>
      </c>
      <c r="B1803">
        <v>2019</v>
      </c>
      <c r="C1803">
        <v>1</v>
      </c>
      <c r="D1803" t="s">
        <v>13</v>
      </c>
      <c r="E1803">
        <v>4</v>
      </c>
    </row>
    <row r="1804" spans="1:5" x14ac:dyDescent="0.3">
      <c r="A1804" t="s">
        <v>44</v>
      </c>
      <c r="B1804">
        <v>2019</v>
      </c>
      <c r="C1804">
        <v>1</v>
      </c>
      <c r="D1804" t="s">
        <v>8</v>
      </c>
      <c r="E1804">
        <v>40</v>
      </c>
    </row>
    <row r="1805" spans="1:5" x14ac:dyDescent="0.3">
      <c r="A1805" t="s">
        <v>44</v>
      </c>
      <c r="B1805">
        <v>2019</v>
      </c>
      <c r="C1805">
        <v>1</v>
      </c>
      <c r="D1805" t="s">
        <v>14</v>
      </c>
      <c r="E1805">
        <v>30</v>
      </c>
    </row>
    <row r="1806" spans="1:5" x14ac:dyDescent="0.3">
      <c r="A1806" t="s">
        <v>44</v>
      </c>
      <c r="B1806">
        <v>2019</v>
      </c>
      <c r="C1806">
        <v>2</v>
      </c>
      <c r="D1806" t="s">
        <v>5</v>
      </c>
      <c r="E1806">
        <v>26</v>
      </c>
    </row>
    <row r="1807" spans="1:5" x14ac:dyDescent="0.3">
      <c r="A1807" t="s">
        <v>44</v>
      </c>
      <c r="B1807">
        <v>2019</v>
      </c>
      <c r="C1807">
        <v>2</v>
      </c>
      <c r="D1807" t="s">
        <v>10</v>
      </c>
      <c r="E1807">
        <v>12</v>
      </c>
    </row>
    <row r="1808" spans="1:5" x14ac:dyDescent="0.3">
      <c r="A1808" t="s">
        <v>44</v>
      </c>
      <c r="B1808">
        <v>2019</v>
      </c>
      <c r="C1808">
        <v>2</v>
      </c>
      <c r="D1808" t="s">
        <v>6</v>
      </c>
      <c r="E1808">
        <v>45</v>
      </c>
    </row>
    <row r="1809" spans="1:5" x14ac:dyDescent="0.3">
      <c r="A1809" t="s">
        <v>44</v>
      </c>
      <c r="B1809">
        <v>2019</v>
      </c>
      <c r="C1809">
        <v>2</v>
      </c>
      <c r="D1809" t="s">
        <v>12</v>
      </c>
      <c r="E1809">
        <v>23</v>
      </c>
    </row>
    <row r="1810" spans="1:5" x14ac:dyDescent="0.3">
      <c r="A1810" t="s">
        <v>44</v>
      </c>
      <c r="B1810">
        <v>2019</v>
      </c>
      <c r="C1810">
        <v>2</v>
      </c>
      <c r="D1810" t="s">
        <v>7</v>
      </c>
      <c r="E1810">
        <v>68</v>
      </c>
    </row>
    <row r="1811" spans="1:5" x14ac:dyDescent="0.3">
      <c r="A1811" t="s">
        <v>44</v>
      </c>
      <c r="B1811">
        <v>2019</v>
      </c>
      <c r="C1811">
        <v>2</v>
      </c>
      <c r="D1811" t="s">
        <v>13</v>
      </c>
      <c r="E1811">
        <v>5</v>
      </c>
    </row>
    <row r="1812" spans="1:5" x14ac:dyDescent="0.3">
      <c r="A1812" t="s">
        <v>44</v>
      </c>
      <c r="B1812">
        <v>2019</v>
      </c>
      <c r="C1812">
        <v>2</v>
      </c>
      <c r="D1812" t="s">
        <v>8</v>
      </c>
      <c r="E1812">
        <v>40</v>
      </c>
    </row>
    <row r="1813" spans="1:5" x14ac:dyDescent="0.3">
      <c r="A1813" t="s">
        <v>44</v>
      </c>
      <c r="B1813">
        <v>2019</v>
      </c>
      <c r="C1813">
        <v>2</v>
      </c>
      <c r="D1813" t="s">
        <v>14</v>
      </c>
      <c r="E1813">
        <v>32</v>
      </c>
    </row>
    <row r="1814" spans="1:5" x14ac:dyDescent="0.3">
      <c r="A1814" t="s">
        <v>44</v>
      </c>
      <c r="B1814">
        <v>2019</v>
      </c>
      <c r="C1814">
        <v>3</v>
      </c>
      <c r="D1814" t="s">
        <v>5</v>
      </c>
      <c r="E1814">
        <v>24</v>
      </c>
    </row>
    <row r="1815" spans="1:5" x14ac:dyDescent="0.3">
      <c r="A1815" t="s">
        <v>44</v>
      </c>
      <c r="B1815">
        <v>2019</v>
      </c>
      <c r="C1815">
        <v>3</v>
      </c>
      <c r="D1815" t="s">
        <v>10</v>
      </c>
      <c r="E1815">
        <v>10</v>
      </c>
    </row>
    <row r="1816" spans="1:5" x14ac:dyDescent="0.3">
      <c r="A1816" t="s">
        <v>44</v>
      </c>
      <c r="B1816">
        <v>2019</v>
      </c>
      <c r="C1816">
        <v>3</v>
      </c>
      <c r="D1816" t="s">
        <v>6</v>
      </c>
      <c r="E1816">
        <v>43</v>
      </c>
    </row>
    <row r="1817" spans="1:5" x14ac:dyDescent="0.3">
      <c r="A1817" t="s">
        <v>44</v>
      </c>
      <c r="B1817">
        <v>2019</v>
      </c>
      <c r="C1817">
        <v>3</v>
      </c>
      <c r="D1817" t="s">
        <v>11</v>
      </c>
      <c r="E1817">
        <v>1</v>
      </c>
    </row>
    <row r="1818" spans="1:5" x14ac:dyDescent="0.3">
      <c r="A1818" t="s">
        <v>44</v>
      </c>
      <c r="B1818">
        <v>2019</v>
      </c>
      <c r="C1818">
        <v>3</v>
      </c>
      <c r="D1818" t="s">
        <v>12</v>
      </c>
      <c r="E1818">
        <v>20</v>
      </c>
    </row>
    <row r="1819" spans="1:5" x14ac:dyDescent="0.3">
      <c r="A1819" t="s">
        <v>44</v>
      </c>
      <c r="B1819">
        <v>2019</v>
      </c>
      <c r="C1819">
        <v>3</v>
      </c>
      <c r="D1819" t="s">
        <v>7</v>
      </c>
      <c r="E1819">
        <v>67</v>
      </c>
    </row>
    <row r="1820" spans="1:5" x14ac:dyDescent="0.3">
      <c r="A1820" t="s">
        <v>44</v>
      </c>
      <c r="B1820">
        <v>2019</v>
      </c>
      <c r="C1820">
        <v>3</v>
      </c>
      <c r="D1820" t="s">
        <v>13</v>
      </c>
      <c r="E1820">
        <v>4</v>
      </c>
    </row>
    <row r="1821" spans="1:5" x14ac:dyDescent="0.3">
      <c r="A1821" t="s">
        <v>44</v>
      </c>
      <c r="B1821">
        <v>2019</v>
      </c>
      <c r="C1821">
        <v>3</v>
      </c>
      <c r="D1821" t="s">
        <v>8</v>
      </c>
      <c r="E1821">
        <v>37</v>
      </c>
    </row>
    <row r="1822" spans="1:5" x14ac:dyDescent="0.3">
      <c r="A1822" t="s">
        <v>44</v>
      </c>
      <c r="B1822">
        <v>2019</v>
      </c>
      <c r="C1822">
        <v>3</v>
      </c>
      <c r="D1822" t="s">
        <v>14</v>
      </c>
      <c r="E1822">
        <v>25</v>
      </c>
    </row>
    <row r="1823" spans="1:5" x14ac:dyDescent="0.3">
      <c r="A1823" t="s">
        <v>44</v>
      </c>
      <c r="B1823">
        <v>2019</v>
      </c>
      <c r="C1823">
        <v>4</v>
      </c>
      <c r="D1823" t="s">
        <v>5</v>
      </c>
      <c r="E1823">
        <v>24</v>
      </c>
    </row>
    <row r="1824" spans="1:5" x14ac:dyDescent="0.3">
      <c r="A1824" t="s">
        <v>44</v>
      </c>
      <c r="B1824">
        <v>2019</v>
      </c>
      <c r="C1824">
        <v>4</v>
      </c>
      <c r="D1824" t="s">
        <v>10</v>
      </c>
      <c r="E1824">
        <v>5</v>
      </c>
    </row>
    <row r="1825" spans="1:5" x14ac:dyDescent="0.3">
      <c r="A1825" t="s">
        <v>44</v>
      </c>
      <c r="B1825">
        <v>2019</v>
      </c>
      <c r="C1825">
        <v>4</v>
      </c>
      <c r="D1825" t="s">
        <v>6</v>
      </c>
      <c r="E1825">
        <v>40</v>
      </c>
    </row>
    <row r="1826" spans="1:5" x14ac:dyDescent="0.3">
      <c r="A1826" t="s">
        <v>44</v>
      </c>
      <c r="B1826">
        <v>2019</v>
      </c>
      <c r="C1826">
        <v>4</v>
      </c>
      <c r="D1826" t="s">
        <v>11</v>
      </c>
      <c r="E1826">
        <v>1</v>
      </c>
    </row>
    <row r="1827" spans="1:5" x14ac:dyDescent="0.3">
      <c r="A1827" t="s">
        <v>44</v>
      </c>
      <c r="B1827">
        <v>2019</v>
      </c>
      <c r="C1827">
        <v>4</v>
      </c>
      <c r="D1827" t="s">
        <v>12</v>
      </c>
      <c r="E1827">
        <v>26</v>
      </c>
    </row>
    <row r="1828" spans="1:5" x14ac:dyDescent="0.3">
      <c r="A1828" t="s">
        <v>44</v>
      </c>
      <c r="B1828">
        <v>2019</v>
      </c>
      <c r="C1828">
        <v>4</v>
      </c>
      <c r="D1828" t="s">
        <v>7</v>
      </c>
      <c r="E1828">
        <v>63</v>
      </c>
    </row>
    <row r="1829" spans="1:5" x14ac:dyDescent="0.3">
      <c r="A1829" t="s">
        <v>44</v>
      </c>
      <c r="B1829">
        <v>2019</v>
      </c>
      <c r="C1829">
        <v>4</v>
      </c>
      <c r="D1829" t="s">
        <v>13</v>
      </c>
      <c r="E1829">
        <v>3</v>
      </c>
    </row>
    <row r="1830" spans="1:5" x14ac:dyDescent="0.3">
      <c r="A1830" t="s">
        <v>44</v>
      </c>
      <c r="B1830">
        <v>2019</v>
      </c>
      <c r="C1830">
        <v>4</v>
      </c>
      <c r="D1830" t="s">
        <v>8</v>
      </c>
      <c r="E1830">
        <v>38</v>
      </c>
    </row>
    <row r="1831" spans="1:5" x14ac:dyDescent="0.3">
      <c r="A1831" t="s">
        <v>44</v>
      </c>
      <c r="B1831">
        <v>2019</v>
      </c>
      <c r="C1831">
        <v>4</v>
      </c>
      <c r="D1831" t="s">
        <v>14</v>
      </c>
      <c r="E1831">
        <v>22</v>
      </c>
    </row>
    <row r="1832" spans="1:5" x14ac:dyDescent="0.3">
      <c r="A1832" t="s">
        <v>44</v>
      </c>
      <c r="B1832">
        <v>2020</v>
      </c>
      <c r="C1832">
        <v>1</v>
      </c>
      <c r="D1832" t="s">
        <v>5</v>
      </c>
      <c r="E1832">
        <v>25</v>
      </c>
    </row>
    <row r="1833" spans="1:5" x14ac:dyDescent="0.3">
      <c r="A1833" t="s">
        <v>44</v>
      </c>
      <c r="B1833">
        <v>2020</v>
      </c>
      <c r="C1833">
        <v>1</v>
      </c>
      <c r="D1833" t="s">
        <v>10</v>
      </c>
      <c r="E1833">
        <v>5</v>
      </c>
    </row>
    <row r="1834" spans="1:5" x14ac:dyDescent="0.3">
      <c r="A1834" t="s">
        <v>44</v>
      </c>
      <c r="B1834">
        <v>2020</v>
      </c>
      <c r="C1834">
        <v>1</v>
      </c>
      <c r="D1834" t="s">
        <v>6</v>
      </c>
      <c r="E1834">
        <v>51</v>
      </c>
    </row>
    <row r="1835" spans="1:5" x14ac:dyDescent="0.3">
      <c r="A1835" t="s">
        <v>44</v>
      </c>
      <c r="B1835">
        <v>2020</v>
      </c>
      <c r="C1835">
        <v>1</v>
      </c>
      <c r="D1835" t="s">
        <v>12</v>
      </c>
      <c r="E1835">
        <v>25</v>
      </c>
    </row>
    <row r="1836" spans="1:5" x14ac:dyDescent="0.3">
      <c r="A1836" t="s">
        <v>44</v>
      </c>
      <c r="B1836">
        <v>2020</v>
      </c>
      <c r="C1836">
        <v>1</v>
      </c>
      <c r="D1836" t="s">
        <v>7</v>
      </c>
      <c r="E1836">
        <v>66</v>
      </c>
    </row>
    <row r="1837" spans="1:5" x14ac:dyDescent="0.3">
      <c r="A1837" t="s">
        <v>44</v>
      </c>
      <c r="B1837">
        <v>2020</v>
      </c>
      <c r="C1837">
        <v>1</v>
      </c>
      <c r="D1837" t="s">
        <v>13</v>
      </c>
      <c r="E1837">
        <v>3</v>
      </c>
    </row>
    <row r="1838" spans="1:5" x14ac:dyDescent="0.3">
      <c r="A1838" t="s">
        <v>44</v>
      </c>
      <c r="B1838">
        <v>2020</v>
      </c>
      <c r="C1838">
        <v>1</v>
      </c>
      <c r="D1838" t="s">
        <v>8</v>
      </c>
      <c r="E1838">
        <v>38</v>
      </c>
    </row>
    <row r="1839" spans="1:5" x14ac:dyDescent="0.3">
      <c r="A1839" t="s">
        <v>44</v>
      </c>
      <c r="B1839">
        <v>2020</v>
      </c>
      <c r="C1839">
        <v>1</v>
      </c>
      <c r="D1839" t="s">
        <v>14</v>
      </c>
      <c r="E1839">
        <v>22</v>
      </c>
    </row>
    <row r="1840" spans="1:5" x14ac:dyDescent="0.3">
      <c r="A1840" t="s">
        <v>44</v>
      </c>
      <c r="B1840">
        <v>2020</v>
      </c>
      <c r="C1840">
        <v>2</v>
      </c>
      <c r="D1840" t="s">
        <v>5</v>
      </c>
      <c r="E1840">
        <v>25</v>
      </c>
    </row>
    <row r="1841" spans="1:5" x14ac:dyDescent="0.3">
      <c r="A1841" t="s">
        <v>44</v>
      </c>
      <c r="B1841">
        <v>2020</v>
      </c>
      <c r="C1841">
        <v>2</v>
      </c>
      <c r="D1841" t="s">
        <v>10</v>
      </c>
      <c r="E1841">
        <v>5</v>
      </c>
    </row>
    <row r="1842" spans="1:5" x14ac:dyDescent="0.3">
      <c r="A1842" t="s">
        <v>44</v>
      </c>
      <c r="B1842">
        <v>2020</v>
      </c>
      <c r="C1842">
        <v>2</v>
      </c>
      <c r="D1842" t="s">
        <v>6</v>
      </c>
      <c r="E1842">
        <v>50</v>
      </c>
    </row>
    <row r="1843" spans="1:5" x14ac:dyDescent="0.3">
      <c r="A1843" t="s">
        <v>44</v>
      </c>
      <c r="B1843">
        <v>2020</v>
      </c>
      <c r="C1843">
        <v>2</v>
      </c>
      <c r="D1843" t="s">
        <v>12</v>
      </c>
      <c r="E1843">
        <v>21</v>
      </c>
    </row>
    <row r="1844" spans="1:5" x14ac:dyDescent="0.3">
      <c r="A1844" t="s">
        <v>44</v>
      </c>
      <c r="B1844">
        <v>2020</v>
      </c>
      <c r="C1844">
        <v>2</v>
      </c>
      <c r="D1844" t="s">
        <v>7</v>
      </c>
      <c r="E1844">
        <v>65</v>
      </c>
    </row>
    <row r="1845" spans="1:5" x14ac:dyDescent="0.3">
      <c r="A1845" t="s">
        <v>44</v>
      </c>
      <c r="B1845">
        <v>2020</v>
      </c>
      <c r="C1845">
        <v>2</v>
      </c>
      <c r="D1845" t="s">
        <v>13</v>
      </c>
      <c r="E1845">
        <v>4</v>
      </c>
    </row>
    <row r="1846" spans="1:5" x14ac:dyDescent="0.3">
      <c r="A1846" t="s">
        <v>44</v>
      </c>
      <c r="B1846">
        <v>2020</v>
      </c>
      <c r="C1846">
        <v>2</v>
      </c>
      <c r="D1846" t="s">
        <v>8</v>
      </c>
      <c r="E1846">
        <v>42</v>
      </c>
    </row>
    <row r="1847" spans="1:5" x14ac:dyDescent="0.3">
      <c r="A1847" t="s">
        <v>44</v>
      </c>
      <c r="B1847">
        <v>2020</v>
      </c>
      <c r="C1847">
        <v>2</v>
      </c>
      <c r="D1847" t="s">
        <v>14</v>
      </c>
      <c r="E1847">
        <v>23</v>
      </c>
    </row>
    <row r="1848" spans="1:5" x14ac:dyDescent="0.3">
      <c r="A1848" t="s">
        <v>44</v>
      </c>
      <c r="B1848">
        <v>2020</v>
      </c>
      <c r="C1848">
        <v>3</v>
      </c>
      <c r="D1848" t="s">
        <v>5</v>
      </c>
      <c r="E1848">
        <v>25</v>
      </c>
    </row>
    <row r="1849" spans="1:5" x14ac:dyDescent="0.3">
      <c r="A1849" t="s">
        <v>44</v>
      </c>
      <c r="B1849">
        <v>2020</v>
      </c>
      <c r="C1849">
        <v>3</v>
      </c>
      <c r="D1849" t="s">
        <v>10</v>
      </c>
      <c r="E1849">
        <v>5</v>
      </c>
    </row>
    <row r="1850" spans="1:5" x14ac:dyDescent="0.3">
      <c r="A1850" t="s">
        <v>44</v>
      </c>
      <c r="B1850">
        <v>2020</v>
      </c>
      <c r="C1850">
        <v>3</v>
      </c>
      <c r="D1850" t="s">
        <v>6</v>
      </c>
      <c r="E1850">
        <v>53</v>
      </c>
    </row>
    <row r="1851" spans="1:5" x14ac:dyDescent="0.3">
      <c r="A1851" t="s">
        <v>44</v>
      </c>
      <c r="B1851">
        <v>2020</v>
      </c>
      <c r="C1851">
        <v>3</v>
      </c>
      <c r="D1851" t="s">
        <v>12</v>
      </c>
      <c r="E1851">
        <v>19</v>
      </c>
    </row>
    <row r="1852" spans="1:5" x14ac:dyDescent="0.3">
      <c r="A1852" t="s">
        <v>44</v>
      </c>
      <c r="B1852">
        <v>2020</v>
      </c>
      <c r="C1852">
        <v>3</v>
      </c>
      <c r="D1852" t="s">
        <v>7</v>
      </c>
      <c r="E1852">
        <v>62</v>
      </c>
    </row>
    <row r="1853" spans="1:5" x14ac:dyDescent="0.3">
      <c r="A1853" t="s">
        <v>44</v>
      </c>
      <c r="B1853">
        <v>2020</v>
      </c>
      <c r="C1853">
        <v>3</v>
      </c>
      <c r="D1853" t="s">
        <v>13</v>
      </c>
      <c r="E1853">
        <v>4</v>
      </c>
    </row>
    <row r="1854" spans="1:5" x14ac:dyDescent="0.3">
      <c r="A1854" t="s">
        <v>44</v>
      </c>
      <c r="B1854">
        <v>2020</v>
      </c>
      <c r="C1854">
        <v>3</v>
      </c>
      <c r="D1854" t="s">
        <v>8</v>
      </c>
      <c r="E1854">
        <v>42</v>
      </c>
    </row>
    <row r="1855" spans="1:5" x14ac:dyDescent="0.3">
      <c r="A1855" t="s">
        <v>44</v>
      </c>
      <c r="B1855">
        <v>2020</v>
      </c>
      <c r="C1855">
        <v>3</v>
      </c>
      <c r="D1855" t="s">
        <v>14</v>
      </c>
      <c r="E1855">
        <v>22</v>
      </c>
    </row>
    <row r="1856" spans="1:5" x14ac:dyDescent="0.3">
      <c r="A1856" t="s">
        <v>44</v>
      </c>
      <c r="B1856">
        <v>2020</v>
      </c>
      <c r="C1856">
        <v>4</v>
      </c>
      <c r="D1856" t="s">
        <v>5</v>
      </c>
      <c r="E1856">
        <v>21</v>
      </c>
    </row>
    <row r="1857" spans="1:5" x14ac:dyDescent="0.3">
      <c r="A1857" t="s">
        <v>44</v>
      </c>
      <c r="B1857">
        <v>2020</v>
      </c>
      <c r="C1857">
        <v>4</v>
      </c>
      <c r="D1857" t="s">
        <v>10</v>
      </c>
      <c r="E1857">
        <v>5</v>
      </c>
    </row>
    <row r="1858" spans="1:5" x14ac:dyDescent="0.3">
      <c r="A1858" t="s">
        <v>44</v>
      </c>
      <c r="B1858">
        <v>2020</v>
      </c>
      <c r="C1858">
        <v>4</v>
      </c>
      <c r="D1858" t="s">
        <v>6</v>
      </c>
      <c r="E1858">
        <v>44</v>
      </c>
    </row>
    <row r="1859" spans="1:5" x14ac:dyDescent="0.3">
      <c r="A1859" t="s">
        <v>44</v>
      </c>
      <c r="B1859">
        <v>2020</v>
      </c>
      <c r="C1859">
        <v>4</v>
      </c>
      <c r="D1859" t="s">
        <v>12</v>
      </c>
      <c r="E1859">
        <v>18</v>
      </c>
    </row>
    <row r="1860" spans="1:5" x14ac:dyDescent="0.3">
      <c r="A1860" t="s">
        <v>44</v>
      </c>
      <c r="B1860">
        <v>2020</v>
      </c>
      <c r="C1860">
        <v>4</v>
      </c>
      <c r="D1860" t="s">
        <v>7</v>
      </c>
      <c r="E1860">
        <v>62</v>
      </c>
    </row>
    <row r="1861" spans="1:5" x14ac:dyDescent="0.3">
      <c r="A1861" t="s">
        <v>44</v>
      </c>
      <c r="B1861">
        <v>2020</v>
      </c>
      <c r="C1861">
        <v>4</v>
      </c>
      <c r="D1861" t="s">
        <v>13</v>
      </c>
      <c r="E1861">
        <v>4</v>
      </c>
    </row>
    <row r="1862" spans="1:5" x14ac:dyDescent="0.3">
      <c r="A1862" t="s">
        <v>44</v>
      </c>
      <c r="B1862">
        <v>2020</v>
      </c>
      <c r="C1862">
        <v>4</v>
      </c>
      <c r="D1862" t="s">
        <v>8</v>
      </c>
      <c r="E1862">
        <v>42</v>
      </c>
    </row>
    <row r="1863" spans="1:5" x14ac:dyDescent="0.3">
      <c r="A1863" t="s">
        <v>44</v>
      </c>
      <c r="B1863">
        <v>2020</v>
      </c>
      <c r="C1863">
        <v>4</v>
      </c>
      <c r="D1863" t="s">
        <v>14</v>
      </c>
      <c r="E1863">
        <v>23</v>
      </c>
    </row>
    <row r="1864" spans="1:5" x14ac:dyDescent="0.3">
      <c r="A1864" t="s">
        <v>44</v>
      </c>
      <c r="B1864">
        <v>2021</v>
      </c>
      <c r="C1864">
        <v>1</v>
      </c>
      <c r="D1864" t="s">
        <v>5</v>
      </c>
      <c r="E1864">
        <v>26</v>
      </c>
    </row>
    <row r="1865" spans="1:5" x14ac:dyDescent="0.3">
      <c r="A1865" t="s">
        <v>44</v>
      </c>
      <c r="B1865">
        <v>2021</v>
      </c>
      <c r="C1865">
        <v>1</v>
      </c>
      <c r="D1865" t="s">
        <v>10</v>
      </c>
      <c r="E1865">
        <v>6</v>
      </c>
    </row>
    <row r="1866" spans="1:5" x14ac:dyDescent="0.3">
      <c r="A1866" t="s">
        <v>44</v>
      </c>
      <c r="B1866">
        <v>2021</v>
      </c>
      <c r="C1866">
        <v>1</v>
      </c>
      <c r="D1866" t="s">
        <v>6</v>
      </c>
      <c r="E1866">
        <v>47</v>
      </c>
    </row>
    <row r="1867" spans="1:5" x14ac:dyDescent="0.3">
      <c r="A1867" t="s">
        <v>44</v>
      </c>
      <c r="B1867">
        <v>2021</v>
      </c>
      <c r="C1867">
        <v>1</v>
      </c>
      <c r="D1867" t="s">
        <v>12</v>
      </c>
      <c r="E1867">
        <v>25</v>
      </c>
    </row>
    <row r="1868" spans="1:5" x14ac:dyDescent="0.3">
      <c r="A1868" t="s">
        <v>44</v>
      </c>
      <c r="B1868">
        <v>2021</v>
      </c>
      <c r="C1868">
        <v>1</v>
      </c>
      <c r="D1868" t="s">
        <v>7</v>
      </c>
      <c r="E1868">
        <v>66</v>
      </c>
    </row>
    <row r="1869" spans="1:5" x14ac:dyDescent="0.3">
      <c r="A1869" t="s">
        <v>44</v>
      </c>
      <c r="B1869">
        <v>2021</v>
      </c>
      <c r="C1869">
        <v>1</v>
      </c>
      <c r="D1869" t="s">
        <v>13</v>
      </c>
      <c r="E1869">
        <v>4</v>
      </c>
    </row>
    <row r="1870" spans="1:5" x14ac:dyDescent="0.3">
      <c r="A1870" t="s">
        <v>44</v>
      </c>
      <c r="B1870">
        <v>2021</v>
      </c>
      <c r="C1870">
        <v>1</v>
      </c>
      <c r="D1870" t="s">
        <v>8</v>
      </c>
      <c r="E1870">
        <v>46</v>
      </c>
    </row>
    <row r="1871" spans="1:5" x14ac:dyDescent="0.3">
      <c r="A1871" t="s">
        <v>44</v>
      </c>
      <c r="B1871">
        <v>2021</v>
      </c>
      <c r="C1871">
        <v>1</v>
      </c>
      <c r="D1871" t="s">
        <v>14</v>
      </c>
      <c r="E1871">
        <v>23</v>
      </c>
    </row>
    <row r="1872" spans="1:5" x14ac:dyDescent="0.3">
      <c r="A1872" t="s">
        <v>44</v>
      </c>
      <c r="B1872">
        <v>2021</v>
      </c>
      <c r="C1872">
        <v>2</v>
      </c>
      <c r="D1872" t="s">
        <v>5</v>
      </c>
      <c r="E1872">
        <v>32</v>
      </c>
    </row>
    <row r="1873" spans="1:5" x14ac:dyDescent="0.3">
      <c r="A1873" t="s">
        <v>44</v>
      </c>
      <c r="B1873">
        <v>2021</v>
      </c>
      <c r="C1873">
        <v>2</v>
      </c>
      <c r="D1873" t="s">
        <v>6</v>
      </c>
      <c r="E1873">
        <v>80</v>
      </c>
    </row>
    <row r="1874" spans="1:5" x14ac:dyDescent="0.3">
      <c r="A1874" t="s">
        <v>44</v>
      </c>
      <c r="B1874">
        <v>2021</v>
      </c>
      <c r="C1874">
        <v>2</v>
      </c>
      <c r="D1874" t="s">
        <v>7</v>
      </c>
      <c r="E1874">
        <v>70</v>
      </c>
    </row>
    <row r="1875" spans="1:5" x14ac:dyDescent="0.3">
      <c r="A1875" t="s">
        <v>44</v>
      </c>
      <c r="B1875">
        <v>2021</v>
      </c>
      <c r="C1875">
        <v>2</v>
      </c>
      <c r="D1875" t="s">
        <v>8</v>
      </c>
      <c r="E1875">
        <v>62</v>
      </c>
    </row>
    <row r="1876" spans="1:5" x14ac:dyDescent="0.3">
      <c r="A1876" t="s">
        <v>44</v>
      </c>
      <c r="B1876">
        <v>2021</v>
      </c>
      <c r="C1876">
        <v>3</v>
      </c>
      <c r="D1876" t="s">
        <v>5</v>
      </c>
      <c r="E1876">
        <v>30</v>
      </c>
    </row>
    <row r="1877" spans="1:5" x14ac:dyDescent="0.3">
      <c r="A1877" t="s">
        <v>44</v>
      </c>
      <c r="B1877">
        <v>2021</v>
      </c>
      <c r="C1877">
        <v>3</v>
      </c>
      <c r="D1877" t="s">
        <v>6</v>
      </c>
      <c r="E1877">
        <v>73</v>
      </c>
    </row>
    <row r="1878" spans="1:5" x14ac:dyDescent="0.3">
      <c r="A1878" t="s">
        <v>44</v>
      </c>
      <c r="B1878">
        <v>2021</v>
      </c>
      <c r="C1878">
        <v>3</v>
      </c>
      <c r="D1878" t="s">
        <v>7</v>
      </c>
      <c r="E1878">
        <v>67</v>
      </c>
    </row>
    <row r="1879" spans="1:5" x14ac:dyDescent="0.3">
      <c r="A1879" t="s">
        <v>44</v>
      </c>
      <c r="B1879">
        <v>2021</v>
      </c>
      <c r="C1879">
        <v>3</v>
      </c>
      <c r="D1879" t="s">
        <v>8</v>
      </c>
      <c r="E1879">
        <v>61</v>
      </c>
    </row>
    <row r="1880" spans="1:5" x14ac:dyDescent="0.3">
      <c r="A1880" t="s">
        <v>44</v>
      </c>
      <c r="B1880">
        <v>2021</v>
      </c>
      <c r="C1880">
        <v>4</v>
      </c>
      <c r="D1880" t="s">
        <v>5</v>
      </c>
      <c r="E1880">
        <v>30</v>
      </c>
    </row>
    <row r="1881" spans="1:5" x14ac:dyDescent="0.3">
      <c r="A1881" t="s">
        <v>44</v>
      </c>
      <c r="B1881">
        <v>2021</v>
      </c>
      <c r="C1881">
        <v>4</v>
      </c>
      <c r="D1881" t="s">
        <v>6</v>
      </c>
      <c r="E1881">
        <v>65</v>
      </c>
    </row>
    <row r="1882" spans="1:5" x14ac:dyDescent="0.3">
      <c r="A1882" t="s">
        <v>44</v>
      </c>
      <c r="B1882">
        <v>2021</v>
      </c>
      <c r="C1882">
        <v>4</v>
      </c>
      <c r="D1882" t="s">
        <v>7</v>
      </c>
      <c r="E1882">
        <v>55</v>
      </c>
    </row>
    <row r="1883" spans="1:5" x14ac:dyDescent="0.3">
      <c r="A1883" t="s">
        <v>44</v>
      </c>
      <c r="B1883">
        <v>2021</v>
      </c>
      <c r="C1883">
        <v>4</v>
      </c>
      <c r="D1883" t="s">
        <v>8</v>
      </c>
      <c r="E1883">
        <v>58</v>
      </c>
    </row>
    <row r="1884" spans="1:5" x14ac:dyDescent="0.3">
      <c r="A1884" t="s">
        <v>45</v>
      </c>
      <c r="B1884">
        <v>2019</v>
      </c>
      <c r="C1884">
        <v>1</v>
      </c>
      <c r="D1884" t="s">
        <v>5</v>
      </c>
      <c r="E1884">
        <v>25</v>
      </c>
    </row>
    <row r="1885" spans="1:5" x14ac:dyDescent="0.3">
      <c r="A1885" t="s">
        <v>45</v>
      </c>
      <c r="B1885">
        <v>2019</v>
      </c>
      <c r="C1885">
        <v>1</v>
      </c>
      <c r="D1885" t="s">
        <v>6</v>
      </c>
      <c r="E1885">
        <v>52</v>
      </c>
    </row>
    <row r="1886" spans="1:5" x14ac:dyDescent="0.3">
      <c r="A1886" t="s">
        <v>45</v>
      </c>
      <c r="B1886">
        <v>2019</v>
      </c>
      <c r="C1886">
        <v>1</v>
      </c>
      <c r="D1886" t="s">
        <v>7</v>
      </c>
      <c r="E1886">
        <v>39</v>
      </c>
    </row>
    <row r="1887" spans="1:5" x14ac:dyDescent="0.3">
      <c r="A1887" t="s">
        <v>45</v>
      </c>
      <c r="B1887">
        <v>2019</v>
      </c>
      <c r="C1887">
        <v>1</v>
      </c>
      <c r="D1887" t="s">
        <v>8</v>
      </c>
      <c r="E1887">
        <v>54</v>
      </c>
    </row>
    <row r="1888" spans="1:5" x14ac:dyDescent="0.3">
      <c r="A1888" t="s">
        <v>45</v>
      </c>
      <c r="B1888">
        <v>2019</v>
      </c>
      <c r="C1888">
        <v>2</v>
      </c>
      <c r="D1888" t="s">
        <v>5</v>
      </c>
      <c r="E1888">
        <v>12</v>
      </c>
    </row>
    <row r="1889" spans="1:5" x14ac:dyDescent="0.3">
      <c r="A1889" t="s">
        <v>45</v>
      </c>
      <c r="B1889">
        <v>2019</v>
      </c>
      <c r="C1889">
        <v>2</v>
      </c>
      <c r="D1889" t="s">
        <v>6</v>
      </c>
      <c r="E1889">
        <v>25</v>
      </c>
    </row>
    <row r="1890" spans="1:5" x14ac:dyDescent="0.3">
      <c r="A1890" t="s">
        <v>45</v>
      </c>
      <c r="B1890">
        <v>2019</v>
      </c>
      <c r="C1890">
        <v>2</v>
      </c>
      <c r="D1890" t="s">
        <v>7</v>
      </c>
      <c r="E1890">
        <v>11</v>
      </c>
    </row>
    <row r="1891" spans="1:5" x14ac:dyDescent="0.3">
      <c r="A1891" t="s">
        <v>45</v>
      </c>
      <c r="B1891">
        <v>2019</v>
      </c>
      <c r="C1891">
        <v>2</v>
      </c>
      <c r="D1891" t="s">
        <v>8</v>
      </c>
      <c r="E1891">
        <v>25</v>
      </c>
    </row>
    <row r="1892" spans="1:5" x14ac:dyDescent="0.3">
      <c r="A1892" t="s">
        <v>45</v>
      </c>
      <c r="B1892">
        <v>2019</v>
      </c>
      <c r="C1892">
        <v>3</v>
      </c>
      <c r="D1892" t="s">
        <v>5</v>
      </c>
      <c r="E1892">
        <v>25</v>
      </c>
    </row>
    <row r="1893" spans="1:5" x14ac:dyDescent="0.3">
      <c r="A1893" t="s">
        <v>45</v>
      </c>
      <c r="B1893">
        <v>2019</v>
      </c>
      <c r="C1893">
        <v>3</v>
      </c>
      <c r="D1893" t="s">
        <v>6</v>
      </c>
      <c r="E1893">
        <v>43</v>
      </c>
    </row>
    <row r="1894" spans="1:5" x14ac:dyDescent="0.3">
      <c r="A1894" t="s">
        <v>45</v>
      </c>
      <c r="B1894">
        <v>2019</v>
      </c>
      <c r="C1894">
        <v>3</v>
      </c>
      <c r="D1894" t="s">
        <v>7</v>
      </c>
      <c r="E1894">
        <v>39</v>
      </c>
    </row>
    <row r="1895" spans="1:5" x14ac:dyDescent="0.3">
      <c r="A1895" t="s">
        <v>45</v>
      </c>
      <c r="B1895">
        <v>2019</v>
      </c>
      <c r="C1895">
        <v>3</v>
      </c>
      <c r="D1895" t="s">
        <v>8</v>
      </c>
      <c r="E1895">
        <v>47</v>
      </c>
    </row>
    <row r="1896" spans="1:5" x14ac:dyDescent="0.3">
      <c r="A1896" t="s">
        <v>45</v>
      </c>
      <c r="B1896">
        <v>2019</v>
      </c>
      <c r="C1896">
        <v>4</v>
      </c>
      <c r="D1896" t="s">
        <v>5</v>
      </c>
      <c r="E1896">
        <v>24</v>
      </c>
    </row>
    <row r="1897" spans="1:5" x14ac:dyDescent="0.3">
      <c r="A1897" t="s">
        <v>45</v>
      </c>
      <c r="B1897">
        <v>2019</v>
      </c>
      <c r="C1897">
        <v>4</v>
      </c>
      <c r="D1897" t="s">
        <v>6</v>
      </c>
      <c r="E1897">
        <v>46</v>
      </c>
    </row>
    <row r="1898" spans="1:5" x14ac:dyDescent="0.3">
      <c r="A1898" t="s">
        <v>45</v>
      </c>
      <c r="B1898">
        <v>2019</v>
      </c>
      <c r="C1898">
        <v>4</v>
      </c>
      <c r="D1898" t="s">
        <v>7</v>
      </c>
      <c r="E1898">
        <v>34</v>
      </c>
    </row>
    <row r="1899" spans="1:5" x14ac:dyDescent="0.3">
      <c r="A1899" t="s">
        <v>45</v>
      </c>
      <c r="B1899">
        <v>2019</v>
      </c>
      <c r="C1899">
        <v>4</v>
      </c>
      <c r="D1899" t="s">
        <v>8</v>
      </c>
      <c r="E1899">
        <v>50</v>
      </c>
    </row>
    <row r="1900" spans="1:5" x14ac:dyDescent="0.3">
      <c r="A1900" t="s">
        <v>45</v>
      </c>
      <c r="B1900">
        <v>2020</v>
      </c>
      <c r="C1900">
        <v>1</v>
      </c>
      <c r="D1900" t="s">
        <v>5</v>
      </c>
      <c r="E1900">
        <v>4</v>
      </c>
    </row>
    <row r="1901" spans="1:5" x14ac:dyDescent="0.3">
      <c r="A1901" t="s">
        <v>45</v>
      </c>
      <c r="B1901">
        <v>2020</v>
      </c>
      <c r="C1901">
        <v>1</v>
      </c>
      <c r="D1901" t="s">
        <v>6</v>
      </c>
      <c r="E1901">
        <v>17</v>
      </c>
    </row>
    <row r="1902" spans="1:5" x14ac:dyDescent="0.3">
      <c r="A1902" t="s">
        <v>45</v>
      </c>
      <c r="B1902">
        <v>2020</v>
      </c>
      <c r="C1902">
        <v>1</v>
      </c>
      <c r="D1902" t="s">
        <v>7</v>
      </c>
      <c r="E1902">
        <v>6</v>
      </c>
    </row>
    <row r="1903" spans="1:5" x14ac:dyDescent="0.3">
      <c r="A1903" t="s">
        <v>45</v>
      </c>
      <c r="B1903">
        <v>2020</v>
      </c>
      <c r="C1903">
        <v>1</v>
      </c>
      <c r="D1903" t="s">
        <v>8</v>
      </c>
      <c r="E1903">
        <v>20</v>
      </c>
    </row>
    <row r="1904" spans="1:5" x14ac:dyDescent="0.3">
      <c r="A1904" t="s">
        <v>45</v>
      </c>
      <c r="B1904">
        <v>2020</v>
      </c>
      <c r="C1904">
        <v>2</v>
      </c>
      <c r="D1904" t="s">
        <v>5</v>
      </c>
      <c r="E1904">
        <v>24</v>
      </c>
    </row>
    <row r="1905" spans="1:5" x14ac:dyDescent="0.3">
      <c r="A1905" t="s">
        <v>45</v>
      </c>
      <c r="B1905">
        <v>2020</v>
      </c>
      <c r="C1905">
        <v>2</v>
      </c>
      <c r="D1905" t="s">
        <v>6</v>
      </c>
      <c r="E1905">
        <v>57</v>
      </c>
    </row>
    <row r="1906" spans="1:5" x14ac:dyDescent="0.3">
      <c r="A1906" t="s">
        <v>45</v>
      </c>
      <c r="B1906">
        <v>2020</v>
      </c>
      <c r="C1906">
        <v>2</v>
      </c>
      <c r="D1906" t="s">
        <v>7</v>
      </c>
      <c r="E1906">
        <v>33</v>
      </c>
    </row>
    <row r="1907" spans="1:5" x14ac:dyDescent="0.3">
      <c r="A1907" t="s">
        <v>45</v>
      </c>
      <c r="B1907">
        <v>2020</v>
      </c>
      <c r="C1907">
        <v>2</v>
      </c>
      <c r="D1907" t="s">
        <v>8</v>
      </c>
      <c r="E1907">
        <v>57</v>
      </c>
    </row>
    <row r="1908" spans="1:5" x14ac:dyDescent="0.3">
      <c r="A1908" t="s">
        <v>45</v>
      </c>
      <c r="B1908">
        <v>2020</v>
      </c>
      <c r="C1908">
        <v>3</v>
      </c>
      <c r="D1908" t="s">
        <v>5</v>
      </c>
      <c r="E1908">
        <v>21</v>
      </c>
    </row>
    <row r="1909" spans="1:5" x14ac:dyDescent="0.3">
      <c r="A1909" t="s">
        <v>45</v>
      </c>
      <c r="B1909">
        <v>2020</v>
      </c>
      <c r="C1909">
        <v>3</v>
      </c>
      <c r="D1909" t="s">
        <v>6</v>
      </c>
      <c r="E1909">
        <v>52</v>
      </c>
    </row>
    <row r="1910" spans="1:5" x14ac:dyDescent="0.3">
      <c r="A1910" t="s">
        <v>45</v>
      </c>
      <c r="B1910">
        <v>2020</v>
      </c>
      <c r="C1910">
        <v>3</v>
      </c>
      <c r="D1910" t="s">
        <v>7</v>
      </c>
      <c r="E1910">
        <v>35</v>
      </c>
    </row>
    <row r="1911" spans="1:5" x14ac:dyDescent="0.3">
      <c r="A1911" t="s">
        <v>45</v>
      </c>
      <c r="B1911">
        <v>2020</v>
      </c>
      <c r="C1911">
        <v>3</v>
      </c>
      <c r="D1911" t="s">
        <v>8</v>
      </c>
      <c r="E1911">
        <v>58</v>
      </c>
    </row>
    <row r="1912" spans="1:5" x14ac:dyDescent="0.3">
      <c r="A1912" t="s">
        <v>45</v>
      </c>
      <c r="B1912">
        <v>2020</v>
      </c>
      <c r="C1912">
        <v>4</v>
      </c>
      <c r="D1912" t="s">
        <v>5</v>
      </c>
      <c r="E1912">
        <v>21</v>
      </c>
    </row>
    <row r="1913" spans="1:5" x14ac:dyDescent="0.3">
      <c r="A1913" t="s">
        <v>45</v>
      </c>
      <c r="B1913">
        <v>2020</v>
      </c>
      <c r="C1913">
        <v>4</v>
      </c>
      <c r="D1913" t="s">
        <v>6</v>
      </c>
      <c r="E1913">
        <v>53</v>
      </c>
    </row>
    <row r="1914" spans="1:5" x14ac:dyDescent="0.3">
      <c r="A1914" t="s">
        <v>45</v>
      </c>
      <c r="B1914">
        <v>2020</v>
      </c>
      <c r="C1914">
        <v>4</v>
      </c>
      <c r="D1914" t="s">
        <v>7</v>
      </c>
      <c r="E1914">
        <v>34</v>
      </c>
    </row>
    <row r="1915" spans="1:5" x14ac:dyDescent="0.3">
      <c r="A1915" t="s">
        <v>45</v>
      </c>
      <c r="B1915">
        <v>2020</v>
      </c>
      <c r="C1915">
        <v>4</v>
      </c>
      <c r="D1915" t="s">
        <v>8</v>
      </c>
      <c r="E1915">
        <v>57</v>
      </c>
    </row>
    <row r="1916" spans="1:5" x14ac:dyDescent="0.3">
      <c r="A1916" t="s">
        <v>45</v>
      </c>
      <c r="B1916">
        <v>2021</v>
      </c>
      <c r="C1916">
        <v>1</v>
      </c>
      <c r="D1916" t="s">
        <v>5</v>
      </c>
      <c r="E1916">
        <v>31</v>
      </c>
    </row>
    <row r="1917" spans="1:5" x14ac:dyDescent="0.3">
      <c r="A1917" t="s">
        <v>45</v>
      </c>
      <c r="B1917">
        <v>2021</v>
      </c>
      <c r="C1917">
        <v>1</v>
      </c>
      <c r="D1917" t="s">
        <v>6</v>
      </c>
      <c r="E1917">
        <v>57</v>
      </c>
    </row>
    <row r="1918" spans="1:5" x14ac:dyDescent="0.3">
      <c r="A1918" t="s">
        <v>45</v>
      </c>
      <c r="B1918">
        <v>2021</v>
      </c>
      <c r="C1918">
        <v>1</v>
      </c>
      <c r="D1918" t="s">
        <v>7</v>
      </c>
      <c r="E1918">
        <v>38</v>
      </c>
    </row>
    <row r="1919" spans="1:5" x14ac:dyDescent="0.3">
      <c r="A1919" t="s">
        <v>45</v>
      </c>
      <c r="B1919">
        <v>2021</v>
      </c>
      <c r="C1919">
        <v>1</v>
      </c>
      <c r="D1919" t="s">
        <v>8</v>
      </c>
      <c r="E1919">
        <v>59</v>
      </c>
    </row>
    <row r="1920" spans="1:5" x14ac:dyDescent="0.3">
      <c r="A1920" t="s">
        <v>45</v>
      </c>
      <c r="B1920">
        <v>2021</v>
      </c>
      <c r="C1920">
        <v>2</v>
      </c>
      <c r="D1920" t="s">
        <v>5</v>
      </c>
      <c r="E1920">
        <v>28</v>
      </c>
    </row>
    <row r="1921" spans="1:5" x14ac:dyDescent="0.3">
      <c r="A1921" t="s">
        <v>45</v>
      </c>
      <c r="B1921">
        <v>2021</v>
      </c>
      <c r="C1921">
        <v>2</v>
      </c>
      <c r="D1921" t="s">
        <v>6</v>
      </c>
      <c r="E1921">
        <v>52</v>
      </c>
    </row>
    <row r="1922" spans="1:5" x14ac:dyDescent="0.3">
      <c r="A1922" t="s">
        <v>45</v>
      </c>
      <c r="B1922">
        <v>2021</v>
      </c>
      <c r="C1922">
        <v>2</v>
      </c>
      <c r="D1922" t="s">
        <v>7</v>
      </c>
      <c r="E1922">
        <v>33</v>
      </c>
    </row>
    <row r="1923" spans="1:5" x14ac:dyDescent="0.3">
      <c r="A1923" t="s">
        <v>45</v>
      </c>
      <c r="B1923">
        <v>2021</v>
      </c>
      <c r="C1923">
        <v>2</v>
      </c>
      <c r="D1923" t="s">
        <v>8</v>
      </c>
      <c r="E1923">
        <v>52</v>
      </c>
    </row>
    <row r="1924" spans="1:5" x14ac:dyDescent="0.3">
      <c r="A1924" t="s">
        <v>45</v>
      </c>
      <c r="B1924">
        <v>2021</v>
      </c>
      <c r="C1924">
        <v>3</v>
      </c>
      <c r="D1924" t="s">
        <v>5</v>
      </c>
      <c r="E1924">
        <v>28</v>
      </c>
    </row>
    <row r="1925" spans="1:5" x14ac:dyDescent="0.3">
      <c r="A1925" t="s">
        <v>45</v>
      </c>
      <c r="B1925">
        <v>2021</v>
      </c>
      <c r="C1925">
        <v>3</v>
      </c>
      <c r="D1925" t="s">
        <v>6</v>
      </c>
      <c r="E1925">
        <v>54</v>
      </c>
    </row>
    <row r="1926" spans="1:5" x14ac:dyDescent="0.3">
      <c r="A1926" t="s">
        <v>45</v>
      </c>
      <c r="B1926">
        <v>2021</v>
      </c>
      <c r="C1926">
        <v>3</v>
      </c>
      <c r="D1926" t="s">
        <v>7</v>
      </c>
      <c r="E1926">
        <v>39</v>
      </c>
    </row>
    <row r="1927" spans="1:5" x14ac:dyDescent="0.3">
      <c r="A1927" t="s">
        <v>45</v>
      </c>
      <c r="B1927">
        <v>2021</v>
      </c>
      <c r="C1927">
        <v>3</v>
      </c>
      <c r="D1927" t="s">
        <v>8</v>
      </c>
      <c r="E1927">
        <v>52</v>
      </c>
    </row>
    <row r="1928" spans="1:5" x14ac:dyDescent="0.3">
      <c r="A1928" t="s">
        <v>45</v>
      </c>
      <c r="B1928">
        <v>2021</v>
      </c>
      <c r="C1928">
        <v>4</v>
      </c>
      <c r="D1928" t="s">
        <v>5</v>
      </c>
      <c r="E1928">
        <v>27</v>
      </c>
    </row>
    <row r="1929" spans="1:5" x14ac:dyDescent="0.3">
      <c r="A1929" t="s">
        <v>45</v>
      </c>
      <c r="B1929">
        <v>2021</v>
      </c>
      <c r="C1929">
        <v>4</v>
      </c>
      <c r="D1929" t="s">
        <v>6</v>
      </c>
      <c r="E1929">
        <v>52</v>
      </c>
    </row>
    <row r="1930" spans="1:5" x14ac:dyDescent="0.3">
      <c r="A1930" t="s">
        <v>45</v>
      </c>
      <c r="B1930">
        <v>2021</v>
      </c>
      <c r="C1930">
        <v>4</v>
      </c>
      <c r="D1930" t="s">
        <v>7</v>
      </c>
      <c r="E1930">
        <v>37</v>
      </c>
    </row>
    <row r="1931" spans="1:5" x14ac:dyDescent="0.3">
      <c r="A1931" t="s">
        <v>45</v>
      </c>
      <c r="B1931">
        <v>2021</v>
      </c>
      <c r="C1931">
        <v>4</v>
      </c>
      <c r="D1931" t="s">
        <v>8</v>
      </c>
      <c r="E1931">
        <v>58</v>
      </c>
    </row>
    <row r="1932" spans="1:5" x14ac:dyDescent="0.3">
      <c r="A1932" t="s">
        <v>46</v>
      </c>
      <c r="B1932">
        <v>2019</v>
      </c>
      <c r="C1932">
        <v>1</v>
      </c>
      <c r="D1932" t="s">
        <v>5</v>
      </c>
      <c r="E1932">
        <v>29</v>
      </c>
    </row>
    <row r="1933" spans="1:5" x14ac:dyDescent="0.3">
      <c r="A1933" t="s">
        <v>46</v>
      </c>
      <c r="B1933">
        <v>2019</v>
      </c>
      <c r="C1933">
        <v>1</v>
      </c>
      <c r="D1933" t="s">
        <v>10</v>
      </c>
      <c r="E1933">
        <v>8</v>
      </c>
    </row>
    <row r="1934" spans="1:5" x14ac:dyDescent="0.3">
      <c r="A1934" t="s">
        <v>46</v>
      </c>
      <c r="B1934">
        <v>2019</v>
      </c>
      <c r="C1934">
        <v>1</v>
      </c>
      <c r="D1934" t="s">
        <v>6</v>
      </c>
      <c r="E1934">
        <v>43</v>
      </c>
    </row>
    <row r="1935" spans="1:5" x14ac:dyDescent="0.3">
      <c r="A1935" t="s">
        <v>46</v>
      </c>
      <c r="B1935">
        <v>2019</v>
      </c>
      <c r="C1935">
        <v>1</v>
      </c>
      <c r="D1935" t="s">
        <v>11</v>
      </c>
      <c r="E1935">
        <v>1</v>
      </c>
    </row>
    <row r="1936" spans="1:5" x14ac:dyDescent="0.3">
      <c r="A1936" t="s">
        <v>46</v>
      </c>
      <c r="B1936">
        <v>2019</v>
      </c>
      <c r="C1936">
        <v>1</v>
      </c>
      <c r="D1936" t="s">
        <v>12</v>
      </c>
      <c r="E1936">
        <v>21</v>
      </c>
    </row>
    <row r="1937" spans="1:5" x14ac:dyDescent="0.3">
      <c r="A1937" t="s">
        <v>46</v>
      </c>
      <c r="B1937">
        <v>2019</v>
      </c>
      <c r="C1937">
        <v>1</v>
      </c>
      <c r="D1937" t="s">
        <v>7</v>
      </c>
      <c r="E1937">
        <v>45</v>
      </c>
    </row>
    <row r="1938" spans="1:5" x14ac:dyDescent="0.3">
      <c r="A1938" t="s">
        <v>46</v>
      </c>
      <c r="B1938">
        <v>2019</v>
      </c>
      <c r="C1938">
        <v>1</v>
      </c>
      <c r="D1938" t="s">
        <v>8</v>
      </c>
      <c r="E1938">
        <v>39</v>
      </c>
    </row>
    <row r="1939" spans="1:5" x14ac:dyDescent="0.3">
      <c r="A1939" t="s">
        <v>46</v>
      </c>
      <c r="B1939">
        <v>2019</v>
      </c>
      <c r="C1939">
        <v>1</v>
      </c>
      <c r="D1939" t="s">
        <v>14</v>
      </c>
      <c r="E1939">
        <v>23</v>
      </c>
    </row>
    <row r="1940" spans="1:5" x14ac:dyDescent="0.3">
      <c r="A1940" t="s">
        <v>46</v>
      </c>
      <c r="B1940">
        <v>2019</v>
      </c>
      <c r="C1940">
        <v>2</v>
      </c>
      <c r="D1940" t="s">
        <v>5</v>
      </c>
      <c r="E1940">
        <v>27</v>
      </c>
    </row>
    <row r="1941" spans="1:5" x14ac:dyDescent="0.3">
      <c r="A1941" t="s">
        <v>46</v>
      </c>
      <c r="B1941">
        <v>2019</v>
      </c>
      <c r="C1941">
        <v>2</v>
      </c>
      <c r="D1941" t="s">
        <v>10</v>
      </c>
      <c r="E1941">
        <v>8</v>
      </c>
    </row>
    <row r="1942" spans="1:5" x14ac:dyDescent="0.3">
      <c r="A1942" t="s">
        <v>46</v>
      </c>
      <c r="B1942">
        <v>2019</v>
      </c>
      <c r="C1942">
        <v>2</v>
      </c>
      <c r="D1942" t="s">
        <v>6</v>
      </c>
      <c r="E1942">
        <v>36</v>
      </c>
    </row>
    <row r="1943" spans="1:5" x14ac:dyDescent="0.3">
      <c r="A1943" t="s">
        <v>46</v>
      </c>
      <c r="B1943">
        <v>2019</v>
      </c>
      <c r="C1943">
        <v>2</v>
      </c>
      <c r="D1943" t="s">
        <v>11</v>
      </c>
      <c r="E1943">
        <v>1</v>
      </c>
    </row>
    <row r="1944" spans="1:5" x14ac:dyDescent="0.3">
      <c r="A1944" t="s">
        <v>46</v>
      </c>
      <c r="B1944">
        <v>2019</v>
      </c>
      <c r="C1944">
        <v>2</v>
      </c>
      <c r="D1944" t="s">
        <v>12</v>
      </c>
      <c r="E1944">
        <v>19</v>
      </c>
    </row>
    <row r="1945" spans="1:5" x14ac:dyDescent="0.3">
      <c r="A1945" t="s">
        <v>46</v>
      </c>
      <c r="B1945">
        <v>2019</v>
      </c>
      <c r="C1945">
        <v>2</v>
      </c>
      <c r="D1945" t="s">
        <v>7</v>
      </c>
      <c r="E1945">
        <v>50</v>
      </c>
    </row>
    <row r="1946" spans="1:5" x14ac:dyDescent="0.3">
      <c r="A1946" t="s">
        <v>46</v>
      </c>
      <c r="B1946">
        <v>2019</v>
      </c>
      <c r="C1946">
        <v>2</v>
      </c>
      <c r="D1946" t="s">
        <v>8</v>
      </c>
      <c r="E1946">
        <v>38</v>
      </c>
    </row>
    <row r="1947" spans="1:5" x14ac:dyDescent="0.3">
      <c r="A1947" t="s">
        <v>46</v>
      </c>
      <c r="B1947">
        <v>2019</v>
      </c>
      <c r="C1947">
        <v>2</v>
      </c>
      <c r="D1947" t="s">
        <v>14</v>
      </c>
      <c r="E1947">
        <v>21</v>
      </c>
    </row>
    <row r="1948" spans="1:5" x14ac:dyDescent="0.3">
      <c r="A1948" t="s">
        <v>46</v>
      </c>
      <c r="B1948">
        <v>2019</v>
      </c>
      <c r="C1948">
        <v>3</v>
      </c>
      <c r="D1948" t="s">
        <v>5</v>
      </c>
      <c r="E1948">
        <v>30</v>
      </c>
    </row>
    <row r="1949" spans="1:5" x14ac:dyDescent="0.3">
      <c r="A1949" t="s">
        <v>46</v>
      </c>
      <c r="B1949">
        <v>2019</v>
      </c>
      <c r="C1949">
        <v>3</v>
      </c>
      <c r="D1949" t="s">
        <v>10</v>
      </c>
      <c r="E1949">
        <v>8</v>
      </c>
    </row>
    <row r="1950" spans="1:5" x14ac:dyDescent="0.3">
      <c r="A1950" t="s">
        <v>46</v>
      </c>
      <c r="B1950">
        <v>2019</v>
      </c>
      <c r="C1950">
        <v>3</v>
      </c>
      <c r="D1950" t="s">
        <v>6</v>
      </c>
      <c r="E1950">
        <v>37</v>
      </c>
    </row>
    <row r="1951" spans="1:5" x14ac:dyDescent="0.3">
      <c r="A1951" t="s">
        <v>46</v>
      </c>
      <c r="B1951">
        <v>2019</v>
      </c>
      <c r="C1951">
        <v>3</v>
      </c>
      <c r="D1951" t="s">
        <v>11</v>
      </c>
      <c r="E1951">
        <v>1</v>
      </c>
    </row>
    <row r="1952" spans="1:5" x14ac:dyDescent="0.3">
      <c r="A1952" t="s">
        <v>46</v>
      </c>
      <c r="B1952">
        <v>2019</v>
      </c>
      <c r="C1952">
        <v>3</v>
      </c>
      <c r="D1952" t="s">
        <v>12</v>
      </c>
      <c r="E1952">
        <v>18</v>
      </c>
    </row>
    <row r="1953" spans="1:5" x14ac:dyDescent="0.3">
      <c r="A1953" t="s">
        <v>46</v>
      </c>
      <c r="B1953">
        <v>2019</v>
      </c>
      <c r="C1953">
        <v>3</v>
      </c>
      <c r="D1953" t="s">
        <v>7</v>
      </c>
      <c r="E1953">
        <v>46</v>
      </c>
    </row>
    <row r="1954" spans="1:5" x14ac:dyDescent="0.3">
      <c r="A1954" t="s">
        <v>46</v>
      </c>
      <c r="B1954">
        <v>2019</v>
      </c>
      <c r="C1954">
        <v>3</v>
      </c>
      <c r="D1954" t="s">
        <v>13</v>
      </c>
      <c r="E1954">
        <v>2</v>
      </c>
    </row>
    <row r="1955" spans="1:5" x14ac:dyDescent="0.3">
      <c r="A1955" t="s">
        <v>46</v>
      </c>
      <c r="B1955">
        <v>2019</v>
      </c>
      <c r="C1955">
        <v>3</v>
      </c>
      <c r="D1955" t="s">
        <v>8</v>
      </c>
      <c r="E1955">
        <v>36</v>
      </c>
    </row>
    <row r="1956" spans="1:5" x14ac:dyDescent="0.3">
      <c r="A1956" t="s">
        <v>46</v>
      </c>
      <c r="B1956">
        <v>2019</v>
      </c>
      <c r="C1956">
        <v>3</v>
      </c>
      <c r="D1956" t="s">
        <v>14</v>
      </c>
      <c r="E1956">
        <v>23</v>
      </c>
    </row>
    <row r="1957" spans="1:5" x14ac:dyDescent="0.3">
      <c r="A1957" t="s">
        <v>46</v>
      </c>
      <c r="B1957">
        <v>2019</v>
      </c>
      <c r="C1957">
        <v>4</v>
      </c>
      <c r="D1957" t="s">
        <v>5</v>
      </c>
      <c r="E1957">
        <v>31</v>
      </c>
    </row>
    <row r="1958" spans="1:5" x14ac:dyDescent="0.3">
      <c r="A1958" t="s">
        <v>46</v>
      </c>
      <c r="B1958">
        <v>2019</v>
      </c>
      <c r="C1958">
        <v>4</v>
      </c>
      <c r="D1958" t="s">
        <v>10</v>
      </c>
      <c r="E1958">
        <v>9</v>
      </c>
    </row>
    <row r="1959" spans="1:5" x14ac:dyDescent="0.3">
      <c r="A1959" t="s">
        <v>46</v>
      </c>
      <c r="B1959">
        <v>2019</v>
      </c>
      <c r="C1959">
        <v>4</v>
      </c>
      <c r="D1959" t="s">
        <v>6</v>
      </c>
      <c r="E1959">
        <v>38</v>
      </c>
    </row>
    <row r="1960" spans="1:5" x14ac:dyDescent="0.3">
      <c r="A1960" t="s">
        <v>46</v>
      </c>
      <c r="B1960">
        <v>2019</v>
      </c>
      <c r="C1960">
        <v>4</v>
      </c>
      <c r="D1960" t="s">
        <v>11</v>
      </c>
      <c r="E1960">
        <v>2</v>
      </c>
    </row>
    <row r="1961" spans="1:5" x14ac:dyDescent="0.3">
      <c r="A1961" t="s">
        <v>46</v>
      </c>
      <c r="B1961">
        <v>2019</v>
      </c>
      <c r="C1961">
        <v>4</v>
      </c>
      <c r="D1961" t="s">
        <v>12</v>
      </c>
      <c r="E1961">
        <v>21</v>
      </c>
    </row>
    <row r="1962" spans="1:5" x14ac:dyDescent="0.3">
      <c r="A1962" t="s">
        <v>46</v>
      </c>
      <c r="B1962">
        <v>2019</v>
      </c>
      <c r="C1962">
        <v>4</v>
      </c>
      <c r="D1962" t="s">
        <v>7</v>
      </c>
      <c r="E1962">
        <v>43</v>
      </c>
    </row>
    <row r="1963" spans="1:5" x14ac:dyDescent="0.3">
      <c r="A1963" t="s">
        <v>46</v>
      </c>
      <c r="B1963">
        <v>2019</v>
      </c>
      <c r="C1963">
        <v>4</v>
      </c>
      <c r="D1963" t="s">
        <v>13</v>
      </c>
      <c r="E1963">
        <v>1</v>
      </c>
    </row>
    <row r="1964" spans="1:5" x14ac:dyDescent="0.3">
      <c r="A1964" t="s">
        <v>46</v>
      </c>
      <c r="B1964">
        <v>2019</v>
      </c>
      <c r="C1964">
        <v>4</v>
      </c>
      <c r="D1964" t="s">
        <v>8</v>
      </c>
      <c r="E1964">
        <v>36</v>
      </c>
    </row>
    <row r="1965" spans="1:5" x14ac:dyDescent="0.3">
      <c r="A1965" t="s">
        <v>46</v>
      </c>
      <c r="B1965">
        <v>2019</v>
      </c>
      <c r="C1965">
        <v>4</v>
      </c>
      <c r="D1965" t="s">
        <v>14</v>
      </c>
      <c r="E1965">
        <v>24</v>
      </c>
    </row>
    <row r="1966" spans="1:5" x14ac:dyDescent="0.3">
      <c r="A1966" t="s">
        <v>46</v>
      </c>
      <c r="B1966">
        <v>2020</v>
      </c>
      <c r="C1966">
        <v>1</v>
      </c>
      <c r="D1966" t="s">
        <v>5</v>
      </c>
      <c r="E1966">
        <v>34</v>
      </c>
    </row>
    <row r="1967" spans="1:5" x14ac:dyDescent="0.3">
      <c r="A1967" t="s">
        <v>46</v>
      </c>
      <c r="B1967">
        <v>2020</v>
      </c>
      <c r="C1967">
        <v>1</v>
      </c>
      <c r="D1967" t="s">
        <v>10</v>
      </c>
      <c r="E1967">
        <v>8</v>
      </c>
    </row>
    <row r="1968" spans="1:5" x14ac:dyDescent="0.3">
      <c r="A1968" t="s">
        <v>46</v>
      </c>
      <c r="B1968">
        <v>2020</v>
      </c>
      <c r="C1968">
        <v>1</v>
      </c>
      <c r="D1968" t="s">
        <v>6</v>
      </c>
      <c r="E1968">
        <v>43</v>
      </c>
    </row>
    <row r="1969" spans="1:5" x14ac:dyDescent="0.3">
      <c r="A1969" t="s">
        <v>46</v>
      </c>
      <c r="B1969">
        <v>2020</v>
      </c>
      <c r="C1969">
        <v>1</v>
      </c>
      <c r="D1969" t="s">
        <v>11</v>
      </c>
      <c r="E1969">
        <v>1</v>
      </c>
    </row>
    <row r="1970" spans="1:5" x14ac:dyDescent="0.3">
      <c r="A1970" t="s">
        <v>46</v>
      </c>
      <c r="B1970">
        <v>2020</v>
      </c>
      <c r="C1970">
        <v>1</v>
      </c>
      <c r="D1970" t="s">
        <v>12</v>
      </c>
      <c r="E1970">
        <v>20</v>
      </c>
    </row>
    <row r="1971" spans="1:5" x14ac:dyDescent="0.3">
      <c r="A1971" t="s">
        <v>46</v>
      </c>
      <c r="B1971">
        <v>2020</v>
      </c>
      <c r="C1971">
        <v>1</v>
      </c>
      <c r="D1971" t="s">
        <v>7</v>
      </c>
      <c r="E1971">
        <v>43</v>
      </c>
    </row>
    <row r="1972" spans="1:5" x14ac:dyDescent="0.3">
      <c r="A1972" t="s">
        <v>46</v>
      </c>
      <c r="B1972">
        <v>2020</v>
      </c>
      <c r="C1972">
        <v>1</v>
      </c>
      <c r="D1972" t="s">
        <v>13</v>
      </c>
      <c r="E1972">
        <v>1</v>
      </c>
    </row>
    <row r="1973" spans="1:5" x14ac:dyDescent="0.3">
      <c r="A1973" t="s">
        <v>46</v>
      </c>
      <c r="B1973">
        <v>2020</v>
      </c>
      <c r="C1973">
        <v>1</v>
      </c>
      <c r="D1973" t="s">
        <v>8</v>
      </c>
      <c r="E1973">
        <v>36</v>
      </c>
    </row>
    <row r="1974" spans="1:5" x14ac:dyDescent="0.3">
      <c r="A1974" t="s">
        <v>46</v>
      </c>
      <c r="B1974">
        <v>2020</v>
      </c>
      <c r="C1974">
        <v>1</v>
      </c>
      <c r="D1974" t="s">
        <v>14</v>
      </c>
      <c r="E1974">
        <v>23</v>
      </c>
    </row>
    <row r="1975" spans="1:5" x14ac:dyDescent="0.3">
      <c r="A1975" t="s">
        <v>46</v>
      </c>
      <c r="B1975">
        <v>2020</v>
      </c>
      <c r="C1975">
        <v>2</v>
      </c>
      <c r="D1975" t="s">
        <v>5</v>
      </c>
      <c r="E1975">
        <v>31</v>
      </c>
    </row>
    <row r="1976" spans="1:5" x14ac:dyDescent="0.3">
      <c r="A1976" t="s">
        <v>46</v>
      </c>
      <c r="B1976">
        <v>2020</v>
      </c>
      <c r="C1976">
        <v>2</v>
      </c>
      <c r="D1976" t="s">
        <v>10</v>
      </c>
      <c r="E1976">
        <v>8</v>
      </c>
    </row>
    <row r="1977" spans="1:5" x14ac:dyDescent="0.3">
      <c r="A1977" t="s">
        <v>46</v>
      </c>
      <c r="B1977">
        <v>2020</v>
      </c>
      <c r="C1977">
        <v>2</v>
      </c>
      <c r="D1977" t="s">
        <v>6</v>
      </c>
      <c r="E1977">
        <v>49</v>
      </c>
    </row>
    <row r="1978" spans="1:5" x14ac:dyDescent="0.3">
      <c r="A1978" t="s">
        <v>46</v>
      </c>
      <c r="B1978">
        <v>2020</v>
      </c>
      <c r="C1978">
        <v>2</v>
      </c>
      <c r="D1978" t="s">
        <v>12</v>
      </c>
      <c r="E1978">
        <v>23</v>
      </c>
    </row>
    <row r="1979" spans="1:5" x14ac:dyDescent="0.3">
      <c r="A1979" t="s">
        <v>46</v>
      </c>
      <c r="B1979">
        <v>2020</v>
      </c>
      <c r="C1979">
        <v>2</v>
      </c>
      <c r="D1979" t="s">
        <v>7</v>
      </c>
      <c r="E1979">
        <v>43</v>
      </c>
    </row>
    <row r="1980" spans="1:5" x14ac:dyDescent="0.3">
      <c r="A1980" t="s">
        <v>46</v>
      </c>
      <c r="B1980">
        <v>2020</v>
      </c>
      <c r="C1980">
        <v>2</v>
      </c>
      <c r="D1980" t="s">
        <v>13</v>
      </c>
      <c r="E1980">
        <v>1</v>
      </c>
    </row>
    <row r="1981" spans="1:5" x14ac:dyDescent="0.3">
      <c r="A1981" t="s">
        <v>46</v>
      </c>
      <c r="B1981">
        <v>2020</v>
      </c>
      <c r="C1981">
        <v>2</v>
      </c>
      <c r="D1981" t="s">
        <v>8</v>
      </c>
      <c r="E1981">
        <v>42</v>
      </c>
    </row>
    <row r="1982" spans="1:5" x14ac:dyDescent="0.3">
      <c r="A1982" t="s">
        <v>46</v>
      </c>
      <c r="B1982">
        <v>2020</v>
      </c>
      <c r="C1982">
        <v>2</v>
      </c>
      <c r="D1982" t="s">
        <v>14</v>
      </c>
      <c r="E1982">
        <v>27</v>
      </c>
    </row>
    <row r="1983" spans="1:5" x14ac:dyDescent="0.3">
      <c r="A1983" t="s">
        <v>46</v>
      </c>
      <c r="B1983">
        <v>2020</v>
      </c>
      <c r="C1983">
        <v>3</v>
      </c>
      <c r="D1983" t="s">
        <v>5</v>
      </c>
      <c r="E1983">
        <v>31</v>
      </c>
    </row>
    <row r="1984" spans="1:5" x14ac:dyDescent="0.3">
      <c r="A1984" t="s">
        <v>46</v>
      </c>
      <c r="B1984">
        <v>2020</v>
      </c>
      <c r="C1984">
        <v>3</v>
      </c>
      <c r="D1984" t="s">
        <v>10</v>
      </c>
      <c r="E1984">
        <v>8</v>
      </c>
    </row>
    <row r="1985" spans="1:5" x14ac:dyDescent="0.3">
      <c r="A1985" t="s">
        <v>46</v>
      </c>
      <c r="B1985">
        <v>2020</v>
      </c>
      <c r="C1985">
        <v>3</v>
      </c>
      <c r="D1985" t="s">
        <v>6</v>
      </c>
      <c r="E1985">
        <v>50</v>
      </c>
    </row>
    <row r="1986" spans="1:5" x14ac:dyDescent="0.3">
      <c r="A1986" t="s">
        <v>46</v>
      </c>
      <c r="B1986">
        <v>2020</v>
      </c>
      <c r="C1986">
        <v>3</v>
      </c>
      <c r="D1986" t="s">
        <v>12</v>
      </c>
      <c r="E1986">
        <v>22</v>
      </c>
    </row>
    <row r="1987" spans="1:5" x14ac:dyDescent="0.3">
      <c r="A1987" t="s">
        <v>46</v>
      </c>
      <c r="B1987">
        <v>2020</v>
      </c>
      <c r="C1987">
        <v>3</v>
      </c>
      <c r="D1987" t="s">
        <v>7</v>
      </c>
      <c r="E1987">
        <v>44</v>
      </c>
    </row>
    <row r="1988" spans="1:5" x14ac:dyDescent="0.3">
      <c r="A1988" t="s">
        <v>46</v>
      </c>
      <c r="B1988">
        <v>2020</v>
      </c>
      <c r="C1988">
        <v>3</v>
      </c>
      <c r="D1988" t="s">
        <v>13</v>
      </c>
      <c r="E1988">
        <v>1</v>
      </c>
    </row>
    <row r="1989" spans="1:5" x14ac:dyDescent="0.3">
      <c r="A1989" t="s">
        <v>46</v>
      </c>
      <c r="B1989">
        <v>2020</v>
      </c>
      <c r="C1989">
        <v>3</v>
      </c>
      <c r="D1989" t="s">
        <v>8</v>
      </c>
      <c r="E1989">
        <v>46</v>
      </c>
    </row>
    <row r="1990" spans="1:5" x14ac:dyDescent="0.3">
      <c r="A1990" t="s">
        <v>46</v>
      </c>
      <c r="B1990">
        <v>2020</v>
      </c>
      <c r="C1990">
        <v>3</v>
      </c>
      <c r="D1990" t="s">
        <v>14</v>
      </c>
      <c r="E1990">
        <v>35</v>
      </c>
    </row>
    <row r="1991" spans="1:5" x14ac:dyDescent="0.3">
      <c r="A1991" t="s">
        <v>46</v>
      </c>
      <c r="B1991">
        <v>2020</v>
      </c>
      <c r="C1991">
        <v>4</v>
      </c>
      <c r="D1991" t="s">
        <v>5</v>
      </c>
      <c r="E1991">
        <v>31</v>
      </c>
    </row>
    <row r="1992" spans="1:5" x14ac:dyDescent="0.3">
      <c r="A1992" t="s">
        <v>46</v>
      </c>
      <c r="B1992">
        <v>2020</v>
      </c>
      <c r="C1992">
        <v>4</v>
      </c>
      <c r="D1992" t="s">
        <v>10</v>
      </c>
      <c r="E1992">
        <v>8</v>
      </c>
    </row>
    <row r="1993" spans="1:5" x14ac:dyDescent="0.3">
      <c r="A1993" t="s">
        <v>46</v>
      </c>
      <c r="B1993">
        <v>2020</v>
      </c>
      <c r="C1993">
        <v>4</v>
      </c>
      <c r="D1993" t="s">
        <v>6</v>
      </c>
      <c r="E1993">
        <v>48</v>
      </c>
    </row>
    <row r="1994" spans="1:5" x14ac:dyDescent="0.3">
      <c r="A1994" t="s">
        <v>46</v>
      </c>
      <c r="B1994">
        <v>2020</v>
      </c>
      <c r="C1994">
        <v>4</v>
      </c>
      <c r="D1994" t="s">
        <v>12</v>
      </c>
      <c r="E1994">
        <v>25</v>
      </c>
    </row>
    <row r="1995" spans="1:5" x14ac:dyDescent="0.3">
      <c r="A1995" t="s">
        <v>46</v>
      </c>
      <c r="B1995">
        <v>2020</v>
      </c>
      <c r="C1995">
        <v>4</v>
      </c>
      <c r="D1995" t="s">
        <v>7</v>
      </c>
      <c r="E1995">
        <v>40</v>
      </c>
    </row>
    <row r="1996" spans="1:5" x14ac:dyDescent="0.3">
      <c r="A1996" t="s">
        <v>46</v>
      </c>
      <c r="B1996">
        <v>2020</v>
      </c>
      <c r="C1996">
        <v>4</v>
      </c>
      <c r="D1996" t="s">
        <v>13</v>
      </c>
      <c r="E1996">
        <v>1</v>
      </c>
    </row>
    <row r="1997" spans="1:5" x14ac:dyDescent="0.3">
      <c r="A1997" t="s">
        <v>46</v>
      </c>
      <c r="B1997">
        <v>2020</v>
      </c>
      <c r="C1997">
        <v>4</v>
      </c>
      <c r="D1997" t="s">
        <v>8</v>
      </c>
      <c r="E1997">
        <v>49</v>
      </c>
    </row>
    <row r="1998" spans="1:5" x14ac:dyDescent="0.3">
      <c r="A1998" t="s">
        <v>46</v>
      </c>
      <c r="B1998">
        <v>2020</v>
      </c>
      <c r="C1998">
        <v>4</v>
      </c>
      <c r="D1998" t="s">
        <v>14</v>
      </c>
      <c r="E1998">
        <v>31</v>
      </c>
    </row>
    <row r="1999" spans="1:5" x14ac:dyDescent="0.3">
      <c r="A1999" t="s">
        <v>46</v>
      </c>
      <c r="B1999">
        <v>2021</v>
      </c>
      <c r="C1999">
        <v>1</v>
      </c>
      <c r="D1999" t="s">
        <v>5</v>
      </c>
      <c r="E1999">
        <v>35</v>
      </c>
    </row>
    <row r="2000" spans="1:5" x14ac:dyDescent="0.3">
      <c r="A2000" t="s">
        <v>46</v>
      </c>
      <c r="B2000">
        <v>2021</v>
      </c>
      <c r="C2000">
        <v>1</v>
      </c>
      <c r="D2000" t="s">
        <v>10</v>
      </c>
      <c r="E2000">
        <v>10</v>
      </c>
    </row>
    <row r="2001" spans="1:5" x14ac:dyDescent="0.3">
      <c r="A2001" t="s">
        <v>46</v>
      </c>
      <c r="B2001">
        <v>2021</v>
      </c>
      <c r="C2001">
        <v>1</v>
      </c>
      <c r="D2001" t="s">
        <v>6</v>
      </c>
      <c r="E2001">
        <v>48</v>
      </c>
    </row>
    <row r="2002" spans="1:5" x14ac:dyDescent="0.3">
      <c r="A2002" t="s">
        <v>46</v>
      </c>
      <c r="B2002">
        <v>2021</v>
      </c>
      <c r="C2002">
        <v>1</v>
      </c>
      <c r="D2002" t="s">
        <v>12</v>
      </c>
      <c r="E2002">
        <v>28</v>
      </c>
    </row>
    <row r="2003" spans="1:5" x14ac:dyDescent="0.3">
      <c r="A2003" t="s">
        <v>46</v>
      </c>
      <c r="B2003">
        <v>2021</v>
      </c>
      <c r="C2003">
        <v>1</v>
      </c>
      <c r="D2003" t="s">
        <v>7</v>
      </c>
      <c r="E2003">
        <v>50</v>
      </c>
    </row>
    <row r="2004" spans="1:5" x14ac:dyDescent="0.3">
      <c r="A2004" t="s">
        <v>46</v>
      </c>
      <c r="B2004">
        <v>2021</v>
      </c>
      <c r="C2004">
        <v>1</v>
      </c>
      <c r="D2004" t="s">
        <v>13</v>
      </c>
      <c r="E2004">
        <v>3</v>
      </c>
    </row>
    <row r="2005" spans="1:5" x14ac:dyDescent="0.3">
      <c r="A2005" t="s">
        <v>46</v>
      </c>
      <c r="B2005">
        <v>2021</v>
      </c>
      <c r="C2005">
        <v>1</v>
      </c>
      <c r="D2005" t="s">
        <v>8</v>
      </c>
      <c r="E2005">
        <v>55</v>
      </c>
    </row>
    <row r="2006" spans="1:5" x14ac:dyDescent="0.3">
      <c r="A2006" t="s">
        <v>46</v>
      </c>
      <c r="B2006">
        <v>2021</v>
      </c>
      <c r="C2006">
        <v>1</v>
      </c>
      <c r="D2006" t="s">
        <v>14</v>
      </c>
      <c r="E2006">
        <v>29</v>
      </c>
    </row>
    <row r="2007" spans="1:5" x14ac:dyDescent="0.3">
      <c r="A2007" t="s">
        <v>46</v>
      </c>
      <c r="B2007">
        <v>2021</v>
      </c>
      <c r="C2007">
        <v>2</v>
      </c>
      <c r="D2007" t="s">
        <v>5</v>
      </c>
      <c r="E2007">
        <v>44</v>
      </c>
    </row>
    <row r="2008" spans="1:5" x14ac:dyDescent="0.3">
      <c r="A2008" t="s">
        <v>46</v>
      </c>
      <c r="B2008">
        <v>2021</v>
      </c>
      <c r="C2008">
        <v>2</v>
      </c>
      <c r="D2008" t="s">
        <v>6</v>
      </c>
      <c r="E2008">
        <v>87</v>
      </c>
    </row>
    <row r="2009" spans="1:5" x14ac:dyDescent="0.3">
      <c r="A2009" t="s">
        <v>46</v>
      </c>
      <c r="B2009">
        <v>2021</v>
      </c>
      <c r="C2009">
        <v>2</v>
      </c>
      <c r="D2009" t="s">
        <v>7</v>
      </c>
      <c r="E2009">
        <v>55</v>
      </c>
    </row>
    <row r="2010" spans="1:5" x14ac:dyDescent="0.3">
      <c r="A2010" t="s">
        <v>46</v>
      </c>
      <c r="B2010">
        <v>2021</v>
      </c>
      <c r="C2010">
        <v>2</v>
      </c>
      <c r="D2010" t="s">
        <v>8</v>
      </c>
      <c r="E2010">
        <v>80</v>
      </c>
    </row>
    <row r="2011" spans="1:5" x14ac:dyDescent="0.3">
      <c r="A2011" t="s">
        <v>46</v>
      </c>
      <c r="B2011">
        <v>2021</v>
      </c>
      <c r="C2011">
        <v>3</v>
      </c>
      <c r="D2011" t="s">
        <v>5</v>
      </c>
      <c r="E2011">
        <v>46</v>
      </c>
    </row>
    <row r="2012" spans="1:5" x14ac:dyDescent="0.3">
      <c r="A2012" t="s">
        <v>46</v>
      </c>
      <c r="B2012">
        <v>2021</v>
      </c>
      <c r="C2012">
        <v>3</v>
      </c>
      <c r="D2012" t="s">
        <v>6</v>
      </c>
      <c r="E2012">
        <v>83</v>
      </c>
    </row>
    <row r="2013" spans="1:5" x14ac:dyDescent="0.3">
      <c r="A2013" t="s">
        <v>46</v>
      </c>
      <c r="B2013">
        <v>2021</v>
      </c>
      <c r="C2013">
        <v>3</v>
      </c>
      <c r="D2013" t="s">
        <v>7</v>
      </c>
      <c r="E2013">
        <v>55</v>
      </c>
    </row>
    <row r="2014" spans="1:5" x14ac:dyDescent="0.3">
      <c r="A2014" t="s">
        <v>46</v>
      </c>
      <c r="B2014">
        <v>2021</v>
      </c>
      <c r="C2014">
        <v>3</v>
      </c>
      <c r="D2014" t="s">
        <v>8</v>
      </c>
      <c r="E2014">
        <v>74</v>
      </c>
    </row>
    <row r="2015" spans="1:5" x14ac:dyDescent="0.3">
      <c r="A2015" t="s">
        <v>46</v>
      </c>
      <c r="B2015">
        <v>2021</v>
      </c>
      <c r="C2015">
        <v>4</v>
      </c>
      <c r="D2015" t="s">
        <v>5</v>
      </c>
      <c r="E2015">
        <v>38</v>
      </c>
    </row>
    <row r="2016" spans="1:5" x14ac:dyDescent="0.3">
      <c r="A2016" t="s">
        <v>46</v>
      </c>
      <c r="B2016">
        <v>2021</v>
      </c>
      <c r="C2016">
        <v>4</v>
      </c>
      <c r="D2016" t="s">
        <v>6</v>
      </c>
      <c r="E2016">
        <v>82</v>
      </c>
    </row>
    <row r="2017" spans="1:5" x14ac:dyDescent="0.3">
      <c r="A2017" t="s">
        <v>46</v>
      </c>
      <c r="B2017">
        <v>2021</v>
      </c>
      <c r="C2017">
        <v>4</v>
      </c>
      <c r="D2017" t="s">
        <v>7</v>
      </c>
      <c r="E2017">
        <v>53</v>
      </c>
    </row>
    <row r="2018" spans="1:5" x14ac:dyDescent="0.3">
      <c r="A2018" t="s">
        <v>46</v>
      </c>
      <c r="B2018">
        <v>2021</v>
      </c>
      <c r="C2018">
        <v>4</v>
      </c>
      <c r="D2018" t="s">
        <v>8</v>
      </c>
      <c r="E2018">
        <v>72</v>
      </c>
    </row>
    <row r="2019" spans="1:5" x14ac:dyDescent="0.3">
      <c r="A2019" t="s">
        <v>47</v>
      </c>
      <c r="B2019">
        <v>2019</v>
      </c>
      <c r="C2019">
        <v>1</v>
      </c>
      <c r="D2019" t="s">
        <v>5</v>
      </c>
      <c r="E2019">
        <v>107</v>
      </c>
    </row>
    <row r="2020" spans="1:5" x14ac:dyDescent="0.3">
      <c r="A2020" t="s">
        <v>47</v>
      </c>
      <c r="B2020">
        <v>2019</v>
      </c>
      <c r="C2020">
        <v>1</v>
      </c>
      <c r="D2020" t="s">
        <v>6</v>
      </c>
      <c r="E2020">
        <v>149</v>
      </c>
    </row>
    <row r="2021" spans="1:5" x14ac:dyDescent="0.3">
      <c r="A2021" t="s">
        <v>47</v>
      </c>
      <c r="B2021">
        <v>2019</v>
      </c>
      <c r="C2021">
        <v>1</v>
      </c>
      <c r="D2021" t="s">
        <v>7</v>
      </c>
      <c r="E2021">
        <v>147</v>
      </c>
    </row>
    <row r="2022" spans="1:5" x14ac:dyDescent="0.3">
      <c r="A2022" t="s">
        <v>47</v>
      </c>
      <c r="B2022">
        <v>2019</v>
      </c>
      <c r="C2022">
        <v>1</v>
      </c>
      <c r="D2022" t="s">
        <v>8</v>
      </c>
      <c r="E2022">
        <v>131</v>
      </c>
    </row>
    <row r="2023" spans="1:5" x14ac:dyDescent="0.3">
      <c r="A2023" t="s">
        <v>47</v>
      </c>
      <c r="B2023">
        <v>2019</v>
      </c>
      <c r="C2023">
        <v>2</v>
      </c>
      <c r="D2023" t="s">
        <v>5</v>
      </c>
      <c r="E2023">
        <v>88</v>
      </c>
    </row>
    <row r="2024" spans="1:5" x14ac:dyDescent="0.3">
      <c r="A2024" t="s">
        <v>47</v>
      </c>
      <c r="B2024">
        <v>2019</v>
      </c>
      <c r="C2024">
        <v>2</v>
      </c>
      <c r="D2024" t="s">
        <v>6</v>
      </c>
      <c r="E2024">
        <v>147</v>
      </c>
    </row>
    <row r="2025" spans="1:5" x14ac:dyDescent="0.3">
      <c r="A2025" t="s">
        <v>47</v>
      </c>
      <c r="B2025">
        <v>2019</v>
      </c>
      <c r="C2025">
        <v>2</v>
      </c>
      <c r="D2025" t="s">
        <v>7</v>
      </c>
      <c r="E2025">
        <v>137</v>
      </c>
    </row>
    <row r="2026" spans="1:5" x14ac:dyDescent="0.3">
      <c r="A2026" t="s">
        <v>47</v>
      </c>
      <c r="B2026">
        <v>2019</v>
      </c>
      <c r="C2026">
        <v>2</v>
      </c>
      <c r="D2026" t="s">
        <v>8</v>
      </c>
      <c r="E2026">
        <v>114</v>
      </c>
    </row>
    <row r="2027" spans="1:5" x14ac:dyDescent="0.3">
      <c r="A2027" t="s">
        <v>47</v>
      </c>
      <c r="B2027">
        <v>2019</v>
      </c>
      <c r="C2027">
        <v>3</v>
      </c>
      <c r="D2027" t="s">
        <v>5</v>
      </c>
      <c r="E2027">
        <v>85</v>
      </c>
    </row>
    <row r="2028" spans="1:5" x14ac:dyDescent="0.3">
      <c r="A2028" t="s">
        <v>47</v>
      </c>
      <c r="B2028">
        <v>2019</v>
      </c>
      <c r="C2028">
        <v>3</v>
      </c>
      <c r="D2028" t="s">
        <v>6</v>
      </c>
      <c r="E2028">
        <v>140</v>
      </c>
    </row>
    <row r="2029" spans="1:5" x14ac:dyDescent="0.3">
      <c r="A2029" t="s">
        <v>47</v>
      </c>
      <c r="B2029">
        <v>2019</v>
      </c>
      <c r="C2029">
        <v>3</v>
      </c>
      <c r="D2029" t="s">
        <v>7</v>
      </c>
      <c r="E2029">
        <v>138</v>
      </c>
    </row>
    <row r="2030" spans="1:5" x14ac:dyDescent="0.3">
      <c r="A2030" t="s">
        <v>47</v>
      </c>
      <c r="B2030">
        <v>2019</v>
      </c>
      <c r="C2030">
        <v>3</v>
      </c>
      <c r="D2030" t="s">
        <v>8</v>
      </c>
      <c r="E2030">
        <v>108</v>
      </c>
    </row>
    <row r="2031" spans="1:5" x14ac:dyDescent="0.3">
      <c r="A2031" t="s">
        <v>47</v>
      </c>
      <c r="B2031">
        <v>2019</v>
      </c>
      <c r="C2031">
        <v>4</v>
      </c>
      <c r="D2031" t="s">
        <v>5</v>
      </c>
      <c r="E2031">
        <v>82</v>
      </c>
    </row>
    <row r="2032" spans="1:5" x14ac:dyDescent="0.3">
      <c r="A2032" t="s">
        <v>47</v>
      </c>
      <c r="B2032">
        <v>2019</v>
      </c>
      <c r="C2032">
        <v>4</v>
      </c>
      <c r="D2032" t="s">
        <v>6</v>
      </c>
      <c r="E2032">
        <v>150</v>
      </c>
    </row>
    <row r="2033" spans="1:5" x14ac:dyDescent="0.3">
      <c r="A2033" t="s">
        <v>47</v>
      </c>
      <c r="B2033">
        <v>2019</v>
      </c>
      <c r="C2033">
        <v>4</v>
      </c>
      <c r="D2033" t="s">
        <v>7</v>
      </c>
      <c r="E2033">
        <v>130</v>
      </c>
    </row>
    <row r="2034" spans="1:5" x14ac:dyDescent="0.3">
      <c r="A2034" t="s">
        <v>47</v>
      </c>
      <c r="B2034">
        <v>2019</v>
      </c>
      <c r="C2034">
        <v>4</v>
      </c>
      <c r="D2034" t="s">
        <v>8</v>
      </c>
      <c r="E2034">
        <v>105</v>
      </c>
    </row>
    <row r="2035" spans="1:5" x14ac:dyDescent="0.3">
      <c r="A2035" t="s">
        <v>47</v>
      </c>
      <c r="B2035">
        <v>2020</v>
      </c>
      <c r="C2035">
        <v>1</v>
      </c>
      <c r="D2035" t="s">
        <v>5</v>
      </c>
      <c r="E2035">
        <v>76</v>
      </c>
    </row>
    <row r="2036" spans="1:5" x14ac:dyDescent="0.3">
      <c r="A2036" t="s">
        <v>47</v>
      </c>
      <c r="B2036">
        <v>2020</v>
      </c>
      <c r="C2036">
        <v>1</v>
      </c>
      <c r="D2036" t="s">
        <v>6</v>
      </c>
      <c r="E2036">
        <v>167</v>
      </c>
    </row>
    <row r="2037" spans="1:5" x14ac:dyDescent="0.3">
      <c r="A2037" t="s">
        <v>47</v>
      </c>
      <c r="B2037">
        <v>2020</v>
      </c>
      <c r="C2037">
        <v>1</v>
      </c>
      <c r="D2037" t="s">
        <v>7</v>
      </c>
      <c r="E2037">
        <v>129</v>
      </c>
    </row>
    <row r="2038" spans="1:5" x14ac:dyDescent="0.3">
      <c r="A2038" t="s">
        <v>47</v>
      </c>
      <c r="B2038">
        <v>2020</v>
      </c>
      <c r="C2038">
        <v>1</v>
      </c>
      <c r="D2038" t="s">
        <v>8</v>
      </c>
      <c r="E2038">
        <v>113</v>
      </c>
    </row>
    <row r="2039" spans="1:5" x14ac:dyDescent="0.3">
      <c r="A2039" t="s">
        <v>47</v>
      </c>
      <c r="B2039">
        <v>2020</v>
      </c>
      <c r="C2039">
        <v>2</v>
      </c>
      <c r="D2039" t="s">
        <v>5</v>
      </c>
      <c r="E2039">
        <v>72</v>
      </c>
    </row>
    <row r="2040" spans="1:5" x14ac:dyDescent="0.3">
      <c r="A2040" t="s">
        <v>47</v>
      </c>
      <c r="B2040">
        <v>2020</v>
      </c>
      <c r="C2040">
        <v>2</v>
      </c>
      <c r="D2040" t="s">
        <v>6</v>
      </c>
      <c r="E2040">
        <v>164</v>
      </c>
    </row>
    <row r="2041" spans="1:5" x14ac:dyDescent="0.3">
      <c r="A2041" t="s">
        <v>47</v>
      </c>
      <c r="B2041">
        <v>2020</v>
      </c>
      <c r="C2041">
        <v>2</v>
      </c>
      <c r="D2041" t="s">
        <v>7</v>
      </c>
      <c r="E2041">
        <v>126</v>
      </c>
    </row>
    <row r="2042" spans="1:5" x14ac:dyDescent="0.3">
      <c r="A2042" t="s">
        <v>47</v>
      </c>
      <c r="B2042">
        <v>2020</v>
      </c>
      <c r="C2042">
        <v>2</v>
      </c>
      <c r="D2042" t="s">
        <v>8</v>
      </c>
      <c r="E2042">
        <v>119</v>
      </c>
    </row>
    <row r="2043" spans="1:5" x14ac:dyDescent="0.3">
      <c r="A2043" t="s">
        <v>47</v>
      </c>
      <c r="B2043">
        <v>2020</v>
      </c>
      <c r="C2043">
        <v>3</v>
      </c>
      <c r="D2043" t="s">
        <v>5</v>
      </c>
      <c r="E2043">
        <v>70</v>
      </c>
    </row>
    <row r="2044" spans="1:5" x14ac:dyDescent="0.3">
      <c r="A2044" t="s">
        <v>47</v>
      </c>
      <c r="B2044">
        <v>2020</v>
      </c>
      <c r="C2044">
        <v>3</v>
      </c>
      <c r="D2044" t="s">
        <v>6</v>
      </c>
      <c r="E2044">
        <v>157</v>
      </c>
    </row>
    <row r="2045" spans="1:5" x14ac:dyDescent="0.3">
      <c r="A2045" t="s">
        <v>47</v>
      </c>
      <c r="B2045">
        <v>2020</v>
      </c>
      <c r="C2045">
        <v>3</v>
      </c>
      <c r="D2045" t="s">
        <v>7</v>
      </c>
      <c r="E2045">
        <v>127</v>
      </c>
    </row>
    <row r="2046" spans="1:5" x14ac:dyDescent="0.3">
      <c r="A2046" t="s">
        <v>47</v>
      </c>
      <c r="B2046">
        <v>2020</v>
      </c>
      <c r="C2046">
        <v>3</v>
      </c>
      <c r="D2046" t="s">
        <v>8</v>
      </c>
      <c r="E2046">
        <v>116</v>
      </c>
    </row>
    <row r="2047" spans="1:5" x14ac:dyDescent="0.3">
      <c r="A2047" t="s">
        <v>47</v>
      </c>
      <c r="B2047">
        <v>2020</v>
      </c>
      <c r="C2047">
        <v>4</v>
      </c>
      <c r="D2047" t="s">
        <v>5</v>
      </c>
      <c r="E2047">
        <v>73</v>
      </c>
    </row>
    <row r="2048" spans="1:5" x14ac:dyDescent="0.3">
      <c r="A2048" t="s">
        <v>47</v>
      </c>
      <c r="B2048">
        <v>2020</v>
      </c>
      <c r="C2048">
        <v>4</v>
      </c>
      <c r="D2048" t="s">
        <v>6</v>
      </c>
      <c r="E2048">
        <v>150</v>
      </c>
    </row>
    <row r="2049" spans="1:5" x14ac:dyDescent="0.3">
      <c r="A2049" t="s">
        <v>47</v>
      </c>
      <c r="B2049">
        <v>2020</v>
      </c>
      <c r="C2049">
        <v>4</v>
      </c>
      <c r="D2049" t="s">
        <v>7</v>
      </c>
      <c r="E2049">
        <v>126</v>
      </c>
    </row>
    <row r="2050" spans="1:5" x14ac:dyDescent="0.3">
      <c r="A2050" t="s">
        <v>47</v>
      </c>
      <c r="B2050">
        <v>2020</v>
      </c>
      <c r="C2050">
        <v>4</v>
      </c>
      <c r="D2050" t="s">
        <v>8</v>
      </c>
      <c r="E2050">
        <v>113</v>
      </c>
    </row>
    <row r="2051" spans="1:5" x14ac:dyDescent="0.3">
      <c r="A2051" t="s">
        <v>47</v>
      </c>
      <c r="B2051">
        <v>2021</v>
      </c>
      <c r="C2051">
        <v>1</v>
      </c>
      <c r="D2051" t="s">
        <v>5</v>
      </c>
      <c r="E2051">
        <v>82</v>
      </c>
    </row>
    <row r="2052" spans="1:5" x14ac:dyDescent="0.3">
      <c r="A2052" t="s">
        <v>47</v>
      </c>
      <c r="B2052">
        <v>2021</v>
      </c>
      <c r="C2052">
        <v>1</v>
      </c>
      <c r="D2052" t="s">
        <v>6</v>
      </c>
      <c r="E2052">
        <v>168</v>
      </c>
    </row>
    <row r="2053" spans="1:5" x14ac:dyDescent="0.3">
      <c r="A2053" t="s">
        <v>47</v>
      </c>
      <c r="B2053">
        <v>2021</v>
      </c>
      <c r="C2053">
        <v>1</v>
      </c>
      <c r="D2053" t="s">
        <v>7</v>
      </c>
      <c r="E2053">
        <v>136</v>
      </c>
    </row>
    <row r="2054" spans="1:5" x14ac:dyDescent="0.3">
      <c r="A2054" t="s">
        <v>47</v>
      </c>
      <c r="B2054">
        <v>2021</v>
      </c>
      <c r="C2054">
        <v>1</v>
      </c>
      <c r="D2054" t="s">
        <v>8</v>
      </c>
      <c r="E2054">
        <v>117</v>
      </c>
    </row>
    <row r="2055" spans="1:5" x14ac:dyDescent="0.3">
      <c r="A2055" t="s">
        <v>47</v>
      </c>
      <c r="B2055">
        <v>2021</v>
      </c>
      <c r="C2055">
        <v>2</v>
      </c>
      <c r="D2055" t="s">
        <v>5</v>
      </c>
      <c r="E2055">
        <v>63</v>
      </c>
    </row>
    <row r="2056" spans="1:5" x14ac:dyDescent="0.3">
      <c r="A2056" t="s">
        <v>47</v>
      </c>
      <c r="B2056">
        <v>2021</v>
      </c>
      <c r="C2056">
        <v>2</v>
      </c>
      <c r="D2056" t="s">
        <v>6</v>
      </c>
      <c r="E2056">
        <v>182</v>
      </c>
    </row>
    <row r="2057" spans="1:5" x14ac:dyDescent="0.3">
      <c r="A2057" t="s">
        <v>47</v>
      </c>
      <c r="B2057">
        <v>2021</v>
      </c>
      <c r="C2057">
        <v>2</v>
      </c>
      <c r="D2057" t="s">
        <v>7</v>
      </c>
      <c r="E2057">
        <v>134</v>
      </c>
    </row>
    <row r="2058" spans="1:5" x14ac:dyDescent="0.3">
      <c r="A2058" t="s">
        <v>47</v>
      </c>
      <c r="B2058">
        <v>2021</v>
      </c>
      <c r="C2058">
        <v>2</v>
      </c>
      <c r="D2058" t="s">
        <v>8</v>
      </c>
      <c r="E2058">
        <v>114</v>
      </c>
    </row>
    <row r="2059" spans="1:5" x14ac:dyDescent="0.3">
      <c r="A2059" t="s">
        <v>47</v>
      </c>
      <c r="B2059">
        <v>2021</v>
      </c>
      <c r="C2059">
        <v>3</v>
      </c>
      <c r="D2059" t="s">
        <v>5</v>
      </c>
      <c r="E2059">
        <v>67</v>
      </c>
    </row>
    <row r="2060" spans="1:5" x14ac:dyDescent="0.3">
      <c r="A2060" t="s">
        <v>47</v>
      </c>
      <c r="B2060">
        <v>2021</v>
      </c>
      <c r="C2060">
        <v>3</v>
      </c>
      <c r="D2060" t="s">
        <v>6</v>
      </c>
      <c r="E2060">
        <v>184</v>
      </c>
    </row>
    <row r="2061" spans="1:5" x14ac:dyDescent="0.3">
      <c r="A2061" t="s">
        <v>47</v>
      </c>
      <c r="B2061">
        <v>2021</v>
      </c>
      <c r="C2061">
        <v>3</v>
      </c>
      <c r="D2061" t="s">
        <v>7</v>
      </c>
      <c r="E2061">
        <v>133</v>
      </c>
    </row>
    <row r="2062" spans="1:5" x14ac:dyDescent="0.3">
      <c r="A2062" t="s">
        <v>47</v>
      </c>
      <c r="B2062">
        <v>2021</v>
      </c>
      <c r="C2062">
        <v>3</v>
      </c>
      <c r="D2062" t="s">
        <v>8</v>
      </c>
      <c r="E2062">
        <v>112</v>
      </c>
    </row>
    <row r="2063" spans="1:5" x14ac:dyDescent="0.3">
      <c r="A2063" t="s">
        <v>47</v>
      </c>
      <c r="B2063">
        <v>2021</v>
      </c>
      <c r="C2063">
        <v>4</v>
      </c>
      <c r="D2063" t="s">
        <v>5</v>
      </c>
      <c r="E2063">
        <v>64</v>
      </c>
    </row>
    <row r="2064" spans="1:5" x14ac:dyDescent="0.3">
      <c r="A2064" t="s">
        <v>47</v>
      </c>
      <c r="B2064">
        <v>2021</v>
      </c>
      <c r="C2064">
        <v>4</v>
      </c>
      <c r="D2064" t="s">
        <v>6</v>
      </c>
      <c r="E2064">
        <v>174</v>
      </c>
    </row>
    <row r="2065" spans="1:5" x14ac:dyDescent="0.3">
      <c r="A2065" t="s">
        <v>47</v>
      </c>
      <c r="B2065">
        <v>2021</v>
      </c>
      <c r="C2065">
        <v>4</v>
      </c>
      <c r="D2065" t="s">
        <v>7</v>
      </c>
      <c r="E2065">
        <v>133</v>
      </c>
    </row>
    <row r="2066" spans="1:5" x14ac:dyDescent="0.3">
      <c r="A2066" t="s">
        <v>47</v>
      </c>
      <c r="B2066">
        <v>2021</v>
      </c>
      <c r="C2066">
        <v>4</v>
      </c>
      <c r="D2066" t="s">
        <v>8</v>
      </c>
      <c r="E2066">
        <v>116</v>
      </c>
    </row>
    <row r="2067" spans="1:5" x14ac:dyDescent="0.3">
      <c r="A2067" t="s">
        <v>48</v>
      </c>
      <c r="B2067">
        <v>2019</v>
      </c>
      <c r="C2067">
        <v>1</v>
      </c>
      <c r="D2067" t="s">
        <v>5</v>
      </c>
      <c r="E2067">
        <v>41</v>
      </c>
    </row>
    <row r="2068" spans="1:5" x14ac:dyDescent="0.3">
      <c r="A2068" t="s">
        <v>48</v>
      </c>
      <c r="B2068">
        <v>2019</v>
      </c>
      <c r="C2068">
        <v>1</v>
      </c>
      <c r="D2068" t="s">
        <v>10</v>
      </c>
      <c r="E2068">
        <v>22</v>
      </c>
    </row>
    <row r="2069" spans="1:5" x14ac:dyDescent="0.3">
      <c r="A2069" t="s">
        <v>48</v>
      </c>
      <c r="B2069">
        <v>2019</v>
      </c>
      <c r="C2069">
        <v>1</v>
      </c>
      <c r="D2069" t="s">
        <v>6</v>
      </c>
      <c r="E2069">
        <v>68</v>
      </c>
    </row>
    <row r="2070" spans="1:5" x14ac:dyDescent="0.3">
      <c r="A2070" t="s">
        <v>48</v>
      </c>
      <c r="B2070">
        <v>2019</v>
      </c>
      <c r="C2070">
        <v>1</v>
      </c>
      <c r="D2070" t="s">
        <v>11</v>
      </c>
      <c r="E2070">
        <v>1</v>
      </c>
    </row>
    <row r="2071" spans="1:5" x14ac:dyDescent="0.3">
      <c r="A2071" t="s">
        <v>48</v>
      </c>
      <c r="B2071">
        <v>2019</v>
      </c>
      <c r="C2071">
        <v>1</v>
      </c>
      <c r="D2071" t="s">
        <v>12</v>
      </c>
      <c r="E2071">
        <v>40</v>
      </c>
    </row>
    <row r="2072" spans="1:5" x14ac:dyDescent="0.3">
      <c r="A2072" t="s">
        <v>48</v>
      </c>
      <c r="B2072">
        <v>2019</v>
      </c>
      <c r="C2072">
        <v>1</v>
      </c>
      <c r="D2072" t="s">
        <v>7</v>
      </c>
      <c r="E2072">
        <v>108</v>
      </c>
    </row>
    <row r="2073" spans="1:5" x14ac:dyDescent="0.3">
      <c r="A2073" t="s">
        <v>48</v>
      </c>
      <c r="B2073">
        <v>2019</v>
      </c>
      <c r="C2073">
        <v>1</v>
      </c>
      <c r="D2073" t="s">
        <v>13</v>
      </c>
      <c r="E2073">
        <v>8</v>
      </c>
    </row>
    <row r="2074" spans="1:5" x14ac:dyDescent="0.3">
      <c r="A2074" t="s">
        <v>48</v>
      </c>
      <c r="B2074">
        <v>2019</v>
      </c>
      <c r="C2074">
        <v>1</v>
      </c>
      <c r="D2074" t="s">
        <v>8</v>
      </c>
      <c r="E2074">
        <v>54</v>
      </c>
    </row>
    <row r="2075" spans="1:5" x14ac:dyDescent="0.3">
      <c r="A2075" t="s">
        <v>48</v>
      </c>
      <c r="B2075">
        <v>2019</v>
      </c>
      <c r="C2075">
        <v>1</v>
      </c>
      <c r="D2075" t="s">
        <v>14</v>
      </c>
      <c r="E2075">
        <v>42</v>
      </c>
    </row>
    <row r="2076" spans="1:5" x14ac:dyDescent="0.3">
      <c r="A2076" t="s">
        <v>48</v>
      </c>
      <c r="B2076">
        <v>2019</v>
      </c>
      <c r="C2076">
        <v>2</v>
      </c>
      <c r="D2076" t="s">
        <v>5</v>
      </c>
      <c r="E2076">
        <v>40</v>
      </c>
    </row>
    <row r="2077" spans="1:5" x14ac:dyDescent="0.3">
      <c r="A2077" t="s">
        <v>48</v>
      </c>
      <c r="B2077">
        <v>2019</v>
      </c>
      <c r="C2077">
        <v>2</v>
      </c>
      <c r="D2077" t="s">
        <v>10</v>
      </c>
      <c r="E2077">
        <v>22</v>
      </c>
    </row>
    <row r="2078" spans="1:5" x14ac:dyDescent="0.3">
      <c r="A2078" t="s">
        <v>48</v>
      </c>
      <c r="B2078">
        <v>2019</v>
      </c>
      <c r="C2078">
        <v>2</v>
      </c>
      <c r="D2078" t="s">
        <v>6</v>
      </c>
      <c r="E2078">
        <v>60</v>
      </c>
    </row>
    <row r="2079" spans="1:5" x14ac:dyDescent="0.3">
      <c r="A2079" t="s">
        <v>48</v>
      </c>
      <c r="B2079">
        <v>2019</v>
      </c>
      <c r="C2079">
        <v>2</v>
      </c>
      <c r="D2079" t="s">
        <v>11</v>
      </c>
      <c r="E2079">
        <v>1</v>
      </c>
    </row>
    <row r="2080" spans="1:5" x14ac:dyDescent="0.3">
      <c r="A2080" t="s">
        <v>48</v>
      </c>
      <c r="B2080">
        <v>2019</v>
      </c>
      <c r="C2080">
        <v>2</v>
      </c>
      <c r="D2080" t="s">
        <v>12</v>
      </c>
      <c r="E2080">
        <v>45</v>
      </c>
    </row>
    <row r="2081" spans="1:5" x14ac:dyDescent="0.3">
      <c r="A2081" t="s">
        <v>48</v>
      </c>
      <c r="B2081">
        <v>2019</v>
      </c>
      <c r="C2081">
        <v>2</v>
      </c>
      <c r="D2081" t="s">
        <v>7</v>
      </c>
      <c r="E2081">
        <v>104</v>
      </c>
    </row>
    <row r="2082" spans="1:5" x14ac:dyDescent="0.3">
      <c r="A2082" t="s">
        <v>48</v>
      </c>
      <c r="B2082">
        <v>2019</v>
      </c>
      <c r="C2082">
        <v>2</v>
      </c>
      <c r="D2082" t="s">
        <v>13</v>
      </c>
      <c r="E2082">
        <v>8</v>
      </c>
    </row>
    <row r="2083" spans="1:5" x14ac:dyDescent="0.3">
      <c r="A2083" t="s">
        <v>48</v>
      </c>
      <c r="B2083">
        <v>2019</v>
      </c>
      <c r="C2083">
        <v>2</v>
      </c>
      <c r="D2083" t="s">
        <v>8</v>
      </c>
      <c r="E2083">
        <v>55</v>
      </c>
    </row>
    <row r="2084" spans="1:5" x14ac:dyDescent="0.3">
      <c r="A2084" t="s">
        <v>48</v>
      </c>
      <c r="B2084">
        <v>2019</v>
      </c>
      <c r="C2084">
        <v>2</v>
      </c>
      <c r="D2084" t="s">
        <v>14</v>
      </c>
      <c r="E2084">
        <v>41</v>
      </c>
    </row>
    <row r="2085" spans="1:5" x14ac:dyDescent="0.3">
      <c r="A2085" t="s">
        <v>48</v>
      </c>
      <c r="B2085">
        <v>2019</v>
      </c>
      <c r="C2085">
        <v>3</v>
      </c>
      <c r="D2085" t="s">
        <v>5</v>
      </c>
      <c r="E2085">
        <v>40</v>
      </c>
    </row>
    <row r="2086" spans="1:5" x14ac:dyDescent="0.3">
      <c r="A2086" t="s">
        <v>48</v>
      </c>
      <c r="B2086">
        <v>2019</v>
      </c>
      <c r="C2086">
        <v>3</v>
      </c>
      <c r="D2086" t="s">
        <v>10</v>
      </c>
      <c r="E2086">
        <v>22</v>
      </c>
    </row>
    <row r="2087" spans="1:5" x14ac:dyDescent="0.3">
      <c r="A2087" t="s">
        <v>48</v>
      </c>
      <c r="B2087">
        <v>2019</v>
      </c>
      <c r="C2087">
        <v>3</v>
      </c>
      <c r="D2087" t="s">
        <v>6</v>
      </c>
      <c r="E2087">
        <v>58</v>
      </c>
    </row>
    <row r="2088" spans="1:5" x14ac:dyDescent="0.3">
      <c r="A2088" t="s">
        <v>48</v>
      </c>
      <c r="B2088">
        <v>2019</v>
      </c>
      <c r="C2088">
        <v>3</v>
      </c>
      <c r="D2088" t="s">
        <v>11</v>
      </c>
      <c r="E2088">
        <v>1</v>
      </c>
    </row>
    <row r="2089" spans="1:5" x14ac:dyDescent="0.3">
      <c r="A2089" t="s">
        <v>48</v>
      </c>
      <c r="B2089">
        <v>2019</v>
      </c>
      <c r="C2089">
        <v>3</v>
      </c>
      <c r="D2089" t="s">
        <v>12</v>
      </c>
      <c r="E2089">
        <v>48</v>
      </c>
    </row>
    <row r="2090" spans="1:5" x14ac:dyDescent="0.3">
      <c r="A2090" t="s">
        <v>48</v>
      </c>
      <c r="B2090">
        <v>2019</v>
      </c>
      <c r="C2090">
        <v>3</v>
      </c>
      <c r="D2090" t="s">
        <v>7</v>
      </c>
      <c r="E2090">
        <v>98</v>
      </c>
    </row>
    <row r="2091" spans="1:5" x14ac:dyDescent="0.3">
      <c r="A2091" t="s">
        <v>48</v>
      </c>
      <c r="B2091">
        <v>2019</v>
      </c>
      <c r="C2091">
        <v>3</v>
      </c>
      <c r="D2091" t="s">
        <v>13</v>
      </c>
      <c r="E2091">
        <v>7</v>
      </c>
    </row>
    <row r="2092" spans="1:5" x14ac:dyDescent="0.3">
      <c r="A2092" t="s">
        <v>48</v>
      </c>
      <c r="B2092">
        <v>2019</v>
      </c>
      <c r="C2092">
        <v>3</v>
      </c>
      <c r="D2092" t="s">
        <v>8</v>
      </c>
      <c r="E2092">
        <v>56</v>
      </c>
    </row>
    <row r="2093" spans="1:5" x14ac:dyDescent="0.3">
      <c r="A2093" t="s">
        <v>48</v>
      </c>
      <c r="B2093">
        <v>2019</v>
      </c>
      <c r="C2093">
        <v>3</v>
      </c>
      <c r="D2093" t="s">
        <v>14</v>
      </c>
      <c r="E2093">
        <v>37</v>
      </c>
    </row>
    <row r="2094" spans="1:5" x14ac:dyDescent="0.3">
      <c r="A2094" t="s">
        <v>48</v>
      </c>
      <c r="B2094">
        <v>2019</v>
      </c>
      <c r="C2094">
        <v>4</v>
      </c>
      <c r="D2094" t="s">
        <v>5</v>
      </c>
      <c r="E2094">
        <v>40</v>
      </c>
    </row>
    <row r="2095" spans="1:5" x14ac:dyDescent="0.3">
      <c r="A2095" t="s">
        <v>48</v>
      </c>
      <c r="B2095">
        <v>2019</v>
      </c>
      <c r="C2095">
        <v>4</v>
      </c>
      <c r="D2095" t="s">
        <v>10</v>
      </c>
      <c r="E2095">
        <v>17</v>
      </c>
    </row>
    <row r="2096" spans="1:5" x14ac:dyDescent="0.3">
      <c r="A2096" t="s">
        <v>48</v>
      </c>
      <c r="B2096">
        <v>2019</v>
      </c>
      <c r="C2096">
        <v>4</v>
      </c>
      <c r="D2096" t="s">
        <v>6</v>
      </c>
      <c r="E2096">
        <v>63</v>
      </c>
    </row>
    <row r="2097" spans="1:5" x14ac:dyDescent="0.3">
      <c r="A2097" t="s">
        <v>48</v>
      </c>
      <c r="B2097">
        <v>2019</v>
      </c>
      <c r="C2097">
        <v>4</v>
      </c>
      <c r="D2097" t="s">
        <v>11</v>
      </c>
      <c r="E2097">
        <v>1</v>
      </c>
    </row>
    <row r="2098" spans="1:5" x14ac:dyDescent="0.3">
      <c r="A2098" t="s">
        <v>48</v>
      </c>
      <c r="B2098">
        <v>2019</v>
      </c>
      <c r="C2098">
        <v>4</v>
      </c>
      <c r="D2098" t="s">
        <v>12</v>
      </c>
      <c r="E2098">
        <v>54</v>
      </c>
    </row>
    <row r="2099" spans="1:5" x14ac:dyDescent="0.3">
      <c r="A2099" t="s">
        <v>48</v>
      </c>
      <c r="B2099">
        <v>2019</v>
      </c>
      <c r="C2099">
        <v>4</v>
      </c>
      <c r="D2099" t="s">
        <v>7</v>
      </c>
      <c r="E2099">
        <v>97</v>
      </c>
    </row>
    <row r="2100" spans="1:5" x14ac:dyDescent="0.3">
      <c r="A2100" t="s">
        <v>48</v>
      </c>
      <c r="B2100">
        <v>2019</v>
      </c>
      <c r="C2100">
        <v>4</v>
      </c>
      <c r="D2100" t="s">
        <v>13</v>
      </c>
      <c r="E2100">
        <v>7</v>
      </c>
    </row>
    <row r="2101" spans="1:5" x14ac:dyDescent="0.3">
      <c r="A2101" t="s">
        <v>48</v>
      </c>
      <c r="B2101">
        <v>2019</v>
      </c>
      <c r="C2101">
        <v>4</v>
      </c>
      <c r="D2101" t="s">
        <v>8</v>
      </c>
      <c r="E2101">
        <v>54</v>
      </c>
    </row>
    <row r="2102" spans="1:5" x14ac:dyDescent="0.3">
      <c r="A2102" t="s">
        <v>48</v>
      </c>
      <c r="B2102">
        <v>2019</v>
      </c>
      <c r="C2102">
        <v>4</v>
      </c>
      <c r="D2102" t="s">
        <v>14</v>
      </c>
      <c r="E2102">
        <v>34</v>
      </c>
    </row>
    <row r="2103" spans="1:5" x14ac:dyDescent="0.3">
      <c r="A2103" t="s">
        <v>48</v>
      </c>
      <c r="B2103">
        <v>2020</v>
      </c>
      <c r="C2103">
        <v>1</v>
      </c>
      <c r="D2103" t="s">
        <v>5</v>
      </c>
      <c r="E2103">
        <v>42</v>
      </c>
    </row>
    <row r="2104" spans="1:5" x14ac:dyDescent="0.3">
      <c r="A2104" t="s">
        <v>48</v>
      </c>
      <c r="B2104">
        <v>2020</v>
      </c>
      <c r="C2104">
        <v>1</v>
      </c>
      <c r="D2104" t="s">
        <v>10</v>
      </c>
      <c r="E2104">
        <v>12</v>
      </c>
    </row>
    <row r="2105" spans="1:5" x14ac:dyDescent="0.3">
      <c r="A2105" t="s">
        <v>48</v>
      </c>
      <c r="B2105">
        <v>2020</v>
      </c>
      <c r="C2105">
        <v>1</v>
      </c>
      <c r="D2105" t="s">
        <v>6</v>
      </c>
      <c r="E2105">
        <v>71</v>
      </c>
    </row>
    <row r="2106" spans="1:5" x14ac:dyDescent="0.3">
      <c r="A2106" t="s">
        <v>48</v>
      </c>
      <c r="B2106">
        <v>2020</v>
      </c>
      <c r="C2106">
        <v>1</v>
      </c>
      <c r="D2106" t="s">
        <v>11</v>
      </c>
      <c r="E2106">
        <v>1</v>
      </c>
    </row>
    <row r="2107" spans="1:5" x14ac:dyDescent="0.3">
      <c r="A2107" t="s">
        <v>48</v>
      </c>
      <c r="B2107">
        <v>2020</v>
      </c>
      <c r="C2107">
        <v>1</v>
      </c>
      <c r="D2107" t="s">
        <v>12</v>
      </c>
      <c r="E2107">
        <v>53</v>
      </c>
    </row>
    <row r="2108" spans="1:5" x14ac:dyDescent="0.3">
      <c r="A2108" t="s">
        <v>48</v>
      </c>
      <c r="B2108">
        <v>2020</v>
      </c>
      <c r="C2108">
        <v>1</v>
      </c>
      <c r="D2108" t="s">
        <v>7</v>
      </c>
      <c r="E2108">
        <v>92</v>
      </c>
    </row>
    <row r="2109" spans="1:5" x14ac:dyDescent="0.3">
      <c r="A2109" t="s">
        <v>48</v>
      </c>
      <c r="B2109">
        <v>2020</v>
      </c>
      <c r="C2109">
        <v>1</v>
      </c>
      <c r="D2109" t="s">
        <v>13</v>
      </c>
      <c r="E2109">
        <v>7</v>
      </c>
    </row>
    <row r="2110" spans="1:5" x14ac:dyDescent="0.3">
      <c r="A2110" t="s">
        <v>48</v>
      </c>
      <c r="B2110">
        <v>2020</v>
      </c>
      <c r="C2110">
        <v>1</v>
      </c>
      <c r="D2110" t="s">
        <v>8</v>
      </c>
      <c r="E2110">
        <v>53</v>
      </c>
    </row>
    <row r="2111" spans="1:5" x14ac:dyDescent="0.3">
      <c r="A2111" t="s">
        <v>48</v>
      </c>
      <c r="B2111">
        <v>2020</v>
      </c>
      <c r="C2111">
        <v>1</v>
      </c>
      <c r="D2111" t="s">
        <v>14</v>
      </c>
      <c r="E2111">
        <v>35</v>
      </c>
    </row>
    <row r="2112" spans="1:5" x14ac:dyDescent="0.3">
      <c r="A2112" t="s">
        <v>48</v>
      </c>
      <c r="B2112">
        <v>2020</v>
      </c>
      <c r="C2112">
        <v>2</v>
      </c>
      <c r="D2112" t="s">
        <v>5</v>
      </c>
      <c r="E2112">
        <v>39</v>
      </c>
    </row>
    <row r="2113" spans="1:5" x14ac:dyDescent="0.3">
      <c r="A2113" t="s">
        <v>48</v>
      </c>
      <c r="B2113">
        <v>2020</v>
      </c>
      <c r="C2113">
        <v>2</v>
      </c>
      <c r="D2113" t="s">
        <v>10</v>
      </c>
      <c r="E2113">
        <v>12</v>
      </c>
    </row>
    <row r="2114" spans="1:5" x14ac:dyDescent="0.3">
      <c r="A2114" t="s">
        <v>48</v>
      </c>
      <c r="B2114">
        <v>2020</v>
      </c>
      <c r="C2114">
        <v>2</v>
      </c>
      <c r="D2114" t="s">
        <v>6</v>
      </c>
      <c r="E2114">
        <v>76</v>
      </c>
    </row>
    <row r="2115" spans="1:5" x14ac:dyDescent="0.3">
      <c r="A2115" t="s">
        <v>48</v>
      </c>
      <c r="B2115">
        <v>2020</v>
      </c>
      <c r="C2115">
        <v>2</v>
      </c>
      <c r="D2115" t="s">
        <v>11</v>
      </c>
      <c r="E2115">
        <v>1</v>
      </c>
    </row>
    <row r="2116" spans="1:5" x14ac:dyDescent="0.3">
      <c r="A2116" t="s">
        <v>48</v>
      </c>
      <c r="B2116">
        <v>2020</v>
      </c>
      <c r="C2116">
        <v>2</v>
      </c>
      <c r="D2116" t="s">
        <v>12</v>
      </c>
      <c r="E2116">
        <v>45</v>
      </c>
    </row>
    <row r="2117" spans="1:5" x14ac:dyDescent="0.3">
      <c r="A2117" t="s">
        <v>48</v>
      </c>
      <c r="B2117">
        <v>2020</v>
      </c>
      <c r="C2117">
        <v>2</v>
      </c>
      <c r="D2117" t="s">
        <v>7</v>
      </c>
      <c r="E2117">
        <v>93</v>
      </c>
    </row>
    <row r="2118" spans="1:5" x14ac:dyDescent="0.3">
      <c r="A2118" t="s">
        <v>48</v>
      </c>
      <c r="B2118">
        <v>2020</v>
      </c>
      <c r="C2118">
        <v>2</v>
      </c>
      <c r="D2118" t="s">
        <v>13</v>
      </c>
      <c r="E2118">
        <v>6</v>
      </c>
    </row>
    <row r="2119" spans="1:5" x14ac:dyDescent="0.3">
      <c r="A2119" t="s">
        <v>48</v>
      </c>
      <c r="B2119">
        <v>2020</v>
      </c>
      <c r="C2119">
        <v>2</v>
      </c>
      <c r="D2119" t="s">
        <v>8</v>
      </c>
      <c r="E2119">
        <v>64</v>
      </c>
    </row>
    <row r="2120" spans="1:5" x14ac:dyDescent="0.3">
      <c r="A2120" t="s">
        <v>48</v>
      </c>
      <c r="B2120">
        <v>2020</v>
      </c>
      <c r="C2120">
        <v>2</v>
      </c>
      <c r="D2120" t="s">
        <v>14</v>
      </c>
      <c r="E2120">
        <v>36</v>
      </c>
    </row>
    <row r="2121" spans="1:5" x14ac:dyDescent="0.3">
      <c r="A2121" t="s">
        <v>48</v>
      </c>
      <c r="B2121">
        <v>2020</v>
      </c>
      <c r="C2121">
        <v>3</v>
      </c>
      <c r="D2121" t="s">
        <v>5</v>
      </c>
      <c r="E2121">
        <v>39</v>
      </c>
    </row>
    <row r="2122" spans="1:5" x14ac:dyDescent="0.3">
      <c r="A2122" t="s">
        <v>48</v>
      </c>
      <c r="B2122">
        <v>2020</v>
      </c>
      <c r="C2122">
        <v>3</v>
      </c>
      <c r="D2122" t="s">
        <v>10</v>
      </c>
      <c r="E2122">
        <v>9</v>
      </c>
    </row>
    <row r="2123" spans="1:5" x14ac:dyDescent="0.3">
      <c r="A2123" t="s">
        <v>48</v>
      </c>
      <c r="B2123">
        <v>2020</v>
      </c>
      <c r="C2123">
        <v>3</v>
      </c>
      <c r="D2123" t="s">
        <v>6</v>
      </c>
      <c r="E2123">
        <v>70</v>
      </c>
    </row>
    <row r="2124" spans="1:5" x14ac:dyDescent="0.3">
      <c r="A2124" t="s">
        <v>48</v>
      </c>
      <c r="B2124">
        <v>2020</v>
      </c>
      <c r="C2124">
        <v>3</v>
      </c>
      <c r="D2124" t="s">
        <v>11</v>
      </c>
      <c r="E2124">
        <v>1</v>
      </c>
    </row>
    <row r="2125" spans="1:5" x14ac:dyDescent="0.3">
      <c r="A2125" t="s">
        <v>48</v>
      </c>
      <c r="B2125">
        <v>2020</v>
      </c>
      <c r="C2125">
        <v>3</v>
      </c>
      <c r="D2125" t="s">
        <v>12</v>
      </c>
      <c r="E2125">
        <v>46</v>
      </c>
    </row>
    <row r="2126" spans="1:5" x14ac:dyDescent="0.3">
      <c r="A2126" t="s">
        <v>48</v>
      </c>
      <c r="B2126">
        <v>2020</v>
      </c>
      <c r="C2126">
        <v>3</v>
      </c>
      <c r="D2126" t="s">
        <v>7</v>
      </c>
      <c r="E2126">
        <v>89</v>
      </c>
    </row>
    <row r="2127" spans="1:5" x14ac:dyDescent="0.3">
      <c r="A2127" t="s">
        <v>48</v>
      </c>
      <c r="B2127">
        <v>2020</v>
      </c>
      <c r="C2127">
        <v>3</v>
      </c>
      <c r="D2127" t="s">
        <v>13</v>
      </c>
      <c r="E2127">
        <v>7</v>
      </c>
    </row>
    <row r="2128" spans="1:5" x14ac:dyDescent="0.3">
      <c r="A2128" t="s">
        <v>48</v>
      </c>
      <c r="B2128">
        <v>2020</v>
      </c>
      <c r="C2128">
        <v>3</v>
      </c>
      <c r="D2128" t="s">
        <v>8</v>
      </c>
      <c r="E2128">
        <v>68</v>
      </c>
    </row>
    <row r="2129" spans="1:5" x14ac:dyDescent="0.3">
      <c r="A2129" t="s">
        <v>48</v>
      </c>
      <c r="B2129">
        <v>2020</v>
      </c>
      <c r="C2129">
        <v>3</v>
      </c>
      <c r="D2129" t="s">
        <v>14</v>
      </c>
      <c r="E2129">
        <v>37</v>
      </c>
    </row>
    <row r="2130" spans="1:5" x14ac:dyDescent="0.3">
      <c r="A2130" t="s">
        <v>48</v>
      </c>
      <c r="B2130">
        <v>2020</v>
      </c>
      <c r="C2130">
        <v>4</v>
      </c>
      <c r="D2130" t="s">
        <v>5</v>
      </c>
      <c r="E2130">
        <v>39</v>
      </c>
    </row>
    <row r="2131" spans="1:5" x14ac:dyDescent="0.3">
      <c r="A2131" t="s">
        <v>48</v>
      </c>
      <c r="B2131">
        <v>2020</v>
      </c>
      <c r="C2131">
        <v>4</v>
      </c>
      <c r="D2131" t="s">
        <v>10</v>
      </c>
      <c r="E2131">
        <v>11</v>
      </c>
    </row>
    <row r="2132" spans="1:5" x14ac:dyDescent="0.3">
      <c r="A2132" t="s">
        <v>48</v>
      </c>
      <c r="B2132">
        <v>2020</v>
      </c>
      <c r="C2132">
        <v>4</v>
      </c>
      <c r="D2132" t="s">
        <v>6</v>
      </c>
      <c r="E2132">
        <v>73</v>
      </c>
    </row>
    <row r="2133" spans="1:5" x14ac:dyDescent="0.3">
      <c r="A2133" t="s">
        <v>48</v>
      </c>
      <c r="B2133">
        <v>2020</v>
      </c>
      <c r="C2133">
        <v>4</v>
      </c>
      <c r="D2133" t="s">
        <v>11</v>
      </c>
      <c r="E2133">
        <v>2</v>
      </c>
    </row>
    <row r="2134" spans="1:5" x14ac:dyDescent="0.3">
      <c r="A2134" t="s">
        <v>48</v>
      </c>
      <c r="B2134">
        <v>2020</v>
      </c>
      <c r="C2134">
        <v>4</v>
      </c>
      <c r="D2134" t="s">
        <v>12</v>
      </c>
      <c r="E2134">
        <v>45</v>
      </c>
    </row>
    <row r="2135" spans="1:5" x14ac:dyDescent="0.3">
      <c r="A2135" t="s">
        <v>48</v>
      </c>
      <c r="B2135">
        <v>2020</v>
      </c>
      <c r="C2135">
        <v>4</v>
      </c>
      <c r="D2135" t="s">
        <v>7</v>
      </c>
      <c r="E2135">
        <v>91</v>
      </c>
    </row>
    <row r="2136" spans="1:5" x14ac:dyDescent="0.3">
      <c r="A2136" t="s">
        <v>48</v>
      </c>
      <c r="B2136">
        <v>2020</v>
      </c>
      <c r="C2136">
        <v>4</v>
      </c>
      <c r="D2136" t="s">
        <v>13</v>
      </c>
      <c r="E2136">
        <v>7</v>
      </c>
    </row>
    <row r="2137" spans="1:5" x14ac:dyDescent="0.3">
      <c r="A2137" t="s">
        <v>48</v>
      </c>
      <c r="B2137">
        <v>2020</v>
      </c>
      <c r="C2137">
        <v>4</v>
      </c>
      <c r="D2137" t="s">
        <v>8</v>
      </c>
      <c r="E2137">
        <v>63</v>
      </c>
    </row>
    <row r="2138" spans="1:5" x14ac:dyDescent="0.3">
      <c r="A2138" t="s">
        <v>48</v>
      </c>
      <c r="B2138">
        <v>2020</v>
      </c>
      <c r="C2138">
        <v>4</v>
      </c>
      <c r="D2138" t="s">
        <v>14</v>
      </c>
      <c r="E2138">
        <v>36</v>
      </c>
    </row>
    <row r="2139" spans="1:5" x14ac:dyDescent="0.3">
      <c r="A2139" t="s">
        <v>48</v>
      </c>
      <c r="B2139">
        <v>2021</v>
      </c>
      <c r="C2139">
        <v>1</v>
      </c>
      <c r="D2139" t="s">
        <v>5</v>
      </c>
      <c r="E2139">
        <v>46</v>
      </c>
    </row>
    <row r="2140" spans="1:5" x14ac:dyDescent="0.3">
      <c r="A2140" t="s">
        <v>48</v>
      </c>
      <c r="B2140">
        <v>2021</v>
      </c>
      <c r="C2140">
        <v>1</v>
      </c>
      <c r="D2140" t="s">
        <v>10</v>
      </c>
      <c r="E2140">
        <v>10</v>
      </c>
    </row>
    <row r="2141" spans="1:5" x14ac:dyDescent="0.3">
      <c r="A2141" t="s">
        <v>48</v>
      </c>
      <c r="B2141">
        <v>2021</v>
      </c>
      <c r="C2141">
        <v>1</v>
      </c>
      <c r="D2141" t="s">
        <v>6</v>
      </c>
      <c r="E2141">
        <v>70</v>
      </c>
    </row>
    <row r="2142" spans="1:5" x14ac:dyDescent="0.3">
      <c r="A2142" t="s">
        <v>48</v>
      </c>
      <c r="B2142">
        <v>2021</v>
      </c>
      <c r="C2142">
        <v>1</v>
      </c>
      <c r="D2142" t="s">
        <v>11</v>
      </c>
      <c r="E2142">
        <v>2</v>
      </c>
    </row>
    <row r="2143" spans="1:5" x14ac:dyDescent="0.3">
      <c r="A2143" t="s">
        <v>48</v>
      </c>
      <c r="B2143">
        <v>2021</v>
      </c>
      <c r="C2143">
        <v>1</v>
      </c>
      <c r="D2143" t="s">
        <v>12</v>
      </c>
      <c r="E2143">
        <v>50</v>
      </c>
    </row>
    <row r="2144" spans="1:5" x14ac:dyDescent="0.3">
      <c r="A2144" t="s">
        <v>48</v>
      </c>
      <c r="B2144">
        <v>2021</v>
      </c>
      <c r="C2144">
        <v>1</v>
      </c>
      <c r="D2144" t="s">
        <v>7</v>
      </c>
      <c r="E2144">
        <v>88</v>
      </c>
    </row>
    <row r="2145" spans="1:5" x14ac:dyDescent="0.3">
      <c r="A2145" t="s">
        <v>48</v>
      </c>
      <c r="B2145">
        <v>2021</v>
      </c>
      <c r="C2145">
        <v>1</v>
      </c>
      <c r="D2145" t="s">
        <v>13</v>
      </c>
      <c r="E2145">
        <v>7</v>
      </c>
    </row>
    <row r="2146" spans="1:5" x14ac:dyDescent="0.3">
      <c r="A2146" t="s">
        <v>48</v>
      </c>
      <c r="B2146">
        <v>2021</v>
      </c>
      <c r="C2146">
        <v>1</v>
      </c>
      <c r="D2146" t="s">
        <v>8</v>
      </c>
      <c r="E2146">
        <v>62</v>
      </c>
    </row>
    <row r="2147" spans="1:5" x14ac:dyDescent="0.3">
      <c r="A2147" t="s">
        <v>48</v>
      </c>
      <c r="B2147">
        <v>2021</v>
      </c>
      <c r="C2147">
        <v>1</v>
      </c>
      <c r="D2147" t="s">
        <v>14</v>
      </c>
      <c r="E2147">
        <v>37</v>
      </c>
    </row>
    <row r="2148" spans="1:5" x14ac:dyDescent="0.3">
      <c r="A2148" t="s">
        <v>48</v>
      </c>
      <c r="B2148">
        <v>2021</v>
      </c>
      <c r="C2148">
        <v>2</v>
      </c>
      <c r="D2148" t="s">
        <v>5</v>
      </c>
      <c r="E2148">
        <v>50</v>
      </c>
    </row>
    <row r="2149" spans="1:5" x14ac:dyDescent="0.3">
      <c r="A2149" t="s">
        <v>48</v>
      </c>
      <c r="B2149">
        <v>2021</v>
      </c>
      <c r="C2149">
        <v>2</v>
      </c>
      <c r="D2149" t="s">
        <v>6</v>
      </c>
      <c r="E2149">
        <v>133</v>
      </c>
    </row>
    <row r="2150" spans="1:5" x14ac:dyDescent="0.3">
      <c r="A2150" t="s">
        <v>48</v>
      </c>
      <c r="B2150">
        <v>2021</v>
      </c>
      <c r="C2150">
        <v>2</v>
      </c>
      <c r="D2150" t="s">
        <v>7</v>
      </c>
      <c r="E2150">
        <v>96</v>
      </c>
    </row>
    <row r="2151" spans="1:5" x14ac:dyDescent="0.3">
      <c r="A2151" t="s">
        <v>48</v>
      </c>
      <c r="B2151">
        <v>2021</v>
      </c>
      <c r="C2151">
        <v>2</v>
      </c>
      <c r="D2151" t="s">
        <v>8</v>
      </c>
      <c r="E2151">
        <v>98</v>
      </c>
    </row>
    <row r="2152" spans="1:5" x14ac:dyDescent="0.3">
      <c r="A2152" t="s">
        <v>48</v>
      </c>
      <c r="B2152">
        <v>2021</v>
      </c>
      <c r="C2152">
        <v>3</v>
      </c>
      <c r="D2152" t="s">
        <v>5</v>
      </c>
      <c r="E2152">
        <v>52</v>
      </c>
    </row>
    <row r="2153" spans="1:5" x14ac:dyDescent="0.3">
      <c r="A2153" t="s">
        <v>48</v>
      </c>
      <c r="B2153">
        <v>2021</v>
      </c>
      <c r="C2153">
        <v>3</v>
      </c>
      <c r="D2153" t="s">
        <v>6</v>
      </c>
      <c r="E2153">
        <v>124</v>
      </c>
    </row>
    <row r="2154" spans="1:5" x14ac:dyDescent="0.3">
      <c r="A2154" t="s">
        <v>48</v>
      </c>
      <c r="B2154">
        <v>2021</v>
      </c>
      <c r="C2154">
        <v>3</v>
      </c>
      <c r="D2154" t="s">
        <v>7</v>
      </c>
      <c r="E2154">
        <v>94</v>
      </c>
    </row>
    <row r="2155" spans="1:5" x14ac:dyDescent="0.3">
      <c r="A2155" t="s">
        <v>48</v>
      </c>
      <c r="B2155">
        <v>2021</v>
      </c>
      <c r="C2155">
        <v>3</v>
      </c>
      <c r="D2155" t="s">
        <v>8</v>
      </c>
      <c r="E2155">
        <v>97</v>
      </c>
    </row>
    <row r="2156" spans="1:5" x14ac:dyDescent="0.3">
      <c r="A2156" t="s">
        <v>48</v>
      </c>
      <c r="B2156">
        <v>2021</v>
      </c>
      <c r="C2156">
        <v>4</v>
      </c>
      <c r="D2156" t="s">
        <v>5</v>
      </c>
      <c r="E2156">
        <v>51</v>
      </c>
    </row>
    <row r="2157" spans="1:5" x14ac:dyDescent="0.3">
      <c r="A2157" t="s">
        <v>48</v>
      </c>
      <c r="B2157">
        <v>2021</v>
      </c>
      <c r="C2157">
        <v>4</v>
      </c>
      <c r="D2157" t="s">
        <v>6</v>
      </c>
      <c r="E2157">
        <v>124</v>
      </c>
    </row>
    <row r="2158" spans="1:5" x14ac:dyDescent="0.3">
      <c r="A2158" t="s">
        <v>48</v>
      </c>
      <c r="B2158">
        <v>2021</v>
      </c>
      <c r="C2158">
        <v>4</v>
      </c>
      <c r="D2158" t="s">
        <v>7</v>
      </c>
      <c r="E2158">
        <v>91</v>
      </c>
    </row>
    <row r="2159" spans="1:5" x14ac:dyDescent="0.3">
      <c r="A2159" t="s">
        <v>48</v>
      </c>
      <c r="B2159">
        <v>2021</v>
      </c>
      <c r="C2159">
        <v>4</v>
      </c>
      <c r="D2159" t="s">
        <v>8</v>
      </c>
      <c r="E2159">
        <v>93</v>
      </c>
    </row>
    <row r="2160" spans="1:5" x14ac:dyDescent="0.3">
      <c r="A2160" t="s">
        <v>49</v>
      </c>
      <c r="B2160">
        <v>2019</v>
      </c>
      <c r="C2160">
        <v>1</v>
      </c>
      <c r="D2160" t="s">
        <v>5</v>
      </c>
      <c r="E2160">
        <v>19</v>
      </c>
    </row>
    <row r="2161" spans="1:5" x14ac:dyDescent="0.3">
      <c r="A2161" t="s">
        <v>49</v>
      </c>
      <c r="B2161">
        <v>2019</v>
      </c>
      <c r="C2161">
        <v>1</v>
      </c>
      <c r="D2161" t="s">
        <v>10</v>
      </c>
      <c r="E2161">
        <v>8</v>
      </c>
    </row>
    <row r="2162" spans="1:5" x14ac:dyDescent="0.3">
      <c r="A2162" t="s">
        <v>49</v>
      </c>
      <c r="B2162">
        <v>2019</v>
      </c>
      <c r="C2162">
        <v>1</v>
      </c>
      <c r="D2162" t="s">
        <v>6</v>
      </c>
      <c r="E2162">
        <v>31</v>
      </c>
    </row>
    <row r="2163" spans="1:5" x14ac:dyDescent="0.3">
      <c r="A2163" t="s">
        <v>49</v>
      </c>
      <c r="B2163">
        <v>2019</v>
      </c>
      <c r="C2163">
        <v>1</v>
      </c>
      <c r="D2163" t="s">
        <v>12</v>
      </c>
      <c r="E2163">
        <v>14</v>
      </c>
    </row>
    <row r="2164" spans="1:5" x14ac:dyDescent="0.3">
      <c r="A2164" t="s">
        <v>49</v>
      </c>
      <c r="B2164">
        <v>2019</v>
      </c>
      <c r="C2164">
        <v>1</v>
      </c>
      <c r="D2164" t="s">
        <v>7</v>
      </c>
      <c r="E2164">
        <v>42</v>
      </c>
    </row>
    <row r="2165" spans="1:5" x14ac:dyDescent="0.3">
      <c r="A2165" t="s">
        <v>49</v>
      </c>
      <c r="B2165">
        <v>2019</v>
      </c>
      <c r="C2165">
        <v>1</v>
      </c>
      <c r="D2165" t="s">
        <v>13</v>
      </c>
      <c r="E2165">
        <v>2</v>
      </c>
    </row>
    <row r="2166" spans="1:5" x14ac:dyDescent="0.3">
      <c r="A2166" t="s">
        <v>49</v>
      </c>
      <c r="B2166">
        <v>2019</v>
      </c>
      <c r="C2166">
        <v>1</v>
      </c>
      <c r="D2166" t="s">
        <v>8</v>
      </c>
      <c r="E2166">
        <v>28</v>
      </c>
    </row>
    <row r="2167" spans="1:5" x14ac:dyDescent="0.3">
      <c r="A2167" t="s">
        <v>49</v>
      </c>
      <c r="B2167">
        <v>2019</v>
      </c>
      <c r="C2167">
        <v>1</v>
      </c>
      <c r="D2167" t="s">
        <v>14</v>
      </c>
      <c r="E2167">
        <v>15</v>
      </c>
    </row>
    <row r="2168" spans="1:5" x14ac:dyDescent="0.3">
      <c r="A2168" t="s">
        <v>49</v>
      </c>
      <c r="B2168">
        <v>2019</v>
      </c>
      <c r="C2168">
        <v>2</v>
      </c>
      <c r="D2168" t="s">
        <v>5</v>
      </c>
      <c r="E2168">
        <v>20</v>
      </c>
    </row>
    <row r="2169" spans="1:5" x14ac:dyDescent="0.3">
      <c r="A2169" t="s">
        <v>49</v>
      </c>
      <c r="B2169">
        <v>2019</v>
      </c>
      <c r="C2169">
        <v>2</v>
      </c>
      <c r="D2169" t="s">
        <v>10</v>
      </c>
      <c r="E2169">
        <v>5</v>
      </c>
    </row>
    <row r="2170" spans="1:5" x14ac:dyDescent="0.3">
      <c r="A2170" t="s">
        <v>49</v>
      </c>
      <c r="B2170">
        <v>2019</v>
      </c>
      <c r="C2170">
        <v>2</v>
      </c>
      <c r="D2170" t="s">
        <v>6</v>
      </c>
      <c r="E2170">
        <v>30</v>
      </c>
    </row>
    <row r="2171" spans="1:5" x14ac:dyDescent="0.3">
      <c r="A2171" t="s">
        <v>49</v>
      </c>
      <c r="B2171">
        <v>2019</v>
      </c>
      <c r="C2171">
        <v>2</v>
      </c>
      <c r="D2171" t="s">
        <v>12</v>
      </c>
      <c r="E2171">
        <v>11</v>
      </c>
    </row>
    <row r="2172" spans="1:5" x14ac:dyDescent="0.3">
      <c r="A2172" t="s">
        <v>49</v>
      </c>
      <c r="B2172">
        <v>2019</v>
      </c>
      <c r="C2172">
        <v>2</v>
      </c>
      <c r="D2172" t="s">
        <v>7</v>
      </c>
      <c r="E2172">
        <v>39</v>
      </c>
    </row>
    <row r="2173" spans="1:5" x14ac:dyDescent="0.3">
      <c r="A2173" t="s">
        <v>49</v>
      </c>
      <c r="B2173">
        <v>2019</v>
      </c>
      <c r="C2173">
        <v>2</v>
      </c>
      <c r="D2173" t="s">
        <v>13</v>
      </c>
      <c r="E2173">
        <v>2</v>
      </c>
    </row>
    <row r="2174" spans="1:5" x14ac:dyDescent="0.3">
      <c r="A2174" t="s">
        <v>49</v>
      </c>
      <c r="B2174">
        <v>2019</v>
      </c>
      <c r="C2174">
        <v>2</v>
      </c>
      <c r="D2174" t="s">
        <v>8</v>
      </c>
      <c r="E2174">
        <v>26</v>
      </c>
    </row>
    <row r="2175" spans="1:5" x14ac:dyDescent="0.3">
      <c r="A2175" t="s">
        <v>49</v>
      </c>
      <c r="B2175">
        <v>2019</v>
      </c>
      <c r="C2175">
        <v>2</v>
      </c>
      <c r="D2175" t="s">
        <v>14</v>
      </c>
      <c r="E2175">
        <v>19</v>
      </c>
    </row>
    <row r="2176" spans="1:5" x14ac:dyDescent="0.3">
      <c r="A2176" t="s">
        <v>49</v>
      </c>
      <c r="B2176">
        <v>2019</v>
      </c>
      <c r="C2176">
        <v>3</v>
      </c>
      <c r="D2176" t="s">
        <v>5</v>
      </c>
      <c r="E2176">
        <v>18</v>
      </c>
    </row>
    <row r="2177" spans="1:5" x14ac:dyDescent="0.3">
      <c r="A2177" t="s">
        <v>49</v>
      </c>
      <c r="B2177">
        <v>2019</v>
      </c>
      <c r="C2177">
        <v>3</v>
      </c>
      <c r="D2177" t="s">
        <v>10</v>
      </c>
      <c r="E2177">
        <v>4</v>
      </c>
    </row>
    <row r="2178" spans="1:5" x14ac:dyDescent="0.3">
      <c r="A2178" t="s">
        <v>49</v>
      </c>
      <c r="B2178">
        <v>2019</v>
      </c>
      <c r="C2178">
        <v>3</v>
      </c>
      <c r="D2178" t="s">
        <v>6</v>
      </c>
      <c r="E2178">
        <v>24</v>
      </c>
    </row>
    <row r="2179" spans="1:5" x14ac:dyDescent="0.3">
      <c r="A2179" t="s">
        <v>49</v>
      </c>
      <c r="B2179">
        <v>2019</v>
      </c>
      <c r="C2179">
        <v>3</v>
      </c>
      <c r="D2179" t="s">
        <v>12</v>
      </c>
      <c r="E2179">
        <v>12</v>
      </c>
    </row>
    <row r="2180" spans="1:5" x14ac:dyDescent="0.3">
      <c r="A2180" t="s">
        <v>49</v>
      </c>
      <c r="B2180">
        <v>2019</v>
      </c>
      <c r="C2180">
        <v>3</v>
      </c>
      <c r="D2180" t="s">
        <v>7</v>
      </c>
      <c r="E2180">
        <v>37</v>
      </c>
    </row>
    <row r="2181" spans="1:5" x14ac:dyDescent="0.3">
      <c r="A2181" t="s">
        <v>49</v>
      </c>
      <c r="B2181">
        <v>2019</v>
      </c>
      <c r="C2181">
        <v>3</v>
      </c>
      <c r="D2181" t="s">
        <v>13</v>
      </c>
      <c r="E2181">
        <v>2</v>
      </c>
    </row>
    <row r="2182" spans="1:5" x14ac:dyDescent="0.3">
      <c r="A2182" t="s">
        <v>49</v>
      </c>
      <c r="B2182">
        <v>2019</v>
      </c>
      <c r="C2182">
        <v>3</v>
      </c>
      <c r="D2182" t="s">
        <v>8</v>
      </c>
      <c r="E2182">
        <v>29</v>
      </c>
    </row>
    <row r="2183" spans="1:5" x14ac:dyDescent="0.3">
      <c r="A2183" t="s">
        <v>49</v>
      </c>
      <c r="B2183">
        <v>2019</v>
      </c>
      <c r="C2183">
        <v>3</v>
      </c>
      <c r="D2183" t="s">
        <v>14</v>
      </c>
      <c r="E2183">
        <v>15</v>
      </c>
    </row>
    <row r="2184" spans="1:5" x14ac:dyDescent="0.3">
      <c r="A2184" t="s">
        <v>49</v>
      </c>
      <c r="B2184">
        <v>2019</v>
      </c>
      <c r="C2184">
        <v>4</v>
      </c>
      <c r="D2184" t="s">
        <v>5</v>
      </c>
      <c r="E2184">
        <v>19</v>
      </c>
    </row>
    <row r="2185" spans="1:5" x14ac:dyDescent="0.3">
      <c r="A2185" t="s">
        <v>49</v>
      </c>
      <c r="B2185">
        <v>2019</v>
      </c>
      <c r="C2185">
        <v>4</v>
      </c>
      <c r="D2185" t="s">
        <v>10</v>
      </c>
      <c r="E2185">
        <v>4</v>
      </c>
    </row>
    <row r="2186" spans="1:5" x14ac:dyDescent="0.3">
      <c r="A2186" t="s">
        <v>49</v>
      </c>
      <c r="B2186">
        <v>2019</v>
      </c>
      <c r="C2186">
        <v>4</v>
      </c>
      <c r="D2186" t="s">
        <v>6</v>
      </c>
      <c r="E2186">
        <v>23</v>
      </c>
    </row>
    <row r="2187" spans="1:5" x14ac:dyDescent="0.3">
      <c r="A2187" t="s">
        <v>49</v>
      </c>
      <c r="B2187">
        <v>2019</v>
      </c>
      <c r="C2187">
        <v>4</v>
      </c>
      <c r="D2187" t="s">
        <v>12</v>
      </c>
      <c r="E2187">
        <v>11</v>
      </c>
    </row>
    <row r="2188" spans="1:5" x14ac:dyDescent="0.3">
      <c r="A2188" t="s">
        <v>49</v>
      </c>
      <c r="B2188">
        <v>2019</v>
      </c>
      <c r="C2188">
        <v>4</v>
      </c>
      <c r="D2188" t="s">
        <v>7</v>
      </c>
      <c r="E2188">
        <v>38</v>
      </c>
    </row>
    <row r="2189" spans="1:5" x14ac:dyDescent="0.3">
      <c r="A2189" t="s">
        <v>49</v>
      </c>
      <c r="B2189">
        <v>2019</v>
      </c>
      <c r="C2189">
        <v>4</v>
      </c>
      <c r="D2189" t="s">
        <v>13</v>
      </c>
      <c r="E2189">
        <v>2</v>
      </c>
    </row>
    <row r="2190" spans="1:5" x14ac:dyDescent="0.3">
      <c r="A2190" t="s">
        <v>49</v>
      </c>
      <c r="B2190">
        <v>2019</v>
      </c>
      <c r="C2190">
        <v>4</v>
      </c>
      <c r="D2190" t="s">
        <v>8</v>
      </c>
      <c r="E2190">
        <v>25</v>
      </c>
    </row>
    <row r="2191" spans="1:5" x14ac:dyDescent="0.3">
      <c r="A2191" t="s">
        <v>49</v>
      </c>
      <c r="B2191">
        <v>2019</v>
      </c>
      <c r="C2191">
        <v>4</v>
      </c>
      <c r="D2191" t="s">
        <v>14</v>
      </c>
      <c r="E2191">
        <v>19</v>
      </c>
    </row>
    <row r="2192" spans="1:5" x14ac:dyDescent="0.3">
      <c r="A2192" t="s">
        <v>49</v>
      </c>
      <c r="B2192">
        <v>2020</v>
      </c>
      <c r="C2192">
        <v>1</v>
      </c>
      <c r="D2192" t="s">
        <v>5</v>
      </c>
      <c r="E2192">
        <v>19</v>
      </c>
    </row>
    <row r="2193" spans="1:5" x14ac:dyDescent="0.3">
      <c r="A2193" t="s">
        <v>49</v>
      </c>
      <c r="B2193">
        <v>2020</v>
      </c>
      <c r="C2193">
        <v>1</v>
      </c>
      <c r="D2193" t="s">
        <v>10</v>
      </c>
      <c r="E2193">
        <v>4</v>
      </c>
    </row>
    <row r="2194" spans="1:5" x14ac:dyDescent="0.3">
      <c r="A2194" t="s">
        <v>49</v>
      </c>
      <c r="B2194">
        <v>2020</v>
      </c>
      <c r="C2194">
        <v>1</v>
      </c>
      <c r="D2194" t="s">
        <v>6</v>
      </c>
      <c r="E2194">
        <v>28</v>
      </c>
    </row>
    <row r="2195" spans="1:5" x14ac:dyDescent="0.3">
      <c r="A2195" t="s">
        <v>49</v>
      </c>
      <c r="B2195">
        <v>2020</v>
      </c>
      <c r="C2195">
        <v>1</v>
      </c>
      <c r="D2195" t="s">
        <v>12</v>
      </c>
      <c r="E2195">
        <v>9</v>
      </c>
    </row>
    <row r="2196" spans="1:5" x14ac:dyDescent="0.3">
      <c r="A2196" t="s">
        <v>49</v>
      </c>
      <c r="B2196">
        <v>2020</v>
      </c>
      <c r="C2196">
        <v>1</v>
      </c>
      <c r="D2196" t="s">
        <v>7</v>
      </c>
      <c r="E2196">
        <v>38</v>
      </c>
    </row>
    <row r="2197" spans="1:5" x14ac:dyDescent="0.3">
      <c r="A2197" t="s">
        <v>49</v>
      </c>
      <c r="B2197">
        <v>2020</v>
      </c>
      <c r="C2197">
        <v>1</v>
      </c>
      <c r="D2197" t="s">
        <v>13</v>
      </c>
      <c r="E2197">
        <v>2</v>
      </c>
    </row>
    <row r="2198" spans="1:5" x14ac:dyDescent="0.3">
      <c r="A2198" t="s">
        <v>49</v>
      </c>
      <c r="B2198">
        <v>2020</v>
      </c>
      <c r="C2198">
        <v>1</v>
      </c>
      <c r="D2198" t="s">
        <v>8</v>
      </c>
      <c r="E2198">
        <v>35</v>
      </c>
    </row>
    <row r="2199" spans="1:5" x14ac:dyDescent="0.3">
      <c r="A2199" t="s">
        <v>49</v>
      </c>
      <c r="B2199">
        <v>2020</v>
      </c>
      <c r="C2199">
        <v>1</v>
      </c>
      <c r="D2199" t="s">
        <v>14</v>
      </c>
      <c r="E2199">
        <v>9</v>
      </c>
    </row>
    <row r="2200" spans="1:5" x14ac:dyDescent="0.3">
      <c r="A2200" t="s">
        <v>49</v>
      </c>
      <c r="B2200">
        <v>2020</v>
      </c>
      <c r="C2200">
        <v>2</v>
      </c>
      <c r="D2200" t="s">
        <v>5</v>
      </c>
      <c r="E2200">
        <v>19</v>
      </c>
    </row>
    <row r="2201" spans="1:5" x14ac:dyDescent="0.3">
      <c r="A2201" t="s">
        <v>49</v>
      </c>
      <c r="B2201">
        <v>2020</v>
      </c>
      <c r="C2201">
        <v>2</v>
      </c>
      <c r="D2201" t="s">
        <v>10</v>
      </c>
      <c r="E2201">
        <v>4</v>
      </c>
    </row>
    <row r="2202" spans="1:5" x14ac:dyDescent="0.3">
      <c r="A2202" t="s">
        <v>49</v>
      </c>
      <c r="B2202">
        <v>2020</v>
      </c>
      <c r="C2202">
        <v>2</v>
      </c>
      <c r="D2202" t="s">
        <v>6</v>
      </c>
      <c r="E2202">
        <v>30</v>
      </c>
    </row>
    <row r="2203" spans="1:5" x14ac:dyDescent="0.3">
      <c r="A2203" t="s">
        <v>49</v>
      </c>
      <c r="B2203">
        <v>2020</v>
      </c>
      <c r="C2203">
        <v>2</v>
      </c>
      <c r="D2203" t="s">
        <v>12</v>
      </c>
      <c r="E2203">
        <v>7</v>
      </c>
    </row>
    <row r="2204" spans="1:5" x14ac:dyDescent="0.3">
      <c r="A2204" t="s">
        <v>49</v>
      </c>
      <c r="B2204">
        <v>2020</v>
      </c>
      <c r="C2204">
        <v>2</v>
      </c>
      <c r="D2204" t="s">
        <v>7</v>
      </c>
      <c r="E2204">
        <v>40</v>
      </c>
    </row>
    <row r="2205" spans="1:5" x14ac:dyDescent="0.3">
      <c r="A2205" t="s">
        <v>49</v>
      </c>
      <c r="B2205">
        <v>2020</v>
      </c>
      <c r="C2205">
        <v>2</v>
      </c>
      <c r="D2205" t="s">
        <v>13</v>
      </c>
      <c r="E2205">
        <v>2</v>
      </c>
    </row>
    <row r="2206" spans="1:5" x14ac:dyDescent="0.3">
      <c r="A2206" t="s">
        <v>49</v>
      </c>
      <c r="B2206">
        <v>2020</v>
      </c>
      <c r="C2206">
        <v>2</v>
      </c>
      <c r="D2206" t="s">
        <v>8</v>
      </c>
      <c r="E2206">
        <v>29</v>
      </c>
    </row>
    <row r="2207" spans="1:5" x14ac:dyDescent="0.3">
      <c r="A2207" t="s">
        <v>49</v>
      </c>
      <c r="B2207">
        <v>2020</v>
      </c>
      <c r="C2207">
        <v>2</v>
      </c>
      <c r="D2207" t="s">
        <v>14</v>
      </c>
      <c r="E2207">
        <v>20</v>
      </c>
    </row>
    <row r="2208" spans="1:5" x14ac:dyDescent="0.3">
      <c r="A2208" t="s">
        <v>49</v>
      </c>
      <c r="B2208">
        <v>2020</v>
      </c>
      <c r="C2208">
        <v>3</v>
      </c>
      <c r="D2208" t="s">
        <v>5</v>
      </c>
      <c r="E2208">
        <v>18</v>
      </c>
    </row>
    <row r="2209" spans="1:5" x14ac:dyDescent="0.3">
      <c r="A2209" t="s">
        <v>49</v>
      </c>
      <c r="B2209">
        <v>2020</v>
      </c>
      <c r="C2209">
        <v>3</v>
      </c>
      <c r="D2209" t="s">
        <v>10</v>
      </c>
      <c r="E2209">
        <v>3</v>
      </c>
    </row>
    <row r="2210" spans="1:5" x14ac:dyDescent="0.3">
      <c r="A2210" t="s">
        <v>49</v>
      </c>
      <c r="B2210">
        <v>2020</v>
      </c>
      <c r="C2210">
        <v>3</v>
      </c>
      <c r="D2210" t="s">
        <v>6</v>
      </c>
      <c r="E2210">
        <v>32</v>
      </c>
    </row>
    <row r="2211" spans="1:5" x14ac:dyDescent="0.3">
      <c r="A2211" t="s">
        <v>49</v>
      </c>
      <c r="B2211">
        <v>2020</v>
      </c>
      <c r="C2211">
        <v>3</v>
      </c>
      <c r="D2211" t="s">
        <v>12</v>
      </c>
      <c r="E2211">
        <v>7</v>
      </c>
    </row>
    <row r="2212" spans="1:5" x14ac:dyDescent="0.3">
      <c r="A2212" t="s">
        <v>49</v>
      </c>
      <c r="B2212">
        <v>2020</v>
      </c>
      <c r="C2212">
        <v>3</v>
      </c>
      <c r="D2212" t="s">
        <v>7</v>
      </c>
      <c r="E2212">
        <v>39</v>
      </c>
    </row>
    <row r="2213" spans="1:5" x14ac:dyDescent="0.3">
      <c r="A2213" t="s">
        <v>49</v>
      </c>
      <c r="B2213">
        <v>2020</v>
      </c>
      <c r="C2213">
        <v>3</v>
      </c>
      <c r="D2213" t="s">
        <v>13</v>
      </c>
      <c r="E2213">
        <v>2</v>
      </c>
    </row>
    <row r="2214" spans="1:5" x14ac:dyDescent="0.3">
      <c r="A2214" t="s">
        <v>49</v>
      </c>
      <c r="B2214">
        <v>2020</v>
      </c>
      <c r="C2214">
        <v>3</v>
      </c>
      <c r="D2214" t="s">
        <v>8</v>
      </c>
      <c r="E2214">
        <v>33</v>
      </c>
    </row>
    <row r="2215" spans="1:5" x14ac:dyDescent="0.3">
      <c r="A2215" t="s">
        <v>49</v>
      </c>
      <c r="B2215">
        <v>2020</v>
      </c>
      <c r="C2215">
        <v>3</v>
      </c>
      <c r="D2215" t="s">
        <v>14</v>
      </c>
      <c r="E2215">
        <v>19</v>
      </c>
    </row>
    <row r="2216" spans="1:5" x14ac:dyDescent="0.3">
      <c r="A2216" t="s">
        <v>49</v>
      </c>
      <c r="B2216">
        <v>2020</v>
      </c>
      <c r="C2216">
        <v>4</v>
      </c>
      <c r="D2216" t="s">
        <v>5</v>
      </c>
      <c r="E2216">
        <v>16</v>
      </c>
    </row>
    <row r="2217" spans="1:5" x14ac:dyDescent="0.3">
      <c r="A2217" t="s">
        <v>49</v>
      </c>
      <c r="B2217">
        <v>2020</v>
      </c>
      <c r="C2217">
        <v>4</v>
      </c>
      <c r="D2217" t="s">
        <v>10</v>
      </c>
      <c r="E2217">
        <v>3</v>
      </c>
    </row>
    <row r="2218" spans="1:5" x14ac:dyDescent="0.3">
      <c r="A2218" t="s">
        <v>49</v>
      </c>
      <c r="B2218">
        <v>2020</v>
      </c>
      <c r="C2218">
        <v>4</v>
      </c>
      <c r="D2218" t="s">
        <v>6</v>
      </c>
      <c r="E2218">
        <v>30</v>
      </c>
    </row>
    <row r="2219" spans="1:5" x14ac:dyDescent="0.3">
      <c r="A2219" t="s">
        <v>49</v>
      </c>
      <c r="B2219">
        <v>2020</v>
      </c>
      <c r="C2219">
        <v>4</v>
      </c>
      <c r="D2219" t="s">
        <v>12</v>
      </c>
      <c r="E2219">
        <v>8</v>
      </c>
    </row>
    <row r="2220" spans="1:5" x14ac:dyDescent="0.3">
      <c r="A2220" t="s">
        <v>49</v>
      </c>
      <c r="B2220">
        <v>2020</v>
      </c>
      <c r="C2220">
        <v>4</v>
      </c>
      <c r="D2220" t="s">
        <v>7</v>
      </c>
      <c r="E2220">
        <v>35</v>
      </c>
    </row>
    <row r="2221" spans="1:5" x14ac:dyDescent="0.3">
      <c r="A2221" t="s">
        <v>49</v>
      </c>
      <c r="B2221">
        <v>2020</v>
      </c>
      <c r="C2221">
        <v>4</v>
      </c>
      <c r="D2221" t="s">
        <v>13</v>
      </c>
      <c r="E2221">
        <v>2</v>
      </c>
    </row>
    <row r="2222" spans="1:5" x14ac:dyDescent="0.3">
      <c r="A2222" t="s">
        <v>49</v>
      </c>
      <c r="B2222">
        <v>2020</v>
      </c>
      <c r="C2222">
        <v>4</v>
      </c>
      <c r="D2222" t="s">
        <v>8</v>
      </c>
      <c r="E2222">
        <v>31</v>
      </c>
    </row>
    <row r="2223" spans="1:5" x14ac:dyDescent="0.3">
      <c r="A2223" t="s">
        <v>49</v>
      </c>
      <c r="B2223">
        <v>2020</v>
      </c>
      <c r="C2223">
        <v>4</v>
      </c>
      <c r="D2223" t="s">
        <v>14</v>
      </c>
      <c r="E2223">
        <v>20</v>
      </c>
    </row>
    <row r="2224" spans="1:5" x14ac:dyDescent="0.3">
      <c r="A2224" t="s">
        <v>49</v>
      </c>
      <c r="B2224">
        <v>2021</v>
      </c>
      <c r="C2224">
        <v>1</v>
      </c>
      <c r="D2224" t="s">
        <v>5</v>
      </c>
      <c r="E2224">
        <v>20</v>
      </c>
    </row>
    <row r="2225" spans="1:5" x14ac:dyDescent="0.3">
      <c r="A2225" t="s">
        <v>49</v>
      </c>
      <c r="B2225">
        <v>2021</v>
      </c>
      <c r="C2225">
        <v>1</v>
      </c>
      <c r="D2225" t="s">
        <v>10</v>
      </c>
      <c r="E2225">
        <v>4</v>
      </c>
    </row>
    <row r="2226" spans="1:5" x14ac:dyDescent="0.3">
      <c r="A2226" t="s">
        <v>49</v>
      </c>
      <c r="B2226">
        <v>2021</v>
      </c>
      <c r="C2226">
        <v>1</v>
      </c>
      <c r="D2226" t="s">
        <v>6</v>
      </c>
      <c r="E2226">
        <v>30</v>
      </c>
    </row>
    <row r="2227" spans="1:5" x14ac:dyDescent="0.3">
      <c r="A2227" t="s">
        <v>49</v>
      </c>
      <c r="B2227">
        <v>2021</v>
      </c>
      <c r="C2227">
        <v>1</v>
      </c>
      <c r="D2227" t="s">
        <v>12</v>
      </c>
      <c r="E2227">
        <v>9</v>
      </c>
    </row>
    <row r="2228" spans="1:5" x14ac:dyDescent="0.3">
      <c r="A2228" t="s">
        <v>49</v>
      </c>
      <c r="B2228">
        <v>2021</v>
      </c>
      <c r="C2228">
        <v>1</v>
      </c>
      <c r="D2228" t="s">
        <v>7</v>
      </c>
      <c r="E2228">
        <v>38</v>
      </c>
    </row>
    <row r="2229" spans="1:5" x14ac:dyDescent="0.3">
      <c r="A2229" t="s">
        <v>49</v>
      </c>
      <c r="B2229">
        <v>2021</v>
      </c>
      <c r="C2229">
        <v>1</v>
      </c>
      <c r="D2229" t="s">
        <v>13</v>
      </c>
      <c r="E2229">
        <v>2</v>
      </c>
    </row>
    <row r="2230" spans="1:5" x14ac:dyDescent="0.3">
      <c r="A2230" t="s">
        <v>49</v>
      </c>
      <c r="B2230">
        <v>2021</v>
      </c>
      <c r="C2230">
        <v>1</v>
      </c>
      <c r="D2230" t="s">
        <v>8</v>
      </c>
      <c r="E2230">
        <v>29</v>
      </c>
    </row>
    <row r="2231" spans="1:5" x14ac:dyDescent="0.3">
      <c r="A2231" t="s">
        <v>49</v>
      </c>
      <c r="B2231">
        <v>2021</v>
      </c>
      <c r="C2231">
        <v>1</v>
      </c>
      <c r="D2231" t="s">
        <v>14</v>
      </c>
      <c r="E2231">
        <v>20</v>
      </c>
    </row>
    <row r="2232" spans="1:5" x14ac:dyDescent="0.3">
      <c r="A2232" t="s">
        <v>49</v>
      </c>
      <c r="B2232">
        <v>2021</v>
      </c>
      <c r="C2232">
        <v>2</v>
      </c>
      <c r="D2232" t="s">
        <v>5</v>
      </c>
      <c r="E2232">
        <v>23</v>
      </c>
    </row>
    <row r="2233" spans="1:5" x14ac:dyDescent="0.3">
      <c r="A2233" t="s">
        <v>49</v>
      </c>
      <c r="B2233">
        <v>2021</v>
      </c>
      <c r="C2233">
        <v>2</v>
      </c>
      <c r="D2233" t="s">
        <v>6</v>
      </c>
      <c r="E2233">
        <v>48</v>
      </c>
    </row>
    <row r="2234" spans="1:5" x14ac:dyDescent="0.3">
      <c r="A2234" t="s">
        <v>49</v>
      </c>
      <c r="B2234">
        <v>2021</v>
      </c>
      <c r="C2234">
        <v>2</v>
      </c>
      <c r="D2234" t="s">
        <v>7</v>
      </c>
      <c r="E2234">
        <v>41</v>
      </c>
    </row>
    <row r="2235" spans="1:5" x14ac:dyDescent="0.3">
      <c r="A2235" t="s">
        <v>49</v>
      </c>
      <c r="B2235">
        <v>2021</v>
      </c>
      <c r="C2235">
        <v>2</v>
      </c>
      <c r="D2235" t="s">
        <v>8</v>
      </c>
      <c r="E2235">
        <v>42</v>
      </c>
    </row>
    <row r="2236" spans="1:5" x14ac:dyDescent="0.3">
      <c r="A2236" t="s">
        <v>49</v>
      </c>
      <c r="B2236">
        <v>2021</v>
      </c>
      <c r="C2236">
        <v>3</v>
      </c>
      <c r="D2236" t="s">
        <v>5</v>
      </c>
      <c r="E2236">
        <v>24</v>
      </c>
    </row>
    <row r="2237" spans="1:5" x14ac:dyDescent="0.3">
      <c r="A2237" t="s">
        <v>49</v>
      </c>
      <c r="B2237">
        <v>2021</v>
      </c>
      <c r="C2237">
        <v>3</v>
      </c>
      <c r="D2237" t="s">
        <v>6</v>
      </c>
      <c r="E2237">
        <v>47</v>
      </c>
    </row>
    <row r="2238" spans="1:5" x14ac:dyDescent="0.3">
      <c r="A2238" t="s">
        <v>49</v>
      </c>
      <c r="B2238">
        <v>2021</v>
      </c>
      <c r="C2238">
        <v>3</v>
      </c>
      <c r="D2238" t="s">
        <v>7</v>
      </c>
      <c r="E2238">
        <v>42</v>
      </c>
    </row>
    <row r="2239" spans="1:5" x14ac:dyDescent="0.3">
      <c r="A2239" t="s">
        <v>49</v>
      </c>
      <c r="B2239">
        <v>2021</v>
      </c>
      <c r="C2239">
        <v>3</v>
      </c>
      <c r="D2239" t="s">
        <v>8</v>
      </c>
      <c r="E2239">
        <v>44</v>
      </c>
    </row>
    <row r="2240" spans="1:5" x14ac:dyDescent="0.3">
      <c r="A2240" t="s">
        <v>49</v>
      </c>
      <c r="B2240">
        <v>2021</v>
      </c>
      <c r="C2240">
        <v>4</v>
      </c>
      <c r="D2240" t="s">
        <v>5</v>
      </c>
      <c r="E2240">
        <v>26</v>
      </c>
    </row>
    <row r="2241" spans="1:5" x14ac:dyDescent="0.3">
      <c r="A2241" t="s">
        <v>49</v>
      </c>
      <c r="B2241">
        <v>2021</v>
      </c>
      <c r="C2241">
        <v>4</v>
      </c>
      <c r="D2241" t="s">
        <v>6</v>
      </c>
      <c r="E2241">
        <v>41</v>
      </c>
    </row>
    <row r="2242" spans="1:5" x14ac:dyDescent="0.3">
      <c r="A2242" t="s">
        <v>49</v>
      </c>
      <c r="B2242">
        <v>2021</v>
      </c>
      <c r="C2242">
        <v>4</v>
      </c>
      <c r="D2242" t="s">
        <v>7</v>
      </c>
      <c r="E2242">
        <v>45</v>
      </c>
    </row>
    <row r="2243" spans="1:5" x14ac:dyDescent="0.3">
      <c r="A2243" t="s">
        <v>49</v>
      </c>
      <c r="B2243">
        <v>2021</v>
      </c>
      <c r="C2243">
        <v>4</v>
      </c>
      <c r="D2243" t="s">
        <v>8</v>
      </c>
      <c r="E2243">
        <v>44</v>
      </c>
    </row>
    <row r="2244" spans="1:5" x14ac:dyDescent="0.3">
      <c r="A2244" t="s">
        <v>50</v>
      </c>
      <c r="B2244">
        <v>2019</v>
      </c>
      <c r="C2244">
        <v>1</v>
      </c>
      <c r="D2244" t="s">
        <v>5</v>
      </c>
      <c r="E2244">
        <v>20</v>
      </c>
    </row>
    <row r="2245" spans="1:5" x14ac:dyDescent="0.3">
      <c r="A2245" t="s">
        <v>50</v>
      </c>
      <c r="B2245">
        <v>2019</v>
      </c>
      <c r="C2245">
        <v>1</v>
      </c>
      <c r="D2245" t="s">
        <v>10</v>
      </c>
      <c r="E2245">
        <v>7</v>
      </c>
    </row>
    <row r="2246" spans="1:5" x14ac:dyDescent="0.3">
      <c r="A2246" t="s">
        <v>50</v>
      </c>
      <c r="B2246">
        <v>2019</v>
      </c>
      <c r="C2246">
        <v>1</v>
      </c>
      <c r="D2246" t="s">
        <v>6</v>
      </c>
      <c r="E2246">
        <v>33</v>
      </c>
    </row>
    <row r="2247" spans="1:5" x14ac:dyDescent="0.3">
      <c r="A2247" t="s">
        <v>50</v>
      </c>
      <c r="B2247">
        <v>2019</v>
      </c>
      <c r="C2247">
        <v>1</v>
      </c>
      <c r="D2247" t="s">
        <v>11</v>
      </c>
      <c r="E2247">
        <v>1</v>
      </c>
    </row>
    <row r="2248" spans="1:5" x14ac:dyDescent="0.3">
      <c r="A2248" t="s">
        <v>50</v>
      </c>
      <c r="B2248">
        <v>2019</v>
      </c>
      <c r="C2248">
        <v>1</v>
      </c>
      <c r="D2248" t="s">
        <v>12</v>
      </c>
      <c r="E2248">
        <v>22</v>
      </c>
    </row>
    <row r="2249" spans="1:5" x14ac:dyDescent="0.3">
      <c r="A2249" t="s">
        <v>50</v>
      </c>
      <c r="B2249">
        <v>2019</v>
      </c>
      <c r="C2249">
        <v>1</v>
      </c>
      <c r="D2249" t="s">
        <v>7</v>
      </c>
      <c r="E2249">
        <v>46</v>
      </c>
    </row>
    <row r="2250" spans="1:5" x14ac:dyDescent="0.3">
      <c r="A2250" t="s">
        <v>50</v>
      </c>
      <c r="B2250">
        <v>2019</v>
      </c>
      <c r="C2250">
        <v>1</v>
      </c>
      <c r="D2250" t="s">
        <v>13</v>
      </c>
      <c r="E2250">
        <v>3</v>
      </c>
    </row>
    <row r="2251" spans="1:5" x14ac:dyDescent="0.3">
      <c r="A2251" t="s">
        <v>50</v>
      </c>
      <c r="B2251">
        <v>2019</v>
      </c>
      <c r="C2251">
        <v>1</v>
      </c>
      <c r="D2251" t="s">
        <v>8</v>
      </c>
      <c r="E2251">
        <v>32</v>
      </c>
    </row>
    <row r="2252" spans="1:5" x14ac:dyDescent="0.3">
      <c r="A2252" t="s">
        <v>50</v>
      </c>
      <c r="B2252">
        <v>2019</v>
      </c>
      <c r="C2252">
        <v>1</v>
      </c>
      <c r="D2252" t="s">
        <v>14</v>
      </c>
      <c r="E2252">
        <v>16</v>
      </c>
    </row>
    <row r="2253" spans="1:5" x14ac:dyDescent="0.3">
      <c r="A2253" t="s">
        <v>50</v>
      </c>
      <c r="B2253">
        <v>2019</v>
      </c>
      <c r="C2253">
        <v>2</v>
      </c>
      <c r="D2253" t="s">
        <v>5</v>
      </c>
      <c r="E2253">
        <v>20</v>
      </c>
    </row>
    <row r="2254" spans="1:5" x14ac:dyDescent="0.3">
      <c r="A2254" t="s">
        <v>50</v>
      </c>
      <c r="B2254">
        <v>2019</v>
      </c>
      <c r="C2254">
        <v>2</v>
      </c>
      <c r="D2254" t="s">
        <v>10</v>
      </c>
      <c r="E2254">
        <v>4</v>
      </c>
    </row>
    <row r="2255" spans="1:5" x14ac:dyDescent="0.3">
      <c r="A2255" t="s">
        <v>50</v>
      </c>
      <c r="B2255">
        <v>2019</v>
      </c>
      <c r="C2255">
        <v>2</v>
      </c>
      <c r="D2255" t="s">
        <v>6</v>
      </c>
      <c r="E2255">
        <v>28</v>
      </c>
    </row>
    <row r="2256" spans="1:5" x14ac:dyDescent="0.3">
      <c r="A2256" t="s">
        <v>50</v>
      </c>
      <c r="B2256">
        <v>2019</v>
      </c>
      <c r="C2256">
        <v>2</v>
      </c>
      <c r="D2256" t="s">
        <v>11</v>
      </c>
      <c r="E2256">
        <v>1</v>
      </c>
    </row>
    <row r="2257" spans="1:5" x14ac:dyDescent="0.3">
      <c r="A2257" t="s">
        <v>50</v>
      </c>
      <c r="B2257">
        <v>2019</v>
      </c>
      <c r="C2257">
        <v>2</v>
      </c>
      <c r="D2257" t="s">
        <v>12</v>
      </c>
      <c r="E2257">
        <v>18</v>
      </c>
    </row>
    <row r="2258" spans="1:5" x14ac:dyDescent="0.3">
      <c r="A2258" t="s">
        <v>50</v>
      </c>
      <c r="B2258">
        <v>2019</v>
      </c>
      <c r="C2258">
        <v>2</v>
      </c>
      <c r="D2258" t="s">
        <v>7</v>
      </c>
      <c r="E2258">
        <v>41</v>
      </c>
    </row>
    <row r="2259" spans="1:5" x14ac:dyDescent="0.3">
      <c r="A2259" t="s">
        <v>50</v>
      </c>
      <c r="B2259">
        <v>2019</v>
      </c>
      <c r="C2259">
        <v>2</v>
      </c>
      <c r="D2259" t="s">
        <v>13</v>
      </c>
      <c r="E2259">
        <v>5</v>
      </c>
    </row>
    <row r="2260" spans="1:5" x14ac:dyDescent="0.3">
      <c r="A2260" t="s">
        <v>50</v>
      </c>
      <c r="B2260">
        <v>2019</v>
      </c>
      <c r="C2260">
        <v>2</v>
      </c>
      <c r="D2260" t="s">
        <v>8</v>
      </c>
      <c r="E2260">
        <v>33</v>
      </c>
    </row>
    <row r="2261" spans="1:5" x14ac:dyDescent="0.3">
      <c r="A2261" t="s">
        <v>50</v>
      </c>
      <c r="B2261">
        <v>2019</v>
      </c>
      <c r="C2261">
        <v>2</v>
      </c>
      <c r="D2261" t="s">
        <v>14</v>
      </c>
      <c r="E2261">
        <v>16</v>
      </c>
    </row>
    <row r="2262" spans="1:5" x14ac:dyDescent="0.3">
      <c r="A2262" t="s">
        <v>50</v>
      </c>
      <c r="B2262">
        <v>2019</v>
      </c>
      <c r="C2262">
        <v>3</v>
      </c>
      <c r="D2262" t="s">
        <v>5</v>
      </c>
      <c r="E2262">
        <v>21</v>
      </c>
    </row>
    <row r="2263" spans="1:5" x14ac:dyDescent="0.3">
      <c r="A2263" t="s">
        <v>50</v>
      </c>
      <c r="B2263">
        <v>2019</v>
      </c>
      <c r="C2263">
        <v>3</v>
      </c>
      <c r="D2263" t="s">
        <v>10</v>
      </c>
      <c r="E2263">
        <v>4</v>
      </c>
    </row>
    <row r="2264" spans="1:5" x14ac:dyDescent="0.3">
      <c r="A2264" t="s">
        <v>50</v>
      </c>
      <c r="B2264">
        <v>2019</v>
      </c>
      <c r="C2264">
        <v>3</v>
      </c>
      <c r="D2264" t="s">
        <v>6</v>
      </c>
      <c r="E2264">
        <v>27</v>
      </c>
    </row>
    <row r="2265" spans="1:5" x14ac:dyDescent="0.3">
      <c r="A2265" t="s">
        <v>50</v>
      </c>
      <c r="B2265">
        <v>2019</v>
      </c>
      <c r="C2265">
        <v>3</v>
      </c>
      <c r="D2265" t="s">
        <v>11</v>
      </c>
      <c r="E2265">
        <v>1</v>
      </c>
    </row>
    <row r="2266" spans="1:5" x14ac:dyDescent="0.3">
      <c r="A2266" t="s">
        <v>50</v>
      </c>
      <c r="B2266">
        <v>2019</v>
      </c>
      <c r="C2266">
        <v>3</v>
      </c>
      <c r="D2266" t="s">
        <v>12</v>
      </c>
      <c r="E2266">
        <v>25</v>
      </c>
    </row>
    <row r="2267" spans="1:5" x14ac:dyDescent="0.3">
      <c r="A2267" t="s">
        <v>50</v>
      </c>
      <c r="B2267">
        <v>2019</v>
      </c>
      <c r="C2267">
        <v>3</v>
      </c>
      <c r="D2267" t="s">
        <v>7</v>
      </c>
      <c r="E2267">
        <v>43</v>
      </c>
    </row>
    <row r="2268" spans="1:5" x14ac:dyDescent="0.3">
      <c r="A2268" t="s">
        <v>50</v>
      </c>
      <c r="B2268">
        <v>2019</v>
      </c>
      <c r="C2268">
        <v>3</v>
      </c>
      <c r="D2268" t="s">
        <v>13</v>
      </c>
      <c r="E2268">
        <v>5</v>
      </c>
    </row>
    <row r="2269" spans="1:5" x14ac:dyDescent="0.3">
      <c r="A2269" t="s">
        <v>50</v>
      </c>
      <c r="B2269">
        <v>2019</v>
      </c>
      <c r="C2269">
        <v>3</v>
      </c>
      <c r="D2269" t="s">
        <v>8</v>
      </c>
      <c r="E2269">
        <v>32</v>
      </c>
    </row>
    <row r="2270" spans="1:5" x14ac:dyDescent="0.3">
      <c r="A2270" t="s">
        <v>50</v>
      </c>
      <c r="B2270">
        <v>2019</v>
      </c>
      <c r="C2270">
        <v>3</v>
      </c>
      <c r="D2270" t="s">
        <v>14</v>
      </c>
      <c r="E2270">
        <v>14</v>
      </c>
    </row>
    <row r="2271" spans="1:5" x14ac:dyDescent="0.3">
      <c r="A2271" t="s">
        <v>50</v>
      </c>
      <c r="B2271">
        <v>2019</v>
      </c>
      <c r="C2271">
        <v>4</v>
      </c>
      <c r="D2271" t="s">
        <v>5</v>
      </c>
      <c r="E2271">
        <v>20</v>
      </c>
    </row>
    <row r="2272" spans="1:5" x14ac:dyDescent="0.3">
      <c r="A2272" t="s">
        <v>50</v>
      </c>
      <c r="B2272">
        <v>2019</v>
      </c>
      <c r="C2272">
        <v>4</v>
      </c>
      <c r="D2272" t="s">
        <v>10</v>
      </c>
      <c r="E2272">
        <v>4</v>
      </c>
    </row>
    <row r="2273" spans="1:5" x14ac:dyDescent="0.3">
      <c r="A2273" t="s">
        <v>50</v>
      </c>
      <c r="B2273">
        <v>2019</v>
      </c>
      <c r="C2273">
        <v>4</v>
      </c>
      <c r="D2273" t="s">
        <v>6</v>
      </c>
      <c r="E2273">
        <v>31</v>
      </c>
    </row>
    <row r="2274" spans="1:5" x14ac:dyDescent="0.3">
      <c r="A2274" t="s">
        <v>50</v>
      </c>
      <c r="B2274">
        <v>2019</v>
      </c>
      <c r="C2274">
        <v>4</v>
      </c>
      <c r="D2274" t="s">
        <v>11</v>
      </c>
      <c r="E2274">
        <v>1</v>
      </c>
    </row>
    <row r="2275" spans="1:5" x14ac:dyDescent="0.3">
      <c r="A2275" t="s">
        <v>50</v>
      </c>
      <c r="B2275">
        <v>2019</v>
      </c>
      <c r="C2275">
        <v>4</v>
      </c>
      <c r="D2275" t="s">
        <v>12</v>
      </c>
      <c r="E2275">
        <v>26</v>
      </c>
    </row>
    <row r="2276" spans="1:5" x14ac:dyDescent="0.3">
      <c r="A2276" t="s">
        <v>50</v>
      </c>
      <c r="B2276">
        <v>2019</v>
      </c>
      <c r="C2276">
        <v>4</v>
      </c>
      <c r="D2276" t="s">
        <v>7</v>
      </c>
      <c r="E2276">
        <v>44</v>
      </c>
    </row>
    <row r="2277" spans="1:5" x14ac:dyDescent="0.3">
      <c r="A2277" t="s">
        <v>50</v>
      </c>
      <c r="B2277">
        <v>2019</v>
      </c>
      <c r="C2277">
        <v>4</v>
      </c>
      <c r="D2277" t="s">
        <v>13</v>
      </c>
      <c r="E2277">
        <v>5</v>
      </c>
    </row>
    <row r="2278" spans="1:5" x14ac:dyDescent="0.3">
      <c r="A2278" t="s">
        <v>50</v>
      </c>
      <c r="B2278">
        <v>2019</v>
      </c>
      <c r="C2278">
        <v>4</v>
      </c>
      <c r="D2278" t="s">
        <v>8</v>
      </c>
      <c r="E2278">
        <v>30</v>
      </c>
    </row>
    <row r="2279" spans="1:5" x14ac:dyDescent="0.3">
      <c r="A2279" t="s">
        <v>50</v>
      </c>
      <c r="B2279">
        <v>2019</v>
      </c>
      <c r="C2279">
        <v>4</v>
      </c>
      <c r="D2279" t="s">
        <v>14</v>
      </c>
      <c r="E2279">
        <v>16</v>
      </c>
    </row>
    <row r="2280" spans="1:5" x14ac:dyDescent="0.3">
      <c r="A2280" t="s">
        <v>50</v>
      </c>
      <c r="B2280">
        <v>2020</v>
      </c>
      <c r="C2280">
        <v>1</v>
      </c>
      <c r="D2280" t="s">
        <v>5</v>
      </c>
      <c r="E2280">
        <v>21</v>
      </c>
    </row>
    <row r="2281" spans="1:5" x14ac:dyDescent="0.3">
      <c r="A2281" t="s">
        <v>50</v>
      </c>
      <c r="B2281">
        <v>2020</v>
      </c>
      <c r="C2281">
        <v>1</v>
      </c>
      <c r="D2281" t="s">
        <v>10</v>
      </c>
      <c r="E2281">
        <v>4</v>
      </c>
    </row>
    <row r="2282" spans="1:5" x14ac:dyDescent="0.3">
      <c r="A2282" t="s">
        <v>50</v>
      </c>
      <c r="B2282">
        <v>2020</v>
      </c>
      <c r="C2282">
        <v>1</v>
      </c>
      <c r="D2282" t="s">
        <v>6</v>
      </c>
      <c r="E2282">
        <v>36</v>
      </c>
    </row>
    <row r="2283" spans="1:5" x14ac:dyDescent="0.3">
      <c r="A2283" t="s">
        <v>50</v>
      </c>
      <c r="B2283">
        <v>2020</v>
      </c>
      <c r="C2283">
        <v>1</v>
      </c>
      <c r="D2283" t="s">
        <v>11</v>
      </c>
      <c r="E2283">
        <v>1</v>
      </c>
    </row>
    <row r="2284" spans="1:5" x14ac:dyDescent="0.3">
      <c r="A2284" t="s">
        <v>50</v>
      </c>
      <c r="B2284">
        <v>2020</v>
      </c>
      <c r="C2284">
        <v>1</v>
      </c>
      <c r="D2284" t="s">
        <v>12</v>
      </c>
      <c r="E2284">
        <v>28</v>
      </c>
    </row>
    <row r="2285" spans="1:5" x14ac:dyDescent="0.3">
      <c r="A2285" t="s">
        <v>50</v>
      </c>
      <c r="B2285">
        <v>2020</v>
      </c>
      <c r="C2285">
        <v>1</v>
      </c>
      <c r="D2285" t="s">
        <v>7</v>
      </c>
      <c r="E2285">
        <v>42</v>
      </c>
    </row>
    <row r="2286" spans="1:5" x14ac:dyDescent="0.3">
      <c r="A2286" t="s">
        <v>50</v>
      </c>
      <c r="B2286">
        <v>2020</v>
      </c>
      <c r="C2286">
        <v>1</v>
      </c>
      <c r="D2286" t="s">
        <v>13</v>
      </c>
      <c r="E2286">
        <v>5</v>
      </c>
    </row>
    <row r="2287" spans="1:5" x14ac:dyDescent="0.3">
      <c r="A2287" t="s">
        <v>50</v>
      </c>
      <c r="B2287">
        <v>2020</v>
      </c>
      <c r="C2287">
        <v>1</v>
      </c>
      <c r="D2287" t="s">
        <v>8</v>
      </c>
      <c r="E2287">
        <v>31</v>
      </c>
    </row>
    <row r="2288" spans="1:5" x14ac:dyDescent="0.3">
      <c r="A2288" t="s">
        <v>50</v>
      </c>
      <c r="B2288">
        <v>2020</v>
      </c>
      <c r="C2288">
        <v>1</v>
      </c>
      <c r="D2288" t="s">
        <v>14</v>
      </c>
      <c r="E2288">
        <v>17</v>
      </c>
    </row>
    <row r="2289" spans="1:5" x14ac:dyDescent="0.3">
      <c r="A2289" t="s">
        <v>50</v>
      </c>
      <c r="B2289">
        <v>2020</v>
      </c>
      <c r="C2289">
        <v>2</v>
      </c>
      <c r="D2289" t="s">
        <v>5</v>
      </c>
      <c r="E2289">
        <v>20</v>
      </c>
    </row>
    <row r="2290" spans="1:5" x14ac:dyDescent="0.3">
      <c r="A2290" t="s">
        <v>50</v>
      </c>
      <c r="B2290">
        <v>2020</v>
      </c>
      <c r="C2290">
        <v>2</v>
      </c>
      <c r="D2290" t="s">
        <v>10</v>
      </c>
      <c r="E2290">
        <v>4</v>
      </c>
    </row>
    <row r="2291" spans="1:5" x14ac:dyDescent="0.3">
      <c r="A2291" t="s">
        <v>50</v>
      </c>
      <c r="B2291">
        <v>2020</v>
      </c>
      <c r="C2291">
        <v>2</v>
      </c>
      <c r="D2291" t="s">
        <v>6</v>
      </c>
      <c r="E2291">
        <v>39</v>
      </c>
    </row>
    <row r="2292" spans="1:5" x14ac:dyDescent="0.3">
      <c r="A2292" t="s">
        <v>50</v>
      </c>
      <c r="B2292">
        <v>2020</v>
      </c>
      <c r="C2292">
        <v>2</v>
      </c>
      <c r="D2292" t="s">
        <v>11</v>
      </c>
      <c r="E2292">
        <v>1</v>
      </c>
    </row>
    <row r="2293" spans="1:5" x14ac:dyDescent="0.3">
      <c r="A2293" t="s">
        <v>50</v>
      </c>
      <c r="B2293">
        <v>2020</v>
      </c>
      <c r="C2293">
        <v>2</v>
      </c>
      <c r="D2293" t="s">
        <v>12</v>
      </c>
      <c r="E2293">
        <v>26</v>
      </c>
    </row>
    <row r="2294" spans="1:5" x14ac:dyDescent="0.3">
      <c r="A2294" t="s">
        <v>50</v>
      </c>
      <c r="B2294">
        <v>2020</v>
      </c>
      <c r="C2294">
        <v>2</v>
      </c>
      <c r="D2294" t="s">
        <v>7</v>
      </c>
      <c r="E2294">
        <v>42</v>
      </c>
    </row>
    <row r="2295" spans="1:5" x14ac:dyDescent="0.3">
      <c r="A2295" t="s">
        <v>50</v>
      </c>
      <c r="B2295">
        <v>2020</v>
      </c>
      <c r="C2295">
        <v>2</v>
      </c>
      <c r="D2295" t="s">
        <v>13</v>
      </c>
      <c r="E2295">
        <v>5</v>
      </c>
    </row>
    <row r="2296" spans="1:5" x14ac:dyDescent="0.3">
      <c r="A2296" t="s">
        <v>50</v>
      </c>
      <c r="B2296">
        <v>2020</v>
      </c>
      <c r="C2296">
        <v>2</v>
      </c>
      <c r="D2296" t="s">
        <v>8</v>
      </c>
      <c r="E2296">
        <v>32</v>
      </c>
    </row>
    <row r="2297" spans="1:5" x14ac:dyDescent="0.3">
      <c r="A2297" t="s">
        <v>50</v>
      </c>
      <c r="B2297">
        <v>2020</v>
      </c>
      <c r="C2297">
        <v>2</v>
      </c>
      <c r="D2297" t="s">
        <v>14</v>
      </c>
      <c r="E2297">
        <v>20</v>
      </c>
    </row>
    <row r="2298" spans="1:5" x14ac:dyDescent="0.3">
      <c r="A2298" t="s">
        <v>50</v>
      </c>
      <c r="B2298">
        <v>2020</v>
      </c>
      <c r="C2298">
        <v>3</v>
      </c>
      <c r="D2298" t="s">
        <v>5</v>
      </c>
      <c r="E2298">
        <v>19</v>
      </c>
    </row>
    <row r="2299" spans="1:5" x14ac:dyDescent="0.3">
      <c r="A2299" t="s">
        <v>50</v>
      </c>
      <c r="B2299">
        <v>2020</v>
      </c>
      <c r="C2299">
        <v>3</v>
      </c>
      <c r="D2299" t="s">
        <v>10</v>
      </c>
      <c r="E2299">
        <v>5</v>
      </c>
    </row>
    <row r="2300" spans="1:5" x14ac:dyDescent="0.3">
      <c r="A2300" t="s">
        <v>50</v>
      </c>
      <c r="B2300">
        <v>2020</v>
      </c>
      <c r="C2300">
        <v>3</v>
      </c>
      <c r="D2300" t="s">
        <v>6</v>
      </c>
      <c r="E2300">
        <v>39</v>
      </c>
    </row>
    <row r="2301" spans="1:5" x14ac:dyDescent="0.3">
      <c r="A2301" t="s">
        <v>50</v>
      </c>
      <c r="B2301">
        <v>2020</v>
      </c>
      <c r="C2301">
        <v>3</v>
      </c>
      <c r="D2301" t="s">
        <v>12</v>
      </c>
      <c r="E2301">
        <v>22</v>
      </c>
    </row>
    <row r="2302" spans="1:5" x14ac:dyDescent="0.3">
      <c r="A2302" t="s">
        <v>50</v>
      </c>
      <c r="B2302">
        <v>2020</v>
      </c>
      <c r="C2302">
        <v>3</v>
      </c>
      <c r="D2302" t="s">
        <v>7</v>
      </c>
      <c r="E2302">
        <v>39</v>
      </c>
    </row>
    <row r="2303" spans="1:5" x14ac:dyDescent="0.3">
      <c r="A2303" t="s">
        <v>50</v>
      </c>
      <c r="B2303">
        <v>2020</v>
      </c>
      <c r="C2303">
        <v>3</v>
      </c>
      <c r="D2303" t="s">
        <v>13</v>
      </c>
      <c r="E2303">
        <v>6</v>
      </c>
    </row>
    <row r="2304" spans="1:5" x14ac:dyDescent="0.3">
      <c r="A2304" t="s">
        <v>50</v>
      </c>
      <c r="B2304">
        <v>2020</v>
      </c>
      <c r="C2304">
        <v>3</v>
      </c>
      <c r="D2304" t="s">
        <v>8</v>
      </c>
      <c r="E2304">
        <v>39</v>
      </c>
    </row>
    <row r="2305" spans="1:5" x14ac:dyDescent="0.3">
      <c r="A2305" t="s">
        <v>50</v>
      </c>
      <c r="B2305">
        <v>2020</v>
      </c>
      <c r="C2305">
        <v>3</v>
      </c>
      <c r="D2305" t="s">
        <v>14</v>
      </c>
      <c r="E2305">
        <v>20</v>
      </c>
    </row>
    <row r="2306" spans="1:5" x14ac:dyDescent="0.3">
      <c r="A2306" t="s">
        <v>50</v>
      </c>
      <c r="B2306">
        <v>2020</v>
      </c>
      <c r="C2306">
        <v>4</v>
      </c>
      <c r="D2306" t="s">
        <v>5</v>
      </c>
      <c r="E2306">
        <v>19</v>
      </c>
    </row>
    <row r="2307" spans="1:5" x14ac:dyDescent="0.3">
      <c r="A2307" t="s">
        <v>50</v>
      </c>
      <c r="B2307">
        <v>2020</v>
      </c>
      <c r="C2307">
        <v>4</v>
      </c>
      <c r="D2307" t="s">
        <v>10</v>
      </c>
      <c r="E2307">
        <v>5</v>
      </c>
    </row>
    <row r="2308" spans="1:5" x14ac:dyDescent="0.3">
      <c r="A2308" t="s">
        <v>50</v>
      </c>
      <c r="B2308">
        <v>2020</v>
      </c>
      <c r="C2308">
        <v>4</v>
      </c>
      <c r="D2308" t="s">
        <v>6</v>
      </c>
      <c r="E2308">
        <v>39</v>
      </c>
    </row>
    <row r="2309" spans="1:5" x14ac:dyDescent="0.3">
      <c r="A2309" t="s">
        <v>50</v>
      </c>
      <c r="B2309">
        <v>2020</v>
      </c>
      <c r="C2309">
        <v>4</v>
      </c>
      <c r="D2309" t="s">
        <v>11</v>
      </c>
      <c r="E2309">
        <v>1</v>
      </c>
    </row>
    <row r="2310" spans="1:5" x14ac:dyDescent="0.3">
      <c r="A2310" t="s">
        <v>50</v>
      </c>
      <c r="B2310">
        <v>2020</v>
      </c>
      <c r="C2310">
        <v>4</v>
      </c>
      <c r="D2310" t="s">
        <v>12</v>
      </c>
      <c r="E2310">
        <v>21</v>
      </c>
    </row>
    <row r="2311" spans="1:5" x14ac:dyDescent="0.3">
      <c r="A2311" t="s">
        <v>50</v>
      </c>
      <c r="B2311">
        <v>2020</v>
      </c>
      <c r="C2311">
        <v>4</v>
      </c>
      <c r="D2311" t="s">
        <v>7</v>
      </c>
      <c r="E2311">
        <v>44</v>
      </c>
    </row>
    <row r="2312" spans="1:5" x14ac:dyDescent="0.3">
      <c r="A2312" t="s">
        <v>50</v>
      </c>
      <c r="B2312">
        <v>2020</v>
      </c>
      <c r="C2312">
        <v>4</v>
      </c>
      <c r="D2312" t="s">
        <v>13</v>
      </c>
      <c r="E2312">
        <v>6</v>
      </c>
    </row>
    <row r="2313" spans="1:5" x14ac:dyDescent="0.3">
      <c r="A2313" t="s">
        <v>50</v>
      </c>
      <c r="B2313">
        <v>2020</v>
      </c>
      <c r="C2313">
        <v>4</v>
      </c>
      <c r="D2313" t="s">
        <v>8</v>
      </c>
      <c r="E2313">
        <v>34</v>
      </c>
    </row>
    <row r="2314" spans="1:5" x14ac:dyDescent="0.3">
      <c r="A2314" t="s">
        <v>50</v>
      </c>
      <c r="B2314">
        <v>2020</v>
      </c>
      <c r="C2314">
        <v>4</v>
      </c>
      <c r="D2314" t="s">
        <v>14</v>
      </c>
      <c r="E2314">
        <v>20</v>
      </c>
    </row>
    <row r="2315" spans="1:5" x14ac:dyDescent="0.3">
      <c r="A2315" t="s">
        <v>50</v>
      </c>
      <c r="B2315">
        <v>2021</v>
      </c>
      <c r="C2315">
        <v>1</v>
      </c>
      <c r="D2315" t="s">
        <v>5</v>
      </c>
      <c r="E2315">
        <v>22</v>
      </c>
    </row>
    <row r="2316" spans="1:5" x14ac:dyDescent="0.3">
      <c r="A2316" t="s">
        <v>50</v>
      </c>
      <c r="B2316">
        <v>2021</v>
      </c>
      <c r="C2316">
        <v>1</v>
      </c>
      <c r="D2316" t="s">
        <v>10</v>
      </c>
      <c r="E2316">
        <v>3</v>
      </c>
    </row>
    <row r="2317" spans="1:5" x14ac:dyDescent="0.3">
      <c r="A2317" t="s">
        <v>50</v>
      </c>
      <c r="B2317">
        <v>2021</v>
      </c>
      <c r="C2317">
        <v>1</v>
      </c>
      <c r="D2317" t="s">
        <v>6</v>
      </c>
      <c r="E2317">
        <v>40</v>
      </c>
    </row>
    <row r="2318" spans="1:5" x14ac:dyDescent="0.3">
      <c r="A2318" t="s">
        <v>50</v>
      </c>
      <c r="B2318">
        <v>2021</v>
      </c>
      <c r="C2318">
        <v>1</v>
      </c>
      <c r="D2318" t="s">
        <v>11</v>
      </c>
      <c r="E2318">
        <v>1</v>
      </c>
    </row>
    <row r="2319" spans="1:5" x14ac:dyDescent="0.3">
      <c r="A2319" t="s">
        <v>50</v>
      </c>
      <c r="B2319">
        <v>2021</v>
      </c>
      <c r="C2319">
        <v>1</v>
      </c>
      <c r="D2319" t="s">
        <v>12</v>
      </c>
      <c r="E2319">
        <v>29</v>
      </c>
    </row>
    <row r="2320" spans="1:5" x14ac:dyDescent="0.3">
      <c r="A2320" t="s">
        <v>50</v>
      </c>
      <c r="B2320">
        <v>2021</v>
      </c>
      <c r="C2320">
        <v>1</v>
      </c>
      <c r="D2320" t="s">
        <v>7</v>
      </c>
      <c r="E2320">
        <v>44</v>
      </c>
    </row>
    <row r="2321" spans="1:5" x14ac:dyDescent="0.3">
      <c r="A2321" t="s">
        <v>50</v>
      </c>
      <c r="B2321">
        <v>2021</v>
      </c>
      <c r="C2321">
        <v>1</v>
      </c>
      <c r="D2321" t="s">
        <v>13</v>
      </c>
      <c r="E2321">
        <v>6</v>
      </c>
    </row>
    <row r="2322" spans="1:5" x14ac:dyDescent="0.3">
      <c r="A2322" t="s">
        <v>50</v>
      </c>
      <c r="B2322">
        <v>2021</v>
      </c>
      <c r="C2322">
        <v>1</v>
      </c>
      <c r="D2322" t="s">
        <v>8</v>
      </c>
      <c r="E2322">
        <v>37</v>
      </c>
    </row>
    <row r="2323" spans="1:5" x14ac:dyDescent="0.3">
      <c r="A2323" t="s">
        <v>50</v>
      </c>
      <c r="B2323">
        <v>2021</v>
      </c>
      <c r="C2323">
        <v>1</v>
      </c>
      <c r="D2323" t="s">
        <v>14</v>
      </c>
      <c r="E2323">
        <v>19</v>
      </c>
    </row>
    <row r="2324" spans="1:5" x14ac:dyDescent="0.3">
      <c r="A2324" t="s">
        <v>50</v>
      </c>
      <c r="B2324">
        <v>2021</v>
      </c>
      <c r="C2324">
        <v>2</v>
      </c>
      <c r="D2324" t="s">
        <v>5</v>
      </c>
      <c r="E2324">
        <v>25</v>
      </c>
    </row>
    <row r="2325" spans="1:5" x14ac:dyDescent="0.3">
      <c r="A2325" t="s">
        <v>50</v>
      </c>
      <c r="B2325">
        <v>2021</v>
      </c>
      <c r="C2325">
        <v>2</v>
      </c>
      <c r="D2325" t="s">
        <v>6</v>
      </c>
      <c r="E2325">
        <v>71</v>
      </c>
    </row>
    <row r="2326" spans="1:5" x14ac:dyDescent="0.3">
      <c r="A2326" t="s">
        <v>50</v>
      </c>
      <c r="B2326">
        <v>2021</v>
      </c>
      <c r="C2326">
        <v>2</v>
      </c>
      <c r="D2326" t="s">
        <v>7</v>
      </c>
      <c r="E2326">
        <v>48</v>
      </c>
    </row>
    <row r="2327" spans="1:5" x14ac:dyDescent="0.3">
      <c r="A2327" t="s">
        <v>50</v>
      </c>
      <c r="B2327">
        <v>2021</v>
      </c>
      <c r="C2327">
        <v>2</v>
      </c>
      <c r="D2327" t="s">
        <v>8</v>
      </c>
      <c r="E2327">
        <v>50</v>
      </c>
    </row>
    <row r="2328" spans="1:5" x14ac:dyDescent="0.3">
      <c r="A2328" t="s">
        <v>50</v>
      </c>
      <c r="B2328">
        <v>2021</v>
      </c>
      <c r="C2328">
        <v>3</v>
      </c>
      <c r="D2328" t="s">
        <v>5</v>
      </c>
      <c r="E2328">
        <v>26</v>
      </c>
    </row>
    <row r="2329" spans="1:5" x14ac:dyDescent="0.3">
      <c r="A2329" t="s">
        <v>50</v>
      </c>
      <c r="B2329">
        <v>2021</v>
      </c>
      <c r="C2329">
        <v>3</v>
      </c>
      <c r="D2329" t="s">
        <v>6</v>
      </c>
      <c r="E2329">
        <v>69</v>
      </c>
    </row>
    <row r="2330" spans="1:5" x14ac:dyDescent="0.3">
      <c r="A2330" t="s">
        <v>50</v>
      </c>
      <c r="B2330">
        <v>2021</v>
      </c>
      <c r="C2330">
        <v>3</v>
      </c>
      <c r="D2330" t="s">
        <v>7</v>
      </c>
      <c r="E2330">
        <v>47</v>
      </c>
    </row>
    <row r="2331" spans="1:5" x14ac:dyDescent="0.3">
      <c r="A2331" t="s">
        <v>50</v>
      </c>
      <c r="B2331">
        <v>2021</v>
      </c>
      <c r="C2331">
        <v>3</v>
      </c>
      <c r="D2331" t="s">
        <v>8</v>
      </c>
      <c r="E2331">
        <v>49</v>
      </c>
    </row>
    <row r="2332" spans="1:5" x14ac:dyDescent="0.3">
      <c r="A2332" t="s">
        <v>50</v>
      </c>
      <c r="B2332">
        <v>2021</v>
      </c>
      <c r="C2332">
        <v>4</v>
      </c>
      <c r="D2332" t="s">
        <v>5</v>
      </c>
      <c r="E2332">
        <v>26</v>
      </c>
    </row>
    <row r="2333" spans="1:5" x14ac:dyDescent="0.3">
      <c r="A2333" t="s">
        <v>50</v>
      </c>
      <c r="B2333">
        <v>2021</v>
      </c>
      <c r="C2333">
        <v>4</v>
      </c>
      <c r="D2333" t="s">
        <v>6</v>
      </c>
      <c r="E2333">
        <v>73</v>
      </c>
    </row>
    <row r="2334" spans="1:5" x14ac:dyDescent="0.3">
      <c r="A2334" t="s">
        <v>50</v>
      </c>
      <c r="B2334">
        <v>2021</v>
      </c>
      <c r="C2334">
        <v>4</v>
      </c>
      <c r="D2334" t="s">
        <v>7</v>
      </c>
      <c r="E2334">
        <v>43</v>
      </c>
    </row>
    <row r="2335" spans="1:5" x14ac:dyDescent="0.3">
      <c r="A2335" t="s">
        <v>50</v>
      </c>
      <c r="B2335">
        <v>2021</v>
      </c>
      <c r="C2335">
        <v>4</v>
      </c>
      <c r="D2335" t="s">
        <v>8</v>
      </c>
      <c r="E2335">
        <v>50</v>
      </c>
    </row>
    <row r="2336" spans="1:5" x14ac:dyDescent="0.3">
      <c r="A2336" t="s">
        <v>51</v>
      </c>
      <c r="B2336">
        <v>2019</v>
      </c>
      <c r="C2336">
        <v>1</v>
      </c>
      <c r="D2336" t="s">
        <v>5</v>
      </c>
      <c r="E2336">
        <v>45</v>
      </c>
    </row>
    <row r="2337" spans="1:5" x14ac:dyDescent="0.3">
      <c r="A2337" t="s">
        <v>51</v>
      </c>
      <c r="B2337">
        <v>2019</v>
      </c>
      <c r="C2337">
        <v>1</v>
      </c>
      <c r="D2337" t="s">
        <v>10</v>
      </c>
      <c r="E2337">
        <v>22</v>
      </c>
    </row>
    <row r="2338" spans="1:5" x14ac:dyDescent="0.3">
      <c r="A2338" t="s">
        <v>51</v>
      </c>
      <c r="B2338">
        <v>2019</v>
      </c>
      <c r="C2338">
        <v>1</v>
      </c>
      <c r="D2338" t="s">
        <v>6</v>
      </c>
      <c r="E2338">
        <v>55</v>
      </c>
    </row>
    <row r="2339" spans="1:5" x14ac:dyDescent="0.3">
      <c r="A2339" t="s">
        <v>51</v>
      </c>
      <c r="B2339">
        <v>2019</v>
      </c>
      <c r="C2339">
        <v>1</v>
      </c>
      <c r="D2339" t="s">
        <v>11</v>
      </c>
      <c r="E2339">
        <v>1</v>
      </c>
    </row>
    <row r="2340" spans="1:5" x14ac:dyDescent="0.3">
      <c r="A2340" t="s">
        <v>51</v>
      </c>
      <c r="B2340">
        <v>2019</v>
      </c>
      <c r="C2340">
        <v>1</v>
      </c>
      <c r="D2340" t="s">
        <v>12</v>
      </c>
      <c r="E2340">
        <v>34</v>
      </c>
    </row>
    <row r="2341" spans="1:5" x14ac:dyDescent="0.3">
      <c r="A2341" t="s">
        <v>51</v>
      </c>
      <c r="B2341">
        <v>2019</v>
      </c>
      <c r="C2341">
        <v>1</v>
      </c>
      <c r="D2341" t="s">
        <v>7</v>
      </c>
      <c r="E2341">
        <v>83</v>
      </c>
    </row>
    <row r="2342" spans="1:5" x14ac:dyDescent="0.3">
      <c r="A2342" t="s">
        <v>51</v>
      </c>
      <c r="B2342">
        <v>2019</v>
      </c>
      <c r="C2342">
        <v>1</v>
      </c>
      <c r="D2342" t="s">
        <v>13</v>
      </c>
      <c r="E2342">
        <v>3</v>
      </c>
    </row>
    <row r="2343" spans="1:5" x14ac:dyDescent="0.3">
      <c r="A2343" t="s">
        <v>51</v>
      </c>
      <c r="B2343">
        <v>2019</v>
      </c>
      <c r="C2343">
        <v>1</v>
      </c>
      <c r="D2343" t="s">
        <v>8</v>
      </c>
      <c r="E2343">
        <v>50</v>
      </c>
    </row>
    <row r="2344" spans="1:5" x14ac:dyDescent="0.3">
      <c r="A2344" t="s">
        <v>51</v>
      </c>
      <c r="B2344">
        <v>2019</v>
      </c>
      <c r="C2344">
        <v>1</v>
      </c>
      <c r="D2344" t="s">
        <v>14</v>
      </c>
      <c r="E2344">
        <v>39</v>
      </c>
    </row>
    <row r="2345" spans="1:5" x14ac:dyDescent="0.3">
      <c r="A2345" t="s">
        <v>51</v>
      </c>
      <c r="B2345">
        <v>2019</v>
      </c>
      <c r="C2345">
        <v>2</v>
      </c>
      <c r="D2345" t="s">
        <v>5</v>
      </c>
      <c r="E2345">
        <v>45</v>
      </c>
    </row>
    <row r="2346" spans="1:5" x14ac:dyDescent="0.3">
      <c r="A2346" t="s">
        <v>51</v>
      </c>
      <c r="B2346">
        <v>2019</v>
      </c>
      <c r="C2346">
        <v>2</v>
      </c>
      <c r="D2346" t="s">
        <v>10</v>
      </c>
      <c r="E2346">
        <v>18</v>
      </c>
    </row>
    <row r="2347" spans="1:5" x14ac:dyDescent="0.3">
      <c r="A2347" t="s">
        <v>51</v>
      </c>
      <c r="B2347">
        <v>2019</v>
      </c>
      <c r="C2347">
        <v>2</v>
      </c>
      <c r="D2347" t="s">
        <v>6</v>
      </c>
      <c r="E2347">
        <v>54</v>
      </c>
    </row>
    <row r="2348" spans="1:5" x14ac:dyDescent="0.3">
      <c r="A2348" t="s">
        <v>51</v>
      </c>
      <c r="B2348">
        <v>2019</v>
      </c>
      <c r="C2348">
        <v>2</v>
      </c>
      <c r="D2348" t="s">
        <v>11</v>
      </c>
      <c r="E2348">
        <v>1</v>
      </c>
    </row>
    <row r="2349" spans="1:5" x14ac:dyDescent="0.3">
      <c r="A2349" t="s">
        <v>51</v>
      </c>
      <c r="B2349">
        <v>2019</v>
      </c>
      <c r="C2349">
        <v>2</v>
      </c>
      <c r="D2349" t="s">
        <v>12</v>
      </c>
      <c r="E2349">
        <v>35</v>
      </c>
    </row>
    <row r="2350" spans="1:5" x14ac:dyDescent="0.3">
      <c r="A2350" t="s">
        <v>51</v>
      </c>
      <c r="B2350">
        <v>2019</v>
      </c>
      <c r="C2350">
        <v>2</v>
      </c>
      <c r="D2350" t="s">
        <v>7</v>
      </c>
      <c r="E2350">
        <v>83</v>
      </c>
    </row>
    <row r="2351" spans="1:5" x14ac:dyDescent="0.3">
      <c r="A2351" t="s">
        <v>51</v>
      </c>
      <c r="B2351">
        <v>2019</v>
      </c>
      <c r="C2351">
        <v>2</v>
      </c>
      <c r="D2351" t="s">
        <v>13</v>
      </c>
      <c r="E2351">
        <v>3</v>
      </c>
    </row>
    <row r="2352" spans="1:5" x14ac:dyDescent="0.3">
      <c r="A2352" t="s">
        <v>51</v>
      </c>
      <c r="B2352">
        <v>2019</v>
      </c>
      <c r="C2352">
        <v>2</v>
      </c>
      <c r="D2352" t="s">
        <v>8</v>
      </c>
      <c r="E2352">
        <v>51</v>
      </c>
    </row>
    <row r="2353" spans="1:5" x14ac:dyDescent="0.3">
      <c r="A2353" t="s">
        <v>51</v>
      </c>
      <c r="B2353">
        <v>2019</v>
      </c>
      <c r="C2353">
        <v>2</v>
      </c>
      <c r="D2353" t="s">
        <v>14</v>
      </c>
      <c r="E2353">
        <v>36</v>
      </c>
    </row>
    <row r="2354" spans="1:5" x14ac:dyDescent="0.3">
      <c r="A2354" t="s">
        <v>51</v>
      </c>
      <c r="B2354">
        <v>2019</v>
      </c>
      <c r="C2354">
        <v>3</v>
      </c>
      <c r="D2354" t="s">
        <v>5</v>
      </c>
      <c r="E2354">
        <v>46</v>
      </c>
    </row>
    <row r="2355" spans="1:5" x14ac:dyDescent="0.3">
      <c r="A2355" t="s">
        <v>51</v>
      </c>
      <c r="B2355">
        <v>2019</v>
      </c>
      <c r="C2355">
        <v>3</v>
      </c>
      <c r="D2355" t="s">
        <v>10</v>
      </c>
      <c r="E2355">
        <v>18</v>
      </c>
    </row>
    <row r="2356" spans="1:5" x14ac:dyDescent="0.3">
      <c r="A2356" t="s">
        <v>51</v>
      </c>
      <c r="B2356">
        <v>2019</v>
      </c>
      <c r="C2356">
        <v>3</v>
      </c>
      <c r="D2356" t="s">
        <v>6</v>
      </c>
      <c r="E2356">
        <v>55</v>
      </c>
    </row>
    <row r="2357" spans="1:5" x14ac:dyDescent="0.3">
      <c r="A2357" t="s">
        <v>51</v>
      </c>
      <c r="B2357">
        <v>2019</v>
      </c>
      <c r="C2357">
        <v>3</v>
      </c>
      <c r="D2357" t="s">
        <v>11</v>
      </c>
      <c r="E2357">
        <v>1</v>
      </c>
    </row>
    <row r="2358" spans="1:5" x14ac:dyDescent="0.3">
      <c r="A2358" t="s">
        <v>51</v>
      </c>
      <c r="B2358">
        <v>2019</v>
      </c>
      <c r="C2358">
        <v>3</v>
      </c>
      <c r="D2358" t="s">
        <v>12</v>
      </c>
      <c r="E2358">
        <v>36</v>
      </c>
    </row>
    <row r="2359" spans="1:5" x14ac:dyDescent="0.3">
      <c r="A2359" t="s">
        <v>51</v>
      </c>
      <c r="B2359">
        <v>2019</v>
      </c>
      <c r="C2359">
        <v>3</v>
      </c>
      <c r="D2359" t="s">
        <v>7</v>
      </c>
      <c r="E2359">
        <v>85</v>
      </c>
    </row>
    <row r="2360" spans="1:5" x14ac:dyDescent="0.3">
      <c r="A2360" t="s">
        <v>51</v>
      </c>
      <c r="B2360">
        <v>2019</v>
      </c>
      <c r="C2360">
        <v>3</v>
      </c>
      <c r="D2360" t="s">
        <v>13</v>
      </c>
      <c r="E2360">
        <v>3</v>
      </c>
    </row>
    <row r="2361" spans="1:5" x14ac:dyDescent="0.3">
      <c r="A2361" t="s">
        <v>51</v>
      </c>
      <c r="B2361">
        <v>2019</v>
      </c>
      <c r="C2361">
        <v>3</v>
      </c>
      <c r="D2361" t="s">
        <v>8</v>
      </c>
      <c r="E2361">
        <v>48</v>
      </c>
    </row>
    <row r="2362" spans="1:5" x14ac:dyDescent="0.3">
      <c r="A2362" t="s">
        <v>51</v>
      </c>
      <c r="B2362">
        <v>2019</v>
      </c>
      <c r="C2362">
        <v>3</v>
      </c>
      <c r="D2362" t="s">
        <v>14</v>
      </c>
      <c r="E2362">
        <v>31</v>
      </c>
    </row>
    <row r="2363" spans="1:5" x14ac:dyDescent="0.3">
      <c r="A2363" t="s">
        <v>51</v>
      </c>
      <c r="B2363">
        <v>2019</v>
      </c>
      <c r="C2363">
        <v>4</v>
      </c>
      <c r="D2363" t="s">
        <v>5</v>
      </c>
      <c r="E2363">
        <v>43</v>
      </c>
    </row>
    <row r="2364" spans="1:5" x14ac:dyDescent="0.3">
      <c r="A2364" t="s">
        <v>51</v>
      </c>
      <c r="B2364">
        <v>2019</v>
      </c>
      <c r="C2364">
        <v>4</v>
      </c>
      <c r="D2364" t="s">
        <v>10</v>
      </c>
      <c r="E2364">
        <v>13</v>
      </c>
    </row>
    <row r="2365" spans="1:5" x14ac:dyDescent="0.3">
      <c r="A2365" t="s">
        <v>51</v>
      </c>
      <c r="B2365">
        <v>2019</v>
      </c>
      <c r="C2365">
        <v>4</v>
      </c>
      <c r="D2365" t="s">
        <v>6</v>
      </c>
      <c r="E2365">
        <v>57</v>
      </c>
    </row>
    <row r="2366" spans="1:5" x14ac:dyDescent="0.3">
      <c r="A2366" t="s">
        <v>51</v>
      </c>
      <c r="B2366">
        <v>2019</v>
      </c>
      <c r="C2366">
        <v>4</v>
      </c>
      <c r="D2366" t="s">
        <v>11</v>
      </c>
      <c r="E2366">
        <v>1</v>
      </c>
    </row>
    <row r="2367" spans="1:5" x14ac:dyDescent="0.3">
      <c r="A2367" t="s">
        <v>51</v>
      </c>
      <c r="B2367">
        <v>2019</v>
      </c>
      <c r="C2367">
        <v>4</v>
      </c>
      <c r="D2367" t="s">
        <v>12</v>
      </c>
      <c r="E2367">
        <v>41</v>
      </c>
    </row>
    <row r="2368" spans="1:5" x14ac:dyDescent="0.3">
      <c r="A2368" t="s">
        <v>51</v>
      </c>
      <c r="B2368">
        <v>2019</v>
      </c>
      <c r="C2368">
        <v>4</v>
      </c>
      <c r="D2368" t="s">
        <v>7</v>
      </c>
      <c r="E2368">
        <v>84</v>
      </c>
    </row>
    <row r="2369" spans="1:5" x14ac:dyDescent="0.3">
      <c r="A2369" t="s">
        <v>51</v>
      </c>
      <c r="B2369">
        <v>2019</v>
      </c>
      <c r="C2369">
        <v>4</v>
      </c>
      <c r="D2369" t="s">
        <v>13</v>
      </c>
      <c r="E2369">
        <v>3</v>
      </c>
    </row>
    <row r="2370" spans="1:5" x14ac:dyDescent="0.3">
      <c r="A2370" t="s">
        <v>51</v>
      </c>
      <c r="B2370">
        <v>2019</v>
      </c>
      <c r="C2370">
        <v>4</v>
      </c>
      <c r="D2370" t="s">
        <v>8</v>
      </c>
      <c r="E2370">
        <v>46</v>
      </c>
    </row>
    <row r="2371" spans="1:5" x14ac:dyDescent="0.3">
      <c r="A2371" t="s">
        <v>51</v>
      </c>
      <c r="B2371">
        <v>2019</v>
      </c>
      <c r="C2371">
        <v>4</v>
      </c>
      <c r="D2371" t="s">
        <v>14</v>
      </c>
      <c r="E2371">
        <v>30</v>
      </c>
    </row>
    <row r="2372" spans="1:5" x14ac:dyDescent="0.3">
      <c r="A2372" t="s">
        <v>51</v>
      </c>
      <c r="B2372">
        <v>2020</v>
      </c>
      <c r="C2372">
        <v>1</v>
      </c>
      <c r="D2372" t="s">
        <v>5</v>
      </c>
      <c r="E2372">
        <v>40</v>
      </c>
    </row>
    <row r="2373" spans="1:5" x14ac:dyDescent="0.3">
      <c r="A2373" t="s">
        <v>51</v>
      </c>
      <c r="B2373">
        <v>2020</v>
      </c>
      <c r="C2373">
        <v>1</v>
      </c>
      <c r="D2373" t="s">
        <v>10</v>
      </c>
      <c r="E2373">
        <v>8</v>
      </c>
    </row>
    <row r="2374" spans="1:5" x14ac:dyDescent="0.3">
      <c r="A2374" t="s">
        <v>51</v>
      </c>
      <c r="B2374">
        <v>2020</v>
      </c>
      <c r="C2374">
        <v>1</v>
      </c>
      <c r="D2374" t="s">
        <v>6</v>
      </c>
      <c r="E2374">
        <v>55</v>
      </c>
    </row>
    <row r="2375" spans="1:5" x14ac:dyDescent="0.3">
      <c r="A2375" t="s">
        <v>51</v>
      </c>
      <c r="B2375">
        <v>2020</v>
      </c>
      <c r="C2375">
        <v>1</v>
      </c>
      <c r="D2375" t="s">
        <v>11</v>
      </c>
      <c r="E2375">
        <v>1</v>
      </c>
    </row>
    <row r="2376" spans="1:5" x14ac:dyDescent="0.3">
      <c r="A2376" t="s">
        <v>51</v>
      </c>
      <c r="B2376">
        <v>2020</v>
      </c>
      <c r="C2376">
        <v>1</v>
      </c>
      <c r="D2376" t="s">
        <v>12</v>
      </c>
      <c r="E2376">
        <v>37</v>
      </c>
    </row>
    <row r="2377" spans="1:5" x14ac:dyDescent="0.3">
      <c r="A2377" t="s">
        <v>51</v>
      </c>
      <c r="B2377">
        <v>2020</v>
      </c>
      <c r="C2377">
        <v>1</v>
      </c>
      <c r="D2377" t="s">
        <v>7</v>
      </c>
      <c r="E2377">
        <v>77</v>
      </c>
    </row>
    <row r="2378" spans="1:5" x14ac:dyDescent="0.3">
      <c r="A2378" t="s">
        <v>51</v>
      </c>
      <c r="B2378">
        <v>2020</v>
      </c>
      <c r="C2378">
        <v>1</v>
      </c>
      <c r="D2378" t="s">
        <v>13</v>
      </c>
      <c r="E2378">
        <v>3</v>
      </c>
    </row>
    <row r="2379" spans="1:5" x14ac:dyDescent="0.3">
      <c r="A2379" t="s">
        <v>51</v>
      </c>
      <c r="B2379">
        <v>2020</v>
      </c>
      <c r="C2379">
        <v>1</v>
      </c>
      <c r="D2379" t="s">
        <v>8</v>
      </c>
      <c r="E2379">
        <v>45</v>
      </c>
    </row>
    <row r="2380" spans="1:5" x14ac:dyDescent="0.3">
      <c r="A2380" t="s">
        <v>51</v>
      </c>
      <c r="B2380">
        <v>2020</v>
      </c>
      <c r="C2380">
        <v>1</v>
      </c>
      <c r="D2380" t="s">
        <v>14</v>
      </c>
      <c r="E2380">
        <v>31</v>
      </c>
    </row>
    <row r="2381" spans="1:5" x14ac:dyDescent="0.3">
      <c r="A2381" t="s">
        <v>51</v>
      </c>
      <c r="B2381">
        <v>2020</v>
      </c>
      <c r="C2381">
        <v>2</v>
      </c>
      <c r="D2381" t="s">
        <v>5</v>
      </c>
      <c r="E2381">
        <v>39</v>
      </c>
    </row>
    <row r="2382" spans="1:5" x14ac:dyDescent="0.3">
      <c r="A2382" t="s">
        <v>51</v>
      </c>
      <c r="B2382">
        <v>2020</v>
      </c>
      <c r="C2382">
        <v>2</v>
      </c>
      <c r="D2382" t="s">
        <v>10</v>
      </c>
      <c r="E2382">
        <v>9</v>
      </c>
    </row>
    <row r="2383" spans="1:5" x14ac:dyDescent="0.3">
      <c r="A2383" t="s">
        <v>51</v>
      </c>
      <c r="B2383">
        <v>2020</v>
      </c>
      <c r="C2383">
        <v>2</v>
      </c>
      <c r="D2383" t="s">
        <v>6</v>
      </c>
      <c r="E2383">
        <v>59</v>
      </c>
    </row>
    <row r="2384" spans="1:5" x14ac:dyDescent="0.3">
      <c r="A2384" t="s">
        <v>51</v>
      </c>
      <c r="B2384">
        <v>2020</v>
      </c>
      <c r="C2384">
        <v>2</v>
      </c>
      <c r="D2384" t="s">
        <v>11</v>
      </c>
      <c r="E2384">
        <v>1</v>
      </c>
    </row>
    <row r="2385" spans="1:5" x14ac:dyDescent="0.3">
      <c r="A2385" t="s">
        <v>51</v>
      </c>
      <c r="B2385">
        <v>2020</v>
      </c>
      <c r="C2385">
        <v>2</v>
      </c>
      <c r="D2385" t="s">
        <v>12</v>
      </c>
      <c r="E2385">
        <v>31</v>
      </c>
    </row>
    <row r="2386" spans="1:5" x14ac:dyDescent="0.3">
      <c r="A2386" t="s">
        <v>51</v>
      </c>
      <c r="B2386">
        <v>2020</v>
      </c>
      <c r="C2386">
        <v>2</v>
      </c>
      <c r="D2386" t="s">
        <v>7</v>
      </c>
      <c r="E2386">
        <v>71</v>
      </c>
    </row>
    <row r="2387" spans="1:5" x14ac:dyDescent="0.3">
      <c r="A2387" t="s">
        <v>51</v>
      </c>
      <c r="B2387">
        <v>2020</v>
      </c>
      <c r="C2387">
        <v>2</v>
      </c>
      <c r="D2387" t="s">
        <v>13</v>
      </c>
      <c r="E2387">
        <v>4</v>
      </c>
    </row>
    <row r="2388" spans="1:5" x14ac:dyDescent="0.3">
      <c r="A2388" t="s">
        <v>51</v>
      </c>
      <c r="B2388">
        <v>2020</v>
      </c>
      <c r="C2388">
        <v>2</v>
      </c>
      <c r="D2388" t="s">
        <v>8</v>
      </c>
      <c r="E2388">
        <v>56</v>
      </c>
    </row>
    <row r="2389" spans="1:5" x14ac:dyDescent="0.3">
      <c r="A2389" t="s">
        <v>51</v>
      </c>
      <c r="B2389">
        <v>2020</v>
      </c>
      <c r="C2389">
        <v>2</v>
      </c>
      <c r="D2389" t="s">
        <v>14</v>
      </c>
      <c r="E2389">
        <v>33</v>
      </c>
    </row>
    <row r="2390" spans="1:5" x14ac:dyDescent="0.3">
      <c r="A2390" t="s">
        <v>51</v>
      </c>
      <c r="B2390">
        <v>2020</v>
      </c>
      <c r="C2390">
        <v>3</v>
      </c>
      <c r="D2390" t="s">
        <v>5</v>
      </c>
      <c r="E2390">
        <v>37</v>
      </c>
    </row>
    <row r="2391" spans="1:5" x14ac:dyDescent="0.3">
      <c r="A2391" t="s">
        <v>51</v>
      </c>
      <c r="B2391">
        <v>2020</v>
      </c>
      <c r="C2391">
        <v>3</v>
      </c>
      <c r="D2391" t="s">
        <v>10</v>
      </c>
      <c r="E2391">
        <v>8</v>
      </c>
    </row>
    <row r="2392" spans="1:5" x14ac:dyDescent="0.3">
      <c r="A2392" t="s">
        <v>51</v>
      </c>
      <c r="B2392">
        <v>2020</v>
      </c>
      <c r="C2392">
        <v>3</v>
      </c>
      <c r="D2392" t="s">
        <v>6</v>
      </c>
      <c r="E2392">
        <v>61</v>
      </c>
    </row>
    <row r="2393" spans="1:5" x14ac:dyDescent="0.3">
      <c r="A2393" t="s">
        <v>51</v>
      </c>
      <c r="B2393">
        <v>2020</v>
      </c>
      <c r="C2393">
        <v>3</v>
      </c>
      <c r="D2393" t="s">
        <v>11</v>
      </c>
      <c r="E2393">
        <v>1</v>
      </c>
    </row>
    <row r="2394" spans="1:5" x14ac:dyDescent="0.3">
      <c r="A2394" t="s">
        <v>51</v>
      </c>
      <c r="B2394">
        <v>2020</v>
      </c>
      <c r="C2394">
        <v>3</v>
      </c>
      <c r="D2394" t="s">
        <v>12</v>
      </c>
      <c r="E2394">
        <v>29</v>
      </c>
    </row>
    <row r="2395" spans="1:5" x14ac:dyDescent="0.3">
      <c r="A2395" t="s">
        <v>51</v>
      </c>
      <c r="B2395">
        <v>2020</v>
      </c>
      <c r="C2395">
        <v>3</v>
      </c>
      <c r="D2395" t="s">
        <v>7</v>
      </c>
      <c r="E2395">
        <v>72</v>
      </c>
    </row>
    <row r="2396" spans="1:5" x14ac:dyDescent="0.3">
      <c r="A2396" t="s">
        <v>51</v>
      </c>
      <c r="B2396">
        <v>2020</v>
      </c>
      <c r="C2396">
        <v>3</v>
      </c>
      <c r="D2396" t="s">
        <v>13</v>
      </c>
      <c r="E2396">
        <v>4</v>
      </c>
    </row>
    <row r="2397" spans="1:5" x14ac:dyDescent="0.3">
      <c r="A2397" t="s">
        <v>51</v>
      </c>
      <c r="B2397">
        <v>2020</v>
      </c>
      <c r="C2397">
        <v>3</v>
      </c>
      <c r="D2397" t="s">
        <v>8</v>
      </c>
      <c r="E2397">
        <v>58</v>
      </c>
    </row>
    <row r="2398" spans="1:5" x14ac:dyDescent="0.3">
      <c r="A2398" t="s">
        <v>51</v>
      </c>
      <c r="B2398">
        <v>2020</v>
      </c>
      <c r="C2398">
        <v>3</v>
      </c>
      <c r="D2398" t="s">
        <v>14</v>
      </c>
      <c r="E2398">
        <v>30</v>
      </c>
    </row>
    <row r="2399" spans="1:5" x14ac:dyDescent="0.3">
      <c r="A2399" t="s">
        <v>51</v>
      </c>
      <c r="B2399">
        <v>2020</v>
      </c>
      <c r="C2399">
        <v>4</v>
      </c>
      <c r="D2399" t="s">
        <v>5</v>
      </c>
      <c r="E2399">
        <v>35</v>
      </c>
    </row>
    <row r="2400" spans="1:5" x14ac:dyDescent="0.3">
      <c r="A2400" t="s">
        <v>51</v>
      </c>
      <c r="B2400">
        <v>2020</v>
      </c>
      <c r="C2400">
        <v>4</v>
      </c>
      <c r="D2400" t="s">
        <v>10</v>
      </c>
      <c r="E2400">
        <v>10</v>
      </c>
    </row>
    <row r="2401" spans="1:5" x14ac:dyDescent="0.3">
      <c r="A2401" t="s">
        <v>51</v>
      </c>
      <c r="B2401">
        <v>2020</v>
      </c>
      <c r="C2401">
        <v>4</v>
      </c>
      <c r="D2401" t="s">
        <v>6</v>
      </c>
      <c r="E2401">
        <v>57</v>
      </c>
    </row>
    <row r="2402" spans="1:5" x14ac:dyDescent="0.3">
      <c r="A2402" t="s">
        <v>51</v>
      </c>
      <c r="B2402">
        <v>2020</v>
      </c>
      <c r="C2402">
        <v>4</v>
      </c>
      <c r="D2402" t="s">
        <v>11</v>
      </c>
      <c r="E2402">
        <v>1</v>
      </c>
    </row>
    <row r="2403" spans="1:5" x14ac:dyDescent="0.3">
      <c r="A2403" t="s">
        <v>51</v>
      </c>
      <c r="B2403">
        <v>2020</v>
      </c>
      <c r="C2403">
        <v>4</v>
      </c>
      <c r="D2403" t="s">
        <v>12</v>
      </c>
      <c r="E2403">
        <v>29</v>
      </c>
    </row>
    <row r="2404" spans="1:5" x14ac:dyDescent="0.3">
      <c r="A2404" t="s">
        <v>51</v>
      </c>
      <c r="B2404">
        <v>2020</v>
      </c>
      <c r="C2404">
        <v>4</v>
      </c>
      <c r="D2404" t="s">
        <v>7</v>
      </c>
      <c r="E2404">
        <v>65</v>
      </c>
    </row>
    <row r="2405" spans="1:5" x14ac:dyDescent="0.3">
      <c r="A2405" t="s">
        <v>51</v>
      </c>
      <c r="B2405">
        <v>2020</v>
      </c>
      <c r="C2405">
        <v>4</v>
      </c>
      <c r="D2405" t="s">
        <v>13</v>
      </c>
      <c r="E2405">
        <v>4</v>
      </c>
    </row>
    <row r="2406" spans="1:5" x14ac:dyDescent="0.3">
      <c r="A2406" t="s">
        <v>51</v>
      </c>
      <c r="B2406">
        <v>2020</v>
      </c>
      <c r="C2406">
        <v>4</v>
      </c>
      <c r="D2406" t="s">
        <v>8</v>
      </c>
      <c r="E2406">
        <v>53</v>
      </c>
    </row>
    <row r="2407" spans="1:5" x14ac:dyDescent="0.3">
      <c r="A2407" t="s">
        <v>51</v>
      </c>
      <c r="B2407">
        <v>2020</v>
      </c>
      <c r="C2407">
        <v>4</v>
      </c>
      <c r="D2407" t="s">
        <v>14</v>
      </c>
      <c r="E2407">
        <v>27</v>
      </c>
    </row>
    <row r="2408" spans="1:5" x14ac:dyDescent="0.3">
      <c r="A2408" t="s">
        <v>51</v>
      </c>
      <c r="B2408">
        <v>2021</v>
      </c>
      <c r="C2408">
        <v>1</v>
      </c>
      <c r="D2408" t="s">
        <v>5</v>
      </c>
      <c r="E2408">
        <v>38</v>
      </c>
    </row>
    <row r="2409" spans="1:5" x14ac:dyDescent="0.3">
      <c r="A2409" t="s">
        <v>51</v>
      </c>
      <c r="B2409">
        <v>2021</v>
      </c>
      <c r="C2409">
        <v>1</v>
      </c>
      <c r="D2409" t="s">
        <v>10</v>
      </c>
      <c r="E2409">
        <v>10</v>
      </c>
    </row>
    <row r="2410" spans="1:5" x14ac:dyDescent="0.3">
      <c r="A2410" t="s">
        <v>51</v>
      </c>
      <c r="B2410">
        <v>2021</v>
      </c>
      <c r="C2410">
        <v>1</v>
      </c>
      <c r="D2410" t="s">
        <v>6</v>
      </c>
      <c r="E2410">
        <v>56</v>
      </c>
    </row>
    <row r="2411" spans="1:5" x14ac:dyDescent="0.3">
      <c r="A2411" t="s">
        <v>51</v>
      </c>
      <c r="B2411">
        <v>2021</v>
      </c>
      <c r="C2411">
        <v>1</v>
      </c>
      <c r="D2411" t="s">
        <v>11</v>
      </c>
      <c r="E2411">
        <v>1</v>
      </c>
    </row>
    <row r="2412" spans="1:5" x14ac:dyDescent="0.3">
      <c r="A2412" t="s">
        <v>51</v>
      </c>
      <c r="B2412">
        <v>2021</v>
      </c>
      <c r="C2412">
        <v>1</v>
      </c>
      <c r="D2412" t="s">
        <v>12</v>
      </c>
      <c r="E2412">
        <v>37</v>
      </c>
    </row>
    <row r="2413" spans="1:5" x14ac:dyDescent="0.3">
      <c r="A2413" t="s">
        <v>51</v>
      </c>
      <c r="B2413">
        <v>2021</v>
      </c>
      <c r="C2413">
        <v>1</v>
      </c>
      <c r="D2413" t="s">
        <v>7</v>
      </c>
      <c r="E2413">
        <v>67</v>
      </c>
    </row>
    <row r="2414" spans="1:5" x14ac:dyDescent="0.3">
      <c r="A2414" t="s">
        <v>51</v>
      </c>
      <c r="B2414">
        <v>2021</v>
      </c>
      <c r="C2414">
        <v>1</v>
      </c>
      <c r="D2414" t="s">
        <v>13</v>
      </c>
      <c r="E2414">
        <v>5</v>
      </c>
    </row>
    <row r="2415" spans="1:5" x14ac:dyDescent="0.3">
      <c r="A2415" t="s">
        <v>51</v>
      </c>
      <c r="B2415">
        <v>2021</v>
      </c>
      <c r="C2415">
        <v>1</v>
      </c>
      <c r="D2415" t="s">
        <v>8</v>
      </c>
      <c r="E2415">
        <v>55</v>
      </c>
    </row>
    <row r="2416" spans="1:5" x14ac:dyDescent="0.3">
      <c r="A2416" t="s">
        <v>51</v>
      </c>
      <c r="B2416">
        <v>2021</v>
      </c>
      <c r="C2416">
        <v>1</v>
      </c>
      <c r="D2416" t="s">
        <v>14</v>
      </c>
      <c r="E2416">
        <v>31</v>
      </c>
    </row>
    <row r="2417" spans="1:5" x14ac:dyDescent="0.3">
      <c r="A2417" t="s">
        <v>51</v>
      </c>
      <c r="B2417">
        <v>2021</v>
      </c>
      <c r="C2417">
        <v>2</v>
      </c>
      <c r="D2417" t="s">
        <v>5</v>
      </c>
      <c r="E2417">
        <v>46</v>
      </c>
    </row>
    <row r="2418" spans="1:5" x14ac:dyDescent="0.3">
      <c r="A2418" t="s">
        <v>51</v>
      </c>
      <c r="B2418">
        <v>2021</v>
      </c>
      <c r="C2418">
        <v>2</v>
      </c>
      <c r="D2418" t="s">
        <v>6</v>
      </c>
      <c r="E2418">
        <v>99</v>
      </c>
    </row>
    <row r="2419" spans="1:5" x14ac:dyDescent="0.3">
      <c r="A2419" t="s">
        <v>51</v>
      </c>
      <c r="B2419">
        <v>2021</v>
      </c>
      <c r="C2419">
        <v>2</v>
      </c>
      <c r="D2419" t="s">
        <v>7</v>
      </c>
      <c r="E2419">
        <v>70</v>
      </c>
    </row>
    <row r="2420" spans="1:5" x14ac:dyDescent="0.3">
      <c r="A2420" t="s">
        <v>51</v>
      </c>
      <c r="B2420">
        <v>2021</v>
      </c>
      <c r="C2420">
        <v>2</v>
      </c>
      <c r="D2420" t="s">
        <v>8</v>
      </c>
      <c r="E2420">
        <v>81</v>
      </c>
    </row>
    <row r="2421" spans="1:5" x14ac:dyDescent="0.3">
      <c r="A2421" t="s">
        <v>51</v>
      </c>
      <c r="B2421">
        <v>2021</v>
      </c>
      <c r="C2421">
        <v>3</v>
      </c>
      <c r="D2421" t="s">
        <v>5</v>
      </c>
      <c r="E2421">
        <v>43</v>
      </c>
    </row>
    <row r="2422" spans="1:5" x14ac:dyDescent="0.3">
      <c r="A2422" t="s">
        <v>51</v>
      </c>
      <c r="B2422">
        <v>2021</v>
      </c>
      <c r="C2422">
        <v>3</v>
      </c>
      <c r="D2422" t="s">
        <v>6</v>
      </c>
      <c r="E2422">
        <v>95</v>
      </c>
    </row>
    <row r="2423" spans="1:5" x14ac:dyDescent="0.3">
      <c r="A2423" t="s">
        <v>51</v>
      </c>
      <c r="B2423">
        <v>2021</v>
      </c>
      <c r="C2423">
        <v>3</v>
      </c>
      <c r="D2423" t="s">
        <v>7</v>
      </c>
      <c r="E2423">
        <v>72</v>
      </c>
    </row>
    <row r="2424" spans="1:5" x14ac:dyDescent="0.3">
      <c r="A2424" t="s">
        <v>51</v>
      </c>
      <c r="B2424">
        <v>2021</v>
      </c>
      <c r="C2424">
        <v>3</v>
      </c>
      <c r="D2424" t="s">
        <v>8</v>
      </c>
      <c r="E2424">
        <v>78</v>
      </c>
    </row>
    <row r="2425" spans="1:5" x14ac:dyDescent="0.3">
      <c r="A2425" t="s">
        <v>51</v>
      </c>
      <c r="B2425">
        <v>2021</v>
      </c>
      <c r="C2425">
        <v>4</v>
      </c>
      <c r="D2425" t="s">
        <v>5</v>
      </c>
      <c r="E2425">
        <v>41</v>
      </c>
    </row>
    <row r="2426" spans="1:5" x14ac:dyDescent="0.3">
      <c r="A2426" t="s">
        <v>51</v>
      </c>
      <c r="B2426">
        <v>2021</v>
      </c>
      <c r="C2426">
        <v>4</v>
      </c>
      <c r="D2426" t="s">
        <v>6</v>
      </c>
      <c r="E2426">
        <v>91</v>
      </c>
    </row>
    <row r="2427" spans="1:5" x14ac:dyDescent="0.3">
      <c r="A2427" t="s">
        <v>51</v>
      </c>
      <c r="B2427">
        <v>2021</v>
      </c>
      <c r="C2427">
        <v>4</v>
      </c>
      <c r="D2427" t="s">
        <v>7</v>
      </c>
      <c r="E2427">
        <v>65</v>
      </c>
    </row>
    <row r="2428" spans="1:5" x14ac:dyDescent="0.3">
      <c r="A2428" t="s">
        <v>51</v>
      </c>
      <c r="B2428">
        <v>2021</v>
      </c>
      <c r="C2428">
        <v>4</v>
      </c>
      <c r="D2428" t="s">
        <v>8</v>
      </c>
      <c r="E2428">
        <v>80</v>
      </c>
    </row>
    <row r="2429" spans="1:5" x14ac:dyDescent="0.3">
      <c r="A2429" t="s">
        <v>52</v>
      </c>
      <c r="B2429">
        <v>2019</v>
      </c>
      <c r="C2429">
        <v>1</v>
      </c>
      <c r="D2429" t="s">
        <v>5</v>
      </c>
      <c r="E2429">
        <v>20</v>
      </c>
    </row>
    <row r="2430" spans="1:5" x14ac:dyDescent="0.3">
      <c r="A2430" t="s">
        <v>52</v>
      </c>
      <c r="B2430">
        <v>2019</v>
      </c>
      <c r="C2430">
        <v>1</v>
      </c>
      <c r="D2430" t="s">
        <v>10</v>
      </c>
      <c r="E2430">
        <v>5</v>
      </c>
    </row>
    <row r="2431" spans="1:5" x14ac:dyDescent="0.3">
      <c r="A2431" t="s">
        <v>52</v>
      </c>
      <c r="B2431">
        <v>2019</v>
      </c>
      <c r="C2431">
        <v>1</v>
      </c>
      <c r="D2431" t="s">
        <v>6</v>
      </c>
      <c r="E2431">
        <v>24</v>
      </c>
    </row>
    <row r="2432" spans="1:5" x14ac:dyDescent="0.3">
      <c r="A2432" t="s">
        <v>52</v>
      </c>
      <c r="B2432">
        <v>2019</v>
      </c>
      <c r="C2432">
        <v>1</v>
      </c>
      <c r="D2432" t="s">
        <v>12</v>
      </c>
      <c r="E2432">
        <v>8</v>
      </c>
    </row>
    <row r="2433" spans="1:5" x14ac:dyDescent="0.3">
      <c r="A2433" t="s">
        <v>52</v>
      </c>
      <c r="B2433">
        <v>2019</v>
      </c>
      <c r="C2433">
        <v>1</v>
      </c>
      <c r="D2433" t="s">
        <v>7</v>
      </c>
      <c r="E2433">
        <v>22</v>
      </c>
    </row>
    <row r="2434" spans="1:5" x14ac:dyDescent="0.3">
      <c r="A2434" t="s">
        <v>52</v>
      </c>
      <c r="B2434">
        <v>2019</v>
      </c>
      <c r="C2434">
        <v>1</v>
      </c>
      <c r="D2434" t="s">
        <v>8</v>
      </c>
      <c r="E2434">
        <v>23</v>
      </c>
    </row>
    <row r="2435" spans="1:5" x14ac:dyDescent="0.3">
      <c r="A2435" t="s">
        <v>52</v>
      </c>
      <c r="B2435">
        <v>2019</v>
      </c>
      <c r="C2435">
        <v>1</v>
      </c>
      <c r="D2435" t="s">
        <v>14</v>
      </c>
      <c r="E2435">
        <v>12</v>
      </c>
    </row>
    <row r="2436" spans="1:5" x14ac:dyDescent="0.3">
      <c r="A2436" t="s">
        <v>52</v>
      </c>
      <c r="B2436">
        <v>2019</v>
      </c>
      <c r="C2436">
        <v>2</v>
      </c>
      <c r="D2436" t="s">
        <v>5</v>
      </c>
      <c r="E2436">
        <v>18</v>
      </c>
    </row>
    <row r="2437" spans="1:5" x14ac:dyDescent="0.3">
      <c r="A2437" t="s">
        <v>52</v>
      </c>
      <c r="B2437">
        <v>2019</v>
      </c>
      <c r="C2437">
        <v>2</v>
      </c>
      <c r="D2437" t="s">
        <v>10</v>
      </c>
      <c r="E2437">
        <v>3</v>
      </c>
    </row>
    <row r="2438" spans="1:5" x14ac:dyDescent="0.3">
      <c r="A2438" t="s">
        <v>52</v>
      </c>
      <c r="B2438">
        <v>2019</v>
      </c>
      <c r="C2438">
        <v>2</v>
      </c>
      <c r="D2438" t="s">
        <v>6</v>
      </c>
      <c r="E2438">
        <v>24</v>
      </c>
    </row>
    <row r="2439" spans="1:5" x14ac:dyDescent="0.3">
      <c r="A2439" t="s">
        <v>52</v>
      </c>
      <c r="B2439">
        <v>2019</v>
      </c>
      <c r="C2439">
        <v>2</v>
      </c>
      <c r="D2439" t="s">
        <v>12</v>
      </c>
      <c r="E2439">
        <v>8</v>
      </c>
    </row>
    <row r="2440" spans="1:5" x14ac:dyDescent="0.3">
      <c r="A2440" t="s">
        <v>52</v>
      </c>
      <c r="B2440">
        <v>2019</v>
      </c>
      <c r="C2440">
        <v>2</v>
      </c>
      <c r="D2440" t="s">
        <v>7</v>
      </c>
      <c r="E2440">
        <v>18</v>
      </c>
    </row>
    <row r="2441" spans="1:5" x14ac:dyDescent="0.3">
      <c r="A2441" t="s">
        <v>52</v>
      </c>
      <c r="B2441">
        <v>2019</v>
      </c>
      <c r="C2441">
        <v>2</v>
      </c>
      <c r="D2441" t="s">
        <v>8</v>
      </c>
      <c r="E2441">
        <v>26</v>
      </c>
    </row>
    <row r="2442" spans="1:5" x14ac:dyDescent="0.3">
      <c r="A2442" t="s">
        <v>52</v>
      </c>
      <c r="B2442">
        <v>2019</v>
      </c>
      <c r="C2442">
        <v>2</v>
      </c>
      <c r="D2442" t="s">
        <v>14</v>
      </c>
      <c r="E2442">
        <v>10</v>
      </c>
    </row>
    <row r="2443" spans="1:5" x14ac:dyDescent="0.3">
      <c r="A2443" t="s">
        <v>52</v>
      </c>
      <c r="B2443">
        <v>2019</v>
      </c>
      <c r="C2443">
        <v>3</v>
      </c>
      <c r="D2443" t="s">
        <v>5</v>
      </c>
      <c r="E2443">
        <v>17</v>
      </c>
    </row>
    <row r="2444" spans="1:5" x14ac:dyDescent="0.3">
      <c r="A2444" t="s">
        <v>52</v>
      </c>
      <c r="B2444">
        <v>2019</v>
      </c>
      <c r="C2444">
        <v>3</v>
      </c>
      <c r="D2444" t="s">
        <v>10</v>
      </c>
      <c r="E2444">
        <v>4</v>
      </c>
    </row>
    <row r="2445" spans="1:5" x14ac:dyDescent="0.3">
      <c r="A2445" t="s">
        <v>52</v>
      </c>
      <c r="B2445">
        <v>2019</v>
      </c>
      <c r="C2445">
        <v>3</v>
      </c>
      <c r="D2445" t="s">
        <v>6</v>
      </c>
      <c r="E2445">
        <v>24</v>
      </c>
    </row>
    <row r="2446" spans="1:5" x14ac:dyDescent="0.3">
      <c r="A2446" t="s">
        <v>52</v>
      </c>
      <c r="B2446">
        <v>2019</v>
      </c>
      <c r="C2446">
        <v>3</v>
      </c>
      <c r="D2446" t="s">
        <v>12</v>
      </c>
      <c r="E2446">
        <v>7</v>
      </c>
    </row>
    <row r="2447" spans="1:5" x14ac:dyDescent="0.3">
      <c r="A2447" t="s">
        <v>52</v>
      </c>
      <c r="B2447">
        <v>2019</v>
      </c>
      <c r="C2447">
        <v>3</v>
      </c>
      <c r="D2447" t="s">
        <v>7</v>
      </c>
      <c r="E2447">
        <v>18</v>
      </c>
    </row>
    <row r="2448" spans="1:5" x14ac:dyDescent="0.3">
      <c r="A2448" t="s">
        <v>52</v>
      </c>
      <c r="B2448">
        <v>2019</v>
      </c>
      <c r="C2448">
        <v>3</v>
      </c>
      <c r="D2448" t="s">
        <v>8</v>
      </c>
      <c r="E2448">
        <v>27</v>
      </c>
    </row>
    <row r="2449" spans="1:5" x14ac:dyDescent="0.3">
      <c r="A2449" t="s">
        <v>52</v>
      </c>
      <c r="B2449">
        <v>2019</v>
      </c>
      <c r="C2449">
        <v>3</v>
      </c>
      <c r="D2449" t="s">
        <v>14</v>
      </c>
      <c r="E2449">
        <v>10</v>
      </c>
    </row>
    <row r="2450" spans="1:5" x14ac:dyDescent="0.3">
      <c r="A2450" t="s">
        <v>52</v>
      </c>
      <c r="B2450">
        <v>2019</v>
      </c>
      <c r="C2450">
        <v>4</v>
      </c>
      <c r="D2450" t="s">
        <v>5</v>
      </c>
      <c r="E2450">
        <v>18</v>
      </c>
    </row>
    <row r="2451" spans="1:5" x14ac:dyDescent="0.3">
      <c r="A2451" t="s">
        <v>52</v>
      </c>
      <c r="B2451">
        <v>2019</v>
      </c>
      <c r="C2451">
        <v>4</v>
      </c>
      <c r="D2451" t="s">
        <v>10</v>
      </c>
      <c r="E2451">
        <v>4</v>
      </c>
    </row>
    <row r="2452" spans="1:5" x14ac:dyDescent="0.3">
      <c r="A2452" t="s">
        <v>52</v>
      </c>
      <c r="B2452">
        <v>2019</v>
      </c>
      <c r="C2452">
        <v>4</v>
      </c>
      <c r="D2452" t="s">
        <v>6</v>
      </c>
      <c r="E2452">
        <v>24</v>
      </c>
    </row>
    <row r="2453" spans="1:5" x14ac:dyDescent="0.3">
      <c r="A2453" t="s">
        <v>52</v>
      </c>
      <c r="B2453">
        <v>2019</v>
      </c>
      <c r="C2453">
        <v>4</v>
      </c>
      <c r="D2453" t="s">
        <v>12</v>
      </c>
      <c r="E2453">
        <v>7</v>
      </c>
    </row>
    <row r="2454" spans="1:5" x14ac:dyDescent="0.3">
      <c r="A2454" t="s">
        <v>52</v>
      </c>
      <c r="B2454">
        <v>2019</v>
      </c>
      <c r="C2454">
        <v>4</v>
      </c>
      <c r="D2454" t="s">
        <v>7</v>
      </c>
      <c r="E2454">
        <v>16</v>
      </c>
    </row>
    <row r="2455" spans="1:5" x14ac:dyDescent="0.3">
      <c r="A2455" t="s">
        <v>52</v>
      </c>
      <c r="B2455">
        <v>2019</v>
      </c>
      <c r="C2455">
        <v>4</v>
      </c>
      <c r="D2455" t="s">
        <v>8</v>
      </c>
      <c r="E2455">
        <v>25</v>
      </c>
    </row>
    <row r="2456" spans="1:5" x14ac:dyDescent="0.3">
      <c r="A2456" t="s">
        <v>52</v>
      </c>
      <c r="B2456">
        <v>2019</v>
      </c>
      <c r="C2456">
        <v>4</v>
      </c>
      <c r="D2456" t="s">
        <v>14</v>
      </c>
      <c r="E2456">
        <v>11</v>
      </c>
    </row>
    <row r="2457" spans="1:5" x14ac:dyDescent="0.3">
      <c r="A2457" t="s">
        <v>52</v>
      </c>
      <c r="B2457">
        <v>2020</v>
      </c>
      <c r="C2457">
        <v>1</v>
      </c>
      <c r="D2457" t="s">
        <v>5</v>
      </c>
      <c r="E2457">
        <v>16</v>
      </c>
    </row>
    <row r="2458" spans="1:5" x14ac:dyDescent="0.3">
      <c r="A2458" t="s">
        <v>52</v>
      </c>
      <c r="B2458">
        <v>2020</v>
      </c>
      <c r="C2458">
        <v>1</v>
      </c>
      <c r="D2458" t="s">
        <v>10</v>
      </c>
      <c r="E2458">
        <v>4</v>
      </c>
    </row>
    <row r="2459" spans="1:5" x14ac:dyDescent="0.3">
      <c r="A2459" t="s">
        <v>52</v>
      </c>
      <c r="B2459">
        <v>2020</v>
      </c>
      <c r="C2459">
        <v>1</v>
      </c>
      <c r="D2459" t="s">
        <v>6</v>
      </c>
      <c r="E2459">
        <v>26</v>
      </c>
    </row>
    <row r="2460" spans="1:5" x14ac:dyDescent="0.3">
      <c r="A2460" t="s">
        <v>52</v>
      </c>
      <c r="B2460">
        <v>2020</v>
      </c>
      <c r="C2460">
        <v>1</v>
      </c>
      <c r="D2460" t="s">
        <v>12</v>
      </c>
      <c r="E2460">
        <v>7</v>
      </c>
    </row>
    <row r="2461" spans="1:5" x14ac:dyDescent="0.3">
      <c r="A2461" t="s">
        <v>52</v>
      </c>
      <c r="B2461">
        <v>2020</v>
      </c>
      <c r="C2461">
        <v>1</v>
      </c>
      <c r="D2461" t="s">
        <v>7</v>
      </c>
      <c r="E2461">
        <v>19</v>
      </c>
    </row>
    <row r="2462" spans="1:5" x14ac:dyDescent="0.3">
      <c r="A2462" t="s">
        <v>52</v>
      </c>
      <c r="B2462">
        <v>2020</v>
      </c>
      <c r="C2462">
        <v>1</v>
      </c>
      <c r="D2462" t="s">
        <v>8</v>
      </c>
      <c r="E2462">
        <v>25</v>
      </c>
    </row>
    <row r="2463" spans="1:5" x14ac:dyDescent="0.3">
      <c r="A2463" t="s">
        <v>52</v>
      </c>
      <c r="B2463">
        <v>2020</v>
      </c>
      <c r="C2463">
        <v>1</v>
      </c>
      <c r="D2463" t="s">
        <v>14</v>
      </c>
      <c r="E2463">
        <v>10</v>
      </c>
    </row>
    <row r="2464" spans="1:5" x14ac:dyDescent="0.3">
      <c r="A2464" t="s">
        <v>52</v>
      </c>
      <c r="B2464">
        <v>2020</v>
      </c>
      <c r="C2464">
        <v>2</v>
      </c>
      <c r="D2464" t="s">
        <v>5</v>
      </c>
      <c r="E2464">
        <v>17</v>
      </c>
    </row>
    <row r="2465" spans="1:5" x14ac:dyDescent="0.3">
      <c r="A2465" t="s">
        <v>52</v>
      </c>
      <c r="B2465">
        <v>2020</v>
      </c>
      <c r="C2465">
        <v>2</v>
      </c>
      <c r="D2465" t="s">
        <v>10</v>
      </c>
      <c r="E2465">
        <v>4</v>
      </c>
    </row>
    <row r="2466" spans="1:5" x14ac:dyDescent="0.3">
      <c r="A2466" t="s">
        <v>52</v>
      </c>
      <c r="B2466">
        <v>2020</v>
      </c>
      <c r="C2466">
        <v>2</v>
      </c>
      <c r="D2466" t="s">
        <v>6</v>
      </c>
      <c r="E2466">
        <v>23</v>
      </c>
    </row>
    <row r="2467" spans="1:5" x14ac:dyDescent="0.3">
      <c r="A2467" t="s">
        <v>52</v>
      </c>
      <c r="B2467">
        <v>2020</v>
      </c>
      <c r="C2467">
        <v>2</v>
      </c>
      <c r="D2467" t="s">
        <v>12</v>
      </c>
      <c r="E2467">
        <v>7</v>
      </c>
    </row>
    <row r="2468" spans="1:5" x14ac:dyDescent="0.3">
      <c r="A2468" t="s">
        <v>52</v>
      </c>
      <c r="B2468">
        <v>2020</v>
      </c>
      <c r="C2468">
        <v>2</v>
      </c>
      <c r="D2468" t="s">
        <v>7</v>
      </c>
      <c r="E2468">
        <v>20</v>
      </c>
    </row>
    <row r="2469" spans="1:5" x14ac:dyDescent="0.3">
      <c r="A2469" t="s">
        <v>52</v>
      </c>
      <c r="B2469">
        <v>2020</v>
      </c>
      <c r="C2469">
        <v>2</v>
      </c>
      <c r="D2469" t="s">
        <v>13</v>
      </c>
      <c r="E2469">
        <v>1</v>
      </c>
    </row>
    <row r="2470" spans="1:5" x14ac:dyDescent="0.3">
      <c r="A2470" t="s">
        <v>52</v>
      </c>
      <c r="B2470">
        <v>2020</v>
      </c>
      <c r="C2470">
        <v>2</v>
      </c>
      <c r="D2470" t="s">
        <v>8</v>
      </c>
      <c r="E2470">
        <v>32</v>
      </c>
    </row>
    <row r="2471" spans="1:5" x14ac:dyDescent="0.3">
      <c r="A2471" t="s">
        <v>52</v>
      </c>
      <c r="B2471">
        <v>2020</v>
      </c>
      <c r="C2471">
        <v>2</v>
      </c>
      <c r="D2471" t="s">
        <v>14</v>
      </c>
      <c r="E2471">
        <v>11</v>
      </c>
    </row>
    <row r="2472" spans="1:5" x14ac:dyDescent="0.3">
      <c r="A2472" t="s">
        <v>52</v>
      </c>
      <c r="B2472">
        <v>2020</v>
      </c>
      <c r="C2472">
        <v>3</v>
      </c>
      <c r="D2472" t="s">
        <v>5</v>
      </c>
      <c r="E2472">
        <v>13</v>
      </c>
    </row>
    <row r="2473" spans="1:5" x14ac:dyDescent="0.3">
      <c r="A2473" t="s">
        <v>52</v>
      </c>
      <c r="B2473">
        <v>2020</v>
      </c>
      <c r="C2473">
        <v>3</v>
      </c>
      <c r="D2473" t="s">
        <v>10</v>
      </c>
      <c r="E2473">
        <v>4</v>
      </c>
    </row>
    <row r="2474" spans="1:5" x14ac:dyDescent="0.3">
      <c r="A2474" t="s">
        <v>52</v>
      </c>
      <c r="B2474">
        <v>2020</v>
      </c>
      <c r="C2474">
        <v>3</v>
      </c>
      <c r="D2474" t="s">
        <v>6</v>
      </c>
      <c r="E2474">
        <v>22</v>
      </c>
    </row>
    <row r="2475" spans="1:5" x14ac:dyDescent="0.3">
      <c r="A2475" t="s">
        <v>52</v>
      </c>
      <c r="B2475">
        <v>2020</v>
      </c>
      <c r="C2475">
        <v>3</v>
      </c>
      <c r="D2475" t="s">
        <v>12</v>
      </c>
      <c r="E2475">
        <v>8</v>
      </c>
    </row>
    <row r="2476" spans="1:5" x14ac:dyDescent="0.3">
      <c r="A2476" t="s">
        <v>52</v>
      </c>
      <c r="B2476">
        <v>2020</v>
      </c>
      <c r="C2476">
        <v>3</v>
      </c>
      <c r="D2476" t="s">
        <v>7</v>
      </c>
      <c r="E2476">
        <v>19</v>
      </c>
    </row>
    <row r="2477" spans="1:5" x14ac:dyDescent="0.3">
      <c r="A2477" t="s">
        <v>52</v>
      </c>
      <c r="B2477">
        <v>2020</v>
      </c>
      <c r="C2477">
        <v>3</v>
      </c>
      <c r="D2477" t="s">
        <v>8</v>
      </c>
      <c r="E2477">
        <v>29</v>
      </c>
    </row>
    <row r="2478" spans="1:5" x14ac:dyDescent="0.3">
      <c r="A2478" t="s">
        <v>52</v>
      </c>
      <c r="B2478">
        <v>2020</v>
      </c>
      <c r="C2478">
        <v>3</v>
      </c>
      <c r="D2478" t="s">
        <v>14</v>
      </c>
      <c r="E2478">
        <v>12</v>
      </c>
    </row>
    <row r="2479" spans="1:5" x14ac:dyDescent="0.3">
      <c r="A2479" t="s">
        <v>52</v>
      </c>
      <c r="B2479">
        <v>2020</v>
      </c>
      <c r="C2479">
        <v>4</v>
      </c>
      <c r="D2479" t="s">
        <v>5</v>
      </c>
      <c r="E2479">
        <v>17</v>
      </c>
    </row>
    <row r="2480" spans="1:5" x14ac:dyDescent="0.3">
      <c r="A2480" t="s">
        <v>52</v>
      </c>
      <c r="B2480">
        <v>2020</v>
      </c>
      <c r="C2480">
        <v>4</v>
      </c>
      <c r="D2480" t="s">
        <v>10</v>
      </c>
      <c r="E2480">
        <v>4</v>
      </c>
    </row>
    <row r="2481" spans="1:5" x14ac:dyDescent="0.3">
      <c r="A2481" t="s">
        <v>52</v>
      </c>
      <c r="B2481">
        <v>2020</v>
      </c>
      <c r="C2481">
        <v>4</v>
      </c>
      <c r="D2481" t="s">
        <v>6</v>
      </c>
      <c r="E2481">
        <v>22</v>
      </c>
    </row>
    <row r="2482" spans="1:5" x14ac:dyDescent="0.3">
      <c r="A2482" t="s">
        <v>52</v>
      </c>
      <c r="B2482">
        <v>2020</v>
      </c>
      <c r="C2482">
        <v>4</v>
      </c>
      <c r="D2482" t="s">
        <v>12</v>
      </c>
      <c r="E2482">
        <v>9</v>
      </c>
    </row>
    <row r="2483" spans="1:5" x14ac:dyDescent="0.3">
      <c r="A2483" t="s">
        <v>52</v>
      </c>
      <c r="B2483">
        <v>2020</v>
      </c>
      <c r="C2483">
        <v>4</v>
      </c>
      <c r="D2483" t="s">
        <v>7</v>
      </c>
      <c r="E2483">
        <v>19</v>
      </c>
    </row>
    <row r="2484" spans="1:5" x14ac:dyDescent="0.3">
      <c r="A2484" t="s">
        <v>52</v>
      </c>
      <c r="B2484">
        <v>2020</v>
      </c>
      <c r="C2484">
        <v>4</v>
      </c>
      <c r="D2484" t="s">
        <v>8</v>
      </c>
      <c r="E2484">
        <v>24</v>
      </c>
    </row>
    <row r="2485" spans="1:5" x14ac:dyDescent="0.3">
      <c r="A2485" t="s">
        <v>52</v>
      </c>
      <c r="B2485">
        <v>2020</v>
      </c>
      <c r="C2485">
        <v>4</v>
      </c>
      <c r="D2485" t="s">
        <v>14</v>
      </c>
      <c r="E2485">
        <v>12</v>
      </c>
    </row>
    <row r="2486" spans="1:5" x14ac:dyDescent="0.3">
      <c r="A2486" t="s">
        <v>52</v>
      </c>
      <c r="B2486">
        <v>2021</v>
      </c>
      <c r="C2486">
        <v>1</v>
      </c>
      <c r="D2486" t="s">
        <v>5</v>
      </c>
      <c r="E2486">
        <v>20</v>
      </c>
    </row>
    <row r="2487" spans="1:5" x14ac:dyDescent="0.3">
      <c r="A2487" t="s">
        <v>52</v>
      </c>
      <c r="B2487">
        <v>2021</v>
      </c>
      <c r="C2487">
        <v>1</v>
      </c>
      <c r="D2487" t="s">
        <v>10</v>
      </c>
      <c r="E2487">
        <v>4</v>
      </c>
    </row>
    <row r="2488" spans="1:5" x14ac:dyDescent="0.3">
      <c r="A2488" t="s">
        <v>52</v>
      </c>
      <c r="B2488">
        <v>2021</v>
      </c>
      <c r="C2488">
        <v>1</v>
      </c>
      <c r="D2488" t="s">
        <v>6</v>
      </c>
      <c r="E2488">
        <v>26</v>
      </c>
    </row>
    <row r="2489" spans="1:5" x14ac:dyDescent="0.3">
      <c r="A2489" t="s">
        <v>52</v>
      </c>
      <c r="B2489">
        <v>2021</v>
      </c>
      <c r="C2489">
        <v>1</v>
      </c>
      <c r="D2489" t="s">
        <v>12</v>
      </c>
      <c r="E2489">
        <v>11</v>
      </c>
    </row>
    <row r="2490" spans="1:5" x14ac:dyDescent="0.3">
      <c r="A2490" t="s">
        <v>52</v>
      </c>
      <c r="B2490">
        <v>2021</v>
      </c>
      <c r="C2490">
        <v>1</v>
      </c>
      <c r="D2490" t="s">
        <v>7</v>
      </c>
      <c r="E2490">
        <v>21</v>
      </c>
    </row>
    <row r="2491" spans="1:5" x14ac:dyDescent="0.3">
      <c r="A2491" t="s">
        <v>52</v>
      </c>
      <c r="B2491">
        <v>2021</v>
      </c>
      <c r="C2491">
        <v>1</v>
      </c>
      <c r="D2491" t="s">
        <v>13</v>
      </c>
      <c r="E2491">
        <v>1</v>
      </c>
    </row>
    <row r="2492" spans="1:5" x14ac:dyDescent="0.3">
      <c r="A2492" t="s">
        <v>52</v>
      </c>
      <c r="B2492">
        <v>2021</v>
      </c>
      <c r="C2492">
        <v>1</v>
      </c>
      <c r="D2492" t="s">
        <v>8</v>
      </c>
      <c r="E2492">
        <v>25</v>
      </c>
    </row>
    <row r="2493" spans="1:5" x14ac:dyDescent="0.3">
      <c r="A2493" t="s">
        <v>52</v>
      </c>
      <c r="B2493">
        <v>2021</v>
      </c>
      <c r="C2493">
        <v>1</v>
      </c>
      <c r="D2493" t="s">
        <v>14</v>
      </c>
      <c r="E2493">
        <v>15</v>
      </c>
    </row>
    <row r="2494" spans="1:5" x14ac:dyDescent="0.3">
      <c r="A2494" t="s">
        <v>52</v>
      </c>
      <c r="B2494">
        <v>2021</v>
      </c>
      <c r="C2494">
        <v>2</v>
      </c>
      <c r="D2494" t="s">
        <v>5</v>
      </c>
      <c r="E2494">
        <v>7</v>
      </c>
    </row>
    <row r="2495" spans="1:5" x14ac:dyDescent="0.3">
      <c r="A2495" t="s">
        <v>52</v>
      </c>
      <c r="B2495">
        <v>2021</v>
      </c>
      <c r="C2495">
        <v>2</v>
      </c>
      <c r="D2495" t="s">
        <v>6</v>
      </c>
      <c r="E2495">
        <v>7</v>
      </c>
    </row>
    <row r="2496" spans="1:5" x14ac:dyDescent="0.3">
      <c r="A2496" t="s">
        <v>52</v>
      </c>
      <c r="B2496">
        <v>2021</v>
      </c>
      <c r="C2496">
        <v>2</v>
      </c>
      <c r="D2496" t="s">
        <v>7</v>
      </c>
      <c r="E2496">
        <v>1</v>
      </c>
    </row>
    <row r="2497" spans="1:5" x14ac:dyDescent="0.3">
      <c r="A2497" t="s">
        <v>52</v>
      </c>
      <c r="B2497">
        <v>2021</v>
      </c>
      <c r="C2497">
        <v>2</v>
      </c>
      <c r="D2497" t="s">
        <v>8</v>
      </c>
      <c r="E2497">
        <v>10</v>
      </c>
    </row>
    <row r="2498" spans="1:5" x14ac:dyDescent="0.3">
      <c r="A2498" t="s">
        <v>52</v>
      </c>
      <c r="B2498">
        <v>2021</v>
      </c>
      <c r="C2498">
        <v>3</v>
      </c>
      <c r="D2498" t="s">
        <v>5</v>
      </c>
      <c r="E2498">
        <v>3</v>
      </c>
    </row>
    <row r="2499" spans="1:5" x14ac:dyDescent="0.3">
      <c r="A2499" t="s">
        <v>52</v>
      </c>
      <c r="B2499">
        <v>2021</v>
      </c>
      <c r="C2499">
        <v>3</v>
      </c>
      <c r="D2499" t="s">
        <v>6</v>
      </c>
      <c r="E2499">
        <v>6</v>
      </c>
    </row>
    <row r="2500" spans="1:5" x14ac:dyDescent="0.3">
      <c r="A2500" t="s">
        <v>52</v>
      </c>
      <c r="B2500">
        <v>2021</v>
      </c>
      <c r="C2500">
        <v>3</v>
      </c>
      <c r="D2500" t="s">
        <v>7</v>
      </c>
      <c r="E2500">
        <v>1</v>
      </c>
    </row>
    <row r="2501" spans="1:5" x14ac:dyDescent="0.3">
      <c r="A2501" t="s">
        <v>52</v>
      </c>
      <c r="B2501">
        <v>2021</v>
      </c>
      <c r="C2501">
        <v>3</v>
      </c>
      <c r="D2501" t="s">
        <v>8</v>
      </c>
      <c r="E2501">
        <v>13</v>
      </c>
    </row>
    <row r="2502" spans="1:5" x14ac:dyDescent="0.3">
      <c r="A2502" t="s">
        <v>52</v>
      </c>
      <c r="B2502">
        <v>2021</v>
      </c>
      <c r="C2502">
        <v>4</v>
      </c>
      <c r="D2502" t="s">
        <v>5</v>
      </c>
      <c r="E2502">
        <v>4</v>
      </c>
    </row>
    <row r="2503" spans="1:5" x14ac:dyDescent="0.3">
      <c r="A2503" t="s">
        <v>52</v>
      </c>
      <c r="B2503">
        <v>2021</v>
      </c>
      <c r="C2503">
        <v>4</v>
      </c>
      <c r="D2503" t="s">
        <v>6</v>
      </c>
      <c r="E2503">
        <v>6</v>
      </c>
    </row>
    <row r="2504" spans="1:5" x14ac:dyDescent="0.3">
      <c r="A2504" t="s">
        <v>52</v>
      </c>
      <c r="B2504">
        <v>2021</v>
      </c>
      <c r="C2504">
        <v>4</v>
      </c>
      <c r="D2504" t="s">
        <v>8</v>
      </c>
      <c r="E2504">
        <v>13</v>
      </c>
    </row>
    <row r="2505" spans="1:5" x14ac:dyDescent="0.3">
      <c r="A2505" t="s">
        <v>53</v>
      </c>
      <c r="B2505">
        <v>2019</v>
      </c>
      <c r="C2505">
        <v>1</v>
      </c>
      <c r="D2505" t="s">
        <v>5</v>
      </c>
      <c r="E2505">
        <v>46</v>
      </c>
    </row>
    <row r="2506" spans="1:5" x14ac:dyDescent="0.3">
      <c r="A2506" t="s">
        <v>53</v>
      </c>
      <c r="B2506">
        <v>2019</v>
      </c>
      <c r="C2506">
        <v>1</v>
      </c>
      <c r="D2506" t="s">
        <v>6</v>
      </c>
      <c r="E2506">
        <v>70</v>
      </c>
    </row>
    <row r="2507" spans="1:5" x14ac:dyDescent="0.3">
      <c r="A2507" t="s">
        <v>53</v>
      </c>
      <c r="B2507">
        <v>2019</v>
      </c>
      <c r="C2507">
        <v>1</v>
      </c>
      <c r="D2507" t="s">
        <v>7</v>
      </c>
      <c r="E2507">
        <v>42</v>
      </c>
    </row>
    <row r="2508" spans="1:5" x14ac:dyDescent="0.3">
      <c r="A2508" t="s">
        <v>53</v>
      </c>
      <c r="B2508">
        <v>2019</v>
      </c>
      <c r="C2508">
        <v>1</v>
      </c>
      <c r="D2508" t="s">
        <v>8</v>
      </c>
      <c r="E2508">
        <v>68</v>
      </c>
    </row>
    <row r="2509" spans="1:5" x14ac:dyDescent="0.3">
      <c r="A2509" t="s">
        <v>53</v>
      </c>
      <c r="B2509">
        <v>2019</v>
      </c>
      <c r="C2509">
        <v>2</v>
      </c>
      <c r="D2509" t="s">
        <v>5</v>
      </c>
      <c r="E2509">
        <v>43</v>
      </c>
    </row>
    <row r="2510" spans="1:5" x14ac:dyDescent="0.3">
      <c r="A2510" t="s">
        <v>53</v>
      </c>
      <c r="B2510">
        <v>2019</v>
      </c>
      <c r="C2510">
        <v>2</v>
      </c>
      <c r="D2510" t="s">
        <v>6</v>
      </c>
      <c r="E2510">
        <v>63</v>
      </c>
    </row>
    <row r="2511" spans="1:5" x14ac:dyDescent="0.3">
      <c r="A2511" t="s">
        <v>53</v>
      </c>
      <c r="B2511">
        <v>2019</v>
      </c>
      <c r="C2511">
        <v>2</v>
      </c>
      <c r="D2511" t="s">
        <v>7</v>
      </c>
      <c r="E2511">
        <v>41</v>
      </c>
    </row>
    <row r="2512" spans="1:5" x14ac:dyDescent="0.3">
      <c r="A2512" t="s">
        <v>53</v>
      </c>
      <c r="B2512">
        <v>2019</v>
      </c>
      <c r="C2512">
        <v>2</v>
      </c>
      <c r="D2512" t="s">
        <v>8</v>
      </c>
      <c r="E2512">
        <v>58</v>
      </c>
    </row>
    <row r="2513" spans="1:5" x14ac:dyDescent="0.3">
      <c r="A2513" t="s">
        <v>53</v>
      </c>
      <c r="B2513">
        <v>2019</v>
      </c>
      <c r="C2513">
        <v>3</v>
      </c>
      <c r="D2513" t="s">
        <v>5</v>
      </c>
      <c r="E2513">
        <v>43</v>
      </c>
    </row>
    <row r="2514" spans="1:5" x14ac:dyDescent="0.3">
      <c r="A2514" t="s">
        <v>53</v>
      </c>
      <c r="B2514">
        <v>2019</v>
      </c>
      <c r="C2514">
        <v>3</v>
      </c>
      <c r="D2514" t="s">
        <v>6</v>
      </c>
      <c r="E2514">
        <v>65</v>
      </c>
    </row>
    <row r="2515" spans="1:5" x14ac:dyDescent="0.3">
      <c r="A2515" t="s">
        <v>53</v>
      </c>
      <c r="B2515">
        <v>2019</v>
      </c>
      <c r="C2515">
        <v>3</v>
      </c>
      <c r="D2515" t="s">
        <v>7</v>
      </c>
      <c r="E2515">
        <v>45</v>
      </c>
    </row>
    <row r="2516" spans="1:5" x14ac:dyDescent="0.3">
      <c r="A2516" t="s">
        <v>53</v>
      </c>
      <c r="B2516">
        <v>2019</v>
      </c>
      <c r="C2516">
        <v>3</v>
      </c>
      <c r="D2516" t="s">
        <v>8</v>
      </c>
      <c r="E2516">
        <v>64</v>
      </c>
    </row>
    <row r="2517" spans="1:5" x14ac:dyDescent="0.3">
      <c r="A2517" t="s">
        <v>53</v>
      </c>
      <c r="B2517">
        <v>2019</v>
      </c>
      <c r="C2517">
        <v>4</v>
      </c>
      <c r="D2517" t="s">
        <v>5</v>
      </c>
      <c r="E2517">
        <v>40</v>
      </c>
    </row>
    <row r="2518" spans="1:5" x14ac:dyDescent="0.3">
      <c r="A2518" t="s">
        <v>53</v>
      </c>
      <c r="B2518">
        <v>2019</v>
      </c>
      <c r="C2518">
        <v>4</v>
      </c>
      <c r="D2518" t="s">
        <v>6</v>
      </c>
      <c r="E2518">
        <v>66</v>
      </c>
    </row>
    <row r="2519" spans="1:5" x14ac:dyDescent="0.3">
      <c r="A2519" t="s">
        <v>53</v>
      </c>
      <c r="B2519">
        <v>2019</v>
      </c>
      <c r="C2519">
        <v>4</v>
      </c>
      <c r="D2519" t="s">
        <v>7</v>
      </c>
      <c r="E2519">
        <v>42</v>
      </c>
    </row>
    <row r="2520" spans="1:5" x14ac:dyDescent="0.3">
      <c r="A2520" t="s">
        <v>53</v>
      </c>
      <c r="B2520">
        <v>2019</v>
      </c>
      <c r="C2520">
        <v>4</v>
      </c>
      <c r="D2520" t="s">
        <v>8</v>
      </c>
      <c r="E2520">
        <v>63</v>
      </c>
    </row>
    <row r="2521" spans="1:5" x14ac:dyDescent="0.3">
      <c r="A2521" t="s">
        <v>53</v>
      </c>
      <c r="B2521">
        <v>2020</v>
      </c>
      <c r="C2521">
        <v>1</v>
      </c>
      <c r="D2521" t="s">
        <v>5</v>
      </c>
      <c r="E2521">
        <v>42</v>
      </c>
    </row>
    <row r="2522" spans="1:5" x14ac:dyDescent="0.3">
      <c r="A2522" t="s">
        <v>53</v>
      </c>
      <c r="B2522">
        <v>2020</v>
      </c>
      <c r="C2522">
        <v>1</v>
      </c>
      <c r="D2522" t="s">
        <v>6</v>
      </c>
      <c r="E2522">
        <v>71</v>
      </c>
    </row>
    <row r="2523" spans="1:5" x14ac:dyDescent="0.3">
      <c r="A2523" t="s">
        <v>53</v>
      </c>
      <c r="B2523">
        <v>2020</v>
      </c>
      <c r="C2523">
        <v>1</v>
      </c>
      <c r="D2523" t="s">
        <v>7</v>
      </c>
      <c r="E2523">
        <v>40</v>
      </c>
    </row>
    <row r="2524" spans="1:5" x14ac:dyDescent="0.3">
      <c r="A2524" t="s">
        <v>53</v>
      </c>
      <c r="B2524">
        <v>2020</v>
      </c>
      <c r="C2524">
        <v>1</v>
      </c>
      <c r="D2524" t="s">
        <v>8</v>
      </c>
      <c r="E2524">
        <v>69</v>
      </c>
    </row>
    <row r="2525" spans="1:5" x14ac:dyDescent="0.3">
      <c r="A2525" t="s">
        <v>53</v>
      </c>
      <c r="B2525">
        <v>2020</v>
      </c>
      <c r="C2525">
        <v>2</v>
      </c>
      <c r="D2525" t="s">
        <v>5</v>
      </c>
      <c r="E2525">
        <v>44</v>
      </c>
    </row>
    <row r="2526" spans="1:5" x14ac:dyDescent="0.3">
      <c r="A2526" t="s">
        <v>53</v>
      </c>
      <c r="B2526">
        <v>2020</v>
      </c>
      <c r="C2526">
        <v>2</v>
      </c>
      <c r="D2526" t="s">
        <v>6</v>
      </c>
      <c r="E2526">
        <v>74</v>
      </c>
    </row>
    <row r="2527" spans="1:5" x14ac:dyDescent="0.3">
      <c r="A2527" t="s">
        <v>53</v>
      </c>
      <c r="B2527">
        <v>2020</v>
      </c>
      <c r="C2527">
        <v>2</v>
      </c>
      <c r="D2527" t="s">
        <v>7</v>
      </c>
      <c r="E2527">
        <v>44</v>
      </c>
    </row>
    <row r="2528" spans="1:5" x14ac:dyDescent="0.3">
      <c r="A2528" t="s">
        <v>53</v>
      </c>
      <c r="B2528">
        <v>2020</v>
      </c>
      <c r="C2528">
        <v>2</v>
      </c>
      <c r="D2528" t="s">
        <v>8</v>
      </c>
      <c r="E2528">
        <v>73</v>
      </c>
    </row>
    <row r="2529" spans="1:5" x14ac:dyDescent="0.3">
      <c r="A2529" t="s">
        <v>53</v>
      </c>
      <c r="B2529">
        <v>2020</v>
      </c>
      <c r="C2529">
        <v>3</v>
      </c>
      <c r="D2529" t="s">
        <v>5</v>
      </c>
      <c r="E2529">
        <v>37</v>
      </c>
    </row>
    <row r="2530" spans="1:5" x14ac:dyDescent="0.3">
      <c r="A2530" t="s">
        <v>53</v>
      </c>
      <c r="B2530">
        <v>2020</v>
      </c>
      <c r="C2530">
        <v>3</v>
      </c>
      <c r="D2530" t="s">
        <v>6</v>
      </c>
      <c r="E2530">
        <v>73</v>
      </c>
    </row>
    <row r="2531" spans="1:5" x14ac:dyDescent="0.3">
      <c r="A2531" t="s">
        <v>53</v>
      </c>
      <c r="B2531">
        <v>2020</v>
      </c>
      <c r="C2531">
        <v>3</v>
      </c>
      <c r="D2531" t="s">
        <v>7</v>
      </c>
      <c r="E2531">
        <v>37</v>
      </c>
    </row>
    <row r="2532" spans="1:5" x14ac:dyDescent="0.3">
      <c r="A2532" t="s">
        <v>53</v>
      </c>
      <c r="B2532">
        <v>2020</v>
      </c>
      <c r="C2532">
        <v>3</v>
      </c>
      <c r="D2532" t="s">
        <v>8</v>
      </c>
      <c r="E2532">
        <v>74</v>
      </c>
    </row>
    <row r="2533" spans="1:5" x14ac:dyDescent="0.3">
      <c r="A2533" t="s">
        <v>53</v>
      </c>
      <c r="B2533">
        <v>2020</v>
      </c>
      <c r="C2533">
        <v>4</v>
      </c>
      <c r="D2533" t="s">
        <v>5</v>
      </c>
      <c r="E2533">
        <v>41</v>
      </c>
    </row>
    <row r="2534" spans="1:5" x14ac:dyDescent="0.3">
      <c r="A2534" t="s">
        <v>53</v>
      </c>
      <c r="B2534">
        <v>2020</v>
      </c>
      <c r="C2534">
        <v>4</v>
      </c>
      <c r="D2534" t="s">
        <v>6</v>
      </c>
      <c r="E2534">
        <v>78</v>
      </c>
    </row>
    <row r="2535" spans="1:5" x14ac:dyDescent="0.3">
      <c r="A2535" t="s">
        <v>53</v>
      </c>
      <c r="B2535">
        <v>2020</v>
      </c>
      <c r="C2535">
        <v>4</v>
      </c>
      <c r="D2535" t="s">
        <v>7</v>
      </c>
      <c r="E2535">
        <v>33</v>
      </c>
    </row>
    <row r="2536" spans="1:5" x14ac:dyDescent="0.3">
      <c r="A2536" t="s">
        <v>53</v>
      </c>
      <c r="B2536">
        <v>2020</v>
      </c>
      <c r="C2536">
        <v>4</v>
      </c>
      <c r="D2536" t="s">
        <v>8</v>
      </c>
      <c r="E2536">
        <v>71</v>
      </c>
    </row>
    <row r="2537" spans="1:5" x14ac:dyDescent="0.3">
      <c r="A2537" t="s">
        <v>53</v>
      </c>
      <c r="B2537">
        <v>2021</v>
      </c>
      <c r="C2537">
        <v>1</v>
      </c>
      <c r="D2537" t="s">
        <v>5</v>
      </c>
      <c r="E2537">
        <v>43</v>
      </c>
    </row>
    <row r="2538" spans="1:5" x14ac:dyDescent="0.3">
      <c r="A2538" t="s">
        <v>53</v>
      </c>
      <c r="B2538">
        <v>2021</v>
      </c>
      <c r="C2538">
        <v>1</v>
      </c>
      <c r="D2538" t="s">
        <v>6</v>
      </c>
      <c r="E2538">
        <v>82</v>
      </c>
    </row>
    <row r="2539" spans="1:5" x14ac:dyDescent="0.3">
      <c r="A2539" t="s">
        <v>53</v>
      </c>
      <c r="B2539">
        <v>2021</v>
      </c>
      <c r="C2539">
        <v>1</v>
      </c>
      <c r="D2539" t="s">
        <v>7</v>
      </c>
      <c r="E2539">
        <v>38</v>
      </c>
    </row>
    <row r="2540" spans="1:5" x14ac:dyDescent="0.3">
      <c r="A2540" t="s">
        <v>53</v>
      </c>
      <c r="B2540">
        <v>2021</v>
      </c>
      <c r="C2540">
        <v>1</v>
      </c>
      <c r="D2540" t="s">
        <v>8</v>
      </c>
      <c r="E2540">
        <v>68</v>
      </c>
    </row>
    <row r="2541" spans="1:5" x14ac:dyDescent="0.3">
      <c r="A2541" t="s">
        <v>53</v>
      </c>
      <c r="B2541">
        <v>2021</v>
      </c>
      <c r="C2541">
        <v>2</v>
      </c>
      <c r="D2541" t="s">
        <v>5</v>
      </c>
      <c r="E2541">
        <v>38</v>
      </c>
    </row>
    <row r="2542" spans="1:5" x14ac:dyDescent="0.3">
      <c r="A2542" t="s">
        <v>53</v>
      </c>
      <c r="B2542">
        <v>2021</v>
      </c>
      <c r="C2542">
        <v>2</v>
      </c>
      <c r="D2542" t="s">
        <v>6</v>
      </c>
      <c r="E2542">
        <v>90</v>
      </c>
    </row>
    <row r="2543" spans="1:5" x14ac:dyDescent="0.3">
      <c r="A2543" t="s">
        <v>53</v>
      </c>
      <c r="B2543">
        <v>2021</v>
      </c>
      <c r="C2543">
        <v>2</v>
      </c>
      <c r="D2543" t="s">
        <v>7</v>
      </c>
      <c r="E2543">
        <v>38</v>
      </c>
    </row>
    <row r="2544" spans="1:5" x14ac:dyDescent="0.3">
      <c r="A2544" t="s">
        <v>53</v>
      </c>
      <c r="B2544">
        <v>2021</v>
      </c>
      <c r="C2544">
        <v>2</v>
      </c>
      <c r="D2544" t="s">
        <v>8</v>
      </c>
      <c r="E2544">
        <v>63</v>
      </c>
    </row>
    <row r="2545" spans="1:5" x14ac:dyDescent="0.3">
      <c r="A2545" t="s">
        <v>53</v>
      </c>
      <c r="B2545">
        <v>2021</v>
      </c>
      <c r="C2545">
        <v>3</v>
      </c>
      <c r="D2545" t="s">
        <v>5</v>
      </c>
      <c r="E2545">
        <v>36</v>
      </c>
    </row>
    <row r="2546" spans="1:5" x14ac:dyDescent="0.3">
      <c r="A2546" t="s">
        <v>53</v>
      </c>
      <c r="B2546">
        <v>2021</v>
      </c>
      <c r="C2546">
        <v>3</v>
      </c>
      <c r="D2546" t="s">
        <v>6</v>
      </c>
      <c r="E2546">
        <v>86</v>
      </c>
    </row>
    <row r="2547" spans="1:5" x14ac:dyDescent="0.3">
      <c r="A2547" t="s">
        <v>53</v>
      </c>
      <c r="B2547">
        <v>2021</v>
      </c>
      <c r="C2547">
        <v>3</v>
      </c>
      <c r="D2547" t="s">
        <v>7</v>
      </c>
      <c r="E2547">
        <v>38</v>
      </c>
    </row>
    <row r="2548" spans="1:5" x14ac:dyDescent="0.3">
      <c r="A2548" t="s">
        <v>53</v>
      </c>
      <c r="B2548">
        <v>2021</v>
      </c>
      <c r="C2548">
        <v>3</v>
      </c>
      <c r="D2548" t="s">
        <v>8</v>
      </c>
      <c r="E2548">
        <v>67</v>
      </c>
    </row>
    <row r="2549" spans="1:5" x14ac:dyDescent="0.3">
      <c r="A2549" t="s">
        <v>53</v>
      </c>
      <c r="B2549">
        <v>2021</v>
      </c>
      <c r="C2549">
        <v>4</v>
      </c>
      <c r="D2549" t="s">
        <v>5</v>
      </c>
      <c r="E2549">
        <v>35</v>
      </c>
    </row>
    <row r="2550" spans="1:5" x14ac:dyDescent="0.3">
      <c r="A2550" t="s">
        <v>53</v>
      </c>
      <c r="B2550">
        <v>2021</v>
      </c>
      <c r="C2550">
        <v>4</v>
      </c>
      <c r="D2550" t="s">
        <v>6</v>
      </c>
      <c r="E2550">
        <v>84</v>
      </c>
    </row>
    <row r="2551" spans="1:5" x14ac:dyDescent="0.3">
      <c r="A2551" t="s">
        <v>53</v>
      </c>
      <c r="B2551">
        <v>2021</v>
      </c>
      <c r="C2551">
        <v>4</v>
      </c>
      <c r="D2551" t="s">
        <v>7</v>
      </c>
      <c r="E2551">
        <v>33</v>
      </c>
    </row>
    <row r="2552" spans="1:5" x14ac:dyDescent="0.3">
      <c r="A2552" t="s">
        <v>53</v>
      </c>
      <c r="B2552">
        <v>2021</v>
      </c>
      <c r="C2552">
        <v>4</v>
      </c>
      <c r="D2552" t="s">
        <v>8</v>
      </c>
      <c r="E2552">
        <v>68</v>
      </c>
    </row>
    <row r="2553" spans="1:5" x14ac:dyDescent="0.3">
      <c r="A2553" t="s">
        <v>54</v>
      </c>
      <c r="B2553">
        <v>2019</v>
      </c>
      <c r="C2553">
        <v>1</v>
      </c>
      <c r="D2553" t="s">
        <v>5</v>
      </c>
      <c r="E2553">
        <v>14</v>
      </c>
    </row>
    <row r="2554" spans="1:5" x14ac:dyDescent="0.3">
      <c r="A2554" t="s">
        <v>54</v>
      </c>
      <c r="B2554">
        <v>2019</v>
      </c>
      <c r="C2554">
        <v>1</v>
      </c>
      <c r="D2554" t="s">
        <v>10</v>
      </c>
      <c r="E2554">
        <v>3</v>
      </c>
    </row>
    <row r="2555" spans="1:5" x14ac:dyDescent="0.3">
      <c r="A2555" t="s">
        <v>54</v>
      </c>
      <c r="B2555">
        <v>2019</v>
      </c>
      <c r="C2555">
        <v>1</v>
      </c>
      <c r="D2555" t="s">
        <v>6</v>
      </c>
      <c r="E2555">
        <v>17</v>
      </c>
    </row>
    <row r="2556" spans="1:5" x14ac:dyDescent="0.3">
      <c r="A2556" t="s">
        <v>54</v>
      </c>
      <c r="B2556">
        <v>2019</v>
      </c>
      <c r="C2556">
        <v>1</v>
      </c>
      <c r="D2556" t="s">
        <v>12</v>
      </c>
      <c r="E2556">
        <v>10</v>
      </c>
    </row>
    <row r="2557" spans="1:5" x14ac:dyDescent="0.3">
      <c r="A2557" t="s">
        <v>54</v>
      </c>
      <c r="B2557">
        <v>2019</v>
      </c>
      <c r="C2557">
        <v>1</v>
      </c>
      <c r="D2557" t="s">
        <v>7</v>
      </c>
      <c r="E2557">
        <v>11</v>
      </c>
    </row>
    <row r="2558" spans="1:5" x14ac:dyDescent="0.3">
      <c r="A2558" t="s">
        <v>54</v>
      </c>
      <c r="B2558">
        <v>2019</v>
      </c>
      <c r="C2558">
        <v>1</v>
      </c>
      <c r="D2558" t="s">
        <v>8</v>
      </c>
      <c r="E2558">
        <v>18</v>
      </c>
    </row>
    <row r="2559" spans="1:5" x14ac:dyDescent="0.3">
      <c r="A2559" t="s">
        <v>54</v>
      </c>
      <c r="B2559">
        <v>2019</v>
      </c>
      <c r="C2559">
        <v>1</v>
      </c>
      <c r="D2559" t="s">
        <v>14</v>
      </c>
      <c r="E2559">
        <v>15</v>
      </c>
    </row>
    <row r="2560" spans="1:5" x14ac:dyDescent="0.3">
      <c r="A2560" t="s">
        <v>54</v>
      </c>
      <c r="B2560">
        <v>2019</v>
      </c>
      <c r="C2560">
        <v>2</v>
      </c>
      <c r="D2560" t="s">
        <v>5</v>
      </c>
      <c r="E2560">
        <v>15</v>
      </c>
    </row>
    <row r="2561" spans="1:5" x14ac:dyDescent="0.3">
      <c r="A2561" t="s">
        <v>54</v>
      </c>
      <c r="B2561">
        <v>2019</v>
      </c>
      <c r="C2561">
        <v>2</v>
      </c>
      <c r="D2561" t="s">
        <v>10</v>
      </c>
      <c r="E2561">
        <v>3</v>
      </c>
    </row>
    <row r="2562" spans="1:5" x14ac:dyDescent="0.3">
      <c r="A2562" t="s">
        <v>54</v>
      </c>
      <c r="B2562">
        <v>2019</v>
      </c>
      <c r="C2562">
        <v>2</v>
      </c>
      <c r="D2562" t="s">
        <v>6</v>
      </c>
      <c r="E2562">
        <v>16</v>
      </c>
    </row>
    <row r="2563" spans="1:5" x14ac:dyDescent="0.3">
      <c r="A2563" t="s">
        <v>54</v>
      </c>
      <c r="B2563">
        <v>2019</v>
      </c>
      <c r="C2563">
        <v>2</v>
      </c>
      <c r="D2563" t="s">
        <v>11</v>
      </c>
      <c r="E2563">
        <v>1</v>
      </c>
    </row>
    <row r="2564" spans="1:5" x14ac:dyDescent="0.3">
      <c r="A2564" t="s">
        <v>54</v>
      </c>
      <c r="B2564">
        <v>2019</v>
      </c>
      <c r="C2564">
        <v>2</v>
      </c>
      <c r="D2564" t="s">
        <v>12</v>
      </c>
      <c r="E2564">
        <v>13</v>
      </c>
    </row>
    <row r="2565" spans="1:5" x14ac:dyDescent="0.3">
      <c r="A2565" t="s">
        <v>54</v>
      </c>
      <c r="B2565">
        <v>2019</v>
      </c>
      <c r="C2565">
        <v>2</v>
      </c>
      <c r="D2565" t="s">
        <v>7</v>
      </c>
      <c r="E2565">
        <v>12</v>
      </c>
    </row>
    <row r="2566" spans="1:5" x14ac:dyDescent="0.3">
      <c r="A2566" t="s">
        <v>54</v>
      </c>
      <c r="B2566">
        <v>2019</v>
      </c>
      <c r="C2566">
        <v>2</v>
      </c>
      <c r="D2566" t="s">
        <v>8</v>
      </c>
      <c r="E2566">
        <v>18</v>
      </c>
    </row>
    <row r="2567" spans="1:5" x14ac:dyDescent="0.3">
      <c r="A2567" t="s">
        <v>54</v>
      </c>
      <c r="B2567">
        <v>2019</v>
      </c>
      <c r="C2567">
        <v>2</v>
      </c>
      <c r="D2567" t="s">
        <v>14</v>
      </c>
      <c r="E2567">
        <v>13</v>
      </c>
    </row>
    <row r="2568" spans="1:5" x14ac:dyDescent="0.3">
      <c r="A2568" t="s">
        <v>54</v>
      </c>
      <c r="B2568">
        <v>2019</v>
      </c>
      <c r="C2568">
        <v>3</v>
      </c>
      <c r="D2568" t="s">
        <v>5</v>
      </c>
      <c r="E2568">
        <v>12</v>
      </c>
    </row>
    <row r="2569" spans="1:5" x14ac:dyDescent="0.3">
      <c r="A2569" t="s">
        <v>54</v>
      </c>
      <c r="B2569">
        <v>2019</v>
      </c>
      <c r="C2569">
        <v>3</v>
      </c>
      <c r="D2569" t="s">
        <v>10</v>
      </c>
      <c r="E2569">
        <v>3</v>
      </c>
    </row>
    <row r="2570" spans="1:5" x14ac:dyDescent="0.3">
      <c r="A2570" t="s">
        <v>54</v>
      </c>
      <c r="B2570">
        <v>2019</v>
      </c>
      <c r="C2570">
        <v>3</v>
      </c>
      <c r="D2570" t="s">
        <v>6</v>
      </c>
      <c r="E2570">
        <v>14</v>
      </c>
    </row>
    <row r="2571" spans="1:5" x14ac:dyDescent="0.3">
      <c r="A2571" t="s">
        <v>54</v>
      </c>
      <c r="B2571">
        <v>2019</v>
      </c>
      <c r="C2571">
        <v>3</v>
      </c>
      <c r="D2571" t="s">
        <v>11</v>
      </c>
      <c r="E2571">
        <v>1</v>
      </c>
    </row>
    <row r="2572" spans="1:5" x14ac:dyDescent="0.3">
      <c r="A2572" t="s">
        <v>54</v>
      </c>
      <c r="B2572">
        <v>2019</v>
      </c>
      <c r="C2572">
        <v>3</v>
      </c>
      <c r="D2572" t="s">
        <v>12</v>
      </c>
      <c r="E2572">
        <v>14</v>
      </c>
    </row>
    <row r="2573" spans="1:5" x14ac:dyDescent="0.3">
      <c r="A2573" t="s">
        <v>54</v>
      </c>
      <c r="B2573">
        <v>2019</v>
      </c>
      <c r="C2573">
        <v>3</v>
      </c>
      <c r="D2573" t="s">
        <v>7</v>
      </c>
      <c r="E2573">
        <v>6</v>
      </c>
    </row>
    <row r="2574" spans="1:5" x14ac:dyDescent="0.3">
      <c r="A2574" t="s">
        <v>54</v>
      </c>
      <c r="B2574">
        <v>2019</v>
      </c>
      <c r="C2574">
        <v>3</v>
      </c>
      <c r="D2574" t="s">
        <v>8</v>
      </c>
      <c r="E2574">
        <v>16</v>
      </c>
    </row>
    <row r="2575" spans="1:5" x14ac:dyDescent="0.3">
      <c r="A2575" t="s">
        <v>54</v>
      </c>
      <c r="B2575">
        <v>2019</v>
      </c>
      <c r="C2575">
        <v>3</v>
      </c>
      <c r="D2575" t="s">
        <v>14</v>
      </c>
      <c r="E2575">
        <v>13</v>
      </c>
    </row>
    <row r="2576" spans="1:5" x14ac:dyDescent="0.3">
      <c r="A2576" t="s">
        <v>54</v>
      </c>
      <c r="B2576">
        <v>2019</v>
      </c>
      <c r="C2576">
        <v>4</v>
      </c>
      <c r="D2576" t="s">
        <v>5</v>
      </c>
      <c r="E2576">
        <v>12</v>
      </c>
    </row>
    <row r="2577" spans="1:5" x14ac:dyDescent="0.3">
      <c r="A2577" t="s">
        <v>54</v>
      </c>
      <c r="B2577">
        <v>2019</v>
      </c>
      <c r="C2577">
        <v>4</v>
      </c>
      <c r="D2577" t="s">
        <v>10</v>
      </c>
      <c r="E2577">
        <v>3</v>
      </c>
    </row>
    <row r="2578" spans="1:5" x14ac:dyDescent="0.3">
      <c r="A2578" t="s">
        <v>54</v>
      </c>
      <c r="B2578">
        <v>2019</v>
      </c>
      <c r="C2578">
        <v>4</v>
      </c>
      <c r="D2578" t="s">
        <v>6</v>
      </c>
      <c r="E2578">
        <v>17</v>
      </c>
    </row>
    <row r="2579" spans="1:5" x14ac:dyDescent="0.3">
      <c r="A2579" t="s">
        <v>54</v>
      </c>
      <c r="B2579">
        <v>2019</v>
      </c>
      <c r="C2579">
        <v>4</v>
      </c>
      <c r="D2579" t="s">
        <v>11</v>
      </c>
      <c r="E2579">
        <v>1</v>
      </c>
    </row>
    <row r="2580" spans="1:5" x14ac:dyDescent="0.3">
      <c r="A2580" t="s">
        <v>54</v>
      </c>
      <c r="B2580">
        <v>2019</v>
      </c>
      <c r="C2580">
        <v>4</v>
      </c>
      <c r="D2580" t="s">
        <v>12</v>
      </c>
      <c r="E2580">
        <v>12</v>
      </c>
    </row>
    <row r="2581" spans="1:5" x14ac:dyDescent="0.3">
      <c r="A2581" t="s">
        <v>54</v>
      </c>
      <c r="B2581">
        <v>2019</v>
      </c>
      <c r="C2581">
        <v>4</v>
      </c>
      <c r="D2581" t="s">
        <v>7</v>
      </c>
      <c r="E2581">
        <v>8</v>
      </c>
    </row>
    <row r="2582" spans="1:5" x14ac:dyDescent="0.3">
      <c r="A2582" t="s">
        <v>54</v>
      </c>
      <c r="B2582">
        <v>2019</v>
      </c>
      <c r="C2582">
        <v>4</v>
      </c>
      <c r="D2582" t="s">
        <v>8</v>
      </c>
      <c r="E2582">
        <v>15</v>
      </c>
    </row>
    <row r="2583" spans="1:5" x14ac:dyDescent="0.3">
      <c r="A2583" t="s">
        <v>54</v>
      </c>
      <c r="B2583">
        <v>2019</v>
      </c>
      <c r="C2583">
        <v>4</v>
      </c>
      <c r="D2583" t="s">
        <v>14</v>
      </c>
      <c r="E2583">
        <v>11</v>
      </c>
    </row>
    <row r="2584" spans="1:5" x14ac:dyDescent="0.3">
      <c r="A2584" t="s">
        <v>54</v>
      </c>
      <c r="B2584">
        <v>2020</v>
      </c>
      <c r="C2584">
        <v>1</v>
      </c>
      <c r="D2584" t="s">
        <v>5</v>
      </c>
      <c r="E2584">
        <v>11</v>
      </c>
    </row>
    <row r="2585" spans="1:5" x14ac:dyDescent="0.3">
      <c r="A2585" t="s">
        <v>54</v>
      </c>
      <c r="B2585">
        <v>2020</v>
      </c>
      <c r="C2585">
        <v>1</v>
      </c>
      <c r="D2585" t="s">
        <v>10</v>
      </c>
      <c r="E2585">
        <v>3</v>
      </c>
    </row>
    <row r="2586" spans="1:5" x14ac:dyDescent="0.3">
      <c r="A2586" t="s">
        <v>54</v>
      </c>
      <c r="B2586">
        <v>2020</v>
      </c>
      <c r="C2586">
        <v>1</v>
      </c>
      <c r="D2586" t="s">
        <v>6</v>
      </c>
      <c r="E2586">
        <v>21</v>
      </c>
    </row>
    <row r="2587" spans="1:5" x14ac:dyDescent="0.3">
      <c r="A2587" t="s">
        <v>54</v>
      </c>
      <c r="B2587">
        <v>2020</v>
      </c>
      <c r="C2587">
        <v>1</v>
      </c>
      <c r="D2587" t="s">
        <v>11</v>
      </c>
      <c r="E2587">
        <v>1</v>
      </c>
    </row>
    <row r="2588" spans="1:5" x14ac:dyDescent="0.3">
      <c r="A2588" t="s">
        <v>54</v>
      </c>
      <c r="B2588">
        <v>2020</v>
      </c>
      <c r="C2588">
        <v>1</v>
      </c>
      <c r="D2588" t="s">
        <v>12</v>
      </c>
      <c r="E2588">
        <v>13</v>
      </c>
    </row>
    <row r="2589" spans="1:5" x14ac:dyDescent="0.3">
      <c r="A2589" t="s">
        <v>54</v>
      </c>
      <c r="B2589">
        <v>2020</v>
      </c>
      <c r="C2589">
        <v>1</v>
      </c>
      <c r="D2589" t="s">
        <v>7</v>
      </c>
      <c r="E2589">
        <v>8</v>
      </c>
    </row>
    <row r="2590" spans="1:5" x14ac:dyDescent="0.3">
      <c r="A2590" t="s">
        <v>54</v>
      </c>
      <c r="B2590">
        <v>2020</v>
      </c>
      <c r="C2590">
        <v>1</v>
      </c>
      <c r="D2590" t="s">
        <v>8</v>
      </c>
      <c r="E2590">
        <v>15</v>
      </c>
    </row>
    <row r="2591" spans="1:5" x14ac:dyDescent="0.3">
      <c r="A2591" t="s">
        <v>54</v>
      </c>
      <c r="B2591">
        <v>2020</v>
      </c>
      <c r="C2591">
        <v>1</v>
      </c>
      <c r="D2591" t="s">
        <v>14</v>
      </c>
      <c r="E2591">
        <v>11</v>
      </c>
    </row>
    <row r="2592" spans="1:5" x14ac:dyDescent="0.3">
      <c r="A2592" t="s">
        <v>54</v>
      </c>
      <c r="B2592">
        <v>2020</v>
      </c>
      <c r="C2592">
        <v>2</v>
      </c>
      <c r="D2592" t="s">
        <v>5</v>
      </c>
      <c r="E2592">
        <v>11</v>
      </c>
    </row>
    <row r="2593" spans="1:5" x14ac:dyDescent="0.3">
      <c r="A2593" t="s">
        <v>54</v>
      </c>
      <c r="B2593">
        <v>2020</v>
      </c>
      <c r="C2593">
        <v>2</v>
      </c>
      <c r="D2593" t="s">
        <v>10</v>
      </c>
      <c r="E2593">
        <v>3</v>
      </c>
    </row>
    <row r="2594" spans="1:5" x14ac:dyDescent="0.3">
      <c r="A2594" t="s">
        <v>54</v>
      </c>
      <c r="B2594">
        <v>2020</v>
      </c>
      <c r="C2594">
        <v>2</v>
      </c>
      <c r="D2594" t="s">
        <v>6</v>
      </c>
      <c r="E2594">
        <v>23</v>
      </c>
    </row>
    <row r="2595" spans="1:5" x14ac:dyDescent="0.3">
      <c r="A2595" t="s">
        <v>54</v>
      </c>
      <c r="B2595">
        <v>2020</v>
      </c>
      <c r="C2595">
        <v>2</v>
      </c>
      <c r="D2595" t="s">
        <v>12</v>
      </c>
      <c r="E2595">
        <v>13</v>
      </c>
    </row>
    <row r="2596" spans="1:5" x14ac:dyDescent="0.3">
      <c r="A2596" t="s">
        <v>54</v>
      </c>
      <c r="B2596">
        <v>2020</v>
      </c>
      <c r="C2596">
        <v>2</v>
      </c>
      <c r="D2596" t="s">
        <v>7</v>
      </c>
      <c r="E2596">
        <v>11</v>
      </c>
    </row>
    <row r="2597" spans="1:5" x14ac:dyDescent="0.3">
      <c r="A2597" t="s">
        <v>54</v>
      </c>
      <c r="B2597">
        <v>2020</v>
      </c>
      <c r="C2597">
        <v>2</v>
      </c>
      <c r="D2597" t="s">
        <v>8</v>
      </c>
      <c r="E2597">
        <v>15</v>
      </c>
    </row>
    <row r="2598" spans="1:5" x14ac:dyDescent="0.3">
      <c r="A2598" t="s">
        <v>54</v>
      </c>
      <c r="B2598">
        <v>2020</v>
      </c>
      <c r="C2598">
        <v>2</v>
      </c>
      <c r="D2598" t="s">
        <v>14</v>
      </c>
      <c r="E2598">
        <v>12</v>
      </c>
    </row>
    <row r="2599" spans="1:5" x14ac:dyDescent="0.3">
      <c r="A2599" t="s">
        <v>54</v>
      </c>
      <c r="B2599">
        <v>2020</v>
      </c>
      <c r="C2599">
        <v>3</v>
      </c>
      <c r="D2599" t="s">
        <v>5</v>
      </c>
      <c r="E2599">
        <v>11</v>
      </c>
    </row>
    <row r="2600" spans="1:5" x14ac:dyDescent="0.3">
      <c r="A2600" t="s">
        <v>54</v>
      </c>
      <c r="B2600">
        <v>2020</v>
      </c>
      <c r="C2600">
        <v>3</v>
      </c>
      <c r="D2600" t="s">
        <v>10</v>
      </c>
      <c r="E2600">
        <v>3</v>
      </c>
    </row>
    <row r="2601" spans="1:5" x14ac:dyDescent="0.3">
      <c r="A2601" t="s">
        <v>54</v>
      </c>
      <c r="B2601">
        <v>2020</v>
      </c>
      <c r="C2601">
        <v>3</v>
      </c>
      <c r="D2601" t="s">
        <v>6</v>
      </c>
      <c r="E2601">
        <v>25</v>
      </c>
    </row>
    <row r="2602" spans="1:5" x14ac:dyDescent="0.3">
      <c r="A2602" t="s">
        <v>54</v>
      </c>
      <c r="B2602">
        <v>2020</v>
      </c>
      <c r="C2602">
        <v>3</v>
      </c>
      <c r="D2602" t="s">
        <v>12</v>
      </c>
      <c r="E2602">
        <v>14</v>
      </c>
    </row>
    <row r="2603" spans="1:5" x14ac:dyDescent="0.3">
      <c r="A2603" t="s">
        <v>54</v>
      </c>
      <c r="B2603">
        <v>2020</v>
      </c>
      <c r="C2603">
        <v>3</v>
      </c>
      <c r="D2603" t="s">
        <v>7</v>
      </c>
      <c r="E2603">
        <v>11</v>
      </c>
    </row>
    <row r="2604" spans="1:5" x14ac:dyDescent="0.3">
      <c r="A2604" t="s">
        <v>54</v>
      </c>
      <c r="B2604">
        <v>2020</v>
      </c>
      <c r="C2604">
        <v>3</v>
      </c>
      <c r="D2604" t="s">
        <v>8</v>
      </c>
      <c r="E2604">
        <v>17</v>
      </c>
    </row>
    <row r="2605" spans="1:5" x14ac:dyDescent="0.3">
      <c r="A2605" t="s">
        <v>54</v>
      </c>
      <c r="B2605">
        <v>2020</v>
      </c>
      <c r="C2605">
        <v>3</v>
      </c>
      <c r="D2605" t="s">
        <v>14</v>
      </c>
      <c r="E2605">
        <v>13</v>
      </c>
    </row>
    <row r="2606" spans="1:5" x14ac:dyDescent="0.3">
      <c r="A2606" t="s">
        <v>54</v>
      </c>
      <c r="B2606">
        <v>2020</v>
      </c>
      <c r="C2606">
        <v>4</v>
      </c>
      <c r="D2606" t="s">
        <v>5</v>
      </c>
      <c r="E2606">
        <v>11</v>
      </c>
    </row>
    <row r="2607" spans="1:5" x14ac:dyDescent="0.3">
      <c r="A2607" t="s">
        <v>54</v>
      </c>
      <c r="B2607">
        <v>2020</v>
      </c>
      <c r="C2607">
        <v>4</v>
      </c>
      <c r="D2607" t="s">
        <v>10</v>
      </c>
      <c r="E2607">
        <v>3</v>
      </c>
    </row>
    <row r="2608" spans="1:5" x14ac:dyDescent="0.3">
      <c r="A2608" t="s">
        <v>54</v>
      </c>
      <c r="B2608">
        <v>2020</v>
      </c>
      <c r="C2608">
        <v>4</v>
      </c>
      <c r="D2608" t="s">
        <v>6</v>
      </c>
      <c r="E2608">
        <v>24</v>
      </c>
    </row>
    <row r="2609" spans="1:5" x14ac:dyDescent="0.3">
      <c r="A2609" t="s">
        <v>54</v>
      </c>
      <c r="B2609">
        <v>2020</v>
      </c>
      <c r="C2609">
        <v>4</v>
      </c>
      <c r="D2609" t="s">
        <v>12</v>
      </c>
      <c r="E2609">
        <v>13</v>
      </c>
    </row>
    <row r="2610" spans="1:5" x14ac:dyDescent="0.3">
      <c r="A2610" t="s">
        <v>54</v>
      </c>
      <c r="B2610">
        <v>2020</v>
      </c>
      <c r="C2610">
        <v>4</v>
      </c>
      <c r="D2610" t="s">
        <v>7</v>
      </c>
      <c r="E2610">
        <v>10</v>
      </c>
    </row>
    <row r="2611" spans="1:5" x14ac:dyDescent="0.3">
      <c r="A2611" t="s">
        <v>54</v>
      </c>
      <c r="B2611">
        <v>2020</v>
      </c>
      <c r="C2611">
        <v>4</v>
      </c>
      <c r="D2611" t="s">
        <v>8</v>
      </c>
      <c r="E2611">
        <v>16</v>
      </c>
    </row>
    <row r="2612" spans="1:5" x14ac:dyDescent="0.3">
      <c r="A2612" t="s">
        <v>54</v>
      </c>
      <c r="B2612">
        <v>2020</v>
      </c>
      <c r="C2612">
        <v>4</v>
      </c>
      <c r="D2612" t="s">
        <v>14</v>
      </c>
      <c r="E2612">
        <v>13</v>
      </c>
    </row>
    <row r="2613" spans="1:5" x14ac:dyDescent="0.3">
      <c r="A2613" t="s">
        <v>54</v>
      </c>
      <c r="B2613">
        <v>2021</v>
      </c>
      <c r="C2613">
        <v>1</v>
      </c>
      <c r="D2613" t="s">
        <v>5</v>
      </c>
      <c r="E2613">
        <v>14</v>
      </c>
    </row>
    <row r="2614" spans="1:5" x14ac:dyDescent="0.3">
      <c r="A2614" t="s">
        <v>54</v>
      </c>
      <c r="B2614">
        <v>2021</v>
      </c>
      <c r="C2614">
        <v>1</v>
      </c>
      <c r="D2614" t="s">
        <v>10</v>
      </c>
      <c r="E2614">
        <v>3</v>
      </c>
    </row>
    <row r="2615" spans="1:5" x14ac:dyDescent="0.3">
      <c r="A2615" t="s">
        <v>54</v>
      </c>
      <c r="B2615">
        <v>2021</v>
      </c>
      <c r="C2615">
        <v>1</v>
      </c>
      <c r="D2615" t="s">
        <v>6</v>
      </c>
      <c r="E2615">
        <v>21</v>
      </c>
    </row>
    <row r="2616" spans="1:5" x14ac:dyDescent="0.3">
      <c r="A2616" t="s">
        <v>54</v>
      </c>
      <c r="B2616">
        <v>2021</v>
      </c>
      <c r="C2616">
        <v>1</v>
      </c>
      <c r="D2616" t="s">
        <v>11</v>
      </c>
      <c r="E2616">
        <v>1</v>
      </c>
    </row>
    <row r="2617" spans="1:5" x14ac:dyDescent="0.3">
      <c r="A2617" t="s">
        <v>54</v>
      </c>
      <c r="B2617">
        <v>2021</v>
      </c>
      <c r="C2617">
        <v>1</v>
      </c>
      <c r="D2617" t="s">
        <v>12</v>
      </c>
      <c r="E2617">
        <v>15</v>
      </c>
    </row>
    <row r="2618" spans="1:5" x14ac:dyDescent="0.3">
      <c r="A2618" t="s">
        <v>54</v>
      </c>
      <c r="B2618">
        <v>2021</v>
      </c>
      <c r="C2618">
        <v>1</v>
      </c>
      <c r="D2618" t="s">
        <v>7</v>
      </c>
      <c r="E2618">
        <v>12</v>
      </c>
    </row>
    <row r="2619" spans="1:5" x14ac:dyDescent="0.3">
      <c r="A2619" t="s">
        <v>54</v>
      </c>
      <c r="B2619">
        <v>2021</v>
      </c>
      <c r="C2619">
        <v>1</v>
      </c>
      <c r="D2619" t="s">
        <v>8</v>
      </c>
      <c r="E2619">
        <v>20</v>
      </c>
    </row>
    <row r="2620" spans="1:5" x14ac:dyDescent="0.3">
      <c r="A2620" t="s">
        <v>54</v>
      </c>
      <c r="B2620">
        <v>2021</v>
      </c>
      <c r="C2620">
        <v>1</v>
      </c>
      <c r="D2620" t="s">
        <v>14</v>
      </c>
      <c r="E2620">
        <v>13</v>
      </c>
    </row>
    <row r="2621" spans="1:5" x14ac:dyDescent="0.3">
      <c r="A2621" t="s">
        <v>54</v>
      </c>
      <c r="B2621">
        <v>2021</v>
      </c>
      <c r="C2621">
        <v>2</v>
      </c>
      <c r="D2621" t="s">
        <v>5</v>
      </c>
      <c r="E2621">
        <v>15</v>
      </c>
    </row>
    <row r="2622" spans="1:5" x14ac:dyDescent="0.3">
      <c r="A2622" t="s">
        <v>54</v>
      </c>
      <c r="B2622">
        <v>2021</v>
      </c>
      <c r="C2622">
        <v>2</v>
      </c>
      <c r="D2622" t="s">
        <v>6</v>
      </c>
      <c r="E2622">
        <v>47</v>
      </c>
    </row>
    <row r="2623" spans="1:5" x14ac:dyDescent="0.3">
      <c r="A2623" t="s">
        <v>54</v>
      </c>
      <c r="B2623">
        <v>2021</v>
      </c>
      <c r="C2623">
        <v>2</v>
      </c>
      <c r="D2623" t="s">
        <v>7</v>
      </c>
      <c r="E2623">
        <v>11</v>
      </c>
    </row>
    <row r="2624" spans="1:5" x14ac:dyDescent="0.3">
      <c r="A2624" t="s">
        <v>54</v>
      </c>
      <c r="B2624">
        <v>2021</v>
      </c>
      <c r="C2624">
        <v>2</v>
      </c>
      <c r="D2624" t="s">
        <v>8</v>
      </c>
      <c r="E2624">
        <v>33</v>
      </c>
    </row>
    <row r="2625" spans="1:5" x14ac:dyDescent="0.3">
      <c r="A2625" t="s">
        <v>54</v>
      </c>
      <c r="B2625">
        <v>2021</v>
      </c>
      <c r="C2625">
        <v>3</v>
      </c>
      <c r="D2625" t="s">
        <v>5</v>
      </c>
      <c r="E2625">
        <v>14</v>
      </c>
    </row>
    <row r="2626" spans="1:5" x14ac:dyDescent="0.3">
      <c r="A2626" t="s">
        <v>54</v>
      </c>
      <c r="B2626">
        <v>2021</v>
      </c>
      <c r="C2626">
        <v>3</v>
      </c>
      <c r="D2626" t="s">
        <v>6</v>
      </c>
      <c r="E2626">
        <v>45</v>
      </c>
    </row>
    <row r="2627" spans="1:5" x14ac:dyDescent="0.3">
      <c r="A2627" t="s">
        <v>54</v>
      </c>
      <c r="B2627">
        <v>2021</v>
      </c>
      <c r="C2627">
        <v>3</v>
      </c>
      <c r="D2627" t="s">
        <v>7</v>
      </c>
      <c r="E2627">
        <v>9</v>
      </c>
    </row>
    <row r="2628" spans="1:5" x14ac:dyDescent="0.3">
      <c r="A2628" t="s">
        <v>54</v>
      </c>
      <c r="B2628">
        <v>2021</v>
      </c>
      <c r="C2628">
        <v>3</v>
      </c>
      <c r="D2628" t="s">
        <v>8</v>
      </c>
      <c r="E2628">
        <v>32</v>
      </c>
    </row>
    <row r="2629" spans="1:5" x14ac:dyDescent="0.3">
      <c r="A2629" t="s">
        <v>54</v>
      </c>
      <c r="B2629">
        <v>2021</v>
      </c>
      <c r="C2629">
        <v>4</v>
      </c>
      <c r="D2629" t="s">
        <v>5</v>
      </c>
      <c r="E2629">
        <v>16</v>
      </c>
    </row>
    <row r="2630" spans="1:5" x14ac:dyDescent="0.3">
      <c r="A2630" t="s">
        <v>54</v>
      </c>
      <c r="B2630">
        <v>2021</v>
      </c>
      <c r="C2630">
        <v>4</v>
      </c>
      <c r="D2630" t="s">
        <v>6</v>
      </c>
      <c r="E2630">
        <v>47</v>
      </c>
    </row>
    <row r="2631" spans="1:5" x14ac:dyDescent="0.3">
      <c r="A2631" t="s">
        <v>54</v>
      </c>
      <c r="B2631">
        <v>2021</v>
      </c>
      <c r="C2631">
        <v>4</v>
      </c>
      <c r="D2631" t="s">
        <v>7</v>
      </c>
      <c r="E2631">
        <v>9</v>
      </c>
    </row>
    <row r="2632" spans="1:5" x14ac:dyDescent="0.3">
      <c r="A2632" t="s">
        <v>54</v>
      </c>
      <c r="B2632">
        <v>2021</v>
      </c>
      <c r="C2632">
        <v>4</v>
      </c>
      <c r="D2632" t="s">
        <v>8</v>
      </c>
      <c r="E2632">
        <v>33</v>
      </c>
    </row>
    <row r="2633" spans="1:5" x14ac:dyDescent="0.3">
      <c r="A2633" t="s">
        <v>55</v>
      </c>
      <c r="B2633">
        <v>2019</v>
      </c>
      <c r="C2633">
        <v>1</v>
      </c>
      <c r="D2633" t="s">
        <v>5</v>
      </c>
      <c r="E2633">
        <v>40</v>
      </c>
    </row>
    <row r="2634" spans="1:5" x14ac:dyDescent="0.3">
      <c r="A2634" t="s">
        <v>55</v>
      </c>
      <c r="B2634">
        <v>2019</v>
      </c>
      <c r="C2634">
        <v>1</v>
      </c>
      <c r="D2634" t="s">
        <v>6</v>
      </c>
      <c r="E2634">
        <v>48</v>
      </c>
    </row>
    <row r="2635" spans="1:5" x14ac:dyDescent="0.3">
      <c r="A2635" t="s">
        <v>55</v>
      </c>
      <c r="B2635">
        <v>2019</v>
      </c>
      <c r="C2635">
        <v>1</v>
      </c>
      <c r="D2635" t="s">
        <v>7</v>
      </c>
      <c r="E2635">
        <v>61</v>
      </c>
    </row>
    <row r="2636" spans="1:5" x14ac:dyDescent="0.3">
      <c r="A2636" t="s">
        <v>55</v>
      </c>
      <c r="B2636">
        <v>2019</v>
      </c>
      <c r="C2636">
        <v>1</v>
      </c>
      <c r="D2636" t="s">
        <v>8</v>
      </c>
      <c r="E2636">
        <v>43</v>
      </c>
    </row>
    <row r="2637" spans="1:5" x14ac:dyDescent="0.3">
      <c r="A2637" t="s">
        <v>55</v>
      </c>
      <c r="B2637">
        <v>2019</v>
      </c>
      <c r="C2637">
        <v>1</v>
      </c>
      <c r="D2637" t="s">
        <v>14</v>
      </c>
      <c r="E2637">
        <v>9</v>
      </c>
    </row>
    <row r="2638" spans="1:5" x14ac:dyDescent="0.3">
      <c r="A2638" t="s">
        <v>55</v>
      </c>
      <c r="B2638">
        <v>2019</v>
      </c>
      <c r="C2638">
        <v>2</v>
      </c>
      <c r="D2638" t="s">
        <v>5</v>
      </c>
      <c r="E2638">
        <v>41</v>
      </c>
    </row>
    <row r="2639" spans="1:5" x14ac:dyDescent="0.3">
      <c r="A2639" t="s">
        <v>55</v>
      </c>
      <c r="B2639">
        <v>2019</v>
      </c>
      <c r="C2639">
        <v>2</v>
      </c>
      <c r="D2639" t="s">
        <v>6</v>
      </c>
      <c r="E2639">
        <v>43</v>
      </c>
    </row>
    <row r="2640" spans="1:5" x14ac:dyDescent="0.3">
      <c r="A2640" t="s">
        <v>55</v>
      </c>
      <c r="B2640">
        <v>2019</v>
      </c>
      <c r="C2640">
        <v>2</v>
      </c>
      <c r="D2640" t="s">
        <v>7</v>
      </c>
      <c r="E2640">
        <v>61</v>
      </c>
    </row>
    <row r="2641" spans="1:5" x14ac:dyDescent="0.3">
      <c r="A2641" t="s">
        <v>55</v>
      </c>
      <c r="B2641">
        <v>2019</v>
      </c>
      <c r="C2641">
        <v>2</v>
      </c>
      <c r="D2641" t="s">
        <v>8</v>
      </c>
      <c r="E2641">
        <v>42</v>
      </c>
    </row>
    <row r="2642" spans="1:5" x14ac:dyDescent="0.3">
      <c r="A2642" t="s">
        <v>55</v>
      </c>
      <c r="B2642">
        <v>2019</v>
      </c>
      <c r="C2642">
        <v>2</v>
      </c>
      <c r="D2642" t="s">
        <v>14</v>
      </c>
      <c r="E2642">
        <v>10</v>
      </c>
    </row>
    <row r="2643" spans="1:5" x14ac:dyDescent="0.3">
      <c r="A2643" t="s">
        <v>55</v>
      </c>
      <c r="B2643">
        <v>2019</v>
      </c>
      <c r="C2643">
        <v>3</v>
      </c>
      <c r="D2643" t="s">
        <v>5</v>
      </c>
      <c r="E2643">
        <v>35</v>
      </c>
    </row>
    <row r="2644" spans="1:5" x14ac:dyDescent="0.3">
      <c r="A2644" t="s">
        <v>55</v>
      </c>
      <c r="B2644">
        <v>2019</v>
      </c>
      <c r="C2644">
        <v>3</v>
      </c>
      <c r="D2644" t="s">
        <v>10</v>
      </c>
      <c r="E2644">
        <v>6</v>
      </c>
    </row>
    <row r="2645" spans="1:5" x14ac:dyDescent="0.3">
      <c r="A2645" t="s">
        <v>55</v>
      </c>
      <c r="B2645">
        <v>2019</v>
      </c>
      <c r="C2645">
        <v>3</v>
      </c>
      <c r="D2645" t="s">
        <v>6</v>
      </c>
      <c r="E2645">
        <v>35</v>
      </c>
    </row>
    <row r="2646" spans="1:5" x14ac:dyDescent="0.3">
      <c r="A2646" t="s">
        <v>55</v>
      </c>
      <c r="B2646">
        <v>2019</v>
      </c>
      <c r="C2646">
        <v>3</v>
      </c>
      <c r="D2646" t="s">
        <v>12</v>
      </c>
      <c r="E2646">
        <v>7</v>
      </c>
    </row>
    <row r="2647" spans="1:5" x14ac:dyDescent="0.3">
      <c r="A2647" t="s">
        <v>55</v>
      </c>
      <c r="B2647">
        <v>2019</v>
      </c>
      <c r="C2647">
        <v>3</v>
      </c>
      <c r="D2647" t="s">
        <v>7</v>
      </c>
      <c r="E2647">
        <v>58</v>
      </c>
    </row>
    <row r="2648" spans="1:5" x14ac:dyDescent="0.3">
      <c r="A2648" t="s">
        <v>55</v>
      </c>
      <c r="B2648">
        <v>2019</v>
      </c>
      <c r="C2648">
        <v>3</v>
      </c>
      <c r="D2648" t="s">
        <v>8</v>
      </c>
      <c r="E2648">
        <v>34</v>
      </c>
    </row>
    <row r="2649" spans="1:5" x14ac:dyDescent="0.3">
      <c r="A2649" t="s">
        <v>55</v>
      </c>
      <c r="B2649">
        <v>2019</v>
      </c>
      <c r="C2649">
        <v>3</v>
      </c>
      <c r="D2649" t="s">
        <v>14</v>
      </c>
      <c r="E2649">
        <v>15</v>
      </c>
    </row>
    <row r="2650" spans="1:5" x14ac:dyDescent="0.3">
      <c r="A2650" t="s">
        <v>55</v>
      </c>
      <c r="B2650">
        <v>2019</v>
      </c>
      <c r="C2650">
        <v>4</v>
      </c>
      <c r="D2650" t="s">
        <v>5</v>
      </c>
      <c r="E2650">
        <v>30</v>
      </c>
    </row>
    <row r="2651" spans="1:5" x14ac:dyDescent="0.3">
      <c r="A2651" t="s">
        <v>55</v>
      </c>
      <c r="B2651">
        <v>2019</v>
      </c>
      <c r="C2651">
        <v>4</v>
      </c>
      <c r="D2651" t="s">
        <v>10</v>
      </c>
      <c r="E2651">
        <v>8</v>
      </c>
    </row>
    <row r="2652" spans="1:5" x14ac:dyDescent="0.3">
      <c r="A2652" t="s">
        <v>55</v>
      </c>
      <c r="B2652">
        <v>2019</v>
      </c>
      <c r="C2652">
        <v>4</v>
      </c>
      <c r="D2652" t="s">
        <v>6</v>
      </c>
      <c r="E2652">
        <v>30</v>
      </c>
    </row>
    <row r="2653" spans="1:5" x14ac:dyDescent="0.3">
      <c r="A2653" t="s">
        <v>55</v>
      </c>
      <c r="B2653">
        <v>2019</v>
      </c>
      <c r="C2653">
        <v>4</v>
      </c>
      <c r="D2653" t="s">
        <v>12</v>
      </c>
      <c r="E2653">
        <v>11</v>
      </c>
    </row>
    <row r="2654" spans="1:5" x14ac:dyDescent="0.3">
      <c r="A2654" t="s">
        <v>55</v>
      </c>
      <c r="B2654">
        <v>2019</v>
      </c>
      <c r="C2654">
        <v>4</v>
      </c>
      <c r="D2654" t="s">
        <v>7</v>
      </c>
      <c r="E2654">
        <v>54</v>
      </c>
    </row>
    <row r="2655" spans="1:5" x14ac:dyDescent="0.3">
      <c r="A2655" t="s">
        <v>55</v>
      </c>
      <c r="B2655">
        <v>2019</v>
      </c>
      <c r="C2655">
        <v>4</v>
      </c>
      <c r="D2655" t="s">
        <v>13</v>
      </c>
      <c r="E2655">
        <v>3</v>
      </c>
    </row>
    <row r="2656" spans="1:5" x14ac:dyDescent="0.3">
      <c r="A2656" t="s">
        <v>55</v>
      </c>
      <c r="B2656">
        <v>2019</v>
      </c>
      <c r="C2656">
        <v>4</v>
      </c>
      <c r="D2656" t="s">
        <v>8</v>
      </c>
      <c r="E2656">
        <v>31</v>
      </c>
    </row>
    <row r="2657" spans="1:5" x14ac:dyDescent="0.3">
      <c r="A2657" t="s">
        <v>55</v>
      </c>
      <c r="B2657">
        <v>2019</v>
      </c>
      <c r="C2657">
        <v>4</v>
      </c>
      <c r="D2657" t="s">
        <v>14</v>
      </c>
      <c r="E2657">
        <v>20</v>
      </c>
    </row>
    <row r="2658" spans="1:5" x14ac:dyDescent="0.3">
      <c r="A2658" t="s">
        <v>55</v>
      </c>
      <c r="B2658">
        <v>2020</v>
      </c>
      <c r="C2658">
        <v>1</v>
      </c>
      <c r="D2658" t="s">
        <v>5</v>
      </c>
      <c r="E2658">
        <v>28</v>
      </c>
    </row>
    <row r="2659" spans="1:5" x14ac:dyDescent="0.3">
      <c r="A2659" t="s">
        <v>55</v>
      </c>
      <c r="B2659">
        <v>2020</v>
      </c>
      <c r="C2659">
        <v>1</v>
      </c>
      <c r="D2659" t="s">
        <v>10</v>
      </c>
      <c r="E2659">
        <v>8</v>
      </c>
    </row>
    <row r="2660" spans="1:5" x14ac:dyDescent="0.3">
      <c r="A2660" t="s">
        <v>55</v>
      </c>
      <c r="B2660">
        <v>2020</v>
      </c>
      <c r="C2660">
        <v>1</v>
      </c>
      <c r="D2660" t="s">
        <v>6</v>
      </c>
      <c r="E2660">
        <v>33</v>
      </c>
    </row>
    <row r="2661" spans="1:5" x14ac:dyDescent="0.3">
      <c r="A2661" t="s">
        <v>55</v>
      </c>
      <c r="B2661">
        <v>2020</v>
      </c>
      <c r="C2661">
        <v>1</v>
      </c>
      <c r="D2661" t="s">
        <v>12</v>
      </c>
      <c r="E2661">
        <v>15</v>
      </c>
    </row>
    <row r="2662" spans="1:5" x14ac:dyDescent="0.3">
      <c r="A2662" t="s">
        <v>55</v>
      </c>
      <c r="B2662">
        <v>2020</v>
      </c>
      <c r="C2662">
        <v>1</v>
      </c>
      <c r="D2662" t="s">
        <v>7</v>
      </c>
      <c r="E2662">
        <v>54</v>
      </c>
    </row>
    <row r="2663" spans="1:5" x14ac:dyDescent="0.3">
      <c r="A2663" t="s">
        <v>55</v>
      </c>
      <c r="B2663">
        <v>2020</v>
      </c>
      <c r="C2663">
        <v>1</v>
      </c>
      <c r="D2663" t="s">
        <v>13</v>
      </c>
      <c r="E2663">
        <v>3</v>
      </c>
    </row>
    <row r="2664" spans="1:5" x14ac:dyDescent="0.3">
      <c r="A2664" t="s">
        <v>55</v>
      </c>
      <c r="B2664">
        <v>2020</v>
      </c>
      <c r="C2664">
        <v>1</v>
      </c>
      <c r="D2664" t="s">
        <v>8</v>
      </c>
      <c r="E2664">
        <v>31</v>
      </c>
    </row>
    <row r="2665" spans="1:5" x14ac:dyDescent="0.3">
      <c r="A2665" t="s">
        <v>55</v>
      </c>
      <c r="B2665">
        <v>2020</v>
      </c>
      <c r="C2665">
        <v>1</v>
      </c>
      <c r="D2665" t="s">
        <v>14</v>
      </c>
      <c r="E2665">
        <v>19</v>
      </c>
    </row>
    <row r="2666" spans="1:5" x14ac:dyDescent="0.3">
      <c r="A2666" t="s">
        <v>55</v>
      </c>
      <c r="B2666">
        <v>2020</v>
      </c>
      <c r="C2666">
        <v>2</v>
      </c>
      <c r="D2666" t="s">
        <v>5</v>
      </c>
      <c r="E2666">
        <v>30</v>
      </c>
    </row>
    <row r="2667" spans="1:5" x14ac:dyDescent="0.3">
      <c r="A2667" t="s">
        <v>55</v>
      </c>
      <c r="B2667">
        <v>2020</v>
      </c>
      <c r="C2667">
        <v>2</v>
      </c>
      <c r="D2667" t="s">
        <v>10</v>
      </c>
      <c r="E2667">
        <v>7</v>
      </c>
    </row>
    <row r="2668" spans="1:5" x14ac:dyDescent="0.3">
      <c r="A2668" t="s">
        <v>55</v>
      </c>
      <c r="B2668">
        <v>2020</v>
      </c>
      <c r="C2668">
        <v>2</v>
      </c>
      <c r="D2668" t="s">
        <v>6</v>
      </c>
      <c r="E2668">
        <v>35</v>
      </c>
    </row>
    <row r="2669" spans="1:5" x14ac:dyDescent="0.3">
      <c r="A2669" t="s">
        <v>55</v>
      </c>
      <c r="B2669">
        <v>2020</v>
      </c>
      <c r="C2669">
        <v>2</v>
      </c>
      <c r="D2669" t="s">
        <v>12</v>
      </c>
      <c r="E2669">
        <v>13</v>
      </c>
    </row>
    <row r="2670" spans="1:5" x14ac:dyDescent="0.3">
      <c r="A2670" t="s">
        <v>55</v>
      </c>
      <c r="B2670">
        <v>2020</v>
      </c>
      <c r="C2670">
        <v>2</v>
      </c>
      <c r="D2670" t="s">
        <v>7</v>
      </c>
      <c r="E2670">
        <v>53</v>
      </c>
    </row>
    <row r="2671" spans="1:5" x14ac:dyDescent="0.3">
      <c r="A2671" t="s">
        <v>55</v>
      </c>
      <c r="B2671">
        <v>2020</v>
      </c>
      <c r="C2671">
        <v>2</v>
      </c>
      <c r="D2671" t="s">
        <v>13</v>
      </c>
      <c r="E2671">
        <v>3</v>
      </c>
    </row>
    <row r="2672" spans="1:5" x14ac:dyDescent="0.3">
      <c r="A2672" t="s">
        <v>55</v>
      </c>
      <c r="B2672">
        <v>2020</v>
      </c>
      <c r="C2672">
        <v>2</v>
      </c>
      <c r="D2672" t="s">
        <v>8</v>
      </c>
      <c r="E2672">
        <v>39</v>
      </c>
    </row>
    <row r="2673" spans="1:5" x14ac:dyDescent="0.3">
      <c r="A2673" t="s">
        <v>55</v>
      </c>
      <c r="B2673">
        <v>2020</v>
      </c>
      <c r="C2673">
        <v>2</v>
      </c>
      <c r="D2673" t="s">
        <v>14</v>
      </c>
      <c r="E2673">
        <v>24</v>
      </c>
    </row>
    <row r="2674" spans="1:5" x14ac:dyDescent="0.3">
      <c r="A2674" t="s">
        <v>55</v>
      </c>
      <c r="B2674">
        <v>2020</v>
      </c>
      <c r="C2674">
        <v>3</v>
      </c>
      <c r="D2674" t="s">
        <v>5</v>
      </c>
      <c r="E2674">
        <v>30</v>
      </c>
    </row>
    <row r="2675" spans="1:5" x14ac:dyDescent="0.3">
      <c r="A2675" t="s">
        <v>55</v>
      </c>
      <c r="B2675">
        <v>2020</v>
      </c>
      <c r="C2675">
        <v>3</v>
      </c>
      <c r="D2675" t="s">
        <v>10</v>
      </c>
      <c r="E2675">
        <v>6</v>
      </c>
    </row>
    <row r="2676" spans="1:5" x14ac:dyDescent="0.3">
      <c r="A2676" t="s">
        <v>55</v>
      </c>
      <c r="B2676">
        <v>2020</v>
      </c>
      <c r="C2676">
        <v>3</v>
      </c>
      <c r="D2676" t="s">
        <v>6</v>
      </c>
      <c r="E2676">
        <v>36</v>
      </c>
    </row>
    <row r="2677" spans="1:5" x14ac:dyDescent="0.3">
      <c r="A2677" t="s">
        <v>55</v>
      </c>
      <c r="B2677">
        <v>2020</v>
      </c>
      <c r="C2677">
        <v>3</v>
      </c>
      <c r="D2677" t="s">
        <v>12</v>
      </c>
      <c r="E2677">
        <v>14</v>
      </c>
    </row>
    <row r="2678" spans="1:5" x14ac:dyDescent="0.3">
      <c r="A2678" t="s">
        <v>55</v>
      </c>
      <c r="B2678">
        <v>2020</v>
      </c>
      <c r="C2678">
        <v>3</v>
      </c>
      <c r="D2678" t="s">
        <v>7</v>
      </c>
      <c r="E2678">
        <v>49</v>
      </c>
    </row>
    <row r="2679" spans="1:5" x14ac:dyDescent="0.3">
      <c r="A2679" t="s">
        <v>55</v>
      </c>
      <c r="B2679">
        <v>2020</v>
      </c>
      <c r="C2679">
        <v>3</v>
      </c>
      <c r="D2679" t="s">
        <v>13</v>
      </c>
      <c r="E2679">
        <v>1</v>
      </c>
    </row>
    <row r="2680" spans="1:5" x14ac:dyDescent="0.3">
      <c r="A2680" t="s">
        <v>55</v>
      </c>
      <c r="B2680">
        <v>2020</v>
      </c>
      <c r="C2680">
        <v>3</v>
      </c>
      <c r="D2680" t="s">
        <v>8</v>
      </c>
      <c r="E2680">
        <v>39</v>
      </c>
    </row>
    <row r="2681" spans="1:5" x14ac:dyDescent="0.3">
      <c r="A2681" t="s">
        <v>55</v>
      </c>
      <c r="B2681">
        <v>2020</v>
      </c>
      <c r="C2681">
        <v>3</v>
      </c>
      <c r="D2681" t="s">
        <v>14</v>
      </c>
      <c r="E2681">
        <v>23</v>
      </c>
    </row>
    <row r="2682" spans="1:5" x14ac:dyDescent="0.3">
      <c r="A2682" t="s">
        <v>55</v>
      </c>
      <c r="B2682">
        <v>2020</v>
      </c>
      <c r="C2682">
        <v>4</v>
      </c>
      <c r="D2682" t="s">
        <v>5</v>
      </c>
      <c r="E2682">
        <v>27</v>
      </c>
    </row>
    <row r="2683" spans="1:5" x14ac:dyDescent="0.3">
      <c r="A2683" t="s">
        <v>55</v>
      </c>
      <c r="B2683">
        <v>2020</v>
      </c>
      <c r="C2683">
        <v>4</v>
      </c>
      <c r="D2683" t="s">
        <v>10</v>
      </c>
      <c r="E2683">
        <v>7</v>
      </c>
    </row>
    <row r="2684" spans="1:5" x14ac:dyDescent="0.3">
      <c r="A2684" t="s">
        <v>55</v>
      </c>
      <c r="B2684">
        <v>2020</v>
      </c>
      <c r="C2684">
        <v>4</v>
      </c>
      <c r="D2684" t="s">
        <v>6</v>
      </c>
      <c r="E2684">
        <v>34</v>
      </c>
    </row>
    <row r="2685" spans="1:5" x14ac:dyDescent="0.3">
      <c r="A2685" t="s">
        <v>55</v>
      </c>
      <c r="B2685">
        <v>2020</v>
      </c>
      <c r="C2685">
        <v>4</v>
      </c>
      <c r="D2685" t="s">
        <v>12</v>
      </c>
      <c r="E2685">
        <v>15</v>
      </c>
    </row>
    <row r="2686" spans="1:5" x14ac:dyDescent="0.3">
      <c r="A2686" t="s">
        <v>55</v>
      </c>
      <c r="B2686">
        <v>2020</v>
      </c>
      <c r="C2686">
        <v>4</v>
      </c>
      <c r="D2686" t="s">
        <v>7</v>
      </c>
      <c r="E2686">
        <v>48</v>
      </c>
    </row>
    <row r="2687" spans="1:5" x14ac:dyDescent="0.3">
      <c r="A2687" t="s">
        <v>55</v>
      </c>
      <c r="B2687">
        <v>2020</v>
      </c>
      <c r="C2687">
        <v>4</v>
      </c>
      <c r="D2687" t="s">
        <v>13</v>
      </c>
      <c r="E2687">
        <v>3</v>
      </c>
    </row>
    <row r="2688" spans="1:5" x14ac:dyDescent="0.3">
      <c r="A2688" t="s">
        <v>55</v>
      </c>
      <c r="B2688">
        <v>2020</v>
      </c>
      <c r="C2688">
        <v>4</v>
      </c>
      <c r="D2688" t="s">
        <v>8</v>
      </c>
      <c r="E2688">
        <v>41</v>
      </c>
    </row>
    <row r="2689" spans="1:5" x14ac:dyDescent="0.3">
      <c r="A2689" t="s">
        <v>55</v>
      </c>
      <c r="B2689">
        <v>2020</v>
      </c>
      <c r="C2689">
        <v>4</v>
      </c>
      <c r="D2689" t="s">
        <v>14</v>
      </c>
      <c r="E2689">
        <v>22</v>
      </c>
    </row>
    <row r="2690" spans="1:5" x14ac:dyDescent="0.3">
      <c r="A2690" t="s">
        <v>55</v>
      </c>
      <c r="B2690">
        <v>2021</v>
      </c>
      <c r="C2690">
        <v>1</v>
      </c>
      <c r="D2690" t="s">
        <v>5</v>
      </c>
      <c r="E2690">
        <v>31</v>
      </c>
    </row>
    <row r="2691" spans="1:5" x14ac:dyDescent="0.3">
      <c r="A2691" t="s">
        <v>55</v>
      </c>
      <c r="B2691">
        <v>2021</v>
      </c>
      <c r="C2691">
        <v>1</v>
      </c>
      <c r="D2691" t="s">
        <v>10</v>
      </c>
      <c r="E2691">
        <v>7</v>
      </c>
    </row>
    <row r="2692" spans="1:5" x14ac:dyDescent="0.3">
      <c r="A2692" t="s">
        <v>55</v>
      </c>
      <c r="B2692">
        <v>2021</v>
      </c>
      <c r="C2692">
        <v>1</v>
      </c>
      <c r="D2692" t="s">
        <v>6</v>
      </c>
      <c r="E2692">
        <v>32</v>
      </c>
    </row>
    <row r="2693" spans="1:5" x14ac:dyDescent="0.3">
      <c r="A2693" t="s">
        <v>55</v>
      </c>
      <c r="B2693">
        <v>2021</v>
      </c>
      <c r="C2693">
        <v>1</v>
      </c>
      <c r="D2693" t="s">
        <v>12</v>
      </c>
      <c r="E2693">
        <v>16</v>
      </c>
    </row>
    <row r="2694" spans="1:5" x14ac:dyDescent="0.3">
      <c r="A2694" t="s">
        <v>55</v>
      </c>
      <c r="B2694">
        <v>2021</v>
      </c>
      <c r="C2694">
        <v>1</v>
      </c>
      <c r="D2694" t="s">
        <v>7</v>
      </c>
      <c r="E2694">
        <v>51</v>
      </c>
    </row>
    <row r="2695" spans="1:5" x14ac:dyDescent="0.3">
      <c r="A2695" t="s">
        <v>55</v>
      </c>
      <c r="B2695">
        <v>2021</v>
      </c>
      <c r="C2695">
        <v>1</v>
      </c>
      <c r="D2695" t="s">
        <v>13</v>
      </c>
      <c r="E2695">
        <v>3</v>
      </c>
    </row>
    <row r="2696" spans="1:5" x14ac:dyDescent="0.3">
      <c r="A2696" t="s">
        <v>55</v>
      </c>
      <c r="B2696">
        <v>2021</v>
      </c>
      <c r="C2696">
        <v>1</v>
      </c>
      <c r="D2696" t="s">
        <v>8</v>
      </c>
      <c r="E2696">
        <v>39</v>
      </c>
    </row>
    <row r="2697" spans="1:5" x14ac:dyDescent="0.3">
      <c r="A2697" t="s">
        <v>55</v>
      </c>
      <c r="B2697">
        <v>2021</v>
      </c>
      <c r="C2697">
        <v>1</v>
      </c>
      <c r="D2697" t="s">
        <v>14</v>
      </c>
      <c r="E2697">
        <v>23</v>
      </c>
    </row>
    <row r="2698" spans="1:5" x14ac:dyDescent="0.3">
      <c r="A2698" t="s">
        <v>55</v>
      </c>
      <c r="B2698">
        <v>2021</v>
      </c>
      <c r="C2698">
        <v>2</v>
      </c>
      <c r="D2698" t="s">
        <v>5</v>
      </c>
      <c r="E2698">
        <v>35</v>
      </c>
    </row>
    <row r="2699" spans="1:5" x14ac:dyDescent="0.3">
      <c r="A2699" t="s">
        <v>55</v>
      </c>
      <c r="B2699">
        <v>2021</v>
      </c>
      <c r="C2699">
        <v>2</v>
      </c>
      <c r="D2699" t="s">
        <v>6</v>
      </c>
      <c r="E2699">
        <v>59</v>
      </c>
    </row>
    <row r="2700" spans="1:5" x14ac:dyDescent="0.3">
      <c r="A2700" t="s">
        <v>55</v>
      </c>
      <c r="B2700">
        <v>2021</v>
      </c>
      <c r="C2700">
        <v>2</v>
      </c>
      <c r="D2700" t="s">
        <v>7</v>
      </c>
      <c r="E2700">
        <v>54</v>
      </c>
    </row>
    <row r="2701" spans="1:5" x14ac:dyDescent="0.3">
      <c r="A2701" t="s">
        <v>55</v>
      </c>
      <c r="B2701">
        <v>2021</v>
      </c>
      <c r="C2701">
        <v>2</v>
      </c>
      <c r="D2701" t="s">
        <v>8</v>
      </c>
      <c r="E2701">
        <v>54</v>
      </c>
    </row>
    <row r="2702" spans="1:5" x14ac:dyDescent="0.3">
      <c r="A2702" t="s">
        <v>55</v>
      </c>
      <c r="B2702">
        <v>2021</v>
      </c>
      <c r="C2702">
        <v>3</v>
      </c>
      <c r="D2702" t="s">
        <v>5</v>
      </c>
      <c r="E2702">
        <v>34</v>
      </c>
    </row>
    <row r="2703" spans="1:5" x14ac:dyDescent="0.3">
      <c r="A2703" t="s">
        <v>55</v>
      </c>
      <c r="B2703">
        <v>2021</v>
      </c>
      <c r="C2703">
        <v>3</v>
      </c>
      <c r="D2703" t="s">
        <v>6</v>
      </c>
      <c r="E2703">
        <v>55</v>
      </c>
    </row>
    <row r="2704" spans="1:5" x14ac:dyDescent="0.3">
      <c r="A2704" t="s">
        <v>55</v>
      </c>
      <c r="B2704">
        <v>2021</v>
      </c>
      <c r="C2704">
        <v>3</v>
      </c>
      <c r="D2704" t="s">
        <v>7</v>
      </c>
      <c r="E2704">
        <v>53</v>
      </c>
    </row>
    <row r="2705" spans="1:5" x14ac:dyDescent="0.3">
      <c r="A2705" t="s">
        <v>55</v>
      </c>
      <c r="B2705">
        <v>2021</v>
      </c>
      <c r="C2705">
        <v>3</v>
      </c>
      <c r="D2705" t="s">
        <v>8</v>
      </c>
      <c r="E2705">
        <v>54</v>
      </c>
    </row>
    <row r="2706" spans="1:5" x14ac:dyDescent="0.3">
      <c r="A2706" t="s">
        <v>55</v>
      </c>
      <c r="B2706">
        <v>2021</v>
      </c>
      <c r="C2706">
        <v>4</v>
      </c>
      <c r="D2706" t="s">
        <v>5</v>
      </c>
      <c r="E2706">
        <v>36</v>
      </c>
    </row>
    <row r="2707" spans="1:5" x14ac:dyDescent="0.3">
      <c r="A2707" t="s">
        <v>55</v>
      </c>
      <c r="B2707">
        <v>2021</v>
      </c>
      <c r="C2707">
        <v>4</v>
      </c>
      <c r="D2707" t="s">
        <v>6</v>
      </c>
      <c r="E2707">
        <v>57</v>
      </c>
    </row>
    <row r="2708" spans="1:5" x14ac:dyDescent="0.3">
      <c r="A2708" t="s">
        <v>55</v>
      </c>
      <c r="B2708">
        <v>2021</v>
      </c>
      <c r="C2708">
        <v>4</v>
      </c>
      <c r="D2708" t="s">
        <v>7</v>
      </c>
      <c r="E2708">
        <v>57</v>
      </c>
    </row>
    <row r="2709" spans="1:5" x14ac:dyDescent="0.3">
      <c r="A2709" t="s">
        <v>55</v>
      </c>
      <c r="B2709">
        <v>2021</v>
      </c>
      <c r="C2709">
        <v>4</v>
      </c>
      <c r="D2709" t="s">
        <v>8</v>
      </c>
      <c r="E2709">
        <v>56</v>
      </c>
    </row>
    <row r="2710" spans="1:5" x14ac:dyDescent="0.3">
      <c r="A2710" t="s">
        <v>56</v>
      </c>
      <c r="B2710">
        <v>2019</v>
      </c>
      <c r="C2710">
        <v>1</v>
      </c>
      <c r="D2710" t="s">
        <v>5</v>
      </c>
      <c r="E2710">
        <v>46</v>
      </c>
    </row>
    <row r="2711" spans="1:5" x14ac:dyDescent="0.3">
      <c r="A2711" t="s">
        <v>56</v>
      </c>
      <c r="B2711">
        <v>2019</v>
      </c>
      <c r="C2711">
        <v>1</v>
      </c>
      <c r="D2711" t="s">
        <v>6</v>
      </c>
      <c r="E2711">
        <v>86</v>
      </c>
    </row>
    <row r="2712" spans="1:5" x14ac:dyDescent="0.3">
      <c r="A2712" t="s">
        <v>56</v>
      </c>
      <c r="B2712">
        <v>2019</v>
      </c>
      <c r="C2712">
        <v>1</v>
      </c>
      <c r="D2712" t="s">
        <v>7</v>
      </c>
      <c r="E2712">
        <v>62</v>
      </c>
    </row>
    <row r="2713" spans="1:5" x14ac:dyDescent="0.3">
      <c r="A2713" t="s">
        <v>56</v>
      </c>
      <c r="B2713">
        <v>2019</v>
      </c>
      <c r="C2713">
        <v>1</v>
      </c>
      <c r="D2713" t="s">
        <v>8</v>
      </c>
      <c r="E2713">
        <v>69</v>
      </c>
    </row>
    <row r="2714" spans="1:5" x14ac:dyDescent="0.3">
      <c r="A2714" t="s">
        <v>56</v>
      </c>
      <c r="B2714">
        <v>2019</v>
      </c>
      <c r="C2714">
        <v>2</v>
      </c>
      <c r="D2714" t="s">
        <v>5</v>
      </c>
      <c r="E2714">
        <v>47</v>
      </c>
    </row>
    <row r="2715" spans="1:5" x14ac:dyDescent="0.3">
      <c r="A2715" t="s">
        <v>56</v>
      </c>
      <c r="B2715">
        <v>2019</v>
      </c>
      <c r="C2715">
        <v>2</v>
      </c>
      <c r="D2715" t="s">
        <v>6</v>
      </c>
      <c r="E2715">
        <v>83</v>
      </c>
    </row>
    <row r="2716" spans="1:5" x14ac:dyDescent="0.3">
      <c r="A2716" t="s">
        <v>56</v>
      </c>
      <c r="B2716">
        <v>2019</v>
      </c>
      <c r="C2716">
        <v>2</v>
      </c>
      <c r="D2716" t="s">
        <v>7</v>
      </c>
      <c r="E2716">
        <v>60</v>
      </c>
    </row>
    <row r="2717" spans="1:5" x14ac:dyDescent="0.3">
      <c r="A2717" t="s">
        <v>56</v>
      </c>
      <c r="B2717">
        <v>2019</v>
      </c>
      <c r="C2717">
        <v>2</v>
      </c>
      <c r="D2717" t="s">
        <v>8</v>
      </c>
      <c r="E2717">
        <v>69</v>
      </c>
    </row>
    <row r="2718" spans="1:5" x14ac:dyDescent="0.3">
      <c r="A2718" t="s">
        <v>56</v>
      </c>
      <c r="B2718">
        <v>2019</v>
      </c>
      <c r="C2718">
        <v>3</v>
      </c>
      <c r="D2718" t="s">
        <v>5</v>
      </c>
      <c r="E2718">
        <v>48</v>
      </c>
    </row>
    <row r="2719" spans="1:5" x14ac:dyDescent="0.3">
      <c r="A2719" t="s">
        <v>56</v>
      </c>
      <c r="B2719">
        <v>2019</v>
      </c>
      <c r="C2719">
        <v>3</v>
      </c>
      <c r="D2719" t="s">
        <v>6</v>
      </c>
      <c r="E2719">
        <v>83</v>
      </c>
    </row>
    <row r="2720" spans="1:5" x14ac:dyDescent="0.3">
      <c r="A2720" t="s">
        <v>56</v>
      </c>
      <c r="B2720">
        <v>2019</v>
      </c>
      <c r="C2720">
        <v>3</v>
      </c>
      <c r="D2720" t="s">
        <v>7</v>
      </c>
      <c r="E2720">
        <v>54</v>
      </c>
    </row>
    <row r="2721" spans="1:5" x14ac:dyDescent="0.3">
      <c r="A2721" t="s">
        <v>56</v>
      </c>
      <c r="B2721">
        <v>2019</v>
      </c>
      <c r="C2721">
        <v>3</v>
      </c>
      <c r="D2721" t="s">
        <v>8</v>
      </c>
      <c r="E2721">
        <v>66</v>
      </c>
    </row>
    <row r="2722" spans="1:5" x14ac:dyDescent="0.3">
      <c r="A2722" t="s">
        <v>56</v>
      </c>
      <c r="B2722">
        <v>2019</v>
      </c>
      <c r="C2722">
        <v>4</v>
      </c>
      <c r="D2722" t="s">
        <v>5</v>
      </c>
      <c r="E2722">
        <v>43</v>
      </c>
    </row>
    <row r="2723" spans="1:5" x14ac:dyDescent="0.3">
      <c r="A2723" t="s">
        <v>56</v>
      </c>
      <c r="B2723">
        <v>2019</v>
      </c>
      <c r="C2723">
        <v>4</v>
      </c>
      <c r="D2723" t="s">
        <v>6</v>
      </c>
      <c r="E2723">
        <v>85</v>
      </c>
    </row>
    <row r="2724" spans="1:5" x14ac:dyDescent="0.3">
      <c r="A2724" t="s">
        <v>56</v>
      </c>
      <c r="B2724">
        <v>2019</v>
      </c>
      <c r="C2724">
        <v>4</v>
      </c>
      <c r="D2724" t="s">
        <v>7</v>
      </c>
      <c r="E2724">
        <v>55</v>
      </c>
    </row>
    <row r="2725" spans="1:5" x14ac:dyDescent="0.3">
      <c r="A2725" t="s">
        <v>56</v>
      </c>
      <c r="B2725">
        <v>2019</v>
      </c>
      <c r="C2725">
        <v>4</v>
      </c>
      <c r="D2725" t="s">
        <v>8</v>
      </c>
      <c r="E2725">
        <v>62</v>
      </c>
    </row>
    <row r="2726" spans="1:5" x14ac:dyDescent="0.3">
      <c r="A2726" t="s">
        <v>56</v>
      </c>
      <c r="B2726">
        <v>2020</v>
      </c>
      <c r="C2726">
        <v>1</v>
      </c>
      <c r="D2726" t="s">
        <v>5</v>
      </c>
      <c r="E2726">
        <v>43</v>
      </c>
    </row>
    <row r="2727" spans="1:5" x14ac:dyDescent="0.3">
      <c r="A2727" t="s">
        <v>56</v>
      </c>
      <c r="B2727">
        <v>2020</v>
      </c>
      <c r="C2727">
        <v>1</v>
      </c>
      <c r="D2727" t="s">
        <v>6</v>
      </c>
      <c r="E2727">
        <v>96</v>
      </c>
    </row>
    <row r="2728" spans="1:5" x14ac:dyDescent="0.3">
      <c r="A2728" t="s">
        <v>56</v>
      </c>
      <c r="B2728">
        <v>2020</v>
      </c>
      <c r="C2728">
        <v>1</v>
      </c>
      <c r="D2728" t="s">
        <v>7</v>
      </c>
      <c r="E2728">
        <v>49</v>
      </c>
    </row>
    <row r="2729" spans="1:5" x14ac:dyDescent="0.3">
      <c r="A2729" t="s">
        <v>56</v>
      </c>
      <c r="B2729">
        <v>2020</v>
      </c>
      <c r="C2729">
        <v>1</v>
      </c>
      <c r="D2729" t="s">
        <v>8</v>
      </c>
      <c r="E2729">
        <v>62</v>
      </c>
    </row>
    <row r="2730" spans="1:5" x14ac:dyDescent="0.3">
      <c r="A2730" t="s">
        <v>56</v>
      </c>
      <c r="B2730">
        <v>2020</v>
      </c>
      <c r="C2730">
        <v>2</v>
      </c>
      <c r="D2730" t="s">
        <v>5</v>
      </c>
      <c r="E2730">
        <v>46</v>
      </c>
    </row>
    <row r="2731" spans="1:5" x14ac:dyDescent="0.3">
      <c r="A2731" t="s">
        <v>56</v>
      </c>
      <c r="B2731">
        <v>2020</v>
      </c>
      <c r="C2731">
        <v>2</v>
      </c>
      <c r="D2731" t="s">
        <v>6</v>
      </c>
      <c r="E2731">
        <v>101</v>
      </c>
    </row>
    <row r="2732" spans="1:5" x14ac:dyDescent="0.3">
      <c r="A2732" t="s">
        <v>56</v>
      </c>
      <c r="B2732">
        <v>2020</v>
      </c>
      <c r="C2732">
        <v>2</v>
      </c>
      <c r="D2732" t="s">
        <v>7</v>
      </c>
      <c r="E2732">
        <v>54</v>
      </c>
    </row>
    <row r="2733" spans="1:5" x14ac:dyDescent="0.3">
      <c r="A2733" t="s">
        <v>56</v>
      </c>
      <c r="B2733">
        <v>2020</v>
      </c>
      <c r="C2733">
        <v>2</v>
      </c>
      <c r="D2733" t="s">
        <v>8</v>
      </c>
      <c r="E2733">
        <v>70</v>
      </c>
    </row>
    <row r="2734" spans="1:5" x14ac:dyDescent="0.3">
      <c r="A2734" t="s">
        <v>56</v>
      </c>
      <c r="B2734">
        <v>2020</v>
      </c>
      <c r="C2734">
        <v>3</v>
      </c>
      <c r="D2734" t="s">
        <v>5</v>
      </c>
      <c r="E2734">
        <v>42</v>
      </c>
    </row>
    <row r="2735" spans="1:5" x14ac:dyDescent="0.3">
      <c r="A2735" t="s">
        <v>56</v>
      </c>
      <c r="B2735">
        <v>2020</v>
      </c>
      <c r="C2735">
        <v>3</v>
      </c>
      <c r="D2735" t="s">
        <v>6</v>
      </c>
      <c r="E2735">
        <v>99</v>
      </c>
    </row>
    <row r="2736" spans="1:5" x14ac:dyDescent="0.3">
      <c r="A2736" t="s">
        <v>56</v>
      </c>
      <c r="B2736">
        <v>2020</v>
      </c>
      <c r="C2736">
        <v>3</v>
      </c>
      <c r="D2736" t="s">
        <v>7</v>
      </c>
      <c r="E2736">
        <v>52</v>
      </c>
    </row>
    <row r="2737" spans="1:5" x14ac:dyDescent="0.3">
      <c r="A2737" t="s">
        <v>56</v>
      </c>
      <c r="B2737">
        <v>2020</v>
      </c>
      <c r="C2737">
        <v>3</v>
      </c>
      <c r="D2737" t="s">
        <v>8</v>
      </c>
      <c r="E2737">
        <v>76</v>
      </c>
    </row>
    <row r="2738" spans="1:5" x14ac:dyDescent="0.3">
      <c r="A2738" t="s">
        <v>56</v>
      </c>
      <c r="B2738">
        <v>2020</v>
      </c>
      <c r="C2738">
        <v>4</v>
      </c>
      <c r="D2738" t="s">
        <v>5</v>
      </c>
      <c r="E2738">
        <v>43</v>
      </c>
    </row>
    <row r="2739" spans="1:5" x14ac:dyDescent="0.3">
      <c r="A2739" t="s">
        <v>56</v>
      </c>
      <c r="B2739">
        <v>2020</v>
      </c>
      <c r="C2739">
        <v>4</v>
      </c>
      <c r="D2739" t="s">
        <v>6</v>
      </c>
      <c r="E2739">
        <v>96</v>
      </c>
    </row>
    <row r="2740" spans="1:5" x14ac:dyDescent="0.3">
      <c r="A2740" t="s">
        <v>56</v>
      </c>
      <c r="B2740">
        <v>2020</v>
      </c>
      <c r="C2740">
        <v>4</v>
      </c>
      <c r="D2740" t="s">
        <v>7</v>
      </c>
      <c r="E2740">
        <v>52</v>
      </c>
    </row>
    <row r="2741" spans="1:5" x14ac:dyDescent="0.3">
      <c r="A2741" t="s">
        <v>56</v>
      </c>
      <c r="B2741">
        <v>2020</v>
      </c>
      <c r="C2741">
        <v>4</v>
      </c>
      <c r="D2741" t="s">
        <v>8</v>
      </c>
      <c r="E2741">
        <v>78</v>
      </c>
    </row>
    <row r="2742" spans="1:5" x14ac:dyDescent="0.3">
      <c r="A2742" t="s">
        <v>56</v>
      </c>
      <c r="B2742">
        <v>2021</v>
      </c>
      <c r="C2742">
        <v>1</v>
      </c>
      <c r="D2742" t="s">
        <v>5</v>
      </c>
      <c r="E2742">
        <v>46</v>
      </c>
    </row>
    <row r="2743" spans="1:5" x14ac:dyDescent="0.3">
      <c r="A2743" t="s">
        <v>56</v>
      </c>
      <c r="B2743">
        <v>2021</v>
      </c>
      <c r="C2743">
        <v>1</v>
      </c>
      <c r="D2743" t="s">
        <v>6</v>
      </c>
      <c r="E2743">
        <v>110</v>
      </c>
    </row>
    <row r="2744" spans="1:5" x14ac:dyDescent="0.3">
      <c r="A2744" t="s">
        <v>56</v>
      </c>
      <c r="B2744">
        <v>2021</v>
      </c>
      <c r="C2744">
        <v>1</v>
      </c>
      <c r="D2744" t="s">
        <v>7</v>
      </c>
      <c r="E2744">
        <v>58</v>
      </c>
    </row>
    <row r="2745" spans="1:5" x14ac:dyDescent="0.3">
      <c r="A2745" t="s">
        <v>56</v>
      </c>
      <c r="B2745">
        <v>2021</v>
      </c>
      <c r="C2745">
        <v>1</v>
      </c>
      <c r="D2745" t="s">
        <v>8</v>
      </c>
      <c r="E2745">
        <v>74</v>
      </c>
    </row>
    <row r="2746" spans="1:5" x14ac:dyDescent="0.3">
      <c r="A2746" t="s">
        <v>56</v>
      </c>
      <c r="B2746">
        <v>2021</v>
      </c>
      <c r="C2746">
        <v>2</v>
      </c>
      <c r="D2746" t="s">
        <v>5</v>
      </c>
      <c r="E2746">
        <v>48</v>
      </c>
    </row>
    <row r="2747" spans="1:5" x14ac:dyDescent="0.3">
      <c r="A2747" t="s">
        <v>56</v>
      </c>
      <c r="B2747">
        <v>2021</v>
      </c>
      <c r="C2747">
        <v>2</v>
      </c>
      <c r="D2747" t="s">
        <v>6</v>
      </c>
      <c r="E2747">
        <v>111</v>
      </c>
    </row>
    <row r="2748" spans="1:5" x14ac:dyDescent="0.3">
      <c r="A2748" t="s">
        <v>56</v>
      </c>
      <c r="B2748">
        <v>2021</v>
      </c>
      <c r="C2748">
        <v>2</v>
      </c>
      <c r="D2748" t="s">
        <v>7</v>
      </c>
      <c r="E2748">
        <v>56</v>
      </c>
    </row>
    <row r="2749" spans="1:5" x14ac:dyDescent="0.3">
      <c r="A2749" t="s">
        <v>56</v>
      </c>
      <c r="B2749">
        <v>2021</v>
      </c>
      <c r="C2749">
        <v>2</v>
      </c>
      <c r="D2749" t="s">
        <v>8</v>
      </c>
      <c r="E2749">
        <v>73</v>
      </c>
    </row>
    <row r="2750" spans="1:5" x14ac:dyDescent="0.3">
      <c r="A2750" t="s">
        <v>56</v>
      </c>
      <c r="B2750">
        <v>2021</v>
      </c>
      <c r="C2750">
        <v>3</v>
      </c>
      <c r="D2750" t="s">
        <v>5</v>
      </c>
      <c r="E2750">
        <v>42</v>
      </c>
    </row>
    <row r="2751" spans="1:5" x14ac:dyDescent="0.3">
      <c r="A2751" t="s">
        <v>56</v>
      </c>
      <c r="B2751">
        <v>2021</v>
      </c>
      <c r="C2751">
        <v>3</v>
      </c>
      <c r="D2751" t="s">
        <v>6</v>
      </c>
      <c r="E2751">
        <v>111</v>
      </c>
    </row>
    <row r="2752" spans="1:5" x14ac:dyDescent="0.3">
      <c r="A2752" t="s">
        <v>56</v>
      </c>
      <c r="B2752">
        <v>2021</v>
      </c>
      <c r="C2752">
        <v>3</v>
      </c>
      <c r="D2752" t="s">
        <v>7</v>
      </c>
      <c r="E2752">
        <v>53</v>
      </c>
    </row>
    <row r="2753" spans="1:5" x14ac:dyDescent="0.3">
      <c r="A2753" t="s">
        <v>56</v>
      </c>
      <c r="B2753">
        <v>2021</v>
      </c>
      <c r="C2753">
        <v>3</v>
      </c>
      <c r="D2753" t="s">
        <v>8</v>
      </c>
      <c r="E2753">
        <v>70</v>
      </c>
    </row>
    <row r="2754" spans="1:5" x14ac:dyDescent="0.3">
      <c r="A2754" t="s">
        <v>56</v>
      </c>
      <c r="B2754">
        <v>2021</v>
      </c>
      <c r="C2754">
        <v>4</v>
      </c>
      <c r="D2754" t="s">
        <v>5</v>
      </c>
      <c r="E2754">
        <v>45</v>
      </c>
    </row>
    <row r="2755" spans="1:5" x14ac:dyDescent="0.3">
      <c r="A2755" t="s">
        <v>56</v>
      </c>
      <c r="B2755">
        <v>2021</v>
      </c>
      <c r="C2755">
        <v>4</v>
      </c>
      <c r="D2755" t="s">
        <v>6</v>
      </c>
      <c r="E2755">
        <v>112</v>
      </c>
    </row>
    <row r="2756" spans="1:5" x14ac:dyDescent="0.3">
      <c r="A2756" t="s">
        <v>56</v>
      </c>
      <c r="B2756">
        <v>2021</v>
      </c>
      <c r="C2756">
        <v>4</v>
      </c>
      <c r="D2756" t="s">
        <v>7</v>
      </c>
      <c r="E2756">
        <v>50</v>
      </c>
    </row>
    <row r="2757" spans="1:5" x14ac:dyDescent="0.3">
      <c r="A2757" t="s">
        <v>56</v>
      </c>
      <c r="B2757">
        <v>2021</v>
      </c>
      <c r="C2757">
        <v>4</v>
      </c>
      <c r="D2757" t="s">
        <v>8</v>
      </c>
      <c r="E2757">
        <v>72</v>
      </c>
    </row>
    <row r="2758" spans="1:5" x14ac:dyDescent="0.3">
      <c r="A2758" t="s">
        <v>57</v>
      </c>
      <c r="B2758">
        <v>2019</v>
      </c>
      <c r="C2758">
        <v>1</v>
      </c>
      <c r="D2758" t="s">
        <v>5</v>
      </c>
      <c r="E2758">
        <v>18</v>
      </c>
    </row>
    <row r="2759" spans="1:5" x14ac:dyDescent="0.3">
      <c r="A2759" t="s">
        <v>57</v>
      </c>
      <c r="B2759">
        <v>2019</v>
      </c>
      <c r="C2759">
        <v>1</v>
      </c>
      <c r="D2759" t="s">
        <v>10</v>
      </c>
      <c r="E2759">
        <v>6</v>
      </c>
    </row>
    <row r="2760" spans="1:5" x14ac:dyDescent="0.3">
      <c r="A2760" t="s">
        <v>57</v>
      </c>
      <c r="B2760">
        <v>2019</v>
      </c>
      <c r="C2760">
        <v>1</v>
      </c>
      <c r="D2760" t="s">
        <v>6</v>
      </c>
      <c r="E2760">
        <v>29</v>
      </c>
    </row>
    <row r="2761" spans="1:5" x14ac:dyDescent="0.3">
      <c r="A2761" t="s">
        <v>57</v>
      </c>
      <c r="B2761">
        <v>2019</v>
      </c>
      <c r="C2761">
        <v>1</v>
      </c>
      <c r="D2761" t="s">
        <v>11</v>
      </c>
      <c r="E2761">
        <v>1</v>
      </c>
    </row>
    <row r="2762" spans="1:5" x14ac:dyDescent="0.3">
      <c r="A2762" t="s">
        <v>57</v>
      </c>
      <c r="B2762">
        <v>2019</v>
      </c>
      <c r="C2762">
        <v>1</v>
      </c>
      <c r="D2762" t="s">
        <v>12</v>
      </c>
      <c r="E2762">
        <v>18</v>
      </c>
    </row>
    <row r="2763" spans="1:5" x14ac:dyDescent="0.3">
      <c r="A2763" t="s">
        <v>57</v>
      </c>
      <c r="B2763">
        <v>2019</v>
      </c>
      <c r="C2763">
        <v>1</v>
      </c>
      <c r="D2763" t="s">
        <v>7</v>
      </c>
      <c r="E2763">
        <v>29</v>
      </c>
    </row>
    <row r="2764" spans="1:5" x14ac:dyDescent="0.3">
      <c r="A2764" t="s">
        <v>57</v>
      </c>
      <c r="B2764">
        <v>2019</v>
      </c>
      <c r="C2764">
        <v>1</v>
      </c>
      <c r="D2764" t="s">
        <v>13</v>
      </c>
      <c r="E2764">
        <v>3</v>
      </c>
    </row>
    <row r="2765" spans="1:5" x14ac:dyDescent="0.3">
      <c r="A2765" t="s">
        <v>57</v>
      </c>
      <c r="B2765">
        <v>2019</v>
      </c>
      <c r="C2765">
        <v>1</v>
      </c>
      <c r="D2765" t="s">
        <v>8</v>
      </c>
      <c r="E2765">
        <v>22</v>
      </c>
    </row>
    <row r="2766" spans="1:5" x14ac:dyDescent="0.3">
      <c r="A2766" t="s">
        <v>57</v>
      </c>
      <c r="B2766">
        <v>2019</v>
      </c>
      <c r="C2766">
        <v>1</v>
      </c>
      <c r="D2766" t="s">
        <v>14</v>
      </c>
      <c r="E2766">
        <v>18</v>
      </c>
    </row>
    <row r="2767" spans="1:5" x14ac:dyDescent="0.3">
      <c r="A2767" t="s">
        <v>57</v>
      </c>
      <c r="B2767">
        <v>2019</v>
      </c>
      <c r="C2767">
        <v>2</v>
      </c>
      <c r="D2767" t="s">
        <v>5</v>
      </c>
      <c r="E2767">
        <v>18</v>
      </c>
    </row>
    <row r="2768" spans="1:5" x14ac:dyDescent="0.3">
      <c r="A2768" t="s">
        <v>57</v>
      </c>
      <c r="B2768">
        <v>2019</v>
      </c>
      <c r="C2768">
        <v>2</v>
      </c>
      <c r="D2768" t="s">
        <v>10</v>
      </c>
      <c r="E2768">
        <v>5</v>
      </c>
    </row>
    <row r="2769" spans="1:5" x14ac:dyDescent="0.3">
      <c r="A2769" t="s">
        <v>57</v>
      </c>
      <c r="B2769">
        <v>2019</v>
      </c>
      <c r="C2769">
        <v>2</v>
      </c>
      <c r="D2769" t="s">
        <v>6</v>
      </c>
      <c r="E2769">
        <v>24</v>
      </c>
    </row>
    <row r="2770" spans="1:5" x14ac:dyDescent="0.3">
      <c r="A2770" t="s">
        <v>57</v>
      </c>
      <c r="B2770">
        <v>2019</v>
      </c>
      <c r="C2770">
        <v>2</v>
      </c>
      <c r="D2770" t="s">
        <v>11</v>
      </c>
      <c r="E2770">
        <v>1</v>
      </c>
    </row>
    <row r="2771" spans="1:5" x14ac:dyDescent="0.3">
      <c r="A2771" t="s">
        <v>57</v>
      </c>
      <c r="B2771">
        <v>2019</v>
      </c>
      <c r="C2771">
        <v>2</v>
      </c>
      <c r="D2771" t="s">
        <v>12</v>
      </c>
      <c r="E2771">
        <v>15</v>
      </c>
    </row>
    <row r="2772" spans="1:5" x14ac:dyDescent="0.3">
      <c r="A2772" t="s">
        <v>57</v>
      </c>
      <c r="B2772">
        <v>2019</v>
      </c>
      <c r="C2772">
        <v>2</v>
      </c>
      <c r="D2772" t="s">
        <v>7</v>
      </c>
      <c r="E2772">
        <v>29</v>
      </c>
    </row>
    <row r="2773" spans="1:5" x14ac:dyDescent="0.3">
      <c r="A2773" t="s">
        <v>57</v>
      </c>
      <c r="B2773">
        <v>2019</v>
      </c>
      <c r="C2773">
        <v>2</v>
      </c>
      <c r="D2773" t="s">
        <v>13</v>
      </c>
      <c r="E2773">
        <v>2</v>
      </c>
    </row>
    <row r="2774" spans="1:5" x14ac:dyDescent="0.3">
      <c r="A2774" t="s">
        <v>57</v>
      </c>
      <c r="B2774">
        <v>2019</v>
      </c>
      <c r="C2774">
        <v>2</v>
      </c>
      <c r="D2774" t="s">
        <v>8</v>
      </c>
      <c r="E2774">
        <v>24</v>
      </c>
    </row>
    <row r="2775" spans="1:5" x14ac:dyDescent="0.3">
      <c r="A2775" t="s">
        <v>57</v>
      </c>
      <c r="B2775">
        <v>2019</v>
      </c>
      <c r="C2775">
        <v>2</v>
      </c>
      <c r="D2775" t="s">
        <v>14</v>
      </c>
      <c r="E2775">
        <v>18</v>
      </c>
    </row>
    <row r="2776" spans="1:5" x14ac:dyDescent="0.3">
      <c r="A2776" t="s">
        <v>57</v>
      </c>
      <c r="B2776">
        <v>2019</v>
      </c>
      <c r="C2776">
        <v>3</v>
      </c>
      <c r="D2776" t="s">
        <v>5</v>
      </c>
      <c r="E2776">
        <v>19</v>
      </c>
    </row>
    <row r="2777" spans="1:5" x14ac:dyDescent="0.3">
      <c r="A2777" t="s">
        <v>57</v>
      </c>
      <c r="B2777">
        <v>2019</v>
      </c>
      <c r="C2777">
        <v>3</v>
      </c>
      <c r="D2777" t="s">
        <v>10</v>
      </c>
      <c r="E2777">
        <v>5</v>
      </c>
    </row>
    <row r="2778" spans="1:5" x14ac:dyDescent="0.3">
      <c r="A2778" t="s">
        <v>57</v>
      </c>
      <c r="B2778">
        <v>2019</v>
      </c>
      <c r="C2778">
        <v>3</v>
      </c>
      <c r="D2778" t="s">
        <v>6</v>
      </c>
      <c r="E2778">
        <v>22</v>
      </c>
    </row>
    <row r="2779" spans="1:5" x14ac:dyDescent="0.3">
      <c r="A2779" t="s">
        <v>57</v>
      </c>
      <c r="B2779">
        <v>2019</v>
      </c>
      <c r="C2779">
        <v>3</v>
      </c>
      <c r="D2779" t="s">
        <v>11</v>
      </c>
      <c r="E2779">
        <v>1</v>
      </c>
    </row>
    <row r="2780" spans="1:5" x14ac:dyDescent="0.3">
      <c r="A2780" t="s">
        <v>57</v>
      </c>
      <c r="B2780">
        <v>2019</v>
      </c>
      <c r="C2780">
        <v>3</v>
      </c>
      <c r="D2780" t="s">
        <v>12</v>
      </c>
      <c r="E2780">
        <v>17</v>
      </c>
    </row>
    <row r="2781" spans="1:5" x14ac:dyDescent="0.3">
      <c r="A2781" t="s">
        <v>57</v>
      </c>
      <c r="B2781">
        <v>2019</v>
      </c>
      <c r="C2781">
        <v>3</v>
      </c>
      <c r="D2781" t="s">
        <v>7</v>
      </c>
      <c r="E2781">
        <v>24</v>
      </c>
    </row>
    <row r="2782" spans="1:5" x14ac:dyDescent="0.3">
      <c r="A2782" t="s">
        <v>57</v>
      </c>
      <c r="B2782">
        <v>2019</v>
      </c>
      <c r="C2782">
        <v>3</v>
      </c>
      <c r="D2782" t="s">
        <v>13</v>
      </c>
      <c r="E2782">
        <v>2</v>
      </c>
    </row>
    <row r="2783" spans="1:5" x14ac:dyDescent="0.3">
      <c r="A2783" t="s">
        <v>57</v>
      </c>
      <c r="B2783">
        <v>2019</v>
      </c>
      <c r="C2783">
        <v>3</v>
      </c>
      <c r="D2783" t="s">
        <v>8</v>
      </c>
      <c r="E2783">
        <v>22</v>
      </c>
    </row>
    <row r="2784" spans="1:5" x14ac:dyDescent="0.3">
      <c r="A2784" t="s">
        <v>57</v>
      </c>
      <c r="B2784">
        <v>2019</v>
      </c>
      <c r="C2784">
        <v>3</v>
      </c>
      <c r="D2784" t="s">
        <v>14</v>
      </c>
      <c r="E2784">
        <v>17</v>
      </c>
    </row>
    <row r="2785" spans="1:5" x14ac:dyDescent="0.3">
      <c r="A2785" t="s">
        <v>57</v>
      </c>
      <c r="B2785">
        <v>2019</v>
      </c>
      <c r="C2785">
        <v>4</v>
      </c>
      <c r="D2785" t="s">
        <v>5</v>
      </c>
      <c r="E2785">
        <v>17</v>
      </c>
    </row>
    <row r="2786" spans="1:5" x14ac:dyDescent="0.3">
      <c r="A2786" t="s">
        <v>57</v>
      </c>
      <c r="B2786">
        <v>2019</v>
      </c>
      <c r="C2786">
        <v>4</v>
      </c>
      <c r="D2786" t="s">
        <v>10</v>
      </c>
      <c r="E2786">
        <v>5</v>
      </c>
    </row>
    <row r="2787" spans="1:5" x14ac:dyDescent="0.3">
      <c r="A2787" t="s">
        <v>57</v>
      </c>
      <c r="B2787">
        <v>2019</v>
      </c>
      <c r="C2787">
        <v>4</v>
      </c>
      <c r="D2787" t="s">
        <v>6</v>
      </c>
      <c r="E2787">
        <v>25</v>
      </c>
    </row>
    <row r="2788" spans="1:5" x14ac:dyDescent="0.3">
      <c r="A2788" t="s">
        <v>57</v>
      </c>
      <c r="B2788">
        <v>2019</v>
      </c>
      <c r="C2788">
        <v>4</v>
      </c>
      <c r="D2788" t="s">
        <v>11</v>
      </c>
      <c r="E2788">
        <v>1</v>
      </c>
    </row>
    <row r="2789" spans="1:5" x14ac:dyDescent="0.3">
      <c r="A2789" t="s">
        <v>57</v>
      </c>
      <c r="B2789">
        <v>2019</v>
      </c>
      <c r="C2789">
        <v>4</v>
      </c>
      <c r="D2789" t="s">
        <v>12</v>
      </c>
      <c r="E2789">
        <v>19</v>
      </c>
    </row>
    <row r="2790" spans="1:5" x14ac:dyDescent="0.3">
      <c r="A2790" t="s">
        <v>57</v>
      </c>
      <c r="B2790">
        <v>2019</v>
      </c>
      <c r="C2790">
        <v>4</v>
      </c>
      <c r="D2790" t="s">
        <v>7</v>
      </c>
      <c r="E2790">
        <v>20</v>
      </c>
    </row>
    <row r="2791" spans="1:5" x14ac:dyDescent="0.3">
      <c r="A2791" t="s">
        <v>57</v>
      </c>
      <c r="B2791">
        <v>2019</v>
      </c>
      <c r="C2791">
        <v>4</v>
      </c>
      <c r="D2791" t="s">
        <v>13</v>
      </c>
      <c r="E2791">
        <v>3</v>
      </c>
    </row>
    <row r="2792" spans="1:5" x14ac:dyDescent="0.3">
      <c r="A2792" t="s">
        <v>57</v>
      </c>
      <c r="B2792">
        <v>2019</v>
      </c>
      <c r="C2792">
        <v>4</v>
      </c>
      <c r="D2792" t="s">
        <v>8</v>
      </c>
      <c r="E2792">
        <v>21</v>
      </c>
    </row>
    <row r="2793" spans="1:5" x14ac:dyDescent="0.3">
      <c r="A2793" t="s">
        <v>57</v>
      </c>
      <c r="B2793">
        <v>2019</v>
      </c>
      <c r="C2793">
        <v>4</v>
      </c>
      <c r="D2793" t="s">
        <v>14</v>
      </c>
      <c r="E2793">
        <v>17</v>
      </c>
    </row>
    <row r="2794" spans="1:5" x14ac:dyDescent="0.3">
      <c r="A2794" t="s">
        <v>57</v>
      </c>
      <c r="B2794">
        <v>2020</v>
      </c>
      <c r="C2794">
        <v>1</v>
      </c>
      <c r="D2794" t="s">
        <v>5</v>
      </c>
      <c r="E2794">
        <v>17</v>
      </c>
    </row>
    <row r="2795" spans="1:5" x14ac:dyDescent="0.3">
      <c r="A2795" t="s">
        <v>57</v>
      </c>
      <c r="B2795">
        <v>2020</v>
      </c>
      <c r="C2795">
        <v>1</v>
      </c>
      <c r="D2795" t="s">
        <v>10</v>
      </c>
      <c r="E2795">
        <v>4</v>
      </c>
    </row>
    <row r="2796" spans="1:5" x14ac:dyDescent="0.3">
      <c r="A2796" t="s">
        <v>57</v>
      </c>
      <c r="B2796">
        <v>2020</v>
      </c>
      <c r="C2796">
        <v>1</v>
      </c>
      <c r="D2796" t="s">
        <v>6</v>
      </c>
      <c r="E2796">
        <v>26</v>
      </c>
    </row>
    <row r="2797" spans="1:5" x14ac:dyDescent="0.3">
      <c r="A2797" t="s">
        <v>57</v>
      </c>
      <c r="B2797">
        <v>2020</v>
      </c>
      <c r="C2797">
        <v>1</v>
      </c>
      <c r="D2797" t="s">
        <v>11</v>
      </c>
      <c r="E2797">
        <v>1</v>
      </c>
    </row>
    <row r="2798" spans="1:5" x14ac:dyDescent="0.3">
      <c r="A2798" t="s">
        <v>57</v>
      </c>
      <c r="B2798">
        <v>2020</v>
      </c>
      <c r="C2798">
        <v>1</v>
      </c>
      <c r="D2798" t="s">
        <v>12</v>
      </c>
      <c r="E2798">
        <v>20</v>
      </c>
    </row>
    <row r="2799" spans="1:5" x14ac:dyDescent="0.3">
      <c r="A2799" t="s">
        <v>57</v>
      </c>
      <c r="B2799">
        <v>2020</v>
      </c>
      <c r="C2799">
        <v>1</v>
      </c>
      <c r="D2799" t="s">
        <v>7</v>
      </c>
      <c r="E2799">
        <v>19</v>
      </c>
    </row>
    <row r="2800" spans="1:5" x14ac:dyDescent="0.3">
      <c r="A2800" t="s">
        <v>57</v>
      </c>
      <c r="B2800">
        <v>2020</v>
      </c>
      <c r="C2800">
        <v>1</v>
      </c>
      <c r="D2800" t="s">
        <v>13</v>
      </c>
      <c r="E2800">
        <v>3</v>
      </c>
    </row>
    <row r="2801" spans="1:5" x14ac:dyDescent="0.3">
      <c r="A2801" t="s">
        <v>57</v>
      </c>
      <c r="B2801">
        <v>2020</v>
      </c>
      <c r="C2801">
        <v>1</v>
      </c>
      <c r="D2801" t="s">
        <v>8</v>
      </c>
      <c r="E2801">
        <v>21</v>
      </c>
    </row>
    <row r="2802" spans="1:5" x14ac:dyDescent="0.3">
      <c r="A2802" t="s">
        <v>57</v>
      </c>
      <c r="B2802">
        <v>2020</v>
      </c>
      <c r="C2802">
        <v>1</v>
      </c>
      <c r="D2802" t="s">
        <v>14</v>
      </c>
      <c r="E2802">
        <v>17</v>
      </c>
    </row>
    <row r="2803" spans="1:5" x14ac:dyDescent="0.3">
      <c r="A2803" t="s">
        <v>57</v>
      </c>
      <c r="B2803">
        <v>2020</v>
      </c>
      <c r="C2803">
        <v>2</v>
      </c>
      <c r="D2803" t="s">
        <v>5</v>
      </c>
      <c r="E2803">
        <v>17</v>
      </c>
    </row>
    <row r="2804" spans="1:5" x14ac:dyDescent="0.3">
      <c r="A2804" t="s">
        <v>57</v>
      </c>
      <c r="B2804">
        <v>2020</v>
      </c>
      <c r="C2804">
        <v>2</v>
      </c>
      <c r="D2804" t="s">
        <v>10</v>
      </c>
      <c r="E2804">
        <v>4</v>
      </c>
    </row>
    <row r="2805" spans="1:5" x14ac:dyDescent="0.3">
      <c r="A2805" t="s">
        <v>57</v>
      </c>
      <c r="B2805">
        <v>2020</v>
      </c>
      <c r="C2805">
        <v>2</v>
      </c>
      <c r="D2805" t="s">
        <v>6</v>
      </c>
      <c r="E2805">
        <v>32</v>
      </c>
    </row>
    <row r="2806" spans="1:5" x14ac:dyDescent="0.3">
      <c r="A2806" t="s">
        <v>57</v>
      </c>
      <c r="B2806">
        <v>2020</v>
      </c>
      <c r="C2806">
        <v>2</v>
      </c>
      <c r="D2806" t="s">
        <v>12</v>
      </c>
      <c r="E2806">
        <v>17</v>
      </c>
    </row>
    <row r="2807" spans="1:5" x14ac:dyDescent="0.3">
      <c r="A2807" t="s">
        <v>57</v>
      </c>
      <c r="B2807">
        <v>2020</v>
      </c>
      <c r="C2807">
        <v>2</v>
      </c>
      <c r="D2807" t="s">
        <v>7</v>
      </c>
      <c r="E2807">
        <v>23</v>
      </c>
    </row>
    <row r="2808" spans="1:5" x14ac:dyDescent="0.3">
      <c r="A2808" t="s">
        <v>57</v>
      </c>
      <c r="B2808">
        <v>2020</v>
      </c>
      <c r="C2808">
        <v>2</v>
      </c>
      <c r="D2808" t="s">
        <v>13</v>
      </c>
      <c r="E2808">
        <v>3</v>
      </c>
    </row>
    <row r="2809" spans="1:5" x14ac:dyDescent="0.3">
      <c r="A2809" t="s">
        <v>57</v>
      </c>
      <c r="B2809">
        <v>2020</v>
      </c>
      <c r="C2809">
        <v>2</v>
      </c>
      <c r="D2809" t="s">
        <v>8</v>
      </c>
      <c r="E2809">
        <v>22</v>
      </c>
    </row>
    <row r="2810" spans="1:5" x14ac:dyDescent="0.3">
      <c r="A2810" t="s">
        <v>57</v>
      </c>
      <c r="B2810">
        <v>2020</v>
      </c>
      <c r="C2810">
        <v>2</v>
      </c>
      <c r="D2810" t="s">
        <v>14</v>
      </c>
      <c r="E2810">
        <v>17</v>
      </c>
    </row>
    <row r="2811" spans="1:5" x14ac:dyDescent="0.3">
      <c r="A2811" t="s">
        <v>57</v>
      </c>
      <c r="B2811">
        <v>2020</v>
      </c>
      <c r="C2811">
        <v>3</v>
      </c>
      <c r="D2811" t="s">
        <v>5</v>
      </c>
      <c r="E2811">
        <v>17</v>
      </c>
    </row>
    <row r="2812" spans="1:5" x14ac:dyDescent="0.3">
      <c r="A2812" t="s">
        <v>57</v>
      </c>
      <c r="B2812">
        <v>2020</v>
      </c>
      <c r="C2812">
        <v>3</v>
      </c>
      <c r="D2812" t="s">
        <v>10</v>
      </c>
      <c r="E2812">
        <v>4</v>
      </c>
    </row>
    <row r="2813" spans="1:5" x14ac:dyDescent="0.3">
      <c r="A2813" t="s">
        <v>57</v>
      </c>
      <c r="B2813">
        <v>2020</v>
      </c>
      <c r="C2813">
        <v>3</v>
      </c>
      <c r="D2813" t="s">
        <v>6</v>
      </c>
      <c r="E2813">
        <v>32</v>
      </c>
    </row>
    <row r="2814" spans="1:5" x14ac:dyDescent="0.3">
      <c r="A2814" t="s">
        <v>57</v>
      </c>
      <c r="B2814">
        <v>2020</v>
      </c>
      <c r="C2814">
        <v>3</v>
      </c>
      <c r="D2814" t="s">
        <v>12</v>
      </c>
      <c r="E2814">
        <v>18</v>
      </c>
    </row>
    <row r="2815" spans="1:5" x14ac:dyDescent="0.3">
      <c r="A2815" t="s">
        <v>57</v>
      </c>
      <c r="B2815">
        <v>2020</v>
      </c>
      <c r="C2815">
        <v>3</v>
      </c>
      <c r="D2815" t="s">
        <v>7</v>
      </c>
      <c r="E2815">
        <v>26</v>
      </c>
    </row>
    <row r="2816" spans="1:5" x14ac:dyDescent="0.3">
      <c r="A2816" t="s">
        <v>57</v>
      </c>
      <c r="B2816">
        <v>2020</v>
      </c>
      <c r="C2816">
        <v>3</v>
      </c>
      <c r="D2816" t="s">
        <v>13</v>
      </c>
      <c r="E2816">
        <v>4</v>
      </c>
    </row>
    <row r="2817" spans="1:5" x14ac:dyDescent="0.3">
      <c r="A2817" t="s">
        <v>57</v>
      </c>
      <c r="B2817">
        <v>2020</v>
      </c>
      <c r="C2817">
        <v>3</v>
      </c>
      <c r="D2817" t="s">
        <v>8</v>
      </c>
      <c r="E2817">
        <v>28</v>
      </c>
    </row>
    <row r="2818" spans="1:5" x14ac:dyDescent="0.3">
      <c r="A2818" t="s">
        <v>57</v>
      </c>
      <c r="B2818">
        <v>2020</v>
      </c>
      <c r="C2818">
        <v>3</v>
      </c>
      <c r="D2818" t="s">
        <v>14</v>
      </c>
      <c r="E2818">
        <v>17</v>
      </c>
    </row>
    <row r="2819" spans="1:5" x14ac:dyDescent="0.3">
      <c r="A2819" t="s">
        <v>57</v>
      </c>
      <c r="B2819">
        <v>2020</v>
      </c>
      <c r="C2819">
        <v>4</v>
      </c>
      <c r="D2819" t="s">
        <v>5</v>
      </c>
      <c r="E2819">
        <v>17</v>
      </c>
    </row>
    <row r="2820" spans="1:5" x14ac:dyDescent="0.3">
      <c r="A2820" t="s">
        <v>57</v>
      </c>
      <c r="B2820">
        <v>2020</v>
      </c>
      <c r="C2820">
        <v>4</v>
      </c>
      <c r="D2820" t="s">
        <v>10</v>
      </c>
      <c r="E2820">
        <v>4</v>
      </c>
    </row>
    <row r="2821" spans="1:5" x14ac:dyDescent="0.3">
      <c r="A2821" t="s">
        <v>57</v>
      </c>
      <c r="B2821">
        <v>2020</v>
      </c>
      <c r="C2821">
        <v>4</v>
      </c>
      <c r="D2821" t="s">
        <v>6</v>
      </c>
      <c r="E2821">
        <v>30</v>
      </c>
    </row>
    <row r="2822" spans="1:5" x14ac:dyDescent="0.3">
      <c r="A2822" t="s">
        <v>57</v>
      </c>
      <c r="B2822">
        <v>2020</v>
      </c>
      <c r="C2822">
        <v>4</v>
      </c>
      <c r="D2822" t="s">
        <v>12</v>
      </c>
      <c r="E2822">
        <v>18</v>
      </c>
    </row>
    <row r="2823" spans="1:5" x14ac:dyDescent="0.3">
      <c r="A2823" t="s">
        <v>57</v>
      </c>
      <c r="B2823">
        <v>2020</v>
      </c>
      <c r="C2823">
        <v>4</v>
      </c>
      <c r="D2823" t="s">
        <v>7</v>
      </c>
      <c r="E2823">
        <v>28</v>
      </c>
    </row>
    <row r="2824" spans="1:5" x14ac:dyDescent="0.3">
      <c r="A2824" t="s">
        <v>57</v>
      </c>
      <c r="B2824">
        <v>2020</v>
      </c>
      <c r="C2824">
        <v>4</v>
      </c>
      <c r="D2824" t="s">
        <v>13</v>
      </c>
      <c r="E2824">
        <v>4</v>
      </c>
    </row>
    <row r="2825" spans="1:5" x14ac:dyDescent="0.3">
      <c r="A2825" t="s">
        <v>57</v>
      </c>
      <c r="B2825">
        <v>2020</v>
      </c>
      <c r="C2825">
        <v>4</v>
      </c>
      <c r="D2825" t="s">
        <v>8</v>
      </c>
      <c r="E2825">
        <v>32</v>
      </c>
    </row>
    <row r="2826" spans="1:5" x14ac:dyDescent="0.3">
      <c r="A2826" t="s">
        <v>57</v>
      </c>
      <c r="B2826">
        <v>2020</v>
      </c>
      <c r="C2826">
        <v>4</v>
      </c>
      <c r="D2826" t="s">
        <v>14</v>
      </c>
      <c r="E2826">
        <v>17</v>
      </c>
    </row>
    <row r="2827" spans="1:5" x14ac:dyDescent="0.3">
      <c r="A2827" t="s">
        <v>57</v>
      </c>
      <c r="B2827">
        <v>2021</v>
      </c>
      <c r="C2827">
        <v>1</v>
      </c>
      <c r="D2827" t="s">
        <v>5</v>
      </c>
      <c r="E2827">
        <v>20</v>
      </c>
    </row>
    <row r="2828" spans="1:5" x14ac:dyDescent="0.3">
      <c r="A2828" t="s">
        <v>57</v>
      </c>
      <c r="B2828">
        <v>2021</v>
      </c>
      <c r="C2828">
        <v>1</v>
      </c>
      <c r="D2828" t="s">
        <v>10</v>
      </c>
      <c r="E2828">
        <v>5</v>
      </c>
    </row>
    <row r="2829" spans="1:5" x14ac:dyDescent="0.3">
      <c r="A2829" t="s">
        <v>57</v>
      </c>
      <c r="B2829">
        <v>2021</v>
      </c>
      <c r="C2829">
        <v>1</v>
      </c>
      <c r="D2829" t="s">
        <v>6</v>
      </c>
      <c r="E2829">
        <v>30</v>
      </c>
    </row>
    <row r="2830" spans="1:5" x14ac:dyDescent="0.3">
      <c r="A2830" t="s">
        <v>57</v>
      </c>
      <c r="B2830">
        <v>2021</v>
      </c>
      <c r="C2830">
        <v>1</v>
      </c>
      <c r="D2830" t="s">
        <v>12</v>
      </c>
      <c r="E2830">
        <v>17</v>
      </c>
    </row>
    <row r="2831" spans="1:5" x14ac:dyDescent="0.3">
      <c r="A2831" t="s">
        <v>57</v>
      </c>
      <c r="B2831">
        <v>2021</v>
      </c>
      <c r="C2831">
        <v>1</v>
      </c>
      <c r="D2831" t="s">
        <v>7</v>
      </c>
      <c r="E2831">
        <v>28</v>
      </c>
    </row>
    <row r="2832" spans="1:5" x14ac:dyDescent="0.3">
      <c r="A2832" t="s">
        <v>57</v>
      </c>
      <c r="B2832">
        <v>2021</v>
      </c>
      <c r="C2832">
        <v>1</v>
      </c>
      <c r="D2832" t="s">
        <v>13</v>
      </c>
      <c r="E2832">
        <v>4</v>
      </c>
    </row>
    <row r="2833" spans="1:5" x14ac:dyDescent="0.3">
      <c r="A2833" t="s">
        <v>57</v>
      </c>
      <c r="B2833">
        <v>2021</v>
      </c>
      <c r="C2833">
        <v>1</v>
      </c>
      <c r="D2833" t="s">
        <v>8</v>
      </c>
      <c r="E2833">
        <v>26</v>
      </c>
    </row>
    <row r="2834" spans="1:5" x14ac:dyDescent="0.3">
      <c r="A2834" t="s">
        <v>57</v>
      </c>
      <c r="B2834">
        <v>2021</v>
      </c>
      <c r="C2834">
        <v>1</v>
      </c>
      <c r="D2834" t="s">
        <v>14</v>
      </c>
      <c r="E2834">
        <v>16</v>
      </c>
    </row>
    <row r="2835" spans="1:5" x14ac:dyDescent="0.3">
      <c r="A2835" t="s">
        <v>57</v>
      </c>
      <c r="B2835">
        <v>2021</v>
      </c>
      <c r="C2835">
        <v>2</v>
      </c>
      <c r="D2835" t="s">
        <v>5</v>
      </c>
      <c r="E2835">
        <v>24</v>
      </c>
    </row>
    <row r="2836" spans="1:5" x14ac:dyDescent="0.3">
      <c r="A2836" t="s">
        <v>57</v>
      </c>
      <c r="B2836">
        <v>2021</v>
      </c>
      <c r="C2836">
        <v>2</v>
      </c>
      <c r="D2836" t="s">
        <v>6</v>
      </c>
      <c r="E2836">
        <v>60</v>
      </c>
    </row>
    <row r="2837" spans="1:5" x14ac:dyDescent="0.3">
      <c r="A2837" t="s">
        <v>57</v>
      </c>
      <c r="B2837">
        <v>2021</v>
      </c>
      <c r="C2837">
        <v>2</v>
      </c>
      <c r="D2837" t="s">
        <v>7</v>
      </c>
      <c r="E2837">
        <v>34</v>
      </c>
    </row>
    <row r="2838" spans="1:5" x14ac:dyDescent="0.3">
      <c r="A2838" t="s">
        <v>57</v>
      </c>
      <c r="B2838">
        <v>2021</v>
      </c>
      <c r="C2838">
        <v>2</v>
      </c>
      <c r="D2838" t="s">
        <v>8</v>
      </c>
      <c r="E2838">
        <v>44</v>
      </c>
    </row>
    <row r="2839" spans="1:5" x14ac:dyDescent="0.3">
      <c r="A2839" t="s">
        <v>57</v>
      </c>
      <c r="B2839">
        <v>2021</v>
      </c>
      <c r="C2839">
        <v>3</v>
      </c>
      <c r="D2839" t="s">
        <v>5</v>
      </c>
      <c r="E2839">
        <v>24</v>
      </c>
    </row>
    <row r="2840" spans="1:5" x14ac:dyDescent="0.3">
      <c r="A2840" t="s">
        <v>57</v>
      </c>
      <c r="B2840">
        <v>2021</v>
      </c>
      <c r="C2840">
        <v>3</v>
      </c>
      <c r="D2840" t="s">
        <v>6</v>
      </c>
      <c r="E2840">
        <v>57</v>
      </c>
    </row>
    <row r="2841" spans="1:5" x14ac:dyDescent="0.3">
      <c r="A2841" t="s">
        <v>57</v>
      </c>
      <c r="B2841">
        <v>2021</v>
      </c>
      <c r="C2841">
        <v>3</v>
      </c>
      <c r="D2841" t="s">
        <v>7</v>
      </c>
      <c r="E2841">
        <v>30</v>
      </c>
    </row>
    <row r="2842" spans="1:5" x14ac:dyDescent="0.3">
      <c r="A2842" t="s">
        <v>57</v>
      </c>
      <c r="B2842">
        <v>2021</v>
      </c>
      <c r="C2842">
        <v>3</v>
      </c>
      <c r="D2842" t="s">
        <v>8</v>
      </c>
      <c r="E2842">
        <v>43</v>
      </c>
    </row>
    <row r="2843" spans="1:5" x14ac:dyDescent="0.3">
      <c r="A2843" t="s">
        <v>57</v>
      </c>
      <c r="B2843">
        <v>2021</v>
      </c>
      <c r="C2843">
        <v>4</v>
      </c>
      <c r="D2843" t="s">
        <v>5</v>
      </c>
      <c r="E2843">
        <v>22</v>
      </c>
    </row>
    <row r="2844" spans="1:5" x14ac:dyDescent="0.3">
      <c r="A2844" t="s">
        <v>57</v>
      </c>
      <c r="B2844">
        <v>2021</v>
      </c>
      <c r="C2844">
        <v>4</v>
      </c>
      <c r="D2844" t="s">
        <v>6</v>
      </c>
      <c r="E2844">
        <v>61</v>
      </c>
    </row>
    <row r="2845" spans="1:5" x14ac:dyDescent="0.3">
      <c r="A2845" t="s">
        <v>57</v>
      </c>
      <c r="B2845">
        <v>2021</v>
      </c>
      <c r="C2845">
        <v>4</v>
      </c>
      <c r="D2845" t="s">
        <v>7</v>
      </c>
      <c r="E2845">
        <v>35</v>
      </c>
    </row>
    <row r="2846" spans="1:5" x14ac:dyDescent="0.3">
      <c r="A2846" t="s">
        <v>57</v>
      </c>
      <c r="B2846">
        <v>2021</v>
      </c>
      <c r="C2846">
        <v>4</v>
      </c>
      <c r="D2846" t="s">
        <v>8</v>
      </c>
      <c r="E2846">
        <v>47</v>
      </c>
    </row>
    <row r="2847" spans="1:5" x14ac:dyDescent="0.3">
      <c r="A2847" t="s">
        <v>58</v>
      </c>
      <c r="B2847">
        <v>2019</v>
      </c>
      <c r="C2847">
        <v>1</v>
      </c>
      <c r="D2847" t="s">
        <v>5</v>
      </c>
      <c r="E2847">
        <v>52</v>
      </c>
    </row>
    <row r="2848" spans="1:5" x14ac:dyDescent="0.3">
      <c r="A2848" t="s">
        <v>58</v>
      </c>
      <c r="B2848">
        <v>2019</v>
      </c>
      <c r="C2848">
        <v>1</v>
      </c>
      <c r="D2848" t="s">
        <v>6</v>
      </c>
      <c r="E2848">
        <v>84</v>
      </c>
    </row>
    <row r="2849" spans="1:5" x14ac:dyDescent="0.3">
      <c r="A2849" t="s">
        <v>58</v>
      </c>
      <c r="B2849">
        <v>2019</v>
      </c>
      <c r="C2849">
        <v>1</v>
      </c>
      <c r="D2849" t="s">
        <v>7</v>
      </c>
      <c r="E2849">
        <v>66</v>
      </c>
    </row>
    <row r="2850" spans="1:5" x14ac:dyDescent="0.3">
      <c r="A2850" t="s">
        <v>58</v>
      </c>
      <c r="B2850">
        <v>2019</v>
      </c>
      <c r="C2850">
        <v>1</v>
      </c>
      <c r="D2850" t="s">
        <v>8</v>
      </c>
      <c r="E2850">
        <v>70</v>
      </c>
    </row>
    <row r="2851" spans="1:5" x14ac:dyDescent="0.3">
      <c r="A2851" t="s">
        <v>58</v>
      </c>
      <c r="B2851">
        <v>2019</v>
      </c>
      <c r="C2851">
        <v>2</v>
      </c>
      <c r="D2851" t="s">
        <v>5</v>
      </c>
      <c r="E2851">
        <v>51</v>
      </c>
    </row>
    <row r="2852" spans="1:5" x14ac:dyDescent="0.3">
      <c r="A2852" t="s">
        <v>58</v>
      </c>
      <c r="B2852">
        <v>2019</v>
      </c>
      <c r="C2852">
        <v>2</v>
      </c>
      <c r="D2852" t="s">
        <v>6</v>
      </c>
      <c r="E2852">
        <v>77</v>
      </c>
    </row>
    <row r="2853" spans="1:5" x14ac:dyDescent="0.3">
      <c r="A2853" t="s">
        <v>58</v>
      </c>
      <c r="B2853">
        <v>2019</v>
      </c>
      <c r="C2853">
        <v>2</v>
      </c>
      <c r="D2853" t="s">
        <v>7</v>
      </c>
      <c r="E2853">
        <v>68</v>
      </c>
    </row>
    <row r="2854" spans="1:5" x14ac:dyDescent="0.3">
      <c r="A2854" t="s">
        <v>58</v>
      </c>
      <c r="B2854">
        <v>2019</v>
      </c>
      <c r="C2854">
        <v>2</v>
      </c>
      <c r="D2854" t="s">
        <v>8</v>
      </c>
      <c r="E2854">
        <v>73</v>
      </c>
    </row>
    <row r="2855" spans="1:5" x14ac:dyDescent="0.3">
      <c r="A2855" t="s">
        <v>58</v>
      </c>
      <c r="B2855">
        <v>2019</v>
      </c>
      <c r="C2855">
        <v>3</v>
      </c>
      <c r="D2855" t="s">
        <v>5</v>
      </c>
      <c r="E2855">
        <v>48</v>
      </c>
    </row>
    <row r="2856" spans="1:5" x14ac:dyDescent="0.3">
      <c r="A2856" t="s">
        <v>58</v>
      </c>
      <c r="B2856">
        <v>2019</v>
      </c>
      <c r="C2856">
        <v>3</v>
      </c>
      <c r="D2856" t="s">
        <v>6</v>
      </c>
      <c r="E2856">
        <v>78</v>
      </c>
    </row>
    <row r="2857" spans="1:5" x14ac:dyDescent="0.3">
      <c r="A2857" t="s">
        <v>58</v>
      </c>
      <c r="B2857">
        <v>2019</v>
      </c>
      <c r="C2857">
        <v>3</v>
      </c>
      <c r="D2857" t="s">
        <v>7</v>
      </c>
      <c r="E2857">
        <v>67</v>
      </c>
    </row>
    <row r="2858" spans="1:5" x14ac:dyDescent="0.3">
      <c r="A2858" t="s">
        <v>58</v>
      </c>
      <c r="B2858">
        <v>2019</v>
      </c>
      <c r="C2858">
        <v>3</v>
      </c>
      <c r="D2858" t="s">
        <v>8</v>
      </c>
      <c r="E2858">
        <v>68</v>
      </c>
    </row>
    <row r="2859" spans="1:5" x14ac:dyDescent="0.3">
      <c r="A2859" t="s">
        <v>58</v>
      </c>
      <c r="B2859">
        <v>2019</v>
      </c>
      <c r="C2859">
        <v>4</v>
      </c>
      <c r="D2859" t="s">
        <v>5</v>
      </c>
      <c r="E2859">
        <v>42</v>
      </c>
    </row>
    <row r="2860" spans="1:5" x14ac:dyDescent="0.3">
      <c r="A2860" t="s">
        <v>58</v>
      </c>
      <c r="B2860">
        <v>2019</v>
      </c>
      <c r="C2860">
        <v>4</v>
      </c>
      <c r="D2860" t="s">
        <v>6</v>
      </c>
      <c r="E2860">
        <v>81</v>
      </c>
    </row>
    <row r="2861" spans="1:5" x14ac:dyDescent="0.3">
      <c r="A2861" t="s">
        <v>58</v>
      </c>
      <c r="B2861">
        <v>2019</v>
      </c>
      <c r="C2861">
        <v>4</v>
      </c>
      <c r="D2861" t="s">
        <v>7</v>
      </c>
      <c r="E2861">
        <v>68</v>
      </c>
    </row>
    <row r="2862" spans="1:5" x14ac:dyDescent="0.3">
      <c r="A2862" t="s">
        <v>58</v>
      </c>
      <c r="B2862">
        <v>2019</v>
      </c>
      <c r="C2862">
        <v>4</v>
      </c>
      <c r="D2862" t="s">
        <v>8</v>
      </c>
      <c r="E2862">
        <v>63</v>
      </c>
    </row>
    <row r="2863" spans="1:5" x14ac:dyDescent="0.3">
      <c r="A2863" t="s">
        <v>58</v>
      </c>
      <c r="B2863">
        <v>2020</v>
      </c>
      <c r="C2863">
        <v>1</v>
      </c>
      <c r="D2863" t="s">
        <v>5</v>
      </c>
      <c r="E2863">
        <v>45</v>
      </c>
    </row>
    <row r="2864" spans="1:5" x14ac:dyDescent="0.3">
      <c r="A2864" t="s">
        <v>58</v>
      </c>
      <c r="B2864">
        <v>2020</v>
      </c>
      <c r="C2864">
        <v>1</v>
      </c>
      <c r="D2864" t="s">
        <v>6</v>
      </c>
      <c r="E2864">
        <v>81</v>
      </c>
    </row>
    <row r="2865" spans="1:5" x14ac:dyDescent="0.3">
      <c r="A2865" t="s">
        <v>58</v>
      </c>
      <c r="B2865">
        <v>2020</v>
      </c>
      <c r="C2865">
        <v>1</v>
      </c>
      <c r="D2865" t="s">
        <v>7</v>
      </c>
      <c r="E2865">
        <v>65</v>
      </c>
    </row>
    <row r="2866" spans="1:5" x14ac:dyDescent="0.3">
      <c r="A2866" t="s">
        <v>58</v>
      </c>
      <c r="B2866">
        <v>2020</v>
      </c>
      <c r="C2866">
        <v>1</v>
      </c>
      <c r="D2866" t="s">
        <v>8</v>
      </c>
      <c r="E2866">
        <v>60</v>
      </c>
    </row>
    <row r="2867" spans="1:5" x14ac:dyDescent="0.3">
      <c r="A2867" t="s">
        <v>58</v>
      </c>
      <c r="B2867">
        <v>2020</v>
      </c>
      <c r="C2867">
        <v>2</v>
      </c>
      <c r="D2867" t="s">
        <v>5</v>
      </c>
      <c r="E2867">
        <v>36</v>
      </c>
    </row>
    <row r="2868" spans="1:5" x14ac:dyDescent="0.3">
      <c r="A2868" t="s">
        <v>58</v>
      </c>
      <c r="B2868">
        <v>2020</v>
      </c>
      <c r="C2868">
        <v>2</v>
      </c>
      <c r="D2868" t="s">
        <v>6</v>
      </c>
      <c r="E2868">
        <v>82</v>
      </c>
    </row>
    <row r="2869" spans="1:5" x14ac:dyDescent="0.3">
      <c r="A2869" t="s">
        <v>58</v>
      </c>
      <c r="B2869">
        <v>2020</v>
      </c>
      <c r="C2869">
        <v>2</v>
      </c>
      <c r="D2869" t="s">
        <v>7</v>
      </c>
      <c r="E2869">
        <v>65</v>
      </c>
    </row>
    <row r="2870" spans="1:5" x14ac:dyDescent="0.3">
      <c r="A2870" t="s">
        <v>58</v>
      </c>
      <c r="B2870">
        <v>2020</v>
      </c>
      <c r="C2870">
        <v>2</v>
      </c>
      <c r="D2870" t="s">
        <v>8</v>
      </c>
      <c r="E2870">
        <v>73</v>
      </c>
    </row>
    <row r="2871" spans="1:5" x14ac:dyDescent="0.3">
      <c r="A2871" t="s">
        <v>58</v>
      </c>
      <c r="B2871">
        <v>2020</v>
      </c>
      <c r="C2871">
        <v>3</v>
      </c>
      <c r="D2871" t="s">
        <v>5</v>
      </c>
      <c r="E2871">
        <v>37</v>
      </c>
    </row>
    <row r="2872" spans="1:5" x14ac:dyDescent="0.3">
      <c r="A2872" t="s">
        <v>58</v>
      </c>
      <c r="B2872">
        <v>2020</v>
      </c>
      <c r="C2872">
        <v>3</v>
      </c>
      <c r="D2872" t="s">
        <v>6</v>
      </c>
      <c r="E2872">
        <v>75</v>
      </c>
    </row>
    <row r="2873" spans="1:5" x14ac:dyDescent="0.3">
      <c r="A2873" t="s">
        <v>58</v>
      </c>
      <c r="B2873">
        <v>2020</v>
      </c>
      <c r="C2873">
        <v>3</v>
      </c>
      <c r="D2873" t="s">
        <v>7</v>
      </c>
      <c r="E2873">
        <v>63</v>
      </c>
    </row>
    <row r="2874" spans="1:5" x14ac:dyDescent="0.3">
      <c r="A2874" t="s">
        <v>58</v>
      </c>
      <c r="B2874">
        <v>2020</v>
      </c>
      <c r="C2874">
        <v>3</v>
      </c>
      <c r="D2874" t="s">
        <v>8</v>
      </c>
      <c r="E2874">
        <v>71</v>
      </c>
    </row>
    <row r="2875" spans="1:5" x14ac:dyDescent="0.3">
      <c r="A2875" t="s">
        <v>58</v>
      </c>
      <c r="B2875">
        <v>2020</v>
      </c>
      <c r="C2875">
        <v>4</v>
      </c>
      <c r="D2875" t="s">
        <v>5</v>
      </c>
      <c r="E2875">
        <v>35</v>
      </c>
    </row>
    <row r="2876" spans="1:5" x14ac:dyDescent="0.3">
      <c r="A2876" t="s">
        <v>58</v>
      </c>
      <c r="B2876">
        <v>2020</v>
      </c>
      <c r="C2876">
        <v>4</v>
      </c>
      <c r="D2876" t="s">
        <v>6</v>
      </c>
      <c r="E2876">
        <v>72</v>
      </c>
    </row>
    <row r="2877" spans="1:5" x14ac:dyDescent="0.3">
      <c r="A2877" t="s">
        <v>58</v>
      </c>
      <c r="B2877">
        <v>2020</v>
      </c>
      <c r="C2877">
        <v>4</v>
      </c>
      <c r="D2877" t="s">
        <v>7</v>
      </c>
      <c r="E2877">
        <v>62</v>
      </c>
    </row>
    <row r="2878" spans="1:5" x14ac:dyDescent="0.3">
      <c r="A2878" t="s">
        <v>58</v>
      </c>
      <c r="B2878">
        <v>2020</v>
      </c>
      <c r="C2878">
        <v>4</v>
      </c>
      <c r="D2878" t="s">
        <v>8</v>
      </c>
      <c r="E2878">
        <v>73</v>
      </c>
    </row>
    <row r="2879" spans="1:5" x14ac:dyDescent="0.3">
      <c r="A2879" t="s">
        <v>58</v>
      </c>
      <c r="B2879">
        <v>2021</v>
      </c>
      <c r="C2879">
        <v>1</v>
      </c>
      <c r="D2879" t="s">
        <v>5</v>
      </c>
      <c r="E2879">
        <v>41</v>
      </c>
    </row>
    <row r="2880" spans="1:5" x14ac:dyDescent="0.3">
      <c r="A2880" t="s">
        <v>58</v>
      </c>
      <c r="B2880">
        <v>2021</v>
      </c>
      <c r="C2880">
        <v>1</v>
      </c>
      <c r="D2880" t="s">
        <v>6</v>
      </c>
      <c r="E2880">
        <v>71</v>
      </c>
    </row>
    <row r="2881" spans="1:5" x14ac:dyDescent="0.3">
      <c r="A2881" t="s">
        <v>58</v>
      </c>
      <c r="B2881">
        <v>2021</v>
      </c>
      <c r="C2881">
        <v>1</v>
      </c>
      <c r="D2881" t="s">
        <v>7</v>
      </c>
      <c r="E2881">
        <v>67</v>
      </c>
    </row>
    <row r="2882" spans="1:5" x14ac:dyDescent="0.3">
      <c r="A2882" t="s">
        <v>58</v>
      </c>
      <c r="B2882">
        <v>2021</v>
      </c>
      <c r="C2882">
        <v>1</v>
      </c>
      <c r="D2882" t="s">
        <v>8</v>
      </c>
      <c r="E2882">
        <v>73</v>
      </c>
    </row>
    <row r="2883" spans="1:5" x14ac:dyDescent="0.3">
      <c r="A2883" t="s">
        <v>58</v>
      </c>
      <c r="B2883">
        <v>2021</v>
      </c>
      <c r="C2883">
        <v>2</v>
      </c>
      <c r="D2883" t="s">
        <v>5</v>
      </c>
      <c r="E2883">
        <v>34</v>
      </c>
    </row>
    <row r="2884" spans="1:5" x14ac:dyDescent="0.3">
      <c r="A2884" t="s">
        <v>58</v>
      </c>
      <c r="B2884">
        <v>2021</v>
      </c>
      <c r="C2884">
        <v>2</v>
      </c>
      <c r="D2884" t="s">
        <v>6</v>
      </c>
      <c r="E2884">
        <v>80</v>
      </c>
    </row>
    <row r="2885" spans="1:5" x14ac:dyDescent="0.3">
      <c r="A2885" t="s">
        <v>58</v>
      </c>
      <c r="B2885">
        <v>2021</v>
      </c>
      <c r="C2885">
        <v>2</v>
      </c>
      <c r="D2885" t="s">
        <v>7</v>
      </c>
      <c r="E2885">
        <v>65</v>
      </c>
    </row>
    <row r="2886" spans="1:5" x14ac:dyDescent="0.3">
      <c r="A2886" t="s">
        <v>58</v>
      </c>
      <c r="B2886">
        <v>2021</v>
      </c>
      <c r="C2886">
        <v>2</v>
      </c>
      <c r="D2886" t="s">
        <v>8</v>
      </c>
      <c r="E2886">
        <v>69</v>
      </c>
    </row>
    <row r="2887" spans="1:5" x14ac:dyDescent="0.3">
      <c r="A2887" t="s">
        <v>58</v>
      </c>
      <c r="B2887">
        <v>2021</v>
      </c>
      <c r="C2887">
        <v>3</v>
      </c>
      <c r="D2887" t="s">
        <v>5</v>
      </c>
      <c r="E2887">
        <v>38</v>
      </c>
    </row>
    <row r="2888" spans="1:5" x14ac:dyDescent="0.3">
      <c r="A2888" t="s">
        <v>58</v>
      </c>
      <c r="B2888">
        <v>2021</v>
      </c>
      <c r="C2888">
        <v>3</v>
      </c>
      <c r="D2888" t="s">
        <v>6</v>
      </c>
      <c r="E2888">
        <v>87</v>
      </c>
    </row>
    <row r="2889" spans="1:5" x14ac:dyDescent="0.3">
      <c r="A2889" t="s">
        <v>58</v>
      </c>
      <c r="B2889">
        <v>2021</v>
      </c>
      <c r="C2889">
        <v>3</v>
      </c>
      <c r="D2889" t="s">
        <v>7</v>
      </c>
      <c r="E2889">
        <v>63</v>
      </c>
    </row>
    <row r="2890" spans="1:5" x14ac:dyDescent="0.3">
      <c r="A2890" t="s">
        <v>58</v>
      </c>
      <c r="B2890">
        <v>2021</v>
      </c>
      <c r="C2890">
        <v>3</v>
      </c>
      <c r="D2890" t="s">
        <v>8</v>
      </c>
      <c r="E2890">
        <v>70</v>
      </c>
    </row>
    <row r="2891" spans="1:5" x14ac:dyDescent="0.3">
      <c r="A2891" t="s">
        <v>58</v>
      </c>
      <c r="B2891">
        <v>2021</v>
      </c>
      <c r="C2891">
        <v>4</v>
      </c>
      <c r="D2891" t="s">
        <v>5</v>
      </c>
      <c r="E2891">
        <v>36</v>
      </c>
    </row>
    <row r="2892" spans="1:5" x14ac:dyDescent="0.3">
      <c r="A2892" t="s">
        <v>58</v>
      </c>
      <c r="B2892">
        <v>2021</v>
      </c>
      <c r="C2892">
        <v>4</v>
      </c>
      <c r="D2892" t="s">
        <v>6</v>
      </c>
      <c r="E2892">
        <v>82</v>
      </c>
    </row>
    <row r="2893" spans="1:5" x14ac:dyDescent="0.3">
      <c r="A2893" t="s">
        <v>58</v>
      </c>
      <c r="B2893">
        <v>2021</v>
      </c>
      <c r="C2893">
        <v>4</v>
      </c>
      <c r="D2893" t="s">
        <v>7</v>
      </c>
      <c r="E2893">
        <v>59</v>
      </c>
    </row>
    <row r="2894" spans="1:5" x14ac:dyDescent="0.3">
      <c r="A2894" t="s">
        <v>58</v>
      </c>
      <c r="B2894">
        <v>2021</v>
      </c>
      <c r="C2894">
        <v>4</v>
      </c>
      <c r="D2894" t="s">
        <v>8</v>
      </c>
      <c r="E2894">
        <v>67</v>
      </c>
    </row>
    <row r="2895" spans="1:5" x14ac:dyDescent="0.3">
      <c r="A2895" t="s">
        <v>59</v>
      </c>
      <c r="B2895">
        <v>2019</v>
      </c>
      <c r="C2895">
        <v>1</v>
      </c>
      <c r="D2895" t="s">
        <v>5</v>
      </c>
      <c r="E2895">
        <v>16</v>
      </c>
    </row>
    <row r="2896" spans="1:5" x14ac:dyDescent="0.3">
      <c r="A2896" t="s">
        <v>59</v>
      </c>
      <c r="B2896">
        <v>2019</v>
      </c>
      <c r="C2896">
        <v>1</v>
      </c>
      <c r="D2896" t="s">
        <v>10</v>
      </c>
      <c r="E2896">
        <v>5</v>
      </c>
    </row>
    <row r="2897" spans="1:5" x14ac:dyDescent="0.3">
      <c r="A2897" t="s">
        <v>59</v>
      </c>
      <c r="B2897">
        <v>2019</v>
      </c>
      <c r="C2897">
        <v>1</v>
      </c>
      <c r="D2897" t="s">
        <v>6</v>
      </c>
      <c r="E2897">
        <v>20</v>
      </c>
    </row>
    <row r="2898" spans="1:5" x14ac:dyDescent="0.3">
      <c r="A2898" t="s">
        <v>59</v>
      </c>
      <c r="B2898">
        <v>2019</v>
      </c>
      <c r="C2898">
        <v>1</v>
      </c>
      <c r="D2898" t="s">
        <v>12</v>
      </c>
      <c r="E2898">
        <v>8</v>
      </c>
    </row>
    <row r="2899" spans="1:5" x14ac:dyDescent="0.3">
      <c r="A2899" t="s">
        <v>59</v>
      </c>
      <c r="B2899">
        <v>2019</v>
      </c>
      <c r="C2899">
        <v>1</v>
      </c>
      <c r="D2899" t="s">
        <v>7</v>
      </c>
      <c r="E2899">
        <v>19</v>
      </c>
    </row>
    <row r="2900" spans="1:5" x14ac:dyDescent="0.3">
      <c r="A2900" t="s">
        <v>59</v>
      </c>
      <c r="B2900">
        <v>2019</v>
      </c>
      <c r="C2900">
        <v>1</v>
      </c>
      <c r="D2900" t="s">
        <v>8</v>
      </c>
      <c r="E2900">
        <v>17</v>
      </c>
    </row>
    <row r="2901" spans="1:5" x14ac:dyDescent="0.3">
      <c r="A2901" t="s">
        <v>59</v>
      </c>
      <c r="B2901">
        <v>2019</v>
      </c>
      <c r="C2901">
        <v>1</v>
      </c>
      <c r="D2901" t="s">
        <v>14</v>
      </c>
      <c r="E2901">
        <v>12</v>
      </c>
    </row>
    <row r="2902" spans="1:5" x14ac:dyDescent="0.3">
      <c r="A2902" t="s">
        <v>59</v>
      </c>
      <c r="B2902">
        <v>2019</v>
      </c>
      <c r="C2902">
        <v>2</v>
      </c>
      <c r="D2902" t="s">
        <v>5</v>
      </c>
      <c r="E2902">
        <v>17</v>
      </c>
    </row>
    <row r="2903" spans="1:5" x14ac:dyDescent="0.3">
      <c r="A2903" t="s">
        <v>59</v>
      </c>
      <c r="B2903">
        <v>2019</v>
      </c>
      <c r="C2903">
        <v>2</v>
      </c>
      <c r="D2903" t="s">
        <v>10</v>
      </c>
      <c r="E2903">
        <v>4</v>
      </c>
    </row>
    <row r="2904" spans="1:5" x14ac:dyDescent="0.3">
      <c r="A2904" t="s">
        <v>59</v>
      </c>
      <c r="B2904">
        <v>2019</v>
      </c>
      <c r="C2904">
        <v>2</v>
      </c>
      <c r="D2904" t="s">
        <v>6</v>
      </c>
      <c r="E2904">
        <v>20</v>
      </c>
    </row>
    <row r="2905" spans="1:5" x14ac:dyDescent="0.3">
      <c r="A2905" t="s">
        <v>59</v>
      </c>
      <c r="B2905">
        <v>2019</v>
      </c>
      <c r="C2905">
        <v>2</v>
      </c>
      <c r="D2905" t="s">
        <v>12</v>
      </c>
      <c r="E2905">
        <v>5</v>
      </c>
    </row>
    <row r="2906" spans="1:5" x14ac:dyDescent="0.3">
      <c r="A2906" t="s">
        <v>59</v>
      </c>
      <c r="B2906">
        <v>2019</v>
      </c>
      <c r="C2906">
        <v>2</v>
      </c>
      <c r="D2906" t="s">
        <v>7</v>
      </c>
      <c r="E2906">
        <v>20</v>
      </c>
    </row>
    <row r="2907" spans="1:5" x14ac:dyDescent="0.3">
      <c r="A2907" t="s">
        <v>59</v>
      </c>
      <c r="B2907">
        <v>2019</v>
      </c>
      <c r="C2907">
        <v>2</v>
      </c>
      <c r="D2907" t="s">
        <v>13</v>
      </c>
      <c r="E2907">
        <v>1</v>
      </c>
    </row>
    <row r="2908" spans="1:5" x14ac:dyDescent="0.3">
      <c r="A2908" t="s">
        <v>59</v>
      </c>
      <c r="B2908">
        <v>2019</v>
      </c>
      <c r="C2908">
        <v>2</v>
      </c>
      <c r="D2908" t="s">
        <v>8</v>
      </c>
      <c r="E2908">
        <v>18</v>
      </c>
    </row>
    <row r="2909" spans="1:5" x14ac:dyDescent="0.3">
      <c r="A2909" t="s">
        <v>59</v>
      </c>
      <c r="B2909">
        <v>2019</v>
      </c>
      <c r="C2909">
        <v>2</v>
      </c>
      <c r="D2909" t="s">
        <v>14</v>
      </c>
      <c r="E2909">
        <v>12</v>
      </c>
    </row>
    <row r="2910" spans="1:5" x14ac:dyDescent="0.3">
      <c r="A2910" t="s">
        <v>59</v>
      </c>
      <c r="B2910">
        <v>2019</v>
      </c>
      <c r="C2910">
        <v>3</v>
      </c>
      <c r="D2910" t="s">
        <v>5</v>
      </c>
      <c r="E2910">
        <v>15</v>
      </c>
    </row>
    <row r="2911" spans="1:5" x14ac:dyDescent="0.3">
      <c r="A2911" t="s">
        <v>59</v>
      </c>
      <c r="B2911">
        <v>2019</v>
      </c>
      <c r="C2911">
        <v>3</v>
      </c>
      <c r="D2911" t="s">
        <v>10</v>
      </c>
      <c r="E2911">
        <v>4</v>
      </c>
    </row>
    <row r="2912" spans="1:5" x14ac:dyDescent="0.3">
      <c r="A2912" t="s">
        <v>59</v>
      </c>
      <c r="B2912">
        <v>2019</v>
      </c>
      <c r="C2912">
        <v>3</v>
      </c>
      <c r="D2912" t="s">
        <v>6</v>
      </c>
      <c r="E2912">
        <v>16</v>
      </c>
    </row>
    <row r="2913" spans="1:5" x14ac:dyDescent="0.3">
      <c r="A2913" t="s">
        <v>59</v>
      </c>
      <c r="B2913">
        <v>2019</v>
      </c>
      <c r="C2913">
        <v>3</v>
      </c>
      <c r="D2913" t="s">
        <v>12</v>
      </c>
      <c r="E2913">
        <v>6</v>
      </c>
    </row>
    <row r="2914" spans="1:5" x14ac:dyDescent="0.3">
      <c r="A2914" t="s">
        <v>59</v>
      </c>
      <c r="B2914">
        <v>2019</v>
      </c>
      <c r="C2914">
        <v>3</v>
      </c>
      <c r="D2914" t="s">
        <v>7</v>
      </c>
      <c r="E2914">
        <v>19</v>
      </c>
    </row>
    <row r="2915" spans="1:5" x14ac:dyDescent="0.3">
      <c r="A2915" t="s">
        <v>59</v>
      </c>
      <c r="B2915">
        <v>2019</v>
      </c>
      <c r="C2915">
        <v>3</v>
      </c>
      <c r="D2915" t="s">
        <v>8</v>
      </c>
      <c r="E2915">
        <v>20</v>
      </c>
    </row>
    <row r="2916" spans="1:5" x14ac:dyDescent="0.3">
      <c r="A2916" t="s">
        <v>59</v>
      </c>
      <c r="B2916">
        <v>2019</v>
      </c>
      <c r="C2916">
        <v>3</v>
      </c>
      <c r="D2916" t="s">
        <v>14</v>
      </c>
      <c r="E2916">
        <v>11</v>
      </c>
    </row>
    <row r="2917" spans="1:5" x14ac:dyDescent="0.3">
      <c r="A2917" t="s">
        <v>59</v>
      </c>
      <c r="B2917">
        <v>2019</v>
      </c>
      <c r="C2917">
        <v>4</v>
      </c>
      <c r="D2917" t="s">
        <v>5</v>
      </c>
      <c r="E2917">
        <v>15</v>
      </c>
    </row>
    <row r="2918" spans="1:5" x14ac:dyDescent="0.3">
      <c r="A2918" t="s">
        <v>59</v>
      </c>
      <c r="B2918">
        <v>2019</v>
      </c>
      <c r="C2918">
        <v>4</v>
      </c>
      <c r="D2918" t="s">
        <v>10</v>
      </c>
      <c r="E2918">
        <v>3</v>
      </c>
    </row>
    <row r="2919" spans="1:5" x14ac:dyDescent="0.3">
      <c r="A2919" t="s">
        <v>59</v>
      </c>
      <c r="B2919">
        <v>2019</v>
      </c>
      <c r="C2919">
        <v>4</v>
      </c>
      <c r="D2919" t="s">
        <v>6</v>
      </c>
      <c r="E2919">
        <v>16</v>
      </c>
    </row>
    <row r="2920" spans="1:5" x14ac:dyDescent="0.3">
      <c r="A2920" t="s">
        <v>59</v>
      </c>
      <c r="B2920">
        <v>2019</v>
      </c>
      <c r="C2920">
        <v>4</v>
      </c>
      <c r="D2920" t="s">
        <v>12</v>
      </c>
      <c r="E2920">
        <v>7</v>
      </c>
    </row>
    <row r="2921" spans="1:5" x14ac:dyDescent="0.3">
      <c r="A2921" t="s">
        <v>59</v>
      </c>
      <c r="B2921">
        <v>2019</v>
      </c>
      <c r="C2921">
        <v>4</v>
      </c>
      <c r="D2921" t="s">
        <v>7</v>
      </c>
      <c r="E2921">
        <v>16</v>
      </c>
    </row>
    <row r="2922" spans="1:5" x14ac:dyDescent="0.3">
      <c r="A2922" t="s">
        <v>59</v>
      </c>
      <c r="B2922">
        <v>2019</v>
      </c>
      <c r="C2922">
        <v>4</v>
      </c>
      <c r="D2922" t="s">
        <v>8</v>
      </c>
      <c r="E2922">
        <v>19</v>
      </c>
    </row>
    <row r="2923" spans="1:5" x14ac:dyDescent="0.3">
      <c r="A2923" t="s">
        <v>59</v>
      </c>
      <c r="B2923">
        <v>2019</v>
      </c>
      <c r="C2923">
        <v>4</v>
      </c>
      <c r="D2923" t="s">
        <v>14</v>
      </c>
      <c r="E2923">
        <v>10</v>
      </c>
    </row>
    <row r="2924" spans="1:5" x14ac:dyDescent="0.3">
      <c r="A2924" t="s">
        <v>59</v>
      </c>
      <c r="B2924">
        <v>2020</v>
      </c>
      <c r="C2924">
        <v>1</v>
      </c>
      <c r="D2924" t="s">
        <v>5</v>
      </c>
      <c r="E2924">
        <v>16</v>
      </c>
    </row>
    <row r="2925" spans="1:5" x14ac:dyDescent="0.3">
      <c r="A2925" t="s">
        <v>59</v>
      </c>
      <c r="B2925">
        <v>2020</v>
      </c>
      <c r="C2925">
        <v>1</v>
      </c>
      <c r="D2925" t="s">
        <v>10</v>
      </c>
      <c r="E2925">
        <v>3</v>
      </c>
    </row>
    <row r="2926" spans="1:5" x14ac:dyDescent="0.3">
      <c r="A2926" t="s">
        <v>59</v>
      </c>
      <c r="B2926">
        <v>2020</v>
      </c>
      <c r="C2926">
        <v>1</v>
      </c>
      <c r="D2926" t="s">
        <v>6</v>
      </c>
      <c r="E2926">
        <v>19</v>
      </c>
    </row>
    <row r="2927" spans="1:5" x14ac:dyDescent="0.3">
      <c r="A2927" t="s">
        <v>59</v>
      </c>
      <c r="B2927">
        <v>2020</v>
      </c>
      <c r="C2927">
        <v>1</v>
      </c>
      <c r="D2927" t="s">
        <v>12</v>
      </c>
      <c r="E2927">
        <v>8</v>
      </c>
    </row>
    <row r="2928" spans="1:5" x14ac:dyDescent="0.3">
      <c r="A2928" t="s">
        <v>59</v>
      </c>
      <c r="B2928">
        <v>2020</v>
      </c>
      <c r="C2928">
        <v>1</v>
      </c>
      <c r="D2928" t="s">
        <v>7</v>
      </c>
      <c r="E2928">
        <v>15</v>
      </c>
    </row>
    <row r="2929" spans="1:5" x14ac:dyDescent="0.3">
      <c r="A2929" t="s">
        <v>59</v>
      </c>
      <c r="B2929">
        <v>2020</v>
      </c>
      <c r="C2929">
        <v>1</v>
      </c>
      <c r="D2929" t="s">
        <v>8</v>
      </c>
      <c r="E2929">
        <v>20</v>
      </c>
    </row>
    <row r="2930" spans="1:5" x14ac:dyDescent="0.3">
      <c r="A2930" t="s">
        <v>59</v>
      </c>
      <c r="B2930">
        <v>2020</v>
      </c>
      <c r="C2930">
        <v>1</v>
      </c>
      <c r="D2930" t="s">
        <v>14</v>
      </c>
      <c r="E2930">
        <v>12</v>
      </c>
    </row>
    <row r="2931" spans="1:5" x14ac:dyDescent="0.3">
      <c r="A2931" t="s">
        <v>59</v>
      </c>
      <c r="B2931">
        <v>2020</v>
      </c>
      <c r="C2931">
        <v>2</v>
      </c>
      <c r="D2931" t="s">
        <v>5</v>
      </c>
      <c r="E2931">
        <v>14</v>
      </c>
    </row>
    <row r="2932" spans="1:5" x14ac:dyDescent="0.3">
      <c r="A2932" t="s">
        <v>59</v>
      </c>
      <c r="B2932">
        <v>2020</v>
      </c>
      <c r="C2932">
        <v>2</v>
      </c>
      <c r="D2932" t="s">
        <v>10</v>
      </c>
      <c r="E2932">
        <v>3</v>
      </c>
    </row>
    <row r="2933" spans="1:5" x14ac:dyDescent="0.3">
      <c r="A2933" t="s">
        <v>59</v>
      </c>
      <c r="B2933">
        <v>2020</v>
      </c>
      <c r="C2933">
        <v>2</v>
      </c>
      <c r="D2933" t="s">
        <v>6</v>
      </c>
      <c r="E2933">
        <v>21</v>
      </c>
    </row>
    <row r="2934" spans="1:5" x14ac:dyDescent="0.3">
      <c r="A2934" t="s">
        <v>59</v>
      </c>
      <c r="B2934">
        <v>2020</v>
      </c>
      <c r="C2934">
        <v>2</v>
      </c>
      <c r="D2934" t="s">
        <v>12</v>
      </c>
      <c r="E2934">
        <v>8</v>
      </c>
    </row>
    <row r="2935" spans="1:5" x14ac:dyDescent="0.3">
      <c r="A2935" t="s">
        <v>59</v>
      </c>
      <c r="B2935">
        <v>2020</v>
      </c>
      <c r="C2935">
        <v>2</v>
      </c>
      <c r="D2935" t="s">
        <v>7</v>
      </c>
      <c r="E2935">
        <v>13</v>
      </c>
    </row>
    <row r="2936" spans="1:5" x14ac:dyDescent="0.3">
      <c r="A2936" t="s">
        <v>59</v>
      </c>
      <c r="B2936">
        <v>2020</v>
      </c>
      <c r="C2936">
        <v>2</v>
      </c>
      <c r="D2936" t="s">
        <v>8</v>
      </c>
      <c r="E2936">
        <v>22</v>
      </c>
    </row>
    <row r="2937" spans="1:5" x14ac:dyDescent="0.3">
      <c r="A2937" t="s">
        <v>59</v>
      </c>
      <c r="B2937">
        <v>2020</v>
      </c>
      <c r="C2937">
        <v>2</v>
      </c>
      <c r="D2937" t="s">
        <v>14</v>
      </c>
      <c r="E2937">
        <v>14</v>
      </c>
    </row>
    <row r="2938" spans="1:5" x14ac:dyDescent="0.3">
      <c r="A2938" t="s">
        <v>59</v>
      </c>
      <c r="B2938">
        <v>2020</v>
      </c>
      <c r="C2938">
        <v>3</v>
      </c>
      <c r="D2938" t="s">
        <v>5</v>
      </c>
      <c r="E2938">
        <v>14</v>
      </c>
    </row>
    <row r="2939" spans="1:5" x14ac:dyDescent="0.3">
      <c r="A2939" t="s">
        <v>59</v>
      </c>
      <c r="B2939">
        <v>2020</v>
      </c>
      <c r="C2939">
        <v>3</v>
      </c>
      <c r="D2939" t="s">
        <v>10</v>
      </c>
      <c r="E2939">
        <v>3</v>
      </c>
    </row>
    <row r="2940" spans="1:5" x14ac:dyDescent="0.3">
      <c r="A2940" t="s">
        <v>59</v>
      </c>
      <c r="B2940">
        <v>2020</v>
      </c>
      <c r="C2940">
        <v>3</v>
      </c>
      <c r="D2940" t="s">
        <v>6</v>
      </c>
      <c r="E2940">
        <v>19</v>
      </c>
    </row>
    <row r="2941" spans="1:5" x14ac:dyDescent="0.3">
      <c r="A2941" t="s">
        <v>59</v>
      </c>
      <c r="B2941">
        <v>2020</v>
      </c>
      <c r="C2941">
        <v>3</v>
      </c>
      <c r="D2941" t="s">
        <v>12</v>
      </c>
      <c r="E2941">
        <v>8</v>
      </c>
    </row>
    <row r="2942" spans="1:5" x14ac:dyDescent="0.3">
      <c r="A2942" t="s">
        <v>59</v>
      </c>
      <c r="B2942">
        <v>2020</v>
      </c>
      <c r="C2942">
        <v>3</v>
      </c>
      <c r="D2942" t="s">
        <v>7</v>
      </c>
      <c r="E2942">
        <v>16</v>
      </c>
    </row>
    <row r="2943" spans="1:5" x14ac:dyDescent="0.3">
      <c r="A2943" t="s">
        <v>59</v>
      </c>
      <c r="B2943">
        <v>2020</v>
      </c>
      <c r="C2943">
        <v>3</v>
      </c>
      <c r="D2943" t="s">
        <v>8</v>
      </c>
      <c r="E2943">
        <v>23</v>
      </c>
    </row>
    <row r="2944" spans="1:5" x14ac:dyDescent="0.3">
      <c r="A2944" t="s">
        <v>59</v>
      </c>
      <c r="B2944">
        <v>2020</v>
      </c>
      <c r="C2944">
        <v>3</v>
      </c>
      <c r="D2944" t="s">
        <v>14</v>
      </c>
      <c r="E2944">
        <v>13</v>
      </c>
    </row>
    <row r="2945" spans="1:5" x14ac:dyDescent="0.3">
      <c r="A2945" t="s">
        <v>59</v>
      </c>
      <c r="B2945">
        <v>2020</v>
      </c>
      <c r="C2945">
        <v>4</v>
      </c>
      <c r="D2945" t="s">
        <v>5</v>
      </c>
      <c r="E2945">
        <v>14</v>
      </c>
    </row>
    <row r="2946" spans="1:5" x14ac:dyDescent="0.3">
      <c r="A2946" t="s">
        <v>59</v>
      </c>
      <c r="B2946">
        <v>2020</v>
      </c>
      <c r="C2946">
        <v>4</v>
      </c>
      <c r="D2946" t="s">
        <v>10</v>
      </c>
      <c r="E2946">
        <v>4</v>
      </c>
    </row>
    <row r="2947" spans="1:5" x14ac:dyDescent="0.3">
      <c r="A2947" t="s">
        <v>59</v>
      </c>
      <c r="B2947">
        <v>2020</v>
      </c>
      <c r="C2947">
        <v>4</v>
      </c>
      <c r="D2947" t="s">
        <v>6</v>
      </c>
      <c r="E2947">
        <v>17</v>
      </c>
    </row>
    <row r="2948" spans="1:5" x14ac:dyDescent="0.3">
      <c r="A2948" t="s">
        <v>59</v>
      </c>
      <c r="B2948">
        <v>2020</v>
      </c>
      <c r="C2948">
        <v>4</v>
      </c>
      <c r="D2948" t="s">
        <v>12</v>
      </c>
      <c r="E2948">
        <v>8</v>
      </c>
    </row>
    <row r="2949" spans="1:5" x14ac:dyDescent="0.3">
      <c r="A2949" t="s">
        <v>59</v>
      </c>
      <c r="B2949">
        <v>2020</v>
      </c>
      <c r="C2949">
        <v>4</v>
      </c>
      <c r="D2949" t="s">
        <v>7</v>
      </c>
      <c r="E2949">
        <v>15</v>
      </c>
    </row>
    <row r="2950" spans="1:5" x14ac:dyDescent="0.3">
      <c r="A2950" t="s">
        <v>59</v>
      </c>
      <c r="B2950">
        <v>2020</v>
      </c>
      <c r="C2950">
        <v>4</v>
      </c>
      <c r="D2950" t="s">
        <v>8</v>
      </c>
      <c r="E2950">
        <v>25</v>
      </c>
    </row>
    <row r="2951" spans="1:5" x14ac:dyDescent="0.3">
      <c r="A2951" t="s">
        <v>59</v>
      </c>
      <c r="B2951">
        <v>2020</v>
      </c>
      <c r="C2951">
        <v>4</v>
      </c>
      <c r="D2951" t="s">
        <v>14</v>
      </c>
      <c r="E2951">
        <v>13</v>
      </c>
    </row>
    <row r="2952" spans="1:5" x14ac:dyDescent="0.3">
      <c r="A2952" t="s">
        <v>59</v>
      </c>
      <c r="B2952">
        <v>2021</v>
      </c>
      <c r="C2952">
        <v>1</v>
      </c>
      <c r="D2952" t="s">
        <v>5</v>
      </c>
      <c r="E2952">
        <v>16</v>
      </c>
    </row>
    <row r="2953" spans="1:5" x14ac:dyDescent="0.3">
      <c r="A2953" t="s">
        <v>59</v>
      </c>
      <c r="B2953">
        <v>2021</v>
      </c>
      <c r="C2953">
        <v>1</v>
      </c>
      <c r="D2953" t="s">
        <v>10</v>
      </c>
      <c r="E2953">
        <v>4</v>
      </c>
    </row>
    <row r="2954" spans="1:5" x14ac:dyDescent="0.3">
      <c r="A2954" t="s">
        <v>59</v>
      </c>
      <c r="B2954">
        <v>2021</v>
      </c>
      <c r="C2954">
        <v>1</v>
      </c>
      <c r="D2954" t="s">
        <v>6</v>
      </c>
      <c r="E2954">
        <v>20</v>
      </c>
    </row>
    <row r="2955" spans="1:5" x14ac:dyDescent="0.3">
      <c r="A2955" t="s">
        <v>59</v>
      </c>
      <c r="B2955">
        <v>2021</v>
      </c>
      <c r="C2955">
        <v>1</v>
      </c>
      <c r="D2955" t="s">
        <v>12</v>
      </c>
      <c r="E2955">
        <v>11</v>
      </c>
    </row>
    <row r="2956" spans="1:5" x14ac:dyDescent="0.3">
      <c r="A2956" t="s">
        <v>59</v>
      </c>
      <c r="B2956">
        <v>2021</v>
      </c>
      <c r="C2956">
        <v>1</v>
      </c>
      <c r="D2956" t="s">
        <v>7</v>
      </c>
      <c r="E2956">
        <v>15</v>
      </c>
    </row>
    <row r="2957" spans="1:5" x14ac:dyDescent="0.3">
      <c r="A2957" t="s">
        <v>59</v>
      </c>
      <c r="B2957">
        <v>2021</v>
      </c>
      <c r="C2957">
        <v>1</v>
      </c>
      <c r="D2957" t="s">
        <v>8</v>
      </c>
      <c r="E2957">
        <v>27</v>
      </c>
    </row>
    <row r="2958" spans="1:5" x14ac:dyDescent="0.3">
      <c r="A2958" t="s">
        <v>59</v>
      </c>
      <c r="B2958">
        <v>2021</v>
      </c>
      <c r="C2958">
        <v>1</v>
      </c>
      <c r="D2958" t="s">
        <v>14</v>
      </c>
      <c r="E2958">
        <v>13</v>
      </c>
    </row>
    <row r="2959" spans="1:5" x14ac:dyDescent="0.3">
      <c r="A2959" t="s">
        <v>59</v>
      </c>
      <c r="B2959">
        <v>2021</v>
      </c>
      <c r="C2959">
        <v>2</v>
      </c>
      <c r="D2959" t="s">
        <v>5</v>
      </c>
      <c r="E2959">
        <v>18</v>
      </c>
    </row>
    <row r="2960" spans="1:5" x14ac:dyDescent="0.3">
      <c r="A2960" t="s">
        <v>59</v>
      </c>
      <c r="B2960">
        <v>2021</v>
      </c>
      <c r="C2960">
        <v>2</v>
      </c>
      <c r="D2960" t="s">
        <v>6</v>
      </c>
      <c r="E2960">
        <v>34</v>
      </c>
    </row>
    <row r="2961" spans="1:5" x14ac:dyDescent="0.3">
      <c r="A2961" t="s">
        <v>59</v>
      </c>
      <c r="B2961">
        <v>2021</v>
      </c>
      <c r="C2961">
        <v>2</v>
      </c>
      <c r="D2961" t="s">
        <v>7</v>
      </c>
      <c r="E2961">
        <v>16</v>
      </c>
    </row>
    <row r="2962" spans="1:5" x14ac:dyDescent="0.3">
      <c r="A2962" t="s">
        <v>59</v>
      </c>
      <c r="B2962">
        <v>2021</v>
      </c>
      <c r="C2962">
        <v>2</v>
      </c>
      <c r="D2962" t="s">
        <v>8</v>
      </c>
      <c r="E2962">
        <v>34</v>
      </c>
    </row>
    <row r="2963" spans="1:5" x14ac:dyDescent="0.3">
      <c r="A2963" t="s">
        <v>59</v>
      </c>
      <c r="B2963">
        <v>2021</v>
      </c>
      <c r="C2963">
        <v>3</v>
      </c>
      <c r="D2963" t="s">
        <v>5</v>
      </c>
      <c r="E2963">
        <v>19</v>
      </c>
    </row>
    <row r="2964" spans="1:5" x14ac:dyDescent="0.3">
      <c r="A2964" t="s">
        <v>59</v>
      </c>
      <c r="B2964">
        <v>2021</v>
      </c>
      <c r="C2964">
        <v>3</v>
      </c>
      <c r="D2964" t="s">
        <v>6</v>
      </c>
      <c r="E2964">
        <v>33</v>
      </c>
    </row>
    <row r="2965" spans="1:5" x14ac:dyDescent="0.3">
      <c r="A2965" t="s">
        <v>59</v>
      </c>
      <c r="B2965">
        <v>2021</v>
      </c>
      <c r="C2965">
        <v>3</v>
      </c>
      <c r="D2965" t="s">
        <v>7</v>
      </c>
      <c r="E2965">
        <v>19</v>
      </c>
    </row>
    <row r="2966" spans="1:5" x14ac:dyDescent="0.3">
      <c r="A2966" t="s">
        <v>59</v>
      </c>
      <c r="B2966">
        <v>2021</v>
      </c>
      <c r="C2966">
        <v>3</v>
      </c>
      <c r="D2966" t="s">
        <v>8</v>
      </c>
      <c r="E2966">
        <v>36</v>
      </c>
    </row>
    <row r="2967" spans="1:5" x14ac:dyDescent="0.3">
      <c r="A2967" t="s">
        <v>59</v>
      </c>
      <c r="B2967">
        <v>2021</v>
      </c>
      <c r="C2967">
        <v>4</v>
      </c>
      <c r="D2967" t="s">
        <v>5</v>
      </c>
      <c r="E2967">
        <v>17</v>
      </c>
    </row>
    <row r="2968" spans="1:5" x14ac:dyDescent="0.3">
      <c r="A2968" t="s">
        <v>59</v>
      </c>
      <c r="B2968">
        <v>2021</v>
      </c>
      <c r="C2968">
        <v>4</v>
      </c>
      <c r="D2968" t="s">
        <v>6</v>
      </c>
      <c r="E2968">
        <v>35</v>
      </c>
    </row>
    <row r="2969" spans="1:5" x14ac:dyDescent="0.3">
      <c r="A2969" t="s">
        <v>59</v>
      </c>
      <c r="B2969">
        <v>2021</v>
      </c>
      <c r="C2969">
        <v>4</v>
      </c>
      <c r="D2969" t="s">
        <v>7</v>
      </c>
      <c r="E2969">
        <v>17</v>
      </c>
    </row>
    <row r="2970" spans="1:5" x14ac:dyDescent="0.3">
      <c r="A2970" t="s">
        <v>59</v>
      </c>
      <c r="B2970">
        <v>2021</v>
      </c>
      <c r="C2970">
        <v>4</v>
      </c>
      <c r="D2970" t="s">
        <v>8</v>
      </c>
      <c r="E2970">
        <v>42</v>
      </c>
    </row>
    <row r="2971" spans="1:5" x14ac:dyDescent="0.3">
      <c r="A2971" t="s">
        <v>60</v>
      </c>
      <c r="B2971">
        <v>2019</v>
      </c>
      <c r="C2971">
        <v>1</v>
      </c>
      <c r="D2971" t="s">
        <v>5</v>
      </c>
      <c r="E2971">
        <v>37</v>
      </c>
    </row>
    <row r="2972" spans="1:5" x14ac:dyDescent="0.3">
      <c r="A2972" t="s">
        <v>60</v>
      </c>
      <c r="B2972">
        <v>2019</v>
      </c>
      <c r="C2972">
        <v>1</v>
      </c>
      <c r="D2972" t="s">
        <v>10</v>
      </c>
      <c r="E2972">
        <v>15</v>
      </c>
    </row>
    <row r="2973" spans="1:5" x14ac:dyDescent="0.3">
      <c r="A2973" t="s">
        <v>60</v>
      </c>
      <c r="B2973">
        <v>2019</v>
      </c>
      <c r="C2973">
        <v>1</v>
      </c>
      <c r="D2973" t="s">
        <v>6</v>
      </c>
      <c r="E2973">
        <v>48</v>
      </c>
    </row>
    <row r="2974" spans="1:5" x14ac:dyDescent="0.3">
      <c r="A2974" t="s">
        <v>60</v>
      </c>
      <c r="B2974">
        <v>2019</v>
      </c>
      <c r="C2974">
        <v>1</v>
      </c>
      <c r="D2974" t="s">
        <v>11</v>
      </c>
      <c r="E2974">
        <v>1</v>
      </c>
    </row>
    <row r="2975" spans="1:5" x14ac:dyDescent="0.3">
      <c r="A2975" t="s">
        <v>60</v>
      </c>
      <c r="B2975">
        <v>2019</v>
      </c>
      <c r="C2975">
        <v>1</v>
      </c>
      <c r="D2975" t="s">
        <v>12</v>
      </c>
      <c r="E2975">
        <v>20</v>
      </c>
    </row>
    <row r="2976" spans="1:5" x14ac:dyDescent="0.3">
      <c r="A2976" t="s">
        <v>60</v>
      </c>
      <c r="B2976">
        <v>2019</v>
      </c>
      <c r="C2976">
        <v>1</v>
      </c>
      <c r="D2976" t="s">
        <v>7</v>
      </c>
      <c r="E2976">
        <v>61</v>
      </c>
    </row>
    <row r="2977" spans="1:5" x14ac:dyDescent="0.3">
      <c r="A2977" t="s">
        <v>60</v>
      </c>
      <c r="B2977">
        <v>2019</v>
      </c>
      <c r="C2977">
        <v>1</v>
      </c>
      <c r="D2977" t="s">
        <v>13</v>
      </c>
      <c r="E2977">
        <v>2</v>
      </c>
    </row>
    <row r="2978" spans="1:5" x14ac:dyDescent="0.3">
      <c r="A2978" t="s">
        <v>60</v>
      </c>
      <c r="B2978">
        <v>2019</v>
      </c>
      <c r="C2978">
        <v>1</v>
      </c>
      <c r="D2978" t="s">
        <v>8</v>
      </c>
      <c r="E2978">
        <v>49</v>
      </c>
    </row>
    <row r="2979" spans="1:5" x14ac:dyDescent="0.3">
      <c r="A2979" t="s">
        <v>60</v>
      </c>
      <c r="B2979">
        <v>2019</v>
      </c>
      <c r="C2979">
        <v>1</v>
      </c>
      <c r="D2979" t="s">
        <v>14</v>
      </c>
      <c r="E2979">
        <v>34</v>
      </c>
    </row>
    <row r="2980" spans="1:5" x14ac:dyDescent="0.3">
      <c r="A2980" t="s">
        <v>60</v>
      </c>
      <c r="B2980">
        <v>2019</v>
      </c>
      <c r="C2980">
        <v>2</v>
      </c>
      <c r="D2980" t="s">
        <v>5</v>
      </c>
      <c r="E2980">
        <v>33</v>
      </c>
    </row>
    <row r="2981" spans="1:5" x14ac:dyDescent="0.3">
      <c r="A2981" t="s">
        <v>60</v>
      </c>
      <c r="B2981">
        <v>2019</v>
      </c>
      <c r="C2981">
        <v>2</v>
      </c>
      <c r="D2981" t="s">
        <v>10</v>
      </c>
      <c r="E2981">
        <v>11</v>
      </c>
    </row>
    <row r="2982" spans="1:5" x14ac:dyDescent="0.3">
      <c r="A2982" t="s">
        <v>60</v>
      </c>
      <c r="B2982">
        <v>2019</v>
      </c>
      <c r="C2982">
        <v>2</v>
      </c>
      <c r="D2982" t="s">
        <v>6</v>
      </c>
      <c r="E2982">
        <v>40</v>
      </c>
    </row>
    <row r="2983" spans="1:5" x14ac:dyDescent="0.3">
      <c r="A2983" t="s">
        <v>60</v>
      </c>
      <c r="B2983">
        <v>2019</v>
      </c>
      <c r="C2983">
        <v>2</v>
      </c>
      <c r="D2983" t="s">
        <v>11</v>
      </c>
      <c r="E2983">
        <v>1</v>
      </c>
    </row>
    <row r="2984" spans="1:5" x14ac:dyDescent="0.3">
      <c r="A2984" t="s">
        <v>60</v>
      </c>
      <c r="B2984">
        <v>2019</v>
      </c>
      <c r="C2984">
        <v>2</v>
      </c>
      <c r="D2984" t="s">
        <v>12</v>
      </c>
      <c r="E2984">
        <v>18</v>
      </c>
    </row>
    <row r="2985" spans="1:5" x14ac:dyDescent="0.3">
      <c r="A2985" t="s">
        <v>60</v>
      </c>
      <c r="B2985">
        <v>2019</v>
      </c>
      <c r="C2985">
        <v>2</v>
      </c>
      <c r="D2985" t="s">
        <v>7</v>
      </c>
      <c r="E2985">
        <v>57</v>
      </c>
    </row>
    <row r="2986" spans="1:5" x14ac:dyDescent="0.3">
      <c r="A2986" t="s">
        <v>60</v>
      </c>
      <c r="B2986">
        <v>2019</v>
      </c>
      <c r="C2986">
        <v>2</v>
      </c>
      <c r="D2986" t="s">
        <v>13</v>
      </c>
      <c r="E2986">
        <v>2</v>
      </c>
    </row>
    <row r="2987" spans="1:5" x14ac:dyDescent="0.3">
      <c r="A2987" t="s">
        <v>60</v>
      </c>
      <c r="B2987">
        <v>2019</v>
      </c>
      <c r="C2987">
        <v>2</v>
      </c>
      <c r="D2987" t="s">
        <v>8</v>
      </c>
      <c r="E2987">
        <v>49</v>
      </c>
    </row>
    <row r="2988" spans="1:5" x14ac:dyDescent="0.3">
      <c r="A2988" t="s">
        <v>60</v>
      </c>
      <c r="B2988">
        <v>2019</v>
      </c>
      <c r="C2988">
        <v>2</v>
      </c>
      <c r="D2988" t="s">
        <v>14</v>
      </c>
      <c r="E2988">
        <v>27</v>
      </c>
    </row>
    <row r="2989" spans="1:5" x14ac:dyDescent="0.3">
      <c r="A2989" t="s">
        <v>60</v>
      </c>
      <c r="B2989">
        <v>2019</v>
      </c>
      <c r="C2989">
        <v>3</v>
      </c>
      <c r="D2989" t="s">
        <v>5</v>
      </c>
      <c r="E2989">
        <v>34</v>
      </c>
    </row>
    <row r="2990" spans="1:5" x14ac:dyDescent="0.3">
      <c r="A2990" t="s">
        <v>60</v>
      </c>
      <c r="B2990">
        <v>2019</v>
      </c>
      <c r="C2990">
        <v>3</v>
      </c>
      <c r="D2990" t="s">
        <v>10</v>
      </c>
      <c r="E2990">
        <v>11</v>
      </c>
    </row>
    <row r="2991" spans="1:5" x14ac:dyDescent="0.3">
      <c r="A2991" t="s">
        <v>60</v>
      </c>
      <c r="B2991">
        <v>2019</v>
      </c>
      <c r="C2991">
        <v>3</v>
      </c>
      <c r="D2991" t="s">
        <v>6</v>
      </c>
      <c r="E2991">
        <v>41</v>
      </c>
    </row>
    <row r="2992" spans="1:5" x14ac:dyDescent="0.3">
      <c r="A2992" t="s">
        <v>60</v>
      </c>
      <c r="B2992">
        <v>2019</v>
      </c>
      <c r="C2992">
        <v>3</v>
      </c>
      <c r="D2992" t="s">
        <v>11</v>
      </c>
      <c r="E2992">
        <v>1</v>
      </c>
    </row>
    <row r="2993" spans="1:5" x14ac:dyDescent="0.3">
      <c r="A2993" t="s">
        <v>60</v>
      </c>
      <c r="B2993">
        <v>2019</v>
      </c>
      <c r="C2993">
        <v>3</v>
      </c>
      <c r="D2993" t="s">
        <v>12</v>
      </c>
      <c r="E2993">
        <v>25</v>
      </c>
    </row>
    <row r="2994" spans="1:5" x14ac:dyDescent="0.3">
      <c r="A2994" t="s">
        <v>60</v>
      </c>
      <c r="B2994">
        <v>2019</v>
      </c>
      <c r="C2994">
        <v>3</v>
      </c>
      <c r="D2994" t="s">
        <v>7</v>
      </c>
      <c r="E2994">
        <v>57</v>
      </c>
    </row>
    <row r="2995" spans="1:5" x14ac:dyDescent="0.3">
      <c r="A2995" t="s">
        <v>60</v>
      </c>
      <c r="B2995">
        <v>2019</v>
      </c>
      <c r="C2995">
        <v>3</v>
      </c>
      <c r="D2995" t="s">
        <v>13</v>
      </c>
      <c r="E2995">
        <v>3</v>
      </c>
    </row>
    <row r="2996" spans="1:5" x14ac:dyDescent="0.3">
      <c r="A2996" t="s">
        <v>60</v>
      </c>
      <c r="B2996">
        <v>2019</v>
      </c>
      <c r="C2996">
        <v>3</v>
      </c>
      <c r="D2996" t="s">
        <v>8</v>
      </c>
      <c r="E2996">
        <v>48</v>
      </c>
    </row>
    <row r="2997" spans="1:5" x14ac:dyDescent="0.3">
      <c r="A2997" t="s">
        <v>60</v>
      </c>
      <c r="B2997">
        <v>2019</v>
      </c>
      <c r="C2997">
        <v>3</v>
      </c>
      <c r="D2997" t="s">
        <v>14</v>
      </c>
      <c r="E2997">
        <v>26</v>
      </c>
    </row>
    <row r="2998" spans="1:5" x14ac:dyDescent="0.3">
      <c r="A2998" t="s">
        <v>60</v>
      </c>
      <c r="B2998">
        <v>2019</v>
      </c>
      <c r="C2998">
        <v>4</v>
      </c>
      <c r="D2998" t="s">
        <v>5</v>
      </c>
      <c r="E2998">
        <v>36</v>
      </c>
    </row>
    <row r="2999" spans="1:5" x14ac:dyDescent="0.3">
      <c r="A2999" t="s">
        <v>60</v>
      </c>
      <c r="B2999">
        <v>2019</v>
      </c>
      <c r="C2999">
        <v>4</v>
      </c>
      <c r="D2999" t="s">
        <v>10</v>
      </c>
      <c r="E2999">
        <v>9</v>
      </c>
    </row>
    <row r="3000" spans="1:5" x14ac:dyDescent="0.3">
      <c r="A3000" t="s">
        <v>60</v>
      </c>
      <c r="B3000">
        <v>2019</v>
      </c>
      <c r="C3000">
        <v>4</v>
      </c>
      <c r="D3000" t="s">
        <v>6</v>
      </c>
      <c r="E3000">
        <v>40</v>
      </c>
    </row>
    <row r="3001" spans="1:5" x14ac:dyDescent="0.3">
      <c r="A3001" t="s">
        <v>60</v>
      </c>
      <c r="B3001">
        <v>2019</v>
      </c>
      <c r="C3001">
        <v>4</v>
      </c>
      <c r="D3001" t="s">
        <v>11</v>
      </c>
      <c r="E3001">
        <v>1</v>
      </c>
    </row>
    <row r="3002" spans="1:5" x14ac:dyDescent="0.3">
      <c r="A3002" t="s">
        <v>60</v>
      </c>
      <c r="B3002">
        <v>2019</v>
      </c>
      <c r="C3002">
        <v>4</v>
      </c>
      <c r="D3002" t="s">
        <v>12</v>
      </c>
      <c r="E3002">
        <v>25</v>
      </c>
    </row>
    <row r="3003" spans="1:5" x14ac:dyDescent="0.3">
      <c r="A3003" t="s">
        <v>60</v>
      </c>
      <c r="B3003">
        <v>2019</v>
      </c>
      <c r="C3003">
        <v>4</v>
      </c>
      <c r="D3003" t="s">
        <v>7</v>
      </c>
      <c r="E3003">
        <v>57</v>
      </c>
    </row>
    <row r="3004" spans="1:5" x14ac:dyDescent="0.3">
      <c r="A3004" t="s">
        <v>60</v>
      </c>
      <c r="B3004">
        <v>2019</v>
      </c>
      <c r="C3004">
        <v>4</v>
      </c>
      <c r="D3004" t="s">
        <v>13</v>
      </c>
      <c r="E3004">
        <v>2</v>
      </c>
    </row>
    <row r="3005" spans="1:5" x14ac:dyDescent="0.3">
      <c r="A3005" t="s">
        <v>60</v>
      </c>
      <c r="B3005">
        <v>2019</v>
      </c>
      <c r="C3005">
        <v>4</v>
      </c>
      <c r="D3005" t="s">
        <v>8</v>
      </c>
      <c r="E3005">
        <v>47</v>
      </c>
    </row>
    <row r="3006" spans="1:5" x14ac:dyDescent="0.3">
      <c r="A3006" t="s">
        <v>60</v>
      </c>
      <c r="B3006">
        <v>2019</v>
      </c>
      <c r="C3006">
        <v>4</v>
      </c>
      <c r="D3006" t="s">
        <v>14</v>
      </c>
      <c r="E3006">
        <v>24</v>
      </c>
    </row>
    <row r="3007" spans="1:5" x14ac:dyDescent="0.3">
      <c r="A3007" t="s">
        <v>60</v>
      </c>
      <c r="B3007">
        <v>2020</v>
      </c>
      <c r="C3007">
        <v>1</v>
      </c>
      <c r="D3007" t="s">
        <v>5</v>
      </c>
      <c r="E3007">
        <v>33</v>
      </c>
    </row>
    <row r="3008" spans="1:5" x14ac:dyDescent="0.3">
      <c r="A3008" t="s">
        <v>60</v>
      </c>
      <c r="B3008">
        <v>2020</v>
      </c>
      <c r="C3008">
        <v>1</v>
      </c>
      <c r="D3008" t="s">
        <v>10</v>
      </c>
      <c r="E3008">
        <v>7</v>
      </c>
    </row>
    <row r="3009" spans="1:5" x14ac:dyDescent="0.3">
      <c r="A3009" t="s">
        <v>60</v>
      </c>
      <c r="B3009">
        <v>2020</v>
      </c>
      <c r="C3009">
        <v>1</v>
      </c>
      <c r="D3009" t="s">
        <v>6</v>
      </c>
      <c r="E3009">
        <v>50</v>
      </c>
    </row>
    <row r="3010" spans="1:5" x14ac:dyDescent="0.3">
      <c r="A3010" t="s">
        <v>60</v>
      </c>
      <c r="B3010">
        <v>2020</v>
      </c>
      <c r="C3010">
        <v>1</v>
      </c>
      <c r="D3010" t="s">
        <v>11</v>
      </c>
      <c r="E3010">
        <v>1</v>
      </c>
    </row>
    <row r="3011" spans="1:5" x14ac:dyDescent="0.3">
      <c r="A3011" t="s">
        <v>60</v>
      </c>
      <c r="B3011">
        <v>2020</v>
      </c>
      <c r="C3011">
        <v>1</v>
      </c>
      <c r="D3011" t="s">
        <v>12</v>
      </c>
      <c r="E3011">
        <v>24</v>
      </c>
    </row>
    <row r="3012" spans="1:5" x14ac:dyDescent="0.3">
      <c r="A3012" t="s">
        <v>60</v>
      </c>
      <c r="B3012">
        <v>2020</v>
      </c>
      <c r="C3012">
        <v>1</v>
      </c>
      <c r="D3012" t="s">
        <v>7</v>
      </c>
      <c r="E3012">
        <v>49</v>
      </c>
    </row>
    <row r="3013" spans="1:5" x14ac:dyDescent="0.3">
      <c r="A3013" t="s">
        <v>60</v>
      </c>
      <c r="B3013">
        <v>2020</v>
      </c>
      <c r="C3013">
        <v>1</v>
      </c>
      <c r="D3013" t="s">
        <v>13</v>
      </c>
      <c r="E3013">
        <v>3</v>
      </c>
    </row>
    <row r="3014" spans="1:5" x14ac:dyDescent="0.3">
      <c r="A3014" t="s">
        <v>60</v>
      </c>
      <c r="B3014">
        <v>2020</v>
      </c>
      <c r="C3014">
        <v>1</v>
      </c>
      <c r="D3014" t="s">
        <v>8</v>
      </c>
      <c r="E3014">
        <v>45</v>
      </c>
    </row>
    <row r="3015" spans="1:5" x14ac:dyDescent="0.3">
      <c r="A3015" t="s">
        <v>60</v>
      </c>
      <c r="B3015">
        <v>2020</v>
      </c>
      <c r="C3015">
        <v>1</v>
      </c>
      <c r="D3015" t="s">
        <v>14</v>
      </c>
      <c r="E3015">
        <v>25</v>
      </c>
    </row>
    <row r="3016" spans="1:5" x14ac:dyDescent="0.3">
      <c r="A3016" t="s">
        <v>60</v>
      </c>
      <c r="B3016">
        <v>2020</v>
      </c>
      <c r="C3016">
        <v>2</v>
      </c>
      <c r="D3016" t="s">
        <v>5</v>
      </c>
      <c r="E3016">
        <v>34</v>
      </c>
    </row>
    <row r="3017" spans="1:5" x14ac:dyDescent="0.3">
      <c r="A3017" t="s">
        <v>60</v>
      </c>
      <c r="B3017">
        <v>2020</v>
      </c>
      <c r="C3017">
        <v>2</v>
      </c>
      <c r="D3017" t="s">
        <v>10</v>
      </c>
      <c r="E3017">
        <v>6</v>
      </c>
    </row>
    <row r="3018" spans="1:5" x14ac:dyDescent="0.3">
      <c r="A3018" t="s">
        <v>60</v>
      </c>
      <c r="B3018">
        <v>2020</v>
      </c>
      <c r="C3018">
        <v>2</v>
      </c>
      <c r="D3018" t="s">
        <v>6</v>
      </c>
      <c r="E3018">
        <v>55</v>
      </c>
    </row>
    <row r="3019" spans="1:5" x14ac:dyDescent="0.3">
      <c r="A3019" t="s">
        <v>60</v>
      </c>
      <c r="B3019">
        <v>2020</v>
      </c>
      <c r="C3019">
        <v>2</v>
      </c>
      <c r="D3019" t="s">
        <v>11</v>
      </c>
      <c r="E3019">
        <v>1</v>
      </c>
    </row>
    <row r="3020" spans="1:5" x14ac:dyDescent="0.3">
      <c r="A3020" t="s">
        <v>60</v>
      </c>
      <c r="B3020">
        <v>2020</v>
      </c>
      <c r="C3020">
        <v>2</v>
      </c>
      <c r="D3020" t="s">
        <v>12</v>
      </c>
      <c r="E3020">
        <v>21</v>
      </c>
    </row>
    <row r="3021" spans="1:5" x14ac:dyDescent="0.3">
      <c r="A3021" t="s">
        <v>60</v>
      </c>
      <c r="B3021">
        <v>2020</v>
      </c>
      <c r="C3021">
        <v>2</v>
      </c>
      <c r="D3021" t="s">
        <v>7</v>
      </c>
      <c r="E3021">
        <v>51</v>
      </c>
    </row>
    <row r="3022" spans="1:5" x14ac:dyDescent="0.3">
      <c r="A3022" t="s">
        <v>60</v>
      </c>
      <c r="B3022">
        <v>2020</v>
      </c>
      <c r="C3022">
        <v>2</v>
      </c>
      <c r="D3022" t="s">
        <v>13</v>
      </c>
      <c r="E3022">
        <v>3</v>
      </c>
    </row>
    <row r="3023" spans="1:5" x14ac:dyDescent="0.3">
      <c r="A3023" t="s">
        <v>60</v>
      </c>
      <c r="B3023">
        <v>2020</v>
      </c>
      <c r="C3023">
        <v>2</v>
      </c>
      <c r="D3023" t="s">
        <v>8</v>
      </c>
      <c r="E3023">
        <v>50</v>
      </c>
    </row>
    <row r="3024" spans="1:5" x14ac:dyDescent="0.3">
      <c r="A3024" t="s">
        <v>60</v>
      </c>
      <c r="B3024">
        <v>2020</v>
      </c>
      <c r="C3024">
        <v>2</v>
      </c>
      <c r="D3024" t="s">
        <v>14</v>
      </c>
      <c r="E3024">
        <v>26</v>
      </c>
    </row>
    <row r="3025" spans="1:5" x14ac:dyDescent="0.3">
      <c r="A3025" t="s">
        <v>60</v>
      </c>
      <c r="B3025">
        <v>2020</v>
      </c>
      <c r="C3025">
        <v>3</v>
      </c>
      <c r="D3025" t="s">
        <v>5</v>
      </c>
      <c r="E3025">
        <v>33</v>
      </c>
    </row>
    <row r="3026" spans="1:5" x14ac:dyDescent="0.3">
      <c r="A3026" t="s">
        <v>60</v>
      </c>
      <c r="B3026">
        <v>2020</v>
      </c>
      <c r="C3026">
        <v>3</v>
      </c>
      <c r="D3026" t="s">
        <v>10</v>
      </c>
      <c r="E3026">
        <v>6</v>
      </c>
    </row>
    <row r="3027" spans="1:5" x14ac:dyDescent="0.3">
      <c r="A3027" t="s">
        <v>60</v>
      </c>
      <c r="B3027">
        <v>2020</v>
      </c>
      <c r="C3027">
        <v>3</v>
      </c>
      <c r="D3027" t="s">
        <v>6</v>
      </c>
      <c r="E3027">
        <v>49</v>
      </c>
    </row>
    <row r="3028" spans="1:5" x14ac:dyDescent="0.3">
      <c r="A3028" t="s">
        <v>60</v>
      </c>
      <c r="B3028">
        <v>2020</v>
      </c>
      <c r="C3028">
        <v>3</v>
      </c>
      <c r="D3028" t="s">
        <v>11</v>
      </c>
      <c r="E3028">
        <v>1</v>
      </c>
    </row>
    <row r="3029" spans="1:5" x14ac:dyDescent="0.3">
      <c r="A3029" t="s">
        <v>60</v>
      </c>
      <c r="B3029">
        <v>2020</v>
      </c>
      <c r="C3029">
        <v>3</v>
      </c>
      <c r="D3029" t="s">
        <v>12</v>
      </c>
      <c r="E3029">
        <v>20</v>
      </c>
    </row>
    <row r="3030" spans="1:5" x14ac:dyDescent="0.3">
      <c r="A3030" t="s">
        <v>60</v>
      </c>
      <c r="B3030">
        <v>2020</v>
      </c>
      <c r="C3030">
        <v>3</v>
      </c>
      <c r="D3030" t="s">
        <v>7</v>
      </c>
      <c r="E3030">
        <v>53</v>
      </c>
    </row>
    <row r="3031" spans="1:5" x14ac:dyDescent="0.3">
      <c r="A3031" t="s">
        <v>60</v>
      </c>
      <c r="B3031">
        <v>2020</v>
      </c>
      <c r="C3031">
        <v>3</v>
      </c>
      <c r="D3031" t="s">
        <v>13</v>
      </c>
      <c r="E3031">
        <v>3</v>
      </c>
    </row>
    <row r="3032" spans="1:5" x14ac:dyDescent="0.3">
      <c r="A3032" t="s">
        <v>60</v>
      </c>
      <c r="B3032">
        <v>2020</v>
      </c>
      <c r="C3032">
        <v>3</v>
      </c>
      <c r="D3032" t="s">
        <v>8</v>
      </c>
      <c r="E3032">
        <v>52</v>
      </c>
    </row>
    <row r="3033" spans="1:5" x14ac:dyDescent="0.3">
      <c r="A3033" t="s">
        <v>60</v>
      </c>
      <c r="B3033">
        <v>2020</v>
      </c>
      <c r="C3033">
        <v>3</v>
      </c>
      <c r="D3033" t="s">
        <v>14</v>
      </c>
      <c r="E3033">
        <v>26</v>
      </c>
    </row>
    <row r="3034" spans="1:5" x14ac:dyDescent="0.3">
      <c r="A3034" t="s">
        <v>60</v>
      </c>
      <c r="B3034">
        <v>2020</v>
      </c>
      <c r="C3034">
        <v>4</v>
      </c>
      <c r="D3034" t="s">
        <v>5</v>
      </c>
      <c r="E3034">
        <v>33</v>
      </c>
    </row>
    <row r="3035" spans="1:5" x14ac:dyDescent="0.3">
      <c r="A3035" t="s">
        <v>60</v>
      </c>
      <c r="B3035">
        <v>2020</v>
      </c>
      <c r="C3035">
        <v>4</v>
      </c>
      <c r="D3035" t="s">
        <v>10</v>
      </c>
      <c r="E3035">
        <v>7</v>
      </c>
    </row>
    <row r="3036" spans="1:5" x14ac:dyDescent="0.3">
      <c r="A3036" t="s">
        <v>60</v>
      </c>
      <c r="B3036">
        <v>2020</v>
      </c>
      <c r="C3036">
        <v>4</v>
      </c>
      <c r="D3036" t="s">
        <v>6</v>
      </c>
      <c r="E3036">
        <v>53</v>
      </c>
    </row>
    <row r="3037" spans="1:5" x14ac:dyDescent="0.3">
      <c r="A3037" t="s">
        <v>60</v>
      </c>
      <c r="B3037">
        <v>2020</v>
      </c>
      <c r="C3037">
        <v>4</v>
      </c>
      <c r="D3037" t="s">
        <v>11</v>
      </c>
      <c r="E3037">
        <v>1</v>
      </c>
    </row>
    <row r="3038" spans="1:5" x14ac:dyDescent="0.3">
      <c r="A3038" t="s">
        <v>60</v>
      </c>
      <c r="B3038">
        <v>2020</v>
      </c>
      <c r="C3038">
        <v>4</v>
      </c>
      <c r="D3038" t="s">
        <v>12</v>
      </c>
      <c r="E3038">
        <v>24</v>
      </c>
    </row>
    <row r="3039" spans="1:5" x14ac:dyDescent="0.3">
      <c r="A3039" t="s">
        <v>60</v>
      </c>
      <c r="B3039">
        <v>2020</v>
      </c>
      <c r="C3039">
        <v>4</v>
      </c>
      <c r="D3039" t="s">
        <v>7</v>
      </c>
      <c r="E3039">
        <v>48</v>
      </c>
    </row>
    <row r="3040" spans="1:5" x14ac:dyDescent="0.3">
      <c r="A3040" t="s">
        <v>60</v>
      </c>
      <c r="B3040">
        <v>2020</v>
      </c>
      <c r="C3040">
        <v>4</v>
      </c>
      <c r="D3040" t="s">
        <v>13</v>
      </c>
      <c r="E3040">
        <v>4</v>
      </c>
    </row>
    <row r="3041" spans="1:5" x14ac:dyDescent="0.3">
      <c r="A3041" t="s">
        <v>60</v>
      </c>
      <c r="B3041">
        <v>2020</v>
      </c>
      <c r="C3041">
        <v>4</v>
      </c>
      <c r="D3041" t="s">
        <v>8</v>
      </c>
      <c r="E3041">
        <v>56</v>
      </c>
    </row>
    <row r="3042" spans="1:5" x14ac:dyDescent="0.3">
      <c r="A3042" t="s">
        <v>60</v>
      </c>
      <c r="B3042">
        <v>2020</v>
      </c>
      <c r="C3042">
        <v>4</v>
      </c>
      <c r="D3042" t="s">
        <v>14</v>
      </c>
      <c r="E3042">
        <v>28</v>
      </c>
    </row>
    <row r="3043" spans="1:5" x14ac:dyDescent="0.3">
      <c r="A3043" t="s">
        <v>60</v>
      </c>
      <c r="B3043">
        <v>2021</v>
      </c>
      <c r="C3043">
        <v>1</v>
      </c>
      <c r="D3043" t="s">
        <v>5</v>
      </c>
      <c r="E3043">
        <v>35</v>
      </c>
    </row>
    <row r="3044" spans="1:5" x14ac:dyDescent="0.3">
      <c r="A3044" t="s">
        <v>60</v>
      </c>
      <c r="B3044">
        <v>2021</v>
      </c>
      <c r="C3044">
        <v>1</v>
      </c>
      <c r="D3044" t="s">
        <v>10</v>
      </c>
      <c r="E3044">
        <v>7</v>
      </c>
    </row>
    <row r="3045" spans="1:5" x14ac:dyDescent="0.3">
      <c r="A3045" t="s">
        <v>60</v>
      </c>
      <c r="B3045">
        <v>2021</v>
      </c>
      <c r="C3045">
        <v>1</v>
      </c>
      <c r="D3045" t="s">
        <v>6</v>
      </c>
      <c r="E3045">
        <v>51</v>
      </c>
    </row>
    <row r="3046" spans="1:5" x14ac:dyDescent="0.3">
      <c r="A3046" t="s">
        <v>60</v>
      </c>
      <c r="B3046">
        <v>2021</v>
      </c>
      <c r="C3046">
        <v>1</v>
      </c>
      <c r="D3046" t="s">
        <v>11</v>
      </c>
      <c r="E3046">
        <v>1</v>
      </c>
    </row>
    <row r="3047" spans="1:5" x14ac:dyDescent="0.3">
      <c r="A3047" t="s">
        <v>60</v>
      </c>
      <c r="B3047">
        <v>2021</v>
      </c>
      <c r="C3047">
        <v>1</v>
      </c>
      <c r="D3047" t="s">
        <v>12</v>
      </c>
      <c r="E3047">
        <v>26</v>
      </c>
    </row>
    <row r="3048" spans="1:5" x14ac:dyDescent="0.3">
      <c r="A3048" t="s">
        <v>60</v>
      </c>
      <c r="B3048">
        <v>2021</v>
      </c>
      <c r="C3048">
        <v>1</v>
      </c>
      <c r="D3048" t="s">
        <v>7</v>
      </c>
      <c r="E3048">
        <v>58</v>
      </c>
    </row>
    <row r="3049" spans="1:5" x14ac:dyDescent="0.3">
      <c r="A3049" t="s">
        <v>60</v>
      </c>
      <c r="B3049">
        <v>2021</v>
      </c>
      <c r="C3049">
        <v>1</v>
      </c>
      <c r="D3049" t="s">
        <v>13</v>
      </c>
      <c r="E3049">
        <v>4</v>
      </c>
    </row>
    <row r="3050" spans="1:5" x14ac:dyDescent="0.3">
      <c r="A3050" t="s">
        <v>60</v>
      </c>
      <c r="B3050">
        <v>2021</v>
      </c>
      <c r="C3050">
        <v>1</v>
      </c>
      <c r="D3050" t="s">
        <v>8</v>
      </c>
      <c r="E3050">
        <v>56</v>
      </c>
    </row>
    <row r="3051" spans="1:5" x14ac:dyDescent="0.3">
      <c r="A3051" t="s">
        <v>60</v>
      </c>
      <c r="B3051">
        <v>2021</v>
      </c>
      <c r="C3051">
        <v>1</v>
      </c>
      <c r="D3051" t="s">
        <v>14</v>
      </c>
      <c r="E3051">
        <v>30</v>
      </c>
    </row>
    <row r="3052" spans="1:5" x14ac:dyDescent="0.3">
      <c r="A3052" t="s">
        <v>60</v>
      </c>
      <c r="B3052">
        <v>2021</v>
      </c>
      <c r="C3052">
        <v>3</v>
      </c>
      <c r="D3052" t="s">
        <v>5</v>
      </c>
      <c r="E3052">
        <v>38</v>
      </c>
    </row>
    <row r="3053" spans="1:5" x14ac:dyDescent="0.3">
      <c r="A3053" t="s">
        <v>60</v>
      </c>
      <c r="B3053">
        <v>2021</v>
      </c>
      <c r="C3053">
        <v>3</v>
      </c>
      <c r="D3053" t="s">
        <v>6</v>
      </c>
      <c r="E3053">
        <v>91</v>
      </c>
    </row>
    <row r="3054" spans="1:5" x14ac:dyDescent="0.3">
      <c r="A3054" t="s">
        <v>60</v>
      </c>
      <c r="B3054">
        <v>2021</v>
      </c>
      <c r="C3054">
        <v>3</v>
      </c>
      <c r="D3054" t="s">
        <v>7</v>
      </c>
      <c r="E3054">
        <v>54</v>
      </c>
    </row>
    <row r="3055" spans="1:5" x14ac:dyDescent="0.3">
      <c r="A3055" t="s">
        <v>60</v>
      </c>
      <c r="B3055">
        <v>2021</v>
      </c>
      <c r="C3055">
        <v>3</v>
      </c>
      <c r="D3055" t="s">
        <v>8</v>
      </c>
      <c r="E3055">
        <v>81</v>
      </c>
    </row>
    <row r="3056" spans="1:5" x14ac:dyDescent="0.3">
      <c r="A3056" t="s">
        <v>60</v>
      </c>
      <c r="B3056">
        <v>2021</v>
      </c>
      <c r="C3056">
        <v>4</v>
      </c>
      <c r="D3056" t="s">
        <v>5</v>
      </c>
      <c r="E3056">
        <v>37</v>
      </c>
    </row>
    <row r="3057" spans="1:5" x14ac:dyDescent="0.3">
      <c r="A3057" t="s">
        <v>60</v>
      </c>
      <c r="B3057">
        <v>2021</v>
      </c>
      <c r="C3057">
        <v>4</v>
      </c>
      <c r="D3057" t="s">
        <v>6</v>
      </c>
      <c r="E3057">
        <v>86</v>
      </c>
    </row>
    <row r="3058" spans="1:5" x14ac:dyDescent="0.3">
      <c r="A3058" t="s">
        <v>60</v>
      </c>
      <c r="B3058">
        <v>2021</v>
      </c>
      <c r="C3058">
        <v>4</v>
      </c>
      <c r="D3058" t="s">
        <v>7</v>
      </c>
      <c r="E3058">
        <v>58</v>
      </c>
    </row>
    <row r="3059" spans="1:5" x14ac:dyDescent="0.3">
      <c r="A3059" t="s">
        <v>60</v>
      </c>
      <c r="B3059">
        <v>2021</v>
      </c>
      <c r="C3059">
        <v>4</v>
      </c>
      <c r="D3059" t="s">
        <v>8</v>
      </c>
      <c r="E3059">
        <v>82</v>
      </c>
    </row>
    <row r="3060" spans="1:5" x14ac:dyDescent="0.3">
      <c r="A3060" t="s">
        <v>61</v>
      </c>
      <c r="B3060">
        <v>2019</v>
      </c>
      <c r="C3060">
        <v>1</v>
      </c>
      <c r="D3060" t="s">
        <v>5</v>
      </c>
      <c r="E3060">
        <v>24</v>
      </c>
    </row>
    <row r="3061" spans="1:5" x14ac:dyDescent="0.3">
      <c r="A3061" t="s">
        <v>61</v>
      </c>
      <c r="B3061">
        <v>2019</v>
      </c>
      <c r="C3061">
        <v>1</v>
      </c>
      <c r="D3061" t="s">
        <v>10</v>
      </c>
      <c r="E3061">
        <v>10</v>
      </c>
    </row>
    <row r="3062" spans="1:5" x14ac:dyDescent="0.3">
      <c r="A3062" t="s">
        <v>61</v>
      </c>
      <c r="B3062">
        <v>2019</v>
      </c>
      <c r="C3062">
        <v>1</v>
      </c>
      <c r="D3062" t="s">
        <v>6</v>
      </c>
      <c r="E3062">
        <v>31</v>
      </c>
    </row>
    <row r="3063" spans="1:5" x14ac:dyDescent="0.3">
      <c r="A3063" t="s">
        <v>61</v>
      </c>
      <c r="B3063">
        <v>2019</v>
      </c>
      <c r="C3063">
        <v>1</v>
      </c>
      <c r="D3063" t="s">
        <v>12</v>
      </c>
      <c r="E3063">
        <v>15</v>
      </c>
    </row>
    <row r="3064" spans="1:5" x14ac:dyDescent="0.3">
      <c r="A3064" t="s">
        <v>61</v>
      </c>
      <c r="B3064">
        <v>2019</v>
      </c>
      <c r="C3064">
        <v>1</v>
      </c>
      <c r="D3064" t="s">
        <v>7</v>
      </c>
      <c r="E3064">
        <v>55</v>
      </c>
    </row>
    <row r="3065" spans="1:5" x14ac:dyDescent="0.3">
      <c r="A3065" t="s">
        <v>61</v>
      </c>
      <c r="B3065">
        <v>2019</v>
      </c>
      <c r="C3065">
        <v>1</v>
      </c>
      <c r="D3065" t="s">
        <v>13</v>
      </c>
      <c r="E3065">
        <v>2</v>
      </c>
    </row>
    <row r="3066" spans="1:5" x14ac:dyDescent="0.3">
      <c r="A3066" t="s">
        <v>61</v>
      </c>
      <c r="B3066">
        <v>2019</v>
      </c>
      <c r="C3066">
        <v>1</v>
      </c>
      <c r="D3066" t="s">
        <v>8</v>
      </c>
      <c r="E3066">
        <v>35</v>
      </c>
    </row>
    <row r="3067" spans="1:5" x14ac:dyDescent="0.3">
      <c r="A3067" t="s">
        <v>61</v>
      </c>
      <c r="B3067">
        <v>2019</v>
      </c>
      <c r="C3067">
        <v>1</v>
      </c>
      <c r="D3067" t="s">
        <v>14</v>
      </c>
      <c r="E3067">
        <v>18</v>
      </c>
    </row>
    <row r="3068" spans="1:5" x14ac:dyDescent="0.3">
      <c r="A3068" t="s">
        <v>61</v>
      </c>
      <c r="B3068">
        <v>2019</v>
      </c>
      <c r="C3068">
        <v>2</v>
      </c>
      <c r="D3068" t="s">
        <v>5</v>
      </c>
      <c r="E3068">
        <v>24</v>
      </c>
    </row>
    <row r="3069" spans="1:5" x14ac:dyDescent="0.3">
      <c r="A3069" t="s">
        <v>61</v>
      </c>
      <c r="B3069">
        <v>2019</v>
      </c>
      <c r="C3069">
        <v>2</v>
      </c>
      <c r="D3069" t="s">
        <v>10</v>
      </c>
      <c r="E3069">
        <v>7</v>
      </c>
    </row>
    <row r="3070" spans="1:5" x14ac:dyDescent="0.3">
      <c r="A3070" t="s">
        <v>61</v>
      </c>
      <c r="B3070">
        <v>2019</v>
      </c>
      <c r="C3070">
        <v>2</v>
      </c>
      <c r="D3070" t="s">
        <v>6</v>
      </c>
      <c r="E3070">
        <v>30</v>
      </c>
    </row>
    <row r="3071" spans="1:5" x14ac:dyDescent="0.3">
      <c r="A3071" t="s">
        <v>61</v>
      </c>
      <c r="B3071">
        <v>2019</v>
      </c>
      <c r="C3071">
        <v>2</v>
      </c>
      <c r="D3071" t="s">
        <v>12</v>
      </c>
      <c r="E3071">
        <v>15</v>
      </c>
    </row>
    <row r="3072" spans="1:5" x14ac:dyDescent="0.3">
      <c r="A3072" t="s">
        <v>61</v>
      </c>
      <c r="B3072">
        <v>2019</v>
      </c>
      <c r="C3072">
        <v>2</v>
      </c>
      <c r="D3072" t="s">
        <v>7</v>
      </c>
      <c r="E3072">
        <v>56</v>
      </c>
    </row>
    <row r="3073" spans="1:5" x14ac:dyDescent="0.3">
      <c r="A3073" t="s">
        <v>61</v>
      </c>
      <c r="B3073">
        <v>2019</v>
      </c>
      <c r="C3073">
        <v>2</v>
      </c>
      <c r="D3073" t="s">
        <v>13</v>
      </c>
      <c r="E3073">
        <v>2</v>
      </c>
    </row>
    <row r="3074" spans="1:5" x14ac:dyDescent="0.3">
      <c r="A3074" t="s">
        <v>61</v>
      </c>
      <c r="B3074">
        <v>2019</v>
      </c>
      <c r="C3074">
        <v>2</v>
      </c>
      <c r="D3074" t="s">
        <v>8</v>
      </c>
      <c r="E3074">
        <v>32</v>
      </c>
    </row>
    <row r="3075" spans="1:5" x14ac:dyDescent="0.3">
      <c r="A3075" t="s">
        <v>61</v>
      </c>
      <c r="B3075">
        <v>2019</v>
      </c>
      <c r="C3075">
        <v>2</v>
      </c>
      <c r="D3075" t="s">
        <v>14</v>
      </c>
      <c r="E3075">
        <v>19</v>
      </c>
    </row>
    <row r="3076" spans="1:5" x14ac:dyDescent="0.3">
      <c r="A3076" t="s">
        <v>61</v>
      </c>
      <c r="B3076">
        <v>2019</v>
      </c>
      <c r="C3076">
        <v>3</v>
      </c>
      <c r="D3076" t="s">
        <v>5</v>
      </c>
      <c r="E3076">
        <v>26</v>
      </c>
    </row>
    <row r="3077" spans="1:5" x14ac:dyDescent="0.3">
      <c r="A3077" t="s">
        <v>61</v>
      </c>
      <c r="B3077">
        <v>2019</v>
      </c>
      <c r="C3077">
        <v>3</v>
      </c>
      <c r="D3077" t="s">
        <v>10</v>
      </c>
      <c r="E3077">
        <v>5</v>
      </c>
    </row>
    <row r="3078" spans="1:5" x14ac:dyDescent="0.3">
      <c r="A3078" t="s">
        <v>61</v>
      </c>
      <c r="B3078">
        <v>2019</v>
      </c>
      <c r="C3078">
        <v>3</v>
      </c>
      <c r="D3078" t="s">
        <v>6</v>
      </c>
      <c r="E3078">
        <v>25</v>
      </c>
    </row>
    <row r="3079" spans="1:5" x14ac:dyDescent="0.3">
      <c r="A3079" t="s">
        <v>61</v>
      </c>
      <c r="B3079">
        <v>2019</v>
      </c>
      <c r="C3079">
        <v>3</v>
      </c>
      <c r="D3079" t="s">
        <v>12</v>
      </c>
      <c r="E3079">
        <v>18</v>
      </c>
    </row>
    <row r="3080" spans="1:5" x14ac:dyDescent="0.3">
      <c r="A3080" t="s">
        <v>61</v>
      </c>
      <c r="B3080">
        <v>2019</v>
      </c>
      <c r="C3080">
        <v>3</v>
      </c>
      <c r="D3080" t="s">
        <v>7</v>
      </c>
      <c r="E3080">
        <v>52</v>
      </c>
    </row>
    <row r="3081" spans="1:5" x14ac:dyDescent="0.3">
      <c r="A3081" t="s">
        <v>61</v>
      </c>
      <c r="B3081">
        <v>2019</v>
      </c>
      <c r="C3081">
        <v>3</v>
      </c>
      <c r="D3081" t="s">
        <v>13</v>
      </c>
      <c r="E3081">
        <v>2</v>
      </c>
    </row>
    <row r="3082" spans="1:5" x14ac:dyDescent="0.3">
      <c r="A3082" t="s">
        <v>61</v>
      </c>
      <c r="B3082">
        <v>2019</v>
      </c>
      <c r="C3082">
        <v>3</v>
      </c>
      <c r="D3082" t="s">
        <v>8</v>
      </c>
      <c r="E3082">
        <v>33</v>
      </c>
    </row>
    <row r="3083" spans="1:5" x14ac:dyDescent="0.3">
      <c r="A3083" t="s">
        <v>61</v>
      </c>
      <c r="B3083">
        <v>2019</v>
      </c>
      <c r="C3083">
        <v>3</v>
      </c>
      <c r="D3083" t="s">
        <v>14</v>
      </c>
      <c r="E3083">
        <v>19</v>
      </c>
    </row>
    <row r="3084" spans="1:5" x14ac:dyDescent="0.3">
      <c r="A3084" t="s">
        <v>61</v>
      </c>
      <c r="B3084">
        <v>2019</v>
      </c>
      <c r="C3084">
        <v>4</v>
      </c>
      <c r="D3084" t="s">
        <v>5</v>
      </c>
      <c r="E3084">
        <v>26</v>
      </c>
    </row>
    <row r="3085" spans="1:5" x14ac:dyDescent="0.3">
      <c r="A3085" t="s">
        <v>61</v>
      </c>
      <c r="B3085">
        <v>2019</v>
      </c>
      <c r="C3085">
        <v>4</v>
      </c>
      <c r="D3085" t="s">
        <v>10</v>
      </c>
      <c r="E3085">
        <v>4</v>
      </c>
    </row>
    <row r="3086" spans="1:5" x14ac:dyDescent="0.3">
      <c r="A3086" t="s">
        <v>61</v>
      </c>
      <c r="B3086">
        <v>2019</v>
      </c>
      <c r="C3086">
        <v>4</v>
      </c>
      <c r="D3086" t="s">
        <v>6</v>
      </c>
      <c r="E3086">
        <v>26</v>
      </c>
    </row>
    <row r="3087" spans="1:5" x14ac:dyDescent="0.3">
      <c r="A3087" t="s">
        <v>61</v>
      </c>
      <c r="B3087">
        <v>2019</v>
      </c>
      <c r="C3087">
        <v>4</v>
      </c>
      <c r="D3087" t="s">
        <v>12</v>
      </c>
      <c r="E3087">
        <v>16</v>
      </c>
    </row>
    <row r="3088" spans="1:5" x14ac:dyDescent="0.3">
      <c r="A3088" t="s">
        <v>61</v>
      </c>
      <c r="B3088">
        <v>2019</v>
      </c>
      <c r="C3088">
        <v>4</v>
      </c>
      <c r="D3088" t="s">
        <v>7</v>
      </c>
      <c r="E3088">
        <v>47</v>
      </c>
    </row>
    <row r="3089" spans="1:5" x14ac:dyDescent="0.3">
      <c r="A3089" t="s">
        <v>61</v>
      </c>
      <c r="B3089">
        <v>2019</v>
      </c>
      <c r="C3089">
        <v>4</v>
      </c>
      <c r="D3089" t="s">
        <v>13</v>
      </c>
      <c r="E3089">
        <v>2</v>
      </c>
    </row>
    <row r="3090" spans="1:5" x14ac:dyDescent="0.3">
      <c r="A3090" t="s">
        <v>61</v>
      </c>
      <c r="B3090">
        <v>2019</v>
      </c>
      <c r="C3090">
        <v>4</v>
      </c>
      <c r="D3090" t="s">
        <v>8</v>
      </c>
      <c r="E3090">
        <v>31</v>
      </c>
    </row>
    <row r="3091" spans="1:5" x14ac:dyDescent="0.3">
      <c r="A3091" t="s">
        <v>61</v>
      </c>
      <c r="B3091">
        <v>2019</v>
      </c>
      <c r="C3091">
        <v>4</v>
      </c>
      <c r="D3091" t="s">
        <v>14</v>
      </c>
      <c r="E3091">
        <v>21</v>
      </c>
    </row>
    <row r="3092" spans="1:5" x14ac:dyDescent="0.3">
      <c r="A3092" t="s">
        <v>61</v>
      </c>
      <c r="B3092">
        <v>2020</v>
      </c>
      <c r="C3092">
        <v>1</v>
      </c>
      <c r="D3092" t="s">
        <v>5</v>
      </c>
      <c r="E3092">
        <v>25</v>
      </c>
    </row>
    <row r="3093" spans="1:5" x14ac:dyDescent="0.3">
      <c r="A3093" t="s">
        <v>61</v>
      </c>
      <c r="B3093">
        <v>2020</v>
      </c>
      <c r="C3093">
        <v>1</v>
      </c>
      <c r="D3093" t="s">
        <v>10</v>
      </c>
      <c r="E3093">
        <v>4</v>
      </c>
    </row>
    <row r="3094" spans="1:5" x14ac:dyDescent="0.3">
      <c r="A3094" t="s">
        <v>61</v>
      </c>
      <c r="B3094">
        <v>2020</v>
      </c>
      <c r="C3094">
        <v>1</v>
      </c>
      <c r="D3094" t="s">
        <v>6</v>
      </c>
      <c r="E3094">
        <v>31</v>
      </c>
    </row>
    <row r="3095" spans="1:5" x14ac:dyDescent="0.3">
      <c r="A3095" t="s">
        <v>61</v>
      </c>
      <c r="B3095">
        <v>2020</v>
      </c>
      <c r="C3095">
        <v>1</v>
      </c>
      <c r="D3095" t="s">
        <v>12</v>
      </c>
      <c r="E3095">
        <v>16</v>
      </c>
    </row>
    <row r="3096" spans="1:5" x14ac:dyDescent="0.3">
      <c r="A3096" t="s">
        <v>61</v>
      </c>
      <c r="B3096">
        <v>2020</v>
      </c>
      <c r="C3096">
        <v>1</v>
      </c>
      <c r="D3096" t="s">
        <v>7</v>
      </c>
      <c r="E3096">
        <v>47</v>
      </c>
    </row>
    <row r="3097" spans="1:5" x14ac:dyDescent="0.3">
      <c r="A3097" t="s">
        <v>61</v>
      </c>
      <c r="B3097">
        <v>2020</v>
      </c>
      <c r="C3097">
        <v>1</v>
      </c>
      <c r="D3097" t="s">
        <v>13</v>
      </c>
      <c r="E3097">
        <v>3</v>
      </c>
    </row>
    <row r="3098" spans="1:5" x14ac:dyDescent="0.3">
      <c r="A3098" t="s">
        <v>61</v>
      </c>
      <c r="B3098">
        <v>2020</v>
      </c>
      <c r="C3098">
        <v>1</v>
      </c>
      <c r="D3098" t="s">
        <v>8</v>
      </c>
      <c r="E3098">
        <v>33</v>
      </c>
    </row>
    <row r="3099" spans="1:5" x14ac:dyDescent="0.3">
      <c r="A3099" t="s">
        <v>61</v>
      </c>
      <c r="B3099">
        <v>2020</v>
      </c>
      <c r="C3099">
        <v>1</v>
      </c>
      <c r="D3099" t="s">
        <v>14</v>
      </c>
      <c r="E3099">
        <v>14</v>
      </c>
    </row>
    <row r="3100" spans="1:5" x14ac:dyDescent="0.3">
      <c r="A3100" t="s">
        <v>61</v>
      </c>
      <c r="B3100">
        <v>2020</v>
      </c>
      <c r="C3100">
        <v>2</v>
      </c>
      <c r="D3100" t="s">
        <v>5</v>
      </c>
      <c r="E3100">
        <v>24</v>
      </c>
    </row>
    <row r="3101" spans="1:5" x14ac:dyDescent="0.3">
      <c r="A3101" t="s">
        <v>61</v>
      </c>
      <c r="B3101">
        <v>2020</v>
      </c>
      <c r="C3101">
        <v>2</v>
      </c>
      <c r="D3101" t="s">
        <v>10</v>
      </c>
      <c r="E3101">
        <v>4</v>
      </c>
    </row>
    <row r="3102" spans="1:5" x14ac:dyDescent="0.3">
      <c r="A3102" t="s">
        <v>61</v>
      </c>
      <c r="B3102">
        <v>2020</v>
      </c>
      <c r="C3102">
        <v>2</v>
      </c>
      <c r="D3102" t="s">
        <v>6</v>
      </c>
      <c r="E3102">
        <v>30</v>
      </c>
    </row>
    <row r="3103" spans="1:5" x14ac:dyDescent="0.3">
      <c r="A3103" t="s">
        <v>61</v>
      </c>
      <c r="B3103">
        <v>2020</v>
      </c>
      <c r="C3103">
        <v>2</v>
      </c>
      <c r="D3103" t="s">
        <v>12</v>
      </c>
      <c r="E3103">
        <v>12</v>
      </c>
    </row>
    <row r="3104" spans="1:5" x14ac:dyDescent="0.3">
      <c r="A3104" t="s">
        <v>61</v>
      </c>
      <c r="B3104">
        <v>2020</v>
      </c>
      <c r="C3104">
        <v>2</v>
      </c>
      <c r="D3104" t="s">
        <v>7</v>
      </c>
      <c r="E3104">
        <v>44</v>
      </c>
    </row>
    <row r="3105" spans="1:5" x14ac:dyDescent="0.3">
      <c r="A3105" t="s">
        <v>61</v>
      </c>
      <c r="B3105">
        <v>2020</v>
      </c>
      <c r="C3105">
        <v>2</v>
      </c>
      <c r="D3105" t="s">
        <v>13</v>
      </c>
      <c r="E3105">
        <v>2</v>
      </c>
    </row>
    <row r="3106" spans="1:5" x14ac:dyDescent="0.3">
      <c r="A3106" t="s">
        <v>61</v>
      </c>
      <c r="B3106">
        <v>2020</v>
      </c>
      <c r="C3106">
        <v>2</v>
      </c>
      <c r="D3106" t="s">
        <v>8</v>
      </c>
      <c r="E3106">
        <v>34</v>
      </c>
    </row>
    <row r="3107" spans="1:5" x14ac:dyDescent="0.3">
      <c r="A3107" t="s">
        <v>61</v>
      </c>
      <c r="B3107">
        <v>2020</v>
      </c>
      <c r="C3107">
        <v>2</v>
      </c>
      <c r="D3107" t="s">
        <v>14</v>
      </c>
      <c r="E3107">
        <v>22</v>
      </c>
    </row>
    <row r="3108" spans="1:5" x14ac:dyDescent="0.3">
      <c r="A3108" t="s">
        <v>61</v>
      </c>
      <c r="B3108">
        <v>2020</v>
      </c>
      <c r="C3108">
        <v>3</v>
      </c>
      <c r="D3108" t="s">
        <v>5</v>
      </c>
      <c r="E3108">
        <v>24</v>
      </c>
    </row>
    <row r="3109" spans="1:5" x14ac:dyDescent="0.3">
      <c r="A3109" t="s">
        <v>61</v>
      </c>
      <c r="B3109">
        <v>2020</v>
      </c>
      <c r="C3109">
        <v>3</v>
      </c>
      <c r="D3109" t="s">
        <v>10</v>
      </c>
      <c r="E3109">
        <v>4</v>
      </c>
    </row>
    <row r="3110" spans="1:5" x14ac:dyDescent="0.3">
      <c r="A3110" t="s">
        <v>61</v>
      </c>
      <c r="B3110">
        <v>2020</v>
      </c>
      <c r="C3110">
        <v>3</v>
      </c>
      <c r="D3110" t="s">
        <v>6</v>
      </c>
      <c r="E3110">
        <v>30</v>
      </c>
    </row>
    <row r="3111" spans="1:5" x14ac:dyDescent="0.3">
      <c r="A3111" t="s">
        <v>61</v>
      </c>
      <c r="B3111">
        <v>2020</v>
      </c>
      <c r="C3111">
        <v>3</v>
      </c>
      <c r="D3111" t="s">
        <v>12</v>
      </c>
      <c r="E3111">
        <v>12</v>
      </c>
    </row>
    <row r="3112" spans="1:5" x14ac:dyDescent="0.3">
      <c r="A3112" t="s">
        <v>61</v>
      </c>
      <c r="B3112">
        <v>2020</v>
      </c>
      <c r="C3112">
        <v>3</v>
      </c>
      <c r="D3112" t="s">
        <v>7</v>
      </c>
      <c r="E3112">
        <v>43</v>
      </c>
    </row>
    <row r="3113" spans="1:5" x14ac:dyDescent="0.3">
      <c r="A3113" t="s">
        <v>61</v>
      </c>
      <c r="B3113">
        <v>2020</v>
      </c>
      <c r="C3113">
        <v>3</v>
      </c>
      <c r="D3113" t="s">
        <v>13</v>
      </c>
      <c r="E3113">
        <v>2</v>
      </c>
    </row>
    <row r="3114" spans="1:5" x14ac:dyDescent="0.3">
      <c r="A3114" t="s">
        <v>61</v>
      </c>
      <c r="B3114">
        <v>2020</v>
      </c>
      <c r="C3114">
        <v>3</v>
      </c>
      <c r="D3114" t="s">
        <v>8</v>
      </c>
      <c r="E3114">
        <v>35</v>
      </c>
    </row>
    <row r="3115" spans="1:5" x14ac:dyDescent="0.3">
      <c r="A3115" t="s">
        <v>61</v>
      </c>
      <c r="B3115">
        <v>2020</v>
      </c>
      <c r="C3115">
        <v>3</v>
      </c>
      <c r="D3115" t="s">
        <v>14</v>
      </c>
      <c r="E3115">
        <v>21</v>
      </c>
    </row>
    <row r="3116" spans="1:5" x14ac:dyDescent="0.3">
      <c r="A3116" t="s">
        <v>61</v>
      </c>
      <c r="B3116">
        <v>2020</v>
      </c>
      <c r="C3116">
        <v>4</v>
      </c>
      <c r="D3116" t="s">
        <v>5</v>
      </c>
      <c r="E3116">
        <v>24</v>
      </c>
    </row>
    <row r="3117" spans="1:5" x14ac:dyDescent="0.3">
      <c r="A3117" t="s">
        <v>61</v>
      </c>
      <c r="B3117">
        <v>2020</v>
      </c>
      <c r="C3117">
        <v>4</v>
      </c>
      <c r="D3117" t="s">
        <v>10</v>
      </c>
      <c r="E3117">
        <v>5</v>
      </c>
    </row>
    <row r="3118" spans="1:5" x14ac:dyDescent="0.3">
      <c r="A3118" t="s">
        <v>61</v>
      </c>
      <c r="B3118">
        <v>2020</v>
      </c>
      <c r="C3118">
        <v>4</v>
      </c>
      <c r="D3118" t="s">
        <v>6</v>
      </c>
      <c r="E3118">
        <v>32</v>
      </c>
    </row>
    <row r="3119" spans="1:5" x14ac:dyDescent="0.3">
      <c r="A3119" t="s">
        <v>61</v>
      </c>
      <c r="B3119">
        <v>2020</v>
      </c>
      <c r="C3119">
        <v>4</v>
      </c>
      <c r="D3119" t="s">
        <v>12</v>
      </c>
      <c r="E3119">
        <v>15</v>
      </c>
    </row>
    <row r="3120" spans="1:5" x14ac:dyDescent="0.3">
      <c r="A3120" t="s">
        <v>61</v>
      </c>
      <c r="B3120">
        <v>2020</v>
      </c>
      <c r="C3120">
        <v>4</v>
      </c>
      <c r="D3120" t="s">
        <v>7</v>
      </c>
      <c r="E3120">
        <v>45</v>
      </c>
    </row>
    <row r="3121" spans="1:5" x14ac:dyDescent="0.3">
      <c r="A3121" t="s">
        <v>61</v>
      </c>
      <c r="B3121">
        <v>2020</v>
      </c>
      <c r="C3121">
        <v>4</v>
      </c>
      <c r="D3121" t="s">
        <v>13</v>
      </c>
      <c r="E3121">
        <v>3</v>
      </c>
    </row>
    <row r="3122" spans="1:5" x14ac:dyDescent="0.3">
      <c r="A3122" t="s">
        <v>61</v>
      </c>
      <c r="B3122">
        <v>2020</v>
      </c>
      <c r="C3122">
        <v>4</v>
      </c>
      <c r="D3122" t="s">
        <v>8</v>
      </c>
      <c r="E3122">
        <v>37</v>
      </c>
    </row>
    <row r="3123" spans="1:5" x14ac:dyDescent="0.3">
      <c r="A3123" t="s">
        <v>61</v>
      </c>
      <c r="B3123">
        <v>2020</v>
      </c>
      <c r="C3123">
        <v>4</v>
      </c>
      <c r="D3123" t="s">
        <v>14</v>
      </c>
      <c r="E3123">
        <v>20</v>
      </c>
    </row>
    <row r="3124" spans="1:5" x14ac:dyDescent="0.3">
      <c r="A3124" t="s">
        <v>61</v>
      </c>
      <c r="B3124">
        <v>2021</v>
      </c>
      <c r="C3124">
        <v>1</v>
      </c>
      <c r="D3124" t="s">
        <v>5</v>
      </c>
      <c r="E3124">
        <v>25</v>
      </c>
    </row>
    <row r="3125" spans="1:5" x14ac:dyDescent="0.3">
      <c r="A3125" t="s">
        <v>61</v>
      </c>
      <c r="B3125">
        <v>2021</v>
      </c>
      <c r="C3125">
        <v>1</v>
      </c>
      <c r="D3125" t="s">
        <v>10</v>
      </c>
      <c r="E3125">
        <v>4</v>
      </c>
    </row>
    <row r="3126" spans="1:5" x14ac:dyDescent="0.3">
      <c r="A3126" t="s">
        <v>61</v>
      </c>
      <c r="B3126">
        <v>2021</v>
      </c>
      <c r="C3126">
        <v>1</v>
      </c>
      <c r="D3126" t="s">
        <v>6</v>
      </c>
      <c r="E3126">
        <v>32</v>
      </c>
    </row>
    <row r="3127" spans="1:5" x14ac:dyDescent="0.3">
      <c r="A3127" t="s">
        <v>61</v>
      </c>
      <c r="B3127">
        <v>2021</v>
      </c>
      <c r="C3127">
        <v>1</v>
      </c>
      <c r="D3127" t="s">
        <v>12</v>
      </c>
      <c r="E3127">
        <v>16</v>
      </c>
    </row>
    <row r="3128" spans="1:5" x14ac:dyDescent="0.3">
      <c r="A3128" t="s">
        <v>61</v>
      </c>
      <c r="B3128">
        <v>2021</v>
      </c>
      <c r="C3128">
        <v>1</v>
      </c>
      <c r="D3128" t="s">
        <v>7</v>
      </c>
      <c r="E3128">
        <v>45</v>
      </c>
    </row>
    <row r="3129" spans="1:5" x14ac:dyDescent="0.3">
      <c r="A3129" t="s">
        <v>61</v>
      </c>
      <c r="B3129">
        <v>2021</v>
      </c>
      <c r="C3129">
        <v>1</v>
      </c>
      <c r="D3129" t="s">
        <v>13</v>
      </c>
      <c r="E3129">
        <v>4</v>
      </c>
    </row>
    <row r="3130" spans="1:5" x14ac:dyDescent="0.3">
      <c r="A3130" t="s">
        <v>61</v>
      </c>
      <c r="B3130">
        <v>2021</v>
      </c>
      <c r="C3130">
        <v>1</v>
      </c>
      <c r="D3130" t="s">
        <v>8</v>
      </c>
      <c r="E3130">
        <v>37</v>
      </c>
    </row>
    <row r="3131" spans="1:5" x14ac:dyDescent="0.3">
      <c r="A3131" t="s">
        <v>61</v>
      </c>
      <c r="B3131">
        <v>2021</v>
      </c>
      <c r="C3131">
        <v>1</v>
      </c>
      <c r="D3131" t="s">
        <v>14</v>
      </c>
      <c r="E3131">
        <v>20</v>
      </c>
    </row>
    <row r="3132" spans="1:5" x14ac:dyDescent="0.3">
      <c r="A3132" t="s">
        <v>61</v>
      </c>
      <c r="B3132">
        <v>2021</v>
      </c>
      <c r="C3132">
        <v>2</v>
      </c>
      <c r="D3132" t="s">
        <v>5</v>
      </c>
      <c r="E3132">
        <v>29</v>
      </c>
    </row>
    <row r="3133" spans="1:5" x14ac:dyDescent="0.3">
      <c r="A3133" t="s">
        <v>61</v>
      </c>
      <c r="B3133">
        <v>2021</v>
      </c>
      <c r="C3133">
        <v>2</v>
      </c>
      <c r="D3133" t="s">
        <v>6</v>
      </c>
      <c r="E3133">
        <v>55</v>
      </c>
    </row>
    <row r="3134" spans="1:5" x14ac:dyDescent="0.3">
      <c r="A3134" t="s">
        <v>61</v>
      </c>
      <c r="B3134">
        <v>2021</v>
      </c>
      <c r="C3134">
        <v>2</v>
      </c>
      <c r="D3134" t="s">
        <v>7</v>
      </c>
      <c r="E3134">
        <v>50</v>
      </c>
    </row>
    <row r="3135" spans="1:5" x14ac:dyDescent="0.3">
      <c r="A3135" t="s">
        <v>61</v>
      </c>
      <c r="B3135">
        <v>2021</v>
      </c>
      <c r="C3135">
        <v>2</v>
      </c>
      <c r="D3135" t="s">
        <v>8</v>
      </c>
      <c r="E3135">
        <v>53</v>
      </c>
    </row>
    <row r="3136" spans="1:5" x14ac:dyDescent="0.3">
      <c r="A3136" t="s">
        <v>61</v>
      </c>
      <c r="B3136">
        <v>2021</v>
      </c>
      <c r="C3136">
        <v>3</v>
      </c>
      <c r="D3136" t="s">
        <v>5</v>
      </c>
      <c r="E3136">
        <v>29</v>
      </c>
    </row>
    <row r="3137" spans="1:5" x14ac:dyDescent="0.3">
      <c r="A3137" t="s">
        <v>61</v>
      </c>
      <c r="B3137">
        <v>2021</v>
      </c>
      <c r="C3137">
        <v>3</v>
      </c>
      <c r="D3137" t="s">
        <v>6</v>
      </c>
      <c r="E3137">
        <v>53</v>
      </c>
    </row>
    <row r="3138" spans="1:5" x14ac:dyDescent="0.3">
      <c r="A3138" t="s">
        <v>61</v>
      </c>
      <c r="B3138">
        <v>2021</v>
      </c>
      <c r="C3138">
        <v>3</v>
      </c>
      <c r="D3138" t="s">
        <v>7</v>
      </c>
      <c r="E3138">
        <v>51</v>
      </c>
    </row>
    <row r="3139" spans="1:5" x14ac:dyDescent="0.3">
      <c r="A3139" t="s">
        <v>61</v>
      </c>
      <c r="B3139">
        <v>2021</v>
      </c>
      <c r="C3139">
        <v>3</v>
      </c>
      <c r="D3139" t="s">
        <v>8</v>
      </c>
      <c r="E3139">
        <v>55</v>
      </c>
    </row>
    <row r="3140" spans="1:5" x14ac:dyDescent="0.3">
      <c r="A3140" t="s">
        <v>61</v>
      </c>
      <c r="B3140">
        <v>2021</v>
      </c>
      <c r="C3140">
        <v>4</v>
      </c>
      <c r="D3140" t="s">
        <v>5</v>
      </c>
      <c r="E3140">
        <v>30</v>
      </c>
    </row>
    <row r="3141" spans="1:5" x14ac:dyDescent="0.3">
      <c r="A3141" t="s">
        <v>61</v>
      </c>
      <c r="B3141">
        <v>2021</v>
      </c>
      <c r="C3141">
        <v>4</v>
      </c>
      <c r="D3141" t="s">
        <v>6</v>
      </c>
      <c r="E3141">
        <v>51</v>
      </c>
    </row>
    <row r="3142" spans="1:5" x14ac:dyDescent="0.3">
      <c r="A3142" t="s">
        <v>61</v>
      </c>
      <c r="B3142">
        <v>2021</v>
      </c>
      <c r="C3142">
        <v>4</v>
      </c>
      <c r="D3142" t="s">
        <v>7</v>
      </c>
      <c r="E3142">
        <v>48</v>
      </c>
    </row>
    <row r="3143" spans="1:5" x14ac:dyDescent="0.3">
      <c r="A3143" t="s">
        <v>61</v>
      </c>
      <c r="B3143">
        <v>2021</v>
      </c>
      <c r="C3143">
        <v>4</v>
      </c>
      <c r="D3143" t="s">
        <v>8</v>
      </c>
      <c r="E3143">
        <v>58</v>
      </c>
    </row>
    <row r="3144" spans="1:5" x14ac:dyDescent="0.3">
      <c r="A3144" t="s">
        <v>62</v>
      </c>
      <c r="B3144">
        <v>2019</v>
      </c>
      <c r="C3144">
        <v>1</v>
      </c>
      <c r="D3144" t="s">
        <v>5</v>
      </c>
      <c r="E3144">
        <v>37</v>
      </c>
    </row>
    <row r="3145" spans="1:5" x14ac:dyDescent="0.3">
      <c r="A3145" t="s">
        <v>62</v>
      </c>
      <c r="B3145">
        <v>2019</v>
      </c>
      <c r="C3145">
        <v>1</v>
      </c>
      <c r="D3145" t="s">
        <v>6</v>
      </c>
      <c r="E3145">
        <v>47</v>
      </c>
    </row>
    <row r="3146" spans="1:5" x14ac:dyDescent="0.3">
      <c r="A3146" t="s">
        <v>62</v>
      </c>
      <c r="B3146">
        <v>2019</v>
      </c>
      <c r="C3146">
        <v>1</v>
      </c>
      <c r="D3146" t="s">
        <v>7</v>
      </c>
      <c r="E3146">
        <v>56</v>
      </c>
    </row>
    <row r="3147" spans="1:5" x14ac:dyDescent="0.3">
      <c r="A3147" t="s">
        <v>62</v>
      </c>
      <c r="B3147">
        <v>2019</v>
      </c>
      <c r="C3147">
        <v>1</v>
      </c>
      <c r="D3147" t="s">
        <v>8</v>
      </c>
      <c r="E3147">
        <v>53</v>
      </c>
    </row>
    <row r="3148" spans="1:5" x14ac:dyDescent="0.3">
      <c r="A3148" t="s">
        <v>62</v>
      </c>
      <c r="B3148">
        <v>2019</v>
      </c>
      <c r="C3148">
        <v>2</v>
      </c>
      <c r="D3148" t="s">
        <v>5</v>
      </c>
      <c r="E3148">
        <v>33</v>
      </c>
    </row>
    <row r="3149" spans="1:5" x14ac:dyDescent="0.3">
      <c r="A3149" t="s">
        <v>62</v>
      </c>
      <c r="B3149">
        <v>2019</v>
      </c>
      <c r="C3149">
        <v>2</v>
      </c>
      <c r="D3149" t="s">
        <v>6</v>
      </c>
      <c r="E3149">
        <v>44</v>
      </c>
    </row>
    <row r="3150" spans="1:5" x14ac:dyDescent="0.3">
      <c r="A3150" t="s">
        <v>62</v>
      </c>
      <c r="B3150">
        <v>2019</v>
      </c>
      <c r="C3150">
        <v>2</v>
      </c>
      <c r="D3150" t="s">
        <v>7</v>
      </c>
      <c r="E3150">
        <v>54</v>
      </c>
    </row>
    <row r="3151" spans="1:5" x14ac:dyDescent="0.3">
      <c r="A3151" t="s">
        <v>62</v>
      </c>
      <c r="B3151">
        <v>2019</v>
      </c>
      <c r="C3151">
        <v>2</v>
      </c>
      <c r="D3151" t="s">
        <v>8</v>
      </c>
      <c r="E3151">
        <v>46</v>
      </c>
    </row>
    <row r="3152" spans="1:5" x14ac:dyDescent="0.3">
      <c r="A3152" t="s">
        <v>62</v>
      </c>
      <c r="B3152">
        <v>2019</v>
      </c>
      <c r="C3152">
        <v>3</v>
      </c>
      <c r="D3152" t="s">
        <v>5</v>
      </c>
      <c r="E3152">
        <v>32</v>
      </c>
    </row>
    <row r="3153" spans="1:5" x14ac:dyDescent="0.3">
      <c r="A3153" t="s">
        <v>62</v>
      </c>
      <c r="B3153">
        <v>2019</v>
      </c>
      <c r="C3153">
        <v>3</v>
      </c>
      <c r="D3153" t="s">
        <v>6</v>
      </c>
      <c r="E3153">
        <v>40</v>
      </c>
    </row>
    <row r="3154" spans="1:5" x14ac:dyDescent="0.3">
      <c r="A3154" t="s">
        <v>62</v>
      </c>
      <c r="B3154">
        <v>2019</v>
      </c>
      <c r="C3154">
        <v>3</v>
      </c>
      <c r="D3154" t="s">
        <v>7</v>
      </c>
      <c r="E3154">
        <v>50</v>
      </c>
    </row>
    <row r="3155" spans="1:5" x14ac:dyDescent="0.3">
      <c r="A3155" t="s">
        <v>62</v>
      </c>
      <c r="B3155">
        <v>2019</v>
      </c>
      <c r="C3155">
        <v>3</v>
      </c>
      <c r="D3155" t="s">
        <v>8</v>
      </c>
      <c r="E3155">
        <v>44</v>
      </c>
    </row>
    <row r="3156" spans="1:5" x14ac:dyDescent="0.3">
      <c r="A3156" t="s">
        <v>62</v>
      </c>
      <c r="B3156">
        <v>2019</v>
      </c>
      <c r="C3156">
        <v>4</v>
      </c>
      <c r="D3156" t="s">
        <v>5</v>
      </c>
      <c r="E3156">
        <v>28</v>
      </c>
    </row>
    <row r="3157" spans="1:5" x14ac:dyDescent="0.3">
      <c r="A3157" t="s">
        <v>62</v>
      </c>
      <c r="B3157">
        <v>2019</v>
      </c>
      <c r="C3157">
        <v>4</v>
      </c>
      <c r="D3157" t="s">
        <v>6</v>
      </c>
      <c r="E3157">
        <v>41</v>
      </c>
    </row>
    <row r="3158" spans="1:5" x14ac:dyDescent="0.3">
      <c r="A3158" t="s">
        <v>62</v>
      </c>
      <c r="B3158">
        <v>2019</v>
      </c>
      <c r="C3158">
        <v>4</v>
      </c>
      <c r="D3158" t="s">
        <v>7</v>
      </c>
      <c r="E3158">
        <v>51</v>
      </c>
    </row>
    <row r="3159" spans="1:5" x14ac:dyDescent="0.3">
      <c r="A3159" t="s">
        <v>62</v>
      </c>
      <c r="B3159">
        <v>2019</v>
      </c>
      <c r="C3159">
        <v>4</v>
      </c>
      <c r="D3159" t="s">
        <v>8</v>
      </c>
      <c r="E3159">
        <v>46</v>
      </c>
    </row>
    <row r="3160" spans="1:5" x14ac:dyDescent="0.3">
      <c r="A3160" t="s">
        <v>62</v>
      </c>
      <c r="B3160">
        <v>2020</v>
      </c>
      <c r="C3160">
        <v>1</v>
      </c>
      <c r="D3160" t="s">
        <v>5</v>
      </c>
      <c r="E3160">
        <v>30</v>
      </c>
    </row>
    <row r="3161" spans="1:5" x14ac:dyDescent="0.3">
      <c r="A3161" t="s">
        <v>62</v>
      </c>
      <c r="B3161">
        <v>2020</v>
      </c>
      <c r="C3161">
        <v>1</v>
      </c>
      <c r="D3161" t="s">
        <v>6</v>
      </c>
      <c r="E3161">
        <v>43</v>
      </c>
    </row>
    <row r="3162" spans="1:5" x14ac:dyDescent="0.3">
      <c r="A3162" t="s">
        <v>62</v>
      </c>
      <c r="B3162">
        <v>2020</v>
      </c>
      <c r="C3162">
        <v>1</v>
      </c>
      <c r="D3162" t="s">
        <v>7</v>
      </c>
      <c r="E3162">
        <v>48</v>
      </c>
    </row>
    <row r="3163" spans="1:5" x14ac:dyDescent="0.3">
      <c r="A3163" t="s">
        <v>62</v>
      </c>
      <c r="B3163">
        <v>2020</v>
      </c>
      <c r="C3163">
        <v>1</v>
      </c>
      <c r="D3163" t="s">
        <v>8</v>
      </c>
      <c r="E3163">
        <v>45</v>
      </c>
    </row>
    <row r="3164" spans="1:5" x14ac:dyDescent="0.3">
      <c r="A3164" t="s">
        <v>62</v>
      </c>
      <c r="B3164">
        <v>2020</v>
      </c>
      <c r="C3164">
        <v>2</v>
      </c>
      <c r="D3164" t="s">
        <v>5</v>
      </c>
      <c r="E3164">
        <v>27</v>
      </c>
    </row>
    <row r="3165" spans="1:5" x14ac:dyDescent="0.3">
      <c r="A3165" t="s">
        <v>62</v>
      </c>
      <c r="B3165">
        <v>2020</v>
      </c>
      <c r="C3165">
        <v>2</v>
      </c>
      <c r="D3165" t="s">
        <v>6</v>
      </c>
      <c r="E3165">
        <v>43</v>
      </c>
    </row>
    <row r="3166" spans="1:5" x14ac:dyDescent="0.3">
      <c r="A3166" t="s">
        <v>62</v>
      </c>
      <c r="B3166">
        <v>2020</v>
      </c>
      <c r="C3166">
        <v>2</v>
      </c>
      <c r="D3166" t="s">
        <v>7</v>
      </c>
      <c r="E3166">
        <v>48</v>
      </c>
    </row>
    <row r="3167" spans="1:5" x14ac:dyDescent="0.3">
      <c r="A3167" t="s">
        <v>62</v>
      </c>
      <c r="B3167">
        <v>2020</v>
      </c>
      <c r="C3167">
        <v>2</v>
      </c>
      <c r="D3167" t="s">
        <v>8</v>
      </c>
      <c r="E3167">
        <v>52</v>
      </c>
    </row>
    <row r="3168" spans="1:5" x14ac:dyDescent="0.3">
      <c r="A3168" t="s">
        <v>62</v>
      </c>
      <c r="B3168">
        <v>2020</v>
      </c>
      <c r="C3168">
        <v>3</v>
      </c>
      <c r="D3168" t="s">
        <v>5</v>
      </c>
      <c r="E3168">
        <v>27</v>
      </c>
    </row>
    <row r="3169" spans="1:5" x14ac:dyDescent="0.3">
      <c r="A3169" t="s">
        <v>62</v>
      </c>
      <c r="B3169">
        <v>2020</v>
      </c>
      <c r="C3169">
        <v>3</v>
      </c>
      <c r="D3169" t="s">
        <v>6</v>
      </c>
      <c r="E3169">
        <v>42</v>
      </c>
    </row>
    <row r="3170" spans="1:5" x14ac:dyDescent="0.3">
      <c r="A3170" t="s">
        <v>62</v>
      </c>
      <c r="B3170">
        <v>2020</v>
      </c>
      <c r="C3170">
        <v>3</v>
      </c>
      <c r="D3170" t="s">
        <v>7</v>
      </c>
      <c r="E3170">
        <v>48</v>
      </c>
    </row>
    <row r="3171" spans="1:5" x14ac:dyDescent="0.3">
      <c r="A3171" t="s">
        <v>62</v>
      </c>
      <c r="B3171">
        <v>2020</v>
      </c>
      <c r="C3171">
        <v>3</v>
      </c>
      <c r="D3171" t="s">
        <v>8</v>
      </c>
      <c r="E3171">
        <v>55</v>
      </c>
    </row>
    <row r="3172" spans="1:5" x14ac:dyDescent="0.3">
      <c r="A3172" t="s">
        <v>62</v>
      </c>
      <c r="B3172">
        <v>2020</v>
      </c>
      <c r="C3172">
        <v>4</v>
      </c>
      <c r="D3172" t="s">
        <v>5</v>
      </c>
      <c r="E3172">
        <v>27</v>
      </c>
    </row>
    <row r="3173" spans="1:5" x14ac:dyDescent="0.3">
      <c r="A3173" t="s">
        <v>62</v>
      </c>
      <c r="B3173">
        <v>2020</v>
      </c>
      <c r="C3173">
        <v>4</v>
      </c>
      <c r="D3173" t="s">
        <v>6</v>
      </c>
      <c r="E3173">
        <v>44</v>
      </c>
    </row>
    <row r="3174" spans="1:5" x14ac:dyDescent="0.3">
      <c r="A3174" t="s">
        <v>62</v>
      </c>
      <c r="B3174">
        <v>2020</v>
      </c>
      <c r="C3174">
        <v>4</v>
      </c>
      <c r="D3174" t="s">
        <v>7</v>
      </c>
      <c r="E3174">
        <v>47</v>
      </c>
    </row>
    <row r="3175" spans="1:5" x14ac:dyDescent="0.3">
      <c r="A3175" t="s">
        <v>62</v>
      </c>
      <c r="B3175">
        <v>2020</v>
      </c>
      <c r="C3175">
        <v>4</v>
      </c>
      <c r="D3175" t="s">
        <v>8</v>
      </c>
      <c r="E3175">
        <v>56</v>
      </c>
    </row>
    <row r="3176" spans="1:5" x14ac:dyDescent="0.3">
      <c r="A3176" t="s">
        <v>62</v>
      </c>
      <c r="B3176">
        <v>2021</v>
      </c>
      <c r="C3176">
        <v>1</v>
      </c>
      <c r="D3176" t="s">
        <v>5</v>
      </c>
      <c r="E3176">
        <v>28</v>
      </c>
    </row>
    <row r="3177" spans="1:5" x14ac:dyDescent="0.3">
      <c r="A3177" t="s">
        <v>62</v>
      </c>
      <c r="B3177">
        <v>2021</v>
      </c>
      <c r="C3177">
        <v>1</v>
      </c>
      <c r="D3177" t="s">
        <v>6</v>
      </c>
      <c r="E3177">
        <v>43</v>
      </c>
    </row>
    <row r="3178" spans="1:5" x14ac:dyDescent="0.3">
      <c r="A3178" t="s">
        <v>62</v>
      </c>
      <c r="B3178">
        <v>2021</v>
      </c>
      <c r="C3178">
        <v>1</v>
      </c>
      <c r="D3178" t="s">
        <v>7</v>
      </c>
      <c r="E3178">
        <v>49</v>
      </c>
    </row>
    <row r="3179" spans="1:5" x14ac:dyDescent="0.3">
      <c r="A3179" t="s">
        <v>62</v>
      </c>
      <c r="B3179">
        <v>2021</v>
      </c>
      <c r="C3179">
        <v>1</v>
      </c>
      <c r="D3179" t="s">
        <v>8</v>
      </c>
      <c r="E3179">
        <v>58</v>
      </c>
    </row>
    <row r="3180" spans="1:5" x14ac:dyDescent="0.3">
      <c r="A3180" t="s">
        <v>62</v>
      </c>
      <c r="B3180">
        <v>2021</v>
      </c>
      <c r="C3180">
        <v>2</v>
      </c>
      <c r="D3180" t="s">
        <v>5</v>
      </c>
      <c r="E3180">
        <v>28</v>
      </c>
    </row>
    <row r="3181" spans="1:5" x14ac:dyDescent="0.3">
      <c r="A3181" t="s">
        <v>62</v>
      </c>
      <c r="B3181">
        <v>2021</v>
      </c>
      <c r="C3181">
        <v>2</v>
      </c>
      <c r="D3181" t="s">
        <v>6</v>
      </c>
      <c r="E3181">
        <v>46</v>
      </c>
    </row>
    <row r="3182" spans="1:5" x14ac:dyDescent="0.3">
      <c r="A3182" t="s">
        <v>62</v>
      </c>
      <c r="B3182">
        <v>2021</v>
      </c>
      <c r="C3182">
        <v>2</v>
      </c>
      <c r="D3182" t="s">
        <v>7</v>
      </c>
      <c r="E3182">
        <v>47</v>
      </c>
    </row>
    <row r="3183" spans="1:5" x14ac:dyDescent="0.3">
      <c r="A3183" t="s">
        <v>62</v>
      </c>
      <c r="B3183">
        <v>2021</v>
      </c>
      <c r="C3183">
        <v>2</v>
      </c>
      <c r="D3183" t="s">
        <v>8</v>
      </c>
      <c r="E3183">
        <v>52</v>
      </c>
    </row>
    <row r="3184" spans="1:5" x14ac:dyDescent="0.3">
      <c r="A3184" t="s">
        <v>62</v>
      </c>
      <c r="B3184">
        <v>2021</v>
      </c>
      <c r="C3184">
        <v>3</v>
      </c>
      <c r="D3184" t="s">
        <v>5</v>
      </c>
      <c r="E3184">
        <v>28</v>
      </c>
    </row>
    <row r="3185" spans="1:5" x14ac:dyDescent="0.3">
      <c r="A3185" t="s">
        <v>62</v>
      </c>
      <c r="B3185">
        <v>2021</v>
      </c>
      <c r="C3185">
        <v>3</v>
      </c>
      <c r="D3185" t="s">
        <v>6</v>
      </c>
      <c r="E3185">
        <v>49</v>
      </c>
    </row>
    <row r="3186" spans="1:5" x14ac:dyDescent="0.3">
      <c r="A3186" t="s">
        <v>62</v>
      </c>
      <c r="B3186">
        <v>2021</v>
      </c>
      <c r="C3186">
        <v>3</v>
      </c>
      <c r="D3186" t="s">
        <v>7</v>
      </c>
      <c r="E3186">
        <v>45</v>
      </c>
    </row>
    <row r="3187" spans="1:5" x14ac:dyDescent="0.3">
      <c r="A3187" t="s">
        <v>62</v>
      </c>
      <c r="B3187">
        <v>2021</v>
      </c>
      <c r="C3187">
        <v>3</v>
      </c>
      <c r="D3187" t="s">
        <v>8</v>
      </c>
      <c r="E3187">
        <v>54</v>
      </c>
    </row>
    <row r="3188" spans="1:5" x14ac:dyDescent="0.3">
      <c r="A3188" t="s">
        <v>62</v>
      </c>
      <c r="B3188">
        <v>2021</v>
      </c>
      <c r="C3188">
        <v>4</v>
      </c>
      <c r="D3188" t="s">
        <v>5</v>
      </c>
      <c r="E3188">
        <v>26</v>
      </c>
    </row>
    <row r="3189" spans="1:5" x14ac:dyDescent="0.3">
      <c r="A3189" t="s">
        <v>62</v>
      </c>
      <c r="B3189">
        <v>2021</v>
      </c>
      <c r="C3189">
        <v>4</v>
      </c>
      <c r="D3189" t="s">
        <v>6</v>
      </c>
      <c r="E3189">
        <v>47</v>
      </c>
    </row>
    <row r="3190" spans="1:5" x14ac:dyDescent="0.3">
      <c r="A3190" t="s">
        <v>62</v>
      </c>
      <c r="B3190">
        <v>2021</v>
      </c>
      <c r="C3190">
        <v>4</v>
      </c>
      <c r="D3190" t="s">
        <v>7</v>
      </c>
      <c r="E3190">
        <v>42</v>
      </c>
    </row>
    <row r="3191" spans="1:5" x14ac:dyDescent="0.3">
      <c r="A3191" t="s">
        <v>62</v>
      </c>
      <c r="B3191">
        <v>2021</v>
      </c>
      <c r="C3191">
        <v>4</v>
      </c>
      <c r="D3191" t="s">
        <v>8</v>
      </c>
      <c r="E3191">
        <v>51</v>
      </c>
    </row>
    <row r="3192" spans="1:5" x14ac:dyDescent="0.3">
      <c r="A3192" t="s">
        <v>63</v>
      </c>
      <c r="B3192">
        <v>2019</v>
      </c>
      <c r="C3192">
        <v>1</v>
      </c>
      <c r="D3192" t="s">
        <v>5</v>
      </c>
      <c r="E3192">
        <v>13</v>
      </c>
    </row>
    <row r="3193" spans="1:5" x14ac:dyDescent="0.3">
      <c r="A3193" t="s">
        <v>63</v>
      </c>
      <c r="B3193">
        <v>2019</v>
      </c>
      <c r="C3193">
        <v>1</v>
      </c>
      <c r="D3193" t="s">
        <v>10</v>
      </c>
      <c r="E3193">
        <v>3</v>
      </c>
    </row>
    <row r="3194" spans="1:5" x14ac:dyDescent="0.3">
      <c r="A3194" t="s">
        <v>63</v>
      </c>
      <c r="B3194">
        <v>2019</v>
      </c>
      <c r="C3194">
        <v>1</v>
      </c>
      <c r="D3194" t="s">
        <v>6</v>
      </c>
      <c r="E3194">
        <v>19</v>
      </c>
    </row>
    <row r="3195" spans="1:5" x14ac:dyDescent="0.3">
      <c r="A3195" t="s">
        <v>63</v>
      </c>
      <c r="B3195">
        <v>2019</v>
      </c>
      <c r="C3195">
        <v>1</v>
      </c>
      <c r="D3195" t="s">
        <v>12</v>
      </c>
      <c r="E3195">
        <v>5</v>
      </c>
    </row>
    <row r="3196" spans="1:5" x14ac:dyDescent="0.3">
      <c r="A3196" t="s">
        <v>63</v>
      </c>
      <c r="B3196">
        <v>2019</v>
      </c>
      <c r="C3196">
        <v>1</v>
      </c>
      <c r="D3196" t="s">
        <v>7</v>
      </c>
      <c r="E3196">
        <v>5</v>
      </c>
    </row>
    <row r="3197" spans="1:5" x14ac:dyDescent="0.3">
      <c r="A3197" t="s">
        <v>63</v>
      </c>
      <c r="B3197">
        <v>2019</v>
      </c>
      <c r="C3197">
        <v>1</v>
      </c>
      <c r="D3197" t="s">
        <v>8</v>
      </c>
      <c r="E3197">
        <v>14</v>
      </c>
    </row>
    <row r="3198" spans="1:5" x14ac:dyDescent="0.3">
      <c r="A3198" t="s">
        <v>63</v>
      </c>
      <c r="B3198">
        <v>2019</v>
      </c>
      <c r="C3198">
        <v>1</v>
      </c>
      <c r="D3198" t="s">
        <v>14</v>
      </c>
      <c r="E3198">
        <v>8</v>
      </c>
    </row>
    <row r="3199" spans="1:5" x14ac:dyDescent="0.3">
      <c r="A3199" t="s">
        <v>63</v>
      </c>
      <c r="B3199">
        <v>2019</v>
      </c>
      <c r="C3199">
        <v>2</v>
      </c>
      <c r="D3199" t="s">
        <v>5</v>
      </c>
      <c r="E3199">
        <v>12</v>
      </c>
    </row>
    <row r="3200" spans="1:5" x14ac:dyDescent="0.3">
      <c r="A3200" t="s">
        <v>63</v>
      </c>
      <c r="B3200">
        <v>2019</v>
      </c>
      <c r="C3200">
        <v>2</v>
      </c>
      <c r="D3200" t="s">
        <v>10</v>
      </c>
      <c r="E3200">
        <v>3</v>
      </c>
    </row>
    <row r="3201" spans="1:5" x14ac:dyDescent="0.3">
      <c r="A3201" t="s">
        <v>63</v>
      </c>
      <c r="B3201">
        <v>2019</v>
      </c>
      <c r="C3201">
        <v>2</v>
      </c>
      <c r="D3201" t="s">
        <v>6</v>
      </c>
      <c r="E3201">
        <v>16</v>
      </c>
    </row>
    <row r="3202" spans="1:5" x14ac:dyDescent="0.3">
      <c r="A3202" t="s">
        <v>63</v>
      </c>
      <c r="B3202">
        <v>2019</v>
      </c>
      <c r="C3202">
        <v>2</v>
      </c>
      <c r="D3202" t="s">
        <v>12</v>
      </c>
      <c r="E3202">
        <v>4</v>
      </c>
    </row>
    <row r="3203" spans="1:5" x14ac:dyDescent="0.3">
      <c r="A3203" t="s">
        <v>63</v>
      </c>
      <c r="B3203">
        <v>2019</v>
      </c>
      <c r="C3203">
        <v>2</v>
      </c>
      <c r="D3203" t="s">
        <v>7</v>
      </c>
      <c r="E3203">
        <v>7</v>
      </c>
    </row>
    <row r="3204" spans="1:5" x14ac:dyDescent="0.3">
      <c r="A3204" t="s">
        <v>63</v>
      </c>
      <c r="B3204">
        <v>2019</v>
      </c>
      <c r="C3204">
        <v>2</v>
      </c>
      <c r="D3204" t="s">
        <v>8</v>
      </c>
      <c r="E3204">
        <v>14</v>
      </c>
    </row>
    <row r="3205" spans="1:5" x14ac:dyDescent="0.3">
      <c r="A3205" t="s">
        <v>63</v>
      </c>
      <c r="B3205">
        <v>2019</v>
      </c>
      <c r="C3205">
        <v>2</v>
      </c>
      <c r="D3205" t="s">
        <v>14</v>
      </c>
      <c r="E3205">
        <v>8</v>
      </c>
    </row>
    <row r="3206" spans="1:5" x14ac:dyDescent="0.3">
      <c r="A3206" t="s">
        <v>63</v>
      </c>
      <c r="B3206">
        <v>2019</v>
      </c>
      <c r="C3206">
        <v>3</v>
      </c>
      <c r="D3206" t="s">
        <v>5</v>
      </c>
      <c r="E3206">
        <v>10</v>
      </c>
    </row>
    <row r="3207" spans="1:5" x14ac:dyDescent="0.3">
      <c r="A3207" t="s">
        <v>63</v>
      </c>
      <c r="B3207">
        <v>2019</v>
      </c>
      <c r="C3207">
        <v>3</v>
      </c>
      <c r="D3207" t="s">
        <v>10</v>
      </c>
      <c r="E3207">
        <v>3</v>
      </c>
    </row>
    <row r="3208" spans="1:5" x14ac:dyDescent="0.3">
      <c r="A3208" t="s">
        <v>63</v>
      </c>
      <c r="B3208">
        <v>2019</v>
      </c>
      <c r="C3208">
        <v>3</v>
      </c>
      <c r="D3208" t="s">
        <v>6</v>
      </c>
      <c r="E3208">
        <v>15</v>
      </c>
    </row>
    <row r="3209" spans="1:5" x14ac:dyDescent="0.3">
      <c r="A3209" t="s">
        <v>63</v>
      </c>
      <c r="B3209">
        <v>2019</v>
      </c>
      <c r="C3209">
        <v>3</v>
      </c>
      <c r="D3209" t="s">
        <v>12</v>
      </c>
      <c r="E3209">
        <v>3</v>
      </c>
    </row>
    <row r="3210" spans="1:5" x14ac:dyDescent="0.3">
      <c r="A3210" t="s">
        <v>63</v>
      </c>
      <c r="B3210">
        <v>2019</v>
      </c>
      <c r="C3210">
        <v>3</v>
      </c>
      <c r="D3210" t="s">
        <v>7</v>
      </c>
      <c r="E3210">
        <v>6</v>
      </c>
    </row>
    <row r="3211" spans="1:5" x14ac:dyDescent="0.3">
      <c r="A3211" t="s">
        <v>63</v>
      </c>
      <c r="B3211">
        <v>2019</v>
      </c>
      <c r="C3211">
        <v>3</v>
      </c>
      <c r="D3211" t="s">
        <v>8</v>
      </c>
      <c r="E3211">
        <v>14</v>
      </c>
    </row>
    <row r="3212" spans="1:5" x14ac:dyDescent="0.3">
      <c r="A3212" t="s">
        <v>63</v>
      </c>
      <c r="B3212">
        <v>2019</v>
      </c>
      <c r="C3212">
        <v>3</v>
      </c>
      <c r="D3212" t="s">
        <v>14</v>
      </c>
      <c r="E3212">
        <v>7</v>
      </c>
    </row>
    <row r="3213" spans="1:5" x14ac:dyDescent="0.3">
      <c r="A3213" t="s">
        <v>63</v>
      </c>
      <c r="B3213">
        <v>2019</v>
      </c>
      <c r="C3213">
        <v>4</v>
      </c>
      <c r="D3213" t="s">
        <v>5</v>
      </c>
      <c r="E3213">
        <v>13</v>
      </c>
    </row>
    <row r="3214" spans="1:5" x14ac:dyDescent="0.3">
      <c r="A3214" t="s">
        <v>63</v>
      </c>
      <c r="B3214">
        <v>2019</v>
      </c>
      <c r="C3214">
        <v>4</v>
      </c>
      <c r="D3214" t="s">
        <v>10</v>
      </c>
      <c r="E3214">
        <v>3</v>
      </c>
    </row>
    <row r="3215" spans="1:5" x14ac:dyDescent="0.3">
      <c r="A3215" t="s">
        <v>63</v>
      </c>
      <c r="B3215">
        <v>2019</v>
      </c>
      <c r="C3215">
        <v>4</v>
      </c>
      <c r="D3215" t="s">
        <v>6</v>
      </c>
      <c r="E3215">
        <v>16</v>
      </c>
    </row>
    <row r="3216" spans="1:5" x14ac:dyDescent="0.3">
      <c r="A3216" t="s">
        <v>63</v>
      </c>
      <c r="B3216">
        <v>2019</v>
      </c>
      <c r="C3216">
        <v>4</v>
      </c>
      <c r="D3216" t="s">
        <v>12</v>
      </c>
      <c r="E3216">
        <v>4</v>
      </c>
    </row>
    <row r="3217" spans="1:5" x14ac:dyDescent="0.3">
      <c r="A3217" t="s">
        <v>63</v>
      </c>
      <c r="B3217">
        <v>2019</v>
      </c>
      <c r="C3217">
        <v>4</v>
      </c>
      <c r="D3217" t="s">
        <v>7</v>
      </c>
      <c r="E3217">
        <v>10</v>
      </c>
    </row>
    <row r="3218" spans="1:5" x14ac:dyDescent="0.3">
      <c r="A3218" t="s">
        <v>63</v>
      </c>
      <c r="B3218">
        <v>2019</v>
      </c>
      <c r="C3218">
        <v>4</v>
      </c>
      <c r="D3218" t="s">
        <v>8</v>
      </c>
      <c r="E3218">
        <v>13</v>
      </c>
    </row>
    <row r="3219" spans="1:5" x14ac:dyDescent="0.3">
      <c r="A3219" t="s">
        <v>63</v>
      </c>
      <c r="B3219">
        <v>2019</v>
      </c>
      <c r="C3219">
        <v>4</v>
      </c>
      <c r="D3219" t="s">
        <v>14</v>
      </c>
      <c r="E3219">
        <v>9</v>
      </c>
    </row>
    <row r="3220" spans="1:5" x14ac:dyDescent="0.3">
      <c r="A3220" t="s">
        <v>63</v>
      </c>
      <c r="B3220">
        <v>2020</v>
      </c>
      <c r="C3220">
        <v>1</v>
      </c>
      <c r="D3220" t="s">
        <v>5</v>
      </c>
      <c r="E3220">
        <v>12</v>
      </c>
    </row>
    <row r="3221" spans="1:5" x14ac:dyDescent="0.3">
      <c r="A3221" t="s">
        <v>63</v>
      </c>
      <c r="B3221">
        <v>2020</v>
      </c>
      <c r="C3221">
        <v>1</v>
      </c>
      <c r="D3221" t="s">
        <v>10</v>
      </c>
      <c r="E3221">
        <v>3</v>
      </c>
    </row>
    <row r="3222" spans="1:5" x14ac:dyDescent="0.3">
      <c r="A3222" t="s">
        <v>63</v>
      </c>
      <c r="B3222">
        <v>2020</v>
      </c>
      <c r="C3222">
        <v>1</v>
      </c>
      <c r="D3222" t="s">
        <v>6</v>
      </c>
      <c r="E3222">
        <v>19</v>
      </c>
    </row>
    <row r="3223" spans="1:5" x14ac:dyDescent="0.3">
      <c r="A3223" t="s">
        <v>63</v>
      </c>
      <c r="B3223">
        <v>2020</v>
      </c>
      <c r="C3223">
        <v>1</v>
      </c>
      <c r="D3223" t="s">
        <v>12</v>
      </c>
      <c r="E3223">
        <v>3</v>
      </c>
    </row>
    <row r="3224" spans="1:5" x14ac:dyDescent="0.3">
      <c r="A3224" t="s">
        <v>63</v>
      </c>
      <c r="B3224">
        <v>2020</v>
      </c>
      <c r="C3224">
        <v>1</v>
      </c>
      <c r="D3224" t="s">
        <v>7</v>
      </c>
      <c r="E3224">
        <v>7</v>
      </c>
    </row>
    <row r="3225" spans="1:5" x14ac:dyDescent="0.3">
      <c r="A3225" t="s">
        <v>63</v>
      </c>
      <c r="B3225">
        <v>2020</v>
      </c>
      <c r="C3225">
        <v>1</v>
      </c>
      <c r="D3225" t="s">
        <v>8</v>
      </c>
      <c r="E3225">
        <v>14</v>
      </c>
    </row>
    <row r="3226" spans="1:5" x14ac:dyDescent="0.3">
      <c r="A3226" t="s">
        <v>63</v>
      </c>
      <c r="B3226">
        <v>2020</v>
      </c>
      <c r="C3226">
        <v>1</v>
      </c>
      <c r="D3226" t="s">
        <v>14</v>
      </c>
      <c r="E3226">
        <v>9</v>
      </c>
    </row>
    <row r="3227" spans="1:5" x14ac:dyDescent="0.3">
      <c r="A3227" t="s">
        <v>63</v>
      </c>
      <c r="B3227">
        <v>2020</v>
      </c>
      <c r="C3227">
        <v>2</v>
      </c>
      <c r="D3227" t="s">
        <v>5</v>
      </c>
      <c r="E3227">
        <v>12</v>
      </c>
    </row>
    <row r="3228" spans="1:5" x14ac:dyDescent="0.3">
      <c r="A3228" t="s">
        <v>63</v>
      </c>
      <c r="B3228">
        <v>2020</v>
      </c>
      <c r="C3228">
        <v>2</v>
      </c>
      <c r="D3228" t="s">
        <v>10</v>
      </c>
      <c r="E3228">
        <v>3</v>
      </c>
    </row>
    <row r="3229" spans="1:5" x14ac:dyDescent="0.3">
      <c r="A3229" t="s">
        <v>63</v>
      </c>
      <c r="B3229">
        <v>2020</v>
      </c>
      <c r="C3229">
        <v>2</v>
      </c>
      <c r="D3229" t="s">
        <v>6</v>
      </c>
      <c r="E3229">
        <v>20</v>
      </c>
    </row>
    <row r="3230" spans="1:5" x14ac:dyDescent="0.3">
      <c r="A3230" t="s">
        <v>63</v>
      </c>
      <c r="B3230">
        <v>2020</v>
      </c>
      <c r="C3230">
        <v>2</v>
      </c>
      <c r="D3230" t="s">
        <v>12</v>
      </c>
      <c r="E3230">
        <v>3</v>
      </c>
    </row>
    <row r="3231" spans="1:5" x14ac:dyDescent="0.3">
      <c r="A3231" t="s">
        <v>63</v>
      </c>
      <c r="B3231">
        <v>2020</v>
      </c>
      <c r="C3231">
        <v>2</v>
      </c>
      <c r="D3231" t="s">
        <v>7</v>
      </c>
      <c r="E3231">
        <v>7</v>
      </c>
    </row>
    <row r="3232" spans="1:5" x14ac:dyDescent="0.3">
      <c r="A3232" t="s">
        <v>63</v>
      </c>
      <c r="B3232">
        <v>2020</v>
      </c>
      <c r="C3232">
        <v>2</v>
      </c>
      <c r="D3232" t="s">
        <v>8</v>
      </c>
      <c r="E3232">
        <v>14</v>
      </c>
    </row>
    <row r="3233" spans="1:5" x14ac:dyDescent="0.3">
      <c r="A3233" t="s">
        <v>63</v>
      </c>
      <c r="B3233">
        <v>2020</v>
      </c>
      <c r="C3233">
        <v>2</v>
      </c>
      <c r="D3233" t="s">
        <v>14</v>
      </c>
      <c r="E3233">
        <v>11</v>
      </c>
    </row>
    <row r="3234" spans="1:5" x14ac:dyDescent="0.3">
      <c r="A3234" t="s">
        <v>63</v>
      </c>
      <c r="B3234">
        <v>2020</v>
      </c>
      <c r="C3234">
        <v>3</v>
      </c>
      <c r="D3234" t="s">
        <v>5</v>
      </c>
      <c r="E3234">
        <v>13</v>
      </c>
    </row>
    <row r="3235" spans="1:5" x14ac:dyDescent="0.3">
      <c r="A3235" t="s">
        <v>63</v>
      </c>
      <c r="B3235">
        <v>2020</v>
      </c>
      <c r="C3235">
        <v>3</v>
      </c>
      <c r="D3235" t="s">
        <v>10</v>
      </c>
      <c r="E3235">
        <v>3</v>
      </c>
    </row>
    <row r="3236" spans="1:5" x14ac:dyDescent="0.3">
      <c r="A3236" t="s">
        <v>63</v>
      </c>
      <c r="B3236">
        <v>2020</v>
      </c>
      <c r="C3236">
        <v>3</v>
      </c>
      <c r="D3236" t="s">
        <v>6</v>
      </c>
      <c r="E3236">
        <v>20</v>
      </c>
    </row>
    <row r="3237" spans="1:5" x14ac:dyDescent="0.3">
      <c r="A3237" t="s">
        <v>63</v>
      </c>
      <c r="B3237">
        <v>2020</v>
      </c>
      <c r="C3237">
        <v>3</v>
      </c>
      <c r="D3237" t="s">
        <v>12</v>
      </c>
      <c r="E3237">
        <v>3</v>
      </c>
    </row>
    <row r="3238" spans="1:5" x14ac:dyDescent="0.3">
      <c r="A3238" t="s">
        <v>63</v>
      </c>
      <c r="B3238">
        <v>2020</v>
      </c>
      <c r="C3238">
        <v>3</v>
      </c>
      <c r="D3238" t="s">
        <v>7</v>
      </c>
      <c r="E3238">
        <v>5</v>
      </c>
    </row>
    <row r="3239" spans="1:5" x14ac:dyDescent="0.3">
      <c r="A3239" t="s">
        <v>63</v>
      </c>
      <c r="B3239">
        <v>2020</v>
      </c>
      <c r="C3239">
        <v>3</v>
      </c>
      <c r="D3239" t="s">
        <v>8</v>
      </c>
      <c r="E3239">
        <v>14</v>
      </c>
    </row>
    <row r="3240" spans="1:5" x14ac:dyDescent="0.3">
      <c r="A3240" t="s">
        <v>63</v>
      </c>
      <c r="B3240">
        <v>2020</v>
      </c>
      <c r="C3240">
        <v>3</v>
      </c>
      <c r="D3240" t="s">
        <v>14</v>
      </c>
      <c r="E3240">
        <v>11</v>
      </c>
    </row>
    <row r="3241" spans="1:5" x14ac:dyDescent="0.3">
      <c r="A3241" t="s">
        <v>63</v>
      </c>
      <c r="B3241">
        <v>2020</v>
      </c>
      <c r="C3241">
        <v>4</v>
      </c>
      <c r="D3241" t="s">
        <v>5</v>
      </c>
      <c r="E3241">
        <v>12</v>
      </c>
    </row>
    <row r="3242" spans="1:5" x14ac:dyDescent="0.3">
      <c r="A3242" t="s">
        <v>63</v>
      </c>
      <c r="B3242">
        <v>2020</v>
      </c>
      <c r="C3242">
        <v>4</v>
      </c>
      <c r="D3242" t="s">
        <v>10</v>
      </c>
      <c r="E3242">
        <v>3</v>
      </c>
    </row>
    <row r="3243" spans="1:5" x14ac:dyDescent="0.3">
      <c r="A3243" t="s">
        <v>63</v>
      </c>
      <c r="B3243">
        <v>2020</v>
      </c>
      <c r="C3243">
        <v>4</v>
      </c>
      <c r="D3243" t="s">
        <v>6</v>
      </c>
      <c r="E3243">
        <v>18</v>
      </c>
    </row>
    <row r="3244" spans="1:5" x14ac:dyDescent="0.3">
      <c r="A3244" t="s">
        <v>63</v>
      </c>
      <c r="B3244">
        <v>2020</v>
      </c>
      <c r="C3244">
        <v>4</v>
      </c>
      <c r="D3244" t="s">
        <v>12</v>
      </c>
      <c r="E3244">
        <v>3</v>
      </c>
    </row>
    <row r="3245" spans="1:5" x14ac:dyDescent="0.3">
      <c r="A3245" t="s">
        <v>63</v>
      </c>
      <c r="B3245">
        <v>2020</v>
      </c>
      <c r="C3245">
        <v>4</v>
      </c>
      <c r="D3245" t="s">
        <v>7</v>
      </c>
      <c r="E3245">
        <v>3</v>
      </c>
    </row>
    <row r="3246" spans="1:5" x14ac:dyDescent="0.3">
      <c r="A3246" t="s">
        <v>63</v>
      </c>
      <c r="B3246">
        <v>2020</v>
      </c>
      <c r="C3246">
        <v>4</v>
      </c>
      <c r="D3246" t="s">
        <v>8</v>
      </c>
      <c r="E3246">
        <v>13</v>
      </c>
    </row>
    <row r="3247" spans="1:5" x14ac:dyDescent="0.3">
      <c r="A3247" t="s">
        <v>63</v>
      </c>
      <c r="B3247">
        <v>2020</v>
      </c>
      <c r="C3247">
        <v>4</v>
      </c>
      <c r="D3247" t="s">
        <v>14</v>
      </c>
      <c r="E3247">
        <v>9</v>
      </c>
    </row>
    <row r="3248" spans="1:5" x14ac:dyDescent="0.3">
      <c r="A3248" t="s">
        <v>63</v>
      </c>
      <c r="B3248">
        <v>2021</v>
      </c>
      <c r="C3248">
        <v>1</v>
      </c>
      <c r="D3248" t="s">
        <v>5</v>
      </c>
      <c r="E3248">
        <v>14</v>
      </c>
    </row>
    <row r="3249" spans="1:5" x14ac:dyDescent="0.3">
      <c r="A3249" t="s">
        <v>63</v>
      </c>
      <c r="B3249">
        <v>2021</v>
      </c>
      <c r="C3249">
        <v>1</v>
      </c>
      <c r="D3249" t="s">
        <v>10</v>
      </c>
      <c r="E3249">
        <v>3</v>
      </c>
    </row>
    <row r="3250" spans="1:5" x14ac:dyDescent="0.3">
      <c r="A3250" t="s">
        <v>63</v>
      </c>
      <c r="B3250">
        <v>2021</v>
      </c>
      <c r="C3250">
        <v>1</v>
      </c>
      <c r="D3250" t="s">
        <v>6</v>
      </c>
      <c r="E3250">
        <v>20</v>
      </c>
    </row>
    <row r="3251" spans="1:5" x14ac:dyDescent="0.3">
      <c r="A3251" t="s">
        <v>63</v>
      </c>
      <c r="B3251">
        <v>2021</v>
      </c>
      <c r="C3251">
        <v>1</v>
      </c>
      <c r="D3251" t="s">
        <v>12</v>
      </c>
      <c r="E3251">
        <v>3</v>
      </c>
    </row>
    <row r="3252" spans="1:5" x14ac:dyDescent="0.3">
      <c r="A3252" t="s">
        <v>63</v>
      </c>
      <c r="B3252">
        <v>2021</v>
      </c>
      <c r="C3252">
        <v>1</v>
      </c>
      <c r="D3252" t="s">
        <v>7</v>
      </c>
      <c r="E3252">
        <v>8</v>
      </c>
    </row>
    <row r="3253" spans="1:5" x14ac:dyDescent="0.3">
      <c r="A3253" t="s">
        <v>63</v>
      </c>
      <c r="B3253">
        <v>2021</v>
      </c>
      <c r="C3253">
        <v>1</v>
      </c>
      <c r="D3253" t="s">
        <v>8</v>
      </c>
      <c r="E3253">
        <v>16</v>
      </c>
    </row>
    <row r="3254" spans="1:5" x14ac:dyDescent="0.3">
      <c r="A3254" t="s">
        <v>63</v>
      </c>
      <c r="B3254">
        <v>2021</v>
      </c>
      <c r="C3254">
        <v>1</v>
      </c>
      <c r="D3254" t="s">
        <v>14</v>
      </c>
      <c r="E3254">
        <v>11</v>
      </c>
    </row>
    <row r="3255" spans="1:5" x14ac:dyDescent="0.3">
      <c r="A3255" t="s">
        <v>63</v>
      </c>
      <c r="B3255">
        <v>2021</v>
      </c>
      <c r="C3255">
        <v>2</v>
      </c>
      <c r="D3255" t="s">
        <v>5</v>
      </c>
      <c r="E3255">
        <v>18</v>
      </c>
    </row>
    <row r="3256" spans="1:5" x14ac:dyDescent="0.3">
      <c r="A3256" t="s">
        <v>63</v>
      </c>
      <c r="B3256">
        <v>2021</v>
      </c>
      <c r="C3256">
        <v>2</v>
      </c>
      <c r="D3256" t="s">
        <v>6</v>
      </c>
      <c r="E3256">
        <v>28</v>
      </c>
    </row>
    <row r="3257" spans="1:5" x14ac:dyDescent="0.3">
      <c r="A3257" t="s">
        <v>63</v>
      </c>
      <c r="B3257">
        <v>2021</v>
      </c>
      <c r="C3257">
        <v>2</v>
      </c>
      <c r="D3257" t="s">
        <v>7</v>
      </c>
      <c r="E3257">
        <v>5</v>
      </c>
    </row>
    <row r="3258" spans="1:5" x14ac:dyDescent="0.3">
      <c r="A3258" t="s">
        <v>63</v>
      </c>
      <c r="B3258">
        <v>2021</v>
      </c>
      <c r="C3258">
        <v>2</v>
      </c>
      <c r="D3258" t="s">
        <v>8</v>
      </c>
      <c r="E3258">
        <v>25</v>
      </c>
    </row>
    <row r="3259" spans="1:5" x14ac:dyDescent="0.3">
      <c r="A3259" t="s">
        <v>63</v>
      </c>
      <c r="B3259">
        <v>2021</v>
      </c>
      <c r="C3259">
        <v>3</v>
      </c>
      <c r="D3259" t="s">
        <v>5</v>
      </c>
      <c r="E3259">
        <v>15</v>
      </c>
    </row>
    <row r="3260" spans="1:5" x14ac:dyDescent="0.3">
      <c r="A3260" t="s">
        <v>63</v>
      </c>
      <c r="B3260">
        <v>2021</v>
      </c>
      <c r="C3260">
        <v>3</v>
      </c>
      <c r="D3260" t="s">
        <v>6</v>
      </c>
      <c r="E3260">
        <v>28</v>
      </c>
    </row>
    <row r="3261" spans="1:5" x14ac:dyDescent="0.3">
      <c r="A3261" t="s">
        <v>63</v>
      </c>
      <c r="B3261">
        <v>2021</v>
      </c>
      <c r="C3261">
        <v>3</v>
      </c>
      <c r="D3261" t="s">
        <v>7</v>
      </c>
      <c r="E3261">
        <v>7</v>
      </c>
    </row>
    <row r="3262" spans="1:5" x14ac:dyDescent="0.3">
      <c r="A3262" t="s">
        <v>63</v>
      </c>
      <c r="B3262">
        <v>2021</v>
      </c>
      <c r="C3262">
        <v>3</v>
      </c>
      <c r="D3262" t="s">
        <v>8</v>
      </c>
      <c r="E3262">
        <v>27</v>
      </c>
    </row>
    <row r="3263" spans="1:5" x14ac:dyDescent="0.3">
      <c r="A3263" t="s">
        <v>63</v>
      </c>
      <c r="B3263">
        <v>2021</v>
      </c>
      <c r="C3263">
        <v>4</v>
      </c>
      <c r="D3263" t="s">
        <v>5</v>
      </c>
      <c r="E3263">
        <v>15</v>
      </c>
    </row>
    <row r="3264" spans="1:5" x14ac:dyDescent="0.3">
      <c r="A3264" t="s">
        <v>63</v>
      </c>
      <c r="B3264">
        <v>2021</v>
      </c>
      <c r="C3264">
        <v>4</v>
      </c>
      <c r="D3264" t="s">
        <v>6</v>
      </c>
      <c r="E3264">
        <v>29</v>
      </c>
    </row>
    <row r="3265" spans="1:5" x14ac:dyDescent="0.3">
      <c r="A3265" t="s">
        <v>63</v>
      </c>
      <c r="B3265">
        <v>2021</v>
      </c>
      <c r="C3265">
        <v>4</v>
      </c>
      <c r="D3265" t="s">
        <v>7</v>
      </c>
      <c r="E3265">
        <v>8</v>
      </c>
    </row>
    <row r="3266" spans="1:5" x14ac:dyDescent="0.3">
      <c r="A3266" t="s">
        <v>63</v>
      </c>
      <c r="B3266">
        <v>2021</v>
      </c>
      <c r="C3266">
        <v>4</v>
      </c>
      <c r="D3266" t="s">
        <v>8</v>
      </c>
      <c r="E3266">
        <v>34</v>
      </c>
    </row>
    <row r="3267" spans="1:5" x14ac:dyDescent="0.3">
      <c r="A3267" t="s">
        <v>64</v>
      </c>
      <c r="B3267">
        <v>2019</v>
      </c>
      <c r="C3267">
        <v>1</v>
      </c>
      <c r="D3267" t="s">
        <v>5</v>
      </c>
      <c r="E3267">
        <v>184</v>
      </c>
    </row>
    <row r="3268" spans="1:5" x14ac:dyDescent="0.3">
      <c r="A3268" t="s">
        <v>64</v>
      </c>
      <c r="B3268">
        <v>2019</v>
      </c>
      <c r="C3268">
        <v>1</v>
      </c>
      <c r="D3268" t="s">
        <v>6</v>
      </c>
      <c r="E3268">
        <v>196</v>
      </c>
    </row>
    <row r="3269" spans="1:5" x14ac:dyDescent="0.3">
      <c r="A3269" t="s">
        <v>64</v>
      </c>
      <c r="B3269">
        <v>2019</v>
      </c>
      <c r="C3269">
        <v>1</v>
      </c>
      <c r="D3269" t="s">
        <v>7</v>
      </c>
      <c r="E3269">
        <v>220</v>
      </c>
    </row>
    <row r="3270" spans="1:5" x14ac:dyDescent="0.3">
      <c r="A3270" t="s">
        <v>64</v>
      </c>
      <c r="B3270">
        <v>2019</v>
      </c>
      <c r="C3270">
        <v>1</v>
      </c>
      <c r="D3270" t="s">
        <v>8</v>
      </c>
      <c r="E3270">
        <v>184</v>
      </c>
    </row>
    <row r="3271" spans="1:5" x14ac:dyDescent="0.3">
      <c r="A3271" t="s">
        <v>64</v>
      </c>
      <c r="B3271">
        <v>2019</v>
      </c>
      <c r="C3271">
        <v>2</v>
      </c>
      <c r="D3271" t="s">
        <v>5</v>
      </c>
      <c r="E3271">
        <v>156</v>
      </c>
    </row>
    <row r="3272" spans="1:5" x14ac:dyDescent="0.3">
      <c r="A3272" t="s">
        <v>64</v>
      </c>
      <c r="B3272">
        <v>2019</v>
      </c>
      <c r="C3272">
        <v>2</v>
      </c>
      <c r="D3272" t="s">
        <v>6</v>
      </c>
      <c r="E3272">
        <v>217</v>
      </c>
    </row>
    <row r="3273" spans="1:5" x14ac:dyDescent="0.3">
      <c r="A3273" t="s">
        <v>64</v>
      </c>
      <c r="B3273">
        <v>2019</v>
      </c>
      <c r="C3273">
        <v>2</v>
      </c>
      <c r="D3273" t="s">
        <v>7</v>
      </c>
      <c r="E3273">
        <v>200</v>
      </c>
    </row>
    <row r="3274" spans="1:5" x14ac:dyDescent="0.3">
      <c r="A3274" t="s">
        <v>64</v>
      </c>
      <c r="B3274">
        <v>2019</v>
      </c>
      <c r="C3274">
        <v>2</v>
      </c>
      <c r="D3274" t="s">
        <v>8</v>
      </c>
      <c r="E3274">
        <v>168</v>
      </c>
    </row>
    <row r="3275" spans="1:5" x14ac:dyDescent="0.3">
      <c r="A3275" t="s">
        <v>64</v>
      </c>
      <c r="B3275">
        <v>2019</v>
      </c>
      <c r="C3275">
        <v>3</v>
      </c>
      <c r="D3275" t="s">
        <v>5</v>
      </c>
      <c r="E3275">
        <v>152</v>
      </c>
    </row>
    <row r="3276" spans="1:5" x14ac:dyDescent="0.3">
      <c r="A3276" t="s">
        <v>64</v>
      </c>
      <c r="B3276">
        <v>2019</v>
      </c>
      <c r="C3276">
        <v>3</v>
      </c>
      <c r="D3276" t="s">
        <v>6</v>
      </c>
      <c r="E3276">
        <v>223</v>
      </c>
    </row>
    <row r="3277" spans="1:5" x14ac:dyDescent="0.3">
      <c r="A3277" t="s">
        <v>64</v>
      </c>
      <c r="B3277">
        <v>2019</v>
      </c>
      <c r="C3277">
        <v>3</v>
      </c>
      <c r="D3277" t="s">
        <v>7</v>
      </c>
      <c r="E3277">
        <v>189</v>
      </c>
    </row>
    <row r="3278" spans="1:5" x14ac:dyDescent="0.3">
      <c r="A3278" t="s">
        <v>64</v>
      </c>
      <c r="B3278">
        <v>2019</v>
      </c>
      <c r="C3278">
        <v>3</v>
      </c>
      <c r="D3278" t="s">
        <v>13</v>
      </c>
      <c r="E3278">
        <v>1</v>
      </c>
    </row>
    <row r="3279" spans="1:5" x14ac:dyDescent="0.3">
      <c r="A3279" t="s">
        <v>64</v>
      </c>
      <c r="B3279">
        <v>2019</v>
      </c>
      <c r="C3279">
        <v>3</v>
      </c>
      <c r="D3279" t="s">
        <v>8</v>
      </c>
      <c r="E3279">
        <v>166</v>
      </c>
    </row>
    <row r="3280" spans="1:5" x14ac:dyDescent="0.3">
      <c r="A3280" t="s">
        <v>64</v>
      </c>
      <c r="B3280">
        <v>2019</v>
      </c>
      <c r="C3280">
        <v>4</v>
      </c>
      <c r="D3280" t="s">
        <v>5</v>
      </c>
      <c r="E3280">
        <v>140</v>
      </c>
    </row>
    <row r="3281" spans="1:5" x14ac:dyDescent="0.3">
      <c r="A3281" t="s">
        <v>64</v>
      </c>
      <c r="B3281">
        <v>2019</v>
      </c>
      <c r="C3281">
        <v>4</v>
      </c>
      <c r="D3281" t="s">
        <v>10</v>
      </c>
      <c r="E3281">
        <v>1</v>
      </c>
    </row>
    <row r="3282" spans="1:5" x14ac:dyDescent="0.3">
      <c r="A3282" t="s">
        <v>64</v>
      </c>
      <c r="B3282">
        <v>2019</v>
      </c>
      <c r="C3282">
        <v>4</v>
      </c>
      <c r="D3282" t="s">
        <v>6</v>
      </c>
      <c r="E3282">
        <v>238</v>
      </c>
    </row>
    <row r="3283" spans="1:5" x14ac:dyDescent="0.3">
      <c r="A3283" t="s">
        <v>64</v>
      </c>
      <c r="B3283">
        <v>2019</v>
      </c>
      <c r="C3283">
        <v>4</v>
      </c>
      <c r="D3283" t="s">
        <v>7</v>
      </c>
      <c r="E3283">
        <v>181</v>
      </c>
    </row>
    <row r="3284" spans="1:5" x14ac:dyDescent="0.3">
      <c r="A3284" t="s">
        <v>64</v>
      </c>
      <c r="B3284">
        <v>2019</v>
      </c>
      <c r="C3284">
        <v>4</v>
      </c>
      <c r="D3284" t="s">
        <v>8</v>
      </c>
      <c r="E3284">
        <v>166</v>
      </c>
    </row>
    <row r="3285" spans="1:5" x14ac:dyDescent="0.3">
      <c r="A3285" t="s">
        <v>64</v>
      </c>
      <c r="B3285">
        <v>2020</v>
      </c>
      <c r="C3285">
        <v>1</v>
      </c>
      <c r="D3285" t="s">
        <v>5</v>
      </c>
      <c r="E3285">
        <v>127</v>
      </c>
    </row>
    <row r="3286" spans="1:5" x14ac:dyDescent="0.3">
      <c r="A3286" t="s">
        <v>64</v>
      </c>
      <c r="B3286">
        <v>2020</v>
      </c>
      <c r="C3286">
        <v>1</v>
      </c>
      <c r="D3286" t="s">
        <v>6</v>
      </c>
      <c r="E3286">
        <v>226</v>
      </c>
    </row>
    <row r="3287" spans="1:5" x14ac:dyDescent="0.3">
      <c r="A3287" t="s">
        <v>64</v>
      </c>
      <c r="B3287">
        <v>2020</v>
      </c>
      <c r="C3287">
        <v>1</v>
      </c>
      <c r="D3287" t="s">
        <v>7</v>
      </c>
      <c r="E3287">
        <v>169</v>
      </c>
    </row>
    <row r="3288" spans="1:5" x14ac:dyDescent="0.3">
      <c r="A3288" t="s">
        <v>64</v>
      </c>
      <c r="B3288">
        <v>2020</v>
      </c>
      <c r="C3288">
        <v>1</v>
      </c>
      <c r="D3288" t="s">
        <v>8</v>
      </c>
      <c r="E3288">
        <v>141</v>
      </c>
    </row>
    <row r="3289" spans="1:5" x14ac:dyDescent="0.3">
      <c r="A3289" t="s">
        <v>64</v>
      </c>
      <c r="B3289">
        <v>2020</v>
      </c>
      <c r="C3289">
        <v>2</v>
      </c>
      <c r="D3289" t="s">
        <v>5</v>
      </c>
      <c r="E3289">
        <v>131</v>
      </c>
    </row>
    <row r="3290" spans="1:5" x14ac:dyDescent="0.3">
      <c r="A3290" t="s">
        <v>64</v>
      </c>
      <c r="B3290">
        <v>2020</v>
      </c>
      <c r="C3290">
        <v>2</v>
      </c>
      <c r="D3290" t="s">
        <v>6</v>
      </c>
      <c r="E3290">
        <v>263</v>
      </c>
    </row>
    <row r="3291" spans="1:5" x14ac:dyDescent="0.3">
      <c r="A3291" t="s">
        <v>64</v>
      </c>
      <c r="B3291">
        <v>2020</v>
      </c>
      <c r="C3291">
        <v>2</v>
      </c>
      <c r="D3291" t="s">
        <v>12</v>
      </c>
      <c r="E3291">
        <v>1</v>
      </c>
    </row>
    <row r="3292" spans="1:5" x14ac:dyDescent="0.3">
      <c r="A3292" t="s">
        <v>64</v>
      </c>
      <c r="B3292">
        <v>2020</v>
      </c>
      <c r="C3292">
        <v>2</v>
      </c>
      <c r="D3292" t="s">
        <v>7</v>
      </c>
      <c r="E3292">
        <v>182</v>
      </c>
    </row>
    <row r="3293" spans="1:5" x14ac:dyDescent="0.3">
      <c r="A3293" t="s">
        <v>64</v>
      </c>
      <c r="B3293">
        <v>2020</v>
      </c>
      <c r="C3293">
        <v>2</v>
      </c>
      <c r="D3293" t="s">
        <v>8</v>
      </c>
      <c r="E3293">
        <v>183</v>
      </c>
    </row>
    <row r="3294" spans="1:5" x14ac:dyDescent="0.3">
      <c r="A3294" t="s">
        <v>64</v>
      </c>
      <c r="B3294">
        <v>2020</v>
      </c>
      <c r="C3294">
        <v>3</v>
      </c>
      <c r="D3294" t="s">
        <v>5</v>
      </c>
      <c r="E3294">
        <v>125</v>
      </c>
    </row>
    <row r="3295" spans="1:5" x14ac:dyDescent="0.3">
      <c r="A3295" t="s">
        <v>64</v>
      </c>
      <c r="B3295">
        <v>2020</v>
      </c>
      <c r="C3295">
        <v>3</v>
      </c>
      <c r="D3295" t="s">
        <v>6</v>
      </c>
      <c r="E3295">
        <v>262</v>
      </c>
    </row>
    <row r="3296" spans="1:5" x14ac:dyDescent="0.3">
      <c r="A3296" t="s">
        <v>64</v>
      </c>
      <c r="B3296">
        <v>2020</v>
      </c>
      <c r="C3296">
        <v>3</v>
      </c>
      <c r="D3296" t="s">
        <v>12</v>
      </c>
      <c r="E3296">
        <v>2</v>
      </c>
    </row>
    <row r="3297" spans="1:5" x14ac:dyDescent="0.3">
      <c r="A3297" t="s">
        <v>64</v>
      </c>
      <c r="B3297">
        <v>2020</v>
      </c>
      <c r="C3297">
        <v>3</v>
      </c>
      <c r="D3297" t="s">
        <v>7</v>
      </c>
      <c r="E3297">
        <v>184</v>
      </c>
    </row>
    <row r="3298" spans="1:5" x14ac:dyDescent="0.3">
      <c r="A3298" t="s">
        <v>64</v>
      </c>
      <c r="B3298">
        <v>2020</v>
      </c>
      <c r="C3298">
        <v>3</v>
      </c>
      <c r="D3298" t="s">
        <v>8</v>
      </c>
      <c r="E3298">
        <v>175</v>
      </c>
    </row>
    <row r="3299" spans="1:5" x14ac:dyDescent="0.3">
      <c r="A3299" t="s">
        <v>64</v>
      </c>
      <c r="B3299">
        <v>2020</v>
      </c>
      <c r="C3299">
        <v>4</v>
      </c>
      <c r="D3299" t="s">
        <v>5</v>
      </c>
      <c r="E3299">
        <v>124</v>
      </c>
    </row>
    <row r="3300" spans="1:5" x14ac:dyDescent="0.3">
      <c r="A3300" t="s">
        <v>64</v>
      </c>
      <c r="B3300">
        <v>2020</v>
      </c>
      <c r="C3300">
        <v>4</v>
      </c>
      <c r="D3300" t="s">
        <v>6</v>
      </c>
      <c r="E3300">
        <v>268</v>
      </c>
    </row>
    <row r="3301" spans="1:5" x14ac:dyDescent="0.3">
      <c r="A3301" t="s">
        <v>64</v>
      </c>
      <c r="B3301">
        <v>2020</v>
      </c>
      <c r="C3301">
        <v>4</v>
      </c>
      <c r="D3301" t="s">
        <v>12</v>
      </c>
      <c r="E3301">
        <v>1</v>
      </c>
    </row>
    <row r="3302" spans="1:5" x14ac:dyDescent="0.3">
      <c r="A3302" t="s">
        <v>64</v>
      </c>
      <c r="B3302">
        <v>2020</v>
      </c>
      <c r="C3302">
        <v>4</v>
      </c>
      <c r="D3302" t="s">
        <v>7</v>
      </c>
      <c r="E3302">
        <v>177</v>
      </c>
    </row>
    <row r="3303" spans="1:5" x14ac:dyDescent="0.3">
      <c r="A3303" t="s">
        <v>64</v>
      </c>
      <c r="B3303">
        <v>2020</v>
      </c>
      <c r="C3303">
        <v>4</v>
      </c>
      <c r="D3303" t="s">
        <v>8</v>
      </c>
      <c r="E3303">
        <v>170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35DF-5C36-44CC-8D45-A9AD76552C1B}">
  <dimension ref="A3:E56"/>
  <sheetViews>
    <sheetView topLeftCell="A34" zoomScale="90" zoomScaleNormal="90" workbookViewId="0">
      <selection activeCell="F51" sqref="F51"/>
    </sheetView>
  </sheetViews>
  <sheetFormatPr defaultRowHeight="14.4" x14ac:dyDescent="0.3"/>
  <cols>
    <col min="1" max="1" width="13.44140625" bestFit="1" customWidth="1"/>
    <col min="2" max="2" width="29.33203125" bestFit="1" customWidth="1"/>
    <col min="3" max="3" width="6.6640625" bestFit="1" customWidth="1"/>
    <col min="4" max="4" width="12.88671875" customWidth="1"/>
    <col min="5" max="5" width="30.77734375" customWidth="1"/>
    <col min="8" max="8" width="23.21875" customWidth="1"/>
  </cols>
  <sheetData>
    <row r="3" spans="1:5" x14ac:dyDescent="0.3">
      <c r="A3" s="1" t="s">
        <v>68</v>
      </c>
      <c r="B3" t="s">
        <v>69</v>
      </c>
      <c r="D3" t="s">
        <v>68</v>
      </c>
      <c r="E3" t="s">
        <v>69</v>
      </c>
    </row>
    <row r="4" spans="1:5" x14ac:dyDescent="0.3">
      <c r="A4" s="2" t="s">
        <v>4</v>
      </c>
      <c r="B4" s="3">
        <v>1205</v>
      </c>
      <c r="D4" t="s">
        <v>4</v>
      </c>
      <c r="E4">
        <f>GETPIVOTDATA("Number of Prescriptions",$A$3,"State","AK")</f>
        <v>1205</v>
      </c>
    </row>
    <row r="5" spans="1:5" x14ac:dyDescent="0.3">
      <c r="A5" s="2" t="s">
        <v>9</v>
      </c>
      <c r="B5" s="3">
        <v>1968</v>
      </c>
      <c r="D5" t="s">
        <v>9</v>
      </c>
      <c r="E5">
        <f>GETPIVOTDATA("Number of Prescriptions",$A$3,"State","AL")</f>
        <v>1968</v>
      </c>
    </row>
    <row r="6" spans="1:5" x14ac:dyDescent="0.3">
      <c r="A6" s="2" t="s">
        <v>15</v>
      </c>
      <c r="B6" s="3">
        <v>2589</v>
      </c>
      <c r="D6" t="s">
        <v>15</v>
      </c>
      <c r="E6">
        <f>GETPIVOTDATA("Number of Prescriptions",$A$3,"State","AR")</f>
        <v>2589</v>
      </c>
    </row>
    <row r="7" spans="1:5" x14ac:dyDescent="0.3">
      <c r="A7" s="2" t="s">
        <v>16</v>
      </c>
      <c r="B7" s="3">
        <v>2213</v>
      </c>
      <c r="D7" t="s">
        <v>16</v>
      </c>
      <c r="E7">
        <f>GETPIVOTDATA("Number of Prescriptions",$A$3,"State","AZ")</f>
        <v>2213</v>
      </c>
    </row>
    <row r="8" spans="1:5" x14ac:dyDescent="0.3">
      <c r="A8" s="2" t="s">
        <v>17</v>
      </c>
      <c r="B8" s="3">
        <v>5508</v>
      </c>
      <c r="D8" t="s">
        <v>17</v>
      </c>
      <c r="E8">
        <f>GETPIVOTDATA("Number of Prescriptions",$A$3,"State","CA")</f>
        <v>5508</v>
      </c>
    </row>
    <row r="9" spans="1:5" x14ac:dyDescent="0.3">
      <c r="A9" s="2" t="s">
        <v>18</v>
      </c>
      <c r="B9" s="3">
        <v>2607</v>
      </c>
      <c r="D9" t="s">
        <v>18</v>
      </c>
      <c r="E9">
        <f>GETPIVOTDATA("Number of Prescriptions",$A$3,"State","CO")</f>
        <v>2607</v>
      </c>
    </row>
    <row r="10" spans="1:5" x14ac:dyDescent="0.3">
      <c r="A10" s="2" t="s">
        <v>19</v>
      </c>
      <c r="B10" s="3">
        <v>1883</v>
      </c>
      <c r="D10" t="s">
        <v>19</v>
      </c>
      <c r="E10">
        <f>GETPIVOTDATA("Number of Prescriptions",$A$3,"State","CT")</f>
        <v>1883</v>
      </c>
    </row>
    <row r="11" spans="1:5" x14ac:dyDescent="0.3">
      <c r="A11" s="2" t="s">
        <v>20</v>
      </c>
      <c r="B11" s="3">
        <v>1275</v>
      </c>
      <c r="D11" t="s">
        <v>20</v>
      </c>
      <c r="E11">
        <f>GETPIVOTDATA("Number of Prescriptions",$A$3,"State","DC")</f>
        <v>1275</v>
      </c>
    </row>
    <row r="12" spans="1:5" x14ac:dyDescent="0.3">
      <c r="A12" s="2" t="s">
        <v>21</v>
      </c>
      <c r="B12" s="3">
        <v>1225</v>
      </c>
      <c r="D12" t="s">
        <v>21</v>
      </c>
      <c r="E12">
        <f>GETPIVOTDATA("Number of Prescriptions",$A$3,"State","DE")</f>
        <v>1225</v>
      </c>
    </row>
    <row r="13" spans="1:5" x14ac:dyDescent="0.3">
      <c r="A13" s="2" t="s">
        <v>22</v>
      </c>
      <c r="B13" s="3">
        <v>3566</v>
      </c>
      <c r="D13" t="s">
        <v>22</v>
      </c>
      <c r="E13">
        <f>GETPIVOTDATA("Number of Prescriptions",$A$3,"State","FL")</f>
        <v>3566</v>
      </c>
    </row>
    <row r="14" spans="1:5" x14ac:dyDescent="0.3">
      <c r="A14" s="2" t="s">
        <v>23</v>
      </c>
      <c r="B14" s="3">
        <v>4042</v>
      </c>
      <c r="D14" t="s">
        <v>23</v>
      </c>
      <c r="E14">
        <f>GETPIVOTDATA("Number of Prescriptions",$A$3,"State","GA")</f>
        <v>4042</v>
      </c>
    </row>
    <row r="15" spans="1:5" x14ac:dyDescent="0.3">
      <c r="A15" s="2" t="s">
        <v>24</v>
      </c>
      <c r="B15" s="3">
        <v>940</v>
      </c>
      <c r="D15" t="s">
        <v>24</v>
      </c>
      <c r="E15">
        <f>GETPIVOTDATA("Number of Prescriptions",$A$3,"State","HI")</f>
        <v>940</v>
      </c>
    </row>
    <row r="16" spans="1:5" x14ac:dyDescent="0.3">
      <c r="A16" s="2" t="s">
        <v>25</v>
      </c>
      <c r="B16" s="3">
        <v>2190</v>
      </c>
      <c r="D16" t="s">
        <v>25</v>
      </c>
      <c r="E16">
        <f>GETPIVOTDATA("Number of Prescriptions",$A$3,"State","IA")</f>
        <v>2190</v>
      </c>
    </row>
    <row r="17" spans="1:5" x14ac:dyDescent="0.3">
      <c r="A17" s="2" t="s">
        <v>26</v>
      </c>
      <c r="B17" s="3">
        <v>1690</v>
      </c>
      <c r="D17" t="s">
        <v>26</v>
      </c>
      <c r="E17">
        <f>GETPIVOTDATA("Number of Prescriptions",$A$3,"State","ID")</f>
        <v>1690</v>
      </c>
    </row>
    <row r="18" spans="1:5" x14ac:dyDescent="0.3">
      <c r="A18" s="2" t="s">
        <v>27</v>
      </c>
      <c r="B18" s="3">
        <v>3623</v>
      </c>
      <c r="D18" t="s">
        <v>27</v>
      </c>
      <c r="E18">
        <f>GETPIVOTDATA("Number of Prescriptions",$A$3,"State","IL")</f>
        <v>3623</v>
      </c>
    </row>
    <row r="19" spans="1:5" x14ac:dyDescent="0.3">
      <c r="A19" s="2" t="s">
        <v>28</v>
      </c>
      <c r="B19" s="3">
        <v>3543</v>
      </c>
      <c r="D19" t="s">
        <v>28</v>
      </c>
      <c r="E19">
        <f>GETPIVOTDATA("Number of Prescriptions",$A$3,"State","IN")</f>
        <v>3543</v>
      </c>
    </row>
    <row r="20" spans="1:5" x14ac:dyDescent="0.3">
      <c r="A20" s="2" t="s">
        <v>29</v>
      </c>
      <c r="B20" s="3">
        <v>1679</v>
      </c>
      <c r="D20" t="s">
        <v>29</v>
      </c>
      <c r="E20">
        <f>GETPIVOTDATA("Number of Prescriptions",$A$3,"State","KS")</f>
        <v>1679</v>
      </c>
    </row>
    <row r="21" spans="1:5" x14ac:dyDescent="0.3">
      <c r="A21" s="2" t="s">
        <v>30</v>
      </c>
      <c r="B21" s="3">
        <v>4034</v>
      </c>
      <c r="D21" t="s">
        <v>30</v>
      </c>
      <c r="E21">
        <f>GETPIVOTDATA("Number of Prescriptions",$A$3,"State","KY")</f>
        <v>4034</v>
      </c>
    </row>
    <row r="22" spans="1:5" x14ac:dyDescent="0.3">
      <c r="A22" s="2" t="s">
        <v>31</v>
      </c>
      <c r="B22" s="3">
        <v>3132</v>
      </c>
      <c r="D22" t="s">
        <v>31</v>
      </c>
      <c r="E22">
        <f>GETPIVOTDATA("Number of Prescriptions",$A$3,"State","LA")</f>
        <v>3132</v>
      </c>
    </row>
    <row r="23" spans="1:5" x14ac:dyDescent="0.3">
      <c r="A23" s="2" t="s">
        <v>32</v>
      </c>
      <c r="B23" s="3">
        <v>3671</v>
      </c>
      <c r="D23" t="s">
        <v>32</v>
      </c>
      <c r="E23">
        <f>GETPIVOTDATA("Number of Prescriptions",$A$3,"State","MA")</f>
        <v>3671</v>
      </c>
    </row>
    <row r="24" spans="1:5" x14ac:dyDescent="0.3">
      <c r="A24" s="2" t="s">
        <v>33</v>
      </c>
      <c r="B24" s="3">
        <v>2793</v>
      </c>
      <c r="D24" t="s">
        <v>33</v>
      </c>
      <c r="E24">
        <f>GETPIVOTDATA("Number of Prescriptions",$A$3,"State","MD")</f>
        <v>2793</v>
      </c>
    </row>
    <row r="25" spans="1:5" x14ac:dyDescent="0.3">
      <c r="A25" s="2" t="s">
        <v>34</v>
      </c>
      <c r="B25" s="3">
        <v>1363</v>
      </c>
      <c r="D25" t="s">
        <v>34</v>
      </c>
      <c r="E25">
        <f>GETPIVOTDATA("Number of Prescriptions",$A$3,"State","ME")</f>
        <v>1363</v>
      </c>
    </row>
    <row r="26" spans="1:5" x14ac:dyDescent="0.3">
      <c r="A26" s="2" t="s">
        <v>35</v>
      </c>
      <c r="B26" s="3">
        <v>2820</v>
      </c>
      <c r="D26" t="s">
        <v>35</v>
      </c>
      <c r="E26">
        <f>GETPIVOTDATA("Number of Prescriptions",$A$3,"State","MI")</f>
        <v>2820</v>
      </c>
    </row>
    <row r="27" spans="1:5" x14ac:dyDescent="0.3">
      <c r="A27" s="2" t="s">
        <v>36</v>
      </c>
      <c r="B27" s="3">
        <v>3033</v>
      </c>
      <c r="D27" t="s">
        <v>36</v>
      </c>
      <c r="E27">
        <f>GETPIVOTDATA("Number of Prescriptions",$A$3,"State","MN")</f>
        <v>3033</v>
      </c>
    </row>
    <row r="28" spans="1:5" x14ac:dyDescent="0.3">
      <c r="A28" s="2" t="s">
        <v>37</v>
      </c>
      <c r="B28" s="3">
        <v>2523</v>
      </c>
      <c r="D28" t="s">
        <v>37</v>
      </c>
      <c r="E28">
        <f>GETPIVOTDATA("Number of Prescriptions",$A$3,"State","MO")</f>
        <v>2523</v>
      </c>
    </row>
    <row r="29" spans="1:5" x14ac:dyDescent="0.3">
      <c r="A29" s="2" t="s">
        <v>38</v>
      </c>
      <c r="B29" s="3">
        <v>2667</v>
      </c>
      <c r="D29" t="s">
        <v>38</v>
      </c>
      <c r="E29">
        <f>GETPIVOTDATA("Number of Prescriptions",$A$3,"State","MS")</f>
        <v>2667</v>
      </c>
    </row>
    <row r="30" spans="1:5" x14ac:dyDescent="0.3">
      <c r="A30" s="2" t="s">
        <v>39</v>
      </c>
      <c r="B30" s="3">
        <v>1799</v>
      </c>
      <c r="D30" t="s">
        <v>39</v>
      </c>
      <c r="E30">
        <f>GETPIVOTDATA("Number of Prescriptions",$A$3,"State","MT")</f>
        <v>1799</v>
      </c>
    </row>
    <row r="31" spans="1:5" x14ac:dyDescent="0.3">
      <c r="A31" s="2" t="s">
        <v>40</v>
      </c>
      <c r="B31" s="3">
        <v>2709</v>
      </c>
      <c r="D31" t="s">
        <v>40</v>
      </c>
      <c r="E31">
        <f>GETPIVOTDATA("Number of Prescriptions",$A$3,"State","NC")</f>
        <v>2709</v>
      </c>
    </row>
    <row r="32" spans="1:5" x14ac:dyDescent="0.3">
      <c r="A32" s="2" t="s">
        <v>41</v>
      </c>
      <c r="B32" s="3">
        <v>1003</v>
      </c>
      <c r="D32" t="s">
        <v>41</v>
      </c>
      <c r="E32">
        <f>GETPIVOTDATA("Number of Prescriptions",$A$3,"State","ND")</f>
        <v>1003</v>
      </c>
    </row>
    <row r="33" spans="1:5" x14ac:dyDescent="0.3">
      <c r="A33" s="2" t="s">
        <v>42</v>
      </c>
      <c r="B33" s="3">
        <v>1559</v>
      </c>
      <c r="D33" t="s">
        <v>42</v>
      </c>
      <c r="E33">
        <f>GETPIVOTDATA("Number of Prescriptions",$A$3,"State","NE")</f>
        <v>1559</v>
      </c>
    </row>
    <row r="34" spans="1:5" x14ac:dyDescent="0.3">
      <c r="A34" s="2" t="s">
        <v>43</v>
      </c>
      <c r="B34" s="3">
        <v>1458</v>
      </c>
      <c r="D34" t="s">
        <v>43</v>
      </c>
      <c r="E34">
        <f>GETPIVOTDATA("Number of Prescriptions",$A$3,"State","NH")</f>
        <v>1458</v>
      </c>
    </row>
    <row r="35" spans="1:5" x14ac:dyDescent="0.3">
      <c r="A35" s="2" t="s">
        <v>44</v>
      </c>
      <c r="B35" s="3">
        <v>2811</v>
      </c>
      <c r="D35" t="s">
        <v>44</v>
      </c>
      <c r="E35">
        <f>GETPIVOTDATA("Number of Prescriptions",$A$3,"State","NJ")</f>
        <v>2811</v>
      </c>
    </row>
    <row r="36" spans="1:5" x14ac:dyDescent="0.3">
      <c r="A36" s="2" t="s">
        <v>45</v>
      </c>
      <c r="B36" s="3">
        <v>1797</v>
      </c>
      <c r="D36" t="s">
        <v>45</v>
      </c>
      <c r="E36">
        <f>GETPIVOTDATA("Number of Prescriptions",$A$3,"State","NM")</f>
        <v>1797</v>
      </c>
    </row>
    <row r="37" spans="1:5" x14ac:dyDescent="0.3">
      <c r="A37" s="2" t="s">
        <v>46</v>
      </c>
      <c r="B37" s="3">
        <v>2745</v>
      </c>
      <c r="D37" t="s">
        <v>46</v>
      </c>
      <c r="E37">
        <f>GETPIVOTDATA("Number of Prescriptions",$A$3,"State","NV")</f>
        <v>2745</v>
      </c>
    </row>
    <row r="38" spans="1:5" x14ac:dyDescent="0.3">
      <c r="A38" s="2" t="s">
        <v>47</v>
      </c>
      <c r="B38" s="3">
        <v>5835</v>
      </c>
      <c r="D38" t="s">
        <v>47</v>
      </c>
      <c r="E38">
        <f>GETPIVOTDATA("Number of Prescriptions",$A$3,"State","NY")</f>
        <v>5835</v>
      </c>
    </row>
    <row r="39" spans="1:5" x14ac:dyDescent="0.3">
      <c r="A39" s="2" t="s">
        <v>48</v>
      </c>
      <c r="B39" s="3">
        <v>4440</v>
      </c>
      <c r="D39" t="s">
        <v>48</v>
      </c>
      <c r="E39">
        <f>GETPIVOTDATA("Number of Prescriptions",$A$3,"State","OH")</f>
        <v>4440</v>
      </c>
    </row>
    <row r="40" spans="1:5" x14ac:dyDescent="0.3">
      <c r="A40" s="2" t="s">
        <v>49</v>
      </c>
      <c r="B40" s="3">
        <v>1805</v>
      </c>
      <c r="D40" t="s">
        <v>49</v>
      </c>
      <c r="E40">
        <f>GETPIVOTDATA("Number of Prescriptions",$A$3,"State","OK")</f>
        <v>1805</v>
      </c>
    </row>
    <row r="41" spans="1:5" x14ac:dyDescent="0.3">
      <c r="A41" s="2" t="s">
        <v>50</v>
      </c>
      <c r="B41" s="3">
        <v>2225</v>
      </c>
      <c r="D41" t="s">
        <v>50</v>
      </c>
      <c r="E41">
        <f>GETPIVOTDATA("Number of Prescriptions",$A$3,"State","OR")</f>
        <v>2225</v>
      </c>
    </row>
    <row r="42" spans="1:5" x14ac:dyDescent="0.3">
      <c r="A42" s="2" t="s">
        <v>51</v>
      </c>
      <c r="B42" s="3">
        <v>3641</v>
      </c>
      <c r="D42" t="s">
        <v>51</v>
      </c>
      <c r="E42">
        <f>GETPIVOTDATA("Number of Prescriptions",$A$3,"State","PA")</f>
        <v>3641</v>
      </c>
    </row>
    <row r="43" spans="1:5" x14ac:dyDescent="0.3">
      <c r="A43" s="2" t="s">
        <v>52</v>
      </c>
      <c r="B43" s="3">
        <v>1063</v>
      </c>
      <c r="D43" t="s">
        <v>52</v>
      </c>
      <c r="E43">
        <f>GETPIVOTDATA("Number of Prescriptions",$A$3,"State","RI")</f>
        <v>1063</v>
      </c>
    </row>
    <row r="44" spans="1:5" x14ac:dyDescent="0.3">
      <c r="A44" s="2" t="s">
        <v>53</v>
      </c>
      <c r="B44" s="3">
        <v>2667</v>
      </c>
      <c r="D44" t="s">
        <v>53</v>
      </c>
      <c r="E44">
        <f>GETPIVOTDATA("Number of Prescriptions",$A$3,"State","SC")</f>
        <v>2667</v>
      </c>
    </row>
    <row r="45" spans="1:5" x14ac:dyDescent="0.3">
      <c r="A45" s="2" t="s">
        <v>54</v>
      </c>
      <c r="B45" s="3">
        <v>1102</v>
      </c>
      <c r="D45" t="s">
        <v>54</v>
      </c>
      <c r="E45">
        <f>GETPIVOTDATA("Number of Prescriptions",$A$3,"State","SD")</f>
        <v>1102</v>
      </c>
    </row>
    <row r="46" spans="1:5" x14ac:dyDescent="0.3">
      <c r="A46" s="2" t="s">
        <v>55</v>
      </c>
      <c r="B46" s="3">
        <v>2371</v>
      </c>
      <c r="D46" t="s">
        <v>55</v>
      </c>
      <c r="E46">
        <f>GETPIVOTDATA("Number of Prescriptions",$A$3,"State","TN")</f>
        <v>2371</v>
      </c>
    </row>
    <row r="47" spans="1:5" x14ac:dyDescent="0.3">
      <c r="A47" s="2" t="s">
        <v>56</v>
      </c>
      <c r="B47" s="3">
        <v>3208</v>
      </c>
      <c r="D47" t="s">
        <v>56</v>
      </c>
      <c r="E47">
        <f>GETPIVOTDATA("Number of Prescriptions",$A$3,"State","TX")</f>
        <v>3208</v>
      </c>
    </row>
    <row r="48" spans="1:5" x14ac:dyDescent="0.3">
      <c r="A48" s="2" t="s">
        <v>57</v>
      </c>
      <c r="B48" s="3">
        <v>1723</v>
      </c>
      <c r="D48" t="s">
        <v>57</v>
      </c>
      <c r="E48">
        <f>GETPIVOTDATA("Number of Prescriptions",$A$3,"State","UT")</f>
        <v>1723</v>
      </c>
    </row>
    <row r="49" spans="1:5" x14ac:dyDescent="0.3">
      <c r="A49" s="2" t="s">
        <v>58</v>
      </c>
      <c r="B49" s="3">
        <v>3053</v>
      </c>
      <c r="D49" t="s">
        <v>58</v>
      </c>
      <c r="E49">
        <f>GETPIVOTDATA("Number of Prescriptions",$A$3,"State","VA")</f>
        <v>3053</v>
      </c>
    </row>
    <row r="50" spans="1:5" x14ac:dyDescent="0.3">
      <c r="A50" s="2" t="s">
        <v>59</v>
      </c>
      <c r="B50" s="3">
        <v>1177</v>
      </c>
      <c r="D50" t="s">
        <v>59</v>
      </c>
      <c r="E50">
        <f>GETPIVOTDATA("Number of Prescriptions",$A$3,"State","VT")</f>
        <v>1177</v>
      </c>
    </row>
    <row r="51" spans="1:5" x14ac:dyDescent="0.3">
      <c r="A51" s="2" t="s">
        <v>60</v>
      </c>
      <c r="B51" s="3">
        <v>2768</v>
      </c>
      <c r="D51" t="s">
        <v>60</v>
      </c>
      <c r="E51">
        <f>GETPIVOTDATA("Number of Prescriptions",$A$3,"State","WA")</f>
        <v>2768</v>
      </c>
    </row>
    <row r="52" spans="1:5" x14ac:dyDescent="0.3">
      <c r="A52" s="2" t="s">
        <v>61</v>
      </c>
      <c r="B52" s="3">
        <v>2170</v>
      </c>
      <c r="D52" t="s">
        <v>61</v>
      </c>
      <c r="E52">
        <f>GETPIVOTDATA("Number of Prescriptions",$A$3,"State","WI")</f>
        <v>2170</v>
      </c>
    </row>
    <row r="53" spans="1:5" x14ac:dyDescent="0.3">
      <c r="A53" s="2" t="s">
        <v>62</v>
      </c>
      <c r="B53" s="3">
        <v>2077</v>
      </c>
      <c r="D53" t="s">
        <v>62</v>
      </c>
      <c r="E53">
        <f>GETPIVOTDATA("Number of Prescriptions",$A$3,"State","WV")</f>
        <v>2077</v>
      </c>
    </row>
    <row r="54" spans="1:5" x14ac:dyDescent="0.3">
      <c r="A54" s="2" t="s">
        <v>63</v>
      </c>
      <c r="B54" s="3">
        <v>838</v>
      </c>
      <c r="D54" t="s">
        <v>63</v>
      </c>
      <c r="E54">
        <f>GETPIVOTDATA("Number of Prescriptions",$A$3,"State","WY")</f>
        <v>838</v>
      </c>
    </row>
    <row r="55" spans="1:5" x14ac:dyDescent="0.3">
      <c r="A55" s="2" t="s">
        <v>64</v>
      </c>
      <c r="B55" s="3">
        <v>5893</v>
      </c>
      <c r="D55" t="s">
        <v>64</v>
      </c>
      <c r="E55">
        <f>GETPIVOTDATA("Number of Prescriptions",$A$3,"State","XX")</f>
        <v>5893</v>
      </c>
    </row>
    <row r="56" spans="1:5" x14ac:dyDescent="0.3">
      <c r="A56" s="2" t="s">
        <v>67</v>
      </c>
      <c r="B56" s="3">
        <v>131719</v>
      </c>
      <c r="D56" t="s">
        <v>67</v>
      </c>
      <c r="E56">
        <v>131719</v>
      </c>
    </row>
  </sheetData>
  <pageMargins left="0.7" right="0.7" top="0.75" bottom="0.75" header="0.3" footer="0.3"/>
  <pageSetup orientation="portrait" horizontalDpi="4294967293" verticalDpi="0"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4:B20"/>
  <sheetViews>
    <sheetView topLeftCell="A15" workbookViewId="0">
      <selection activeCell="A3" sqref="A3"/>
    </sheetView>
  </sheetViews>
  <sheetFormatPr defaultRowHeight="14.4" x14ac:dyDescent="0.3"/>
  <cols>
    <col min="1" max="1" width="12.5546875" bestFit="1" customWidth="1"/>
    <col min="2" max="2" width="28.21875" bestFit="1" customWidth="1"/>
    <col min="3" max="3" width="11.44140625" bestFit="1" customWidth="1"/>
    <col min="4" max="4" width="12.21875" customWidth="1"/>
    <col min="5" max="5" width="29.6640625" customWidth="1"/>
    <col min="6" max="6" width="10.77734375" bestFit="1" customWidth="1"/>
    <col min="7" max="7" width="7" bestFit="1" customWidth="1"/>
    <col min="8" max="10" width="6" bestFit="1" customWidth="1"/>
    <col min="11" max="11" width="9.6640625" bestFit="1" customWidth="1"/>
    <col min="12" max="12" width="7" bestFit="1" customWidth="1"/>
    <col min="13" max="15" width="6" bestFit="1" customWidth="1"/>
    <col min="16" max="16" width="9.6640625" bestFit="1" customWidth="1"/>
    <col min="17" max="17" width="10.77734375" bestFit="1" customWidth="1"/>
    <col min="18" max="18" width="11.44140625" bestFit="1" customWidth="1"/>
    <col min="19" max="19" width="11.77734375" bestFit="1" customWidth="1"/>
    <col min="20" max="20" width="11.21875" bestFit="1" customWidth="1"/>
    <col min="21" max="21" width="7.88671875" bestFit="1" customWidth="1"/>
    <col min="22" max="22" width="12.33203125" bestFit="1" customWidth="1"/>
    <col min="23" max="23" width="11.44140625" bestFit="1" customWidth="1"/>
    <col min="24" max="24" width="11.77734375" bestFit="1" customWidth="1"/>
    <col min="25" max="25" width="11.21875" bestFit="1" customWidth="1"/>
    <col min="26" max="26" width="8" bestFit="1" customWidth="1"/>
    <col min="27" max="27" width="12.33203125" bestFit="1" customWidth="1"/>
    <col min="28" max="28" width="11.44140625" bestFit="1" customWidth="1"/>
    <col min="29" max="29" width="11.77734375" bestFit="1" customWidth="1"/>
    <col min="30" max="30" width="11.21875" bestFit="1" customWidth="1"/>
    <col min="31" max="31" width="8.109375" bestFit="1" customWidth="1"/>
    <col min="32" max="32" width="12.33203125" bestFit="1" customWidth="1"/>
    <col min="33" max="33" width="11.44140625" bestFit="1" customWidth="1"/>
    <col min="34" max="34" width="11.77734375" bestFit="1" customWidth="1"/>
    <col min="35" max="35" width="11.21875" bestFit="1" customWidth="1"/>
    <col min="36" max="36" width="7.77734375" bestFit="1" customWidth="1"/>
    <col min="37" max="37" width="12.33203125" bestFit="1" customWidth="1"/>
    <col min="38" max="38" width="11.44140625" bestFit="1" customWidth="1"/>
    <col min="39" max="39" width="11.77734375" bestFit="1" customWidth="1"/>
    <col min="40" max="40" width="11.21875" bestFit="1" customWidth="1"/>
    <col min="41" max="41" width="8" bestFit="1" customWidth="1"/>
    <col min="42" max="42" width="12.33203125" bestFit="1" customWidth="1"/>
    <col min="43" max="43" width="11.44140625" bestFit="1" customWidth="1"/>
    <col min="44" max="44" width="11.77734375" bestFit="1" customWidth="1"/>
    <col min="45" max="45" width="11.21875" bestFit="1" customWidth="1"/>
    <col min="46" max="46" width="7.88671875" bestFit="1" customWidth="1"/>
    <col min="47" max="47" width="12.33203125" bestFit="1" customWidth="1"/>
    <col min="48" max="48" width="11.44140625" bestFit="1" customWidth="1"/>
    <col min="49" max="49" width="11.77734375" bestFit="1" customWidth="1"/>
    <col min="50" max="50" width="11.21875" bestFit="1" customWidth="1"/>
    <col min="51" max="51" width="7.44140625" bestFit="1" customWidth="1"/>
    <col min="52" max="52" width="12.33203125" bestFit="1" customWidth="1"/>
    <col min="53" max="53" width="11.44140625" bestFit="1" customWidth="1"/>
    <col min="54" max="54" width="11.77734375" bestFit="1" customWidth="1"/>
    <col min="55" max="55" width="11.21875" bestFit="1" customWidth="1"/>
    <col min="56" max="56" width="8.109375" bestFit="1" customWidth="1"/>
    <col min="57" max="57" width="12.33203125" bestFit="1" customWidth="1"/>
    <col min="58" max="58" width="11.44140625" bestFit="1" customWidth="1"/>
    <col min="59" max="59" width="11.77734375" bestFit="1" customWidth="1"/>
    <col min="60" max="60" width="11.21875" bestFit="1" customWidth="1"/>
    <col min="61" max="61" width="7.44140625" bestFit="1" customWidth="1"/>
    <col min="62" max="62" width="12.33203125" bestFit="1" customWidth="1"/>
    <col min="63" max="63" width="11.44140625" bestFit="1" customWidth="1"/>
    <col min="64" max="64" width="11.77734375" bestFit="1" customWidth="1"/>
    <col min="65" max="65" width="11.21875" bestFit="1" customWidth="1"/>
    <col min="66" max="66" width="7.44140625" bestFit="1" customWidth="1"/>
    <col min="67" max="67" width="12.33203125" bestFit="1" customWidth="1"/>
    <col min="68" max="68" width="11.44140625" bestFit="1" customWidth="1"/>
    <col min="69" max="69" width="11.77734375" bestFit="1" customWidth="1"/>
    <col min="70" max="70" width="11.21875" bestFit="1" customWidth="1"/>
    <col min="71" max="71" width="7.44140625" bestFit="1" customWidth="1"/>
    <col min="72" max="72" width="12.33203125" bestFit="1" customWidth="1"/>
    <col min="73" max="73" width="11.44140625" bestFit="1" customWidth="1"/>
    <col min="74" max="74" width="11.77734375" bestFit="1" customWidth="1"/>
    <col min="75" max="75" width="11.21875" bestFit="1" customWidth="1"/>
    <col min="76" max="76" width="7.109375" bestFit="1" customWidth="1"/>
    <col min="77" max="77" width="12.33203125" bestFit="1" customWidth="1"/>
    <col min="78" max="78" width="11.44140625" bestFit="1" customWidth="1"/>
    <col min="79" max="79" width="11.77734375" bestFit="1" customWidth="1"/>
    <col min="80" max="80" width="11.21875" bestFit="1" customWidth="1"/>
    <col min="81" max="81" width="7.5546875" bestFit="1" customWidth="1"/>
    <col min="82" max="82" width="12.33203125" bestFit="1" customWidth="1"/>
    <col min="83" max="83" width="11.44140625" bestFit="1" customWidth="1"/>
    <col min="84" max="84" width="11.77734375" bestFit="1" customWidth="1"/>
    <col min="85" max="85" width="11.21875" bestFit="1" customWidth="1"/>
    <col min="86" max="86" width="7.77734375" bestFit="1" customWidth="1"/>
    <col min="87" max="87" width="12.33203125" bestFit="1" customWidth="1"/>
    <col min="88" max="88" width="11.44140625" bestFit="1" customWidth="1"/>
    <col min="89" max="89" width="11.77734375" bestFit="1" customWidth="1"/>
    <col min="90" max="90" width="11.21875" bestFit="1" customWidth="1"/>
    <col min="91" max="91" width="7.77734375" bestFit="1" customWidth="1"/>
    <col min="92" max="92" width="12.33203125" bestFit="1" customWidth="1"/>
    <col min="93" max="93" width="11.44140625" bestFit="1" customWidth="1"/>
    <col min="94" max="94" width="11.77734375" bestFit="1" customWidth="1"/>
    <col min="95" max="95" width="11.21875" bestFit="1" customWidth="1"/>
    <col min="96" max="96" width="7.77734375" bestFit="1" customWidth="1"/>
    <col min="97" max="97" width="12.33203125" bestFit="1" customWidth="1"/>
    <col min="98" max="98" width="11.44140625" bestFit="1" customWidth="1"/>
    <col min="99" max="99" width="11.77734375" bestFit="1" customWidth="1"/>
    <col min="100" max="100" width="11.21875" bestFit="1" customWidth="1"/>
    <col min="101" max="101" width="8.6640625" bestFit="1" customWidth="1"/>
    <col min="102" max="102" width="12.33203125" bestFit="1" customWidth="1"/>
    <col min="103" max="103" width="11.44140625" bestFit="1" customWidth="1"/>
    <col min="104" max="104" width="11.77734375" bestFit="1" customWidth="1"/>
    <col min="105" max="105" width="11.21875" bestFit="1" customWidth="1"/>
    <col min="106" max="106" width="8.6640625" bestFit="1" customWidth="1"/>
    <col min="107" max="107" width="12.33203125" bestFit="1" customWidth="1"/>
    <col min="108" max="108" width="11.44140625" bestFit="1" customWidth="1"/>
    <col min="109" max="109" width="11.77734375" bestFit="1" customWidth="1"/>
    <col min="110" max="110" width="11.21875" bestFit="1" customWidth="1"/>
    <col min="111" max="111" width="8.44140625" bestFit="1" customWidth="1"/>
    <col min="112" max="112" width="12.33203125" bestFit="1" customWidth="1"/>
    <col min="113" max="113" width="11.44140625" bestFit="1" customWidth="1"/>
    <col min="114" max="114" width="11.77734375" bestFit="1" customWidth="1"/>
    <col min="115" max="115" width="11.21875" bestFit="1" customWidth="1"/>
    <col min="116" max="116" width="8" bestFit="1" customWidth="1"/>
    <col min="117" max="117" width="12.33203125" bestFit="1" customWidth="1"/>
    <col min="118" max="118" width="11.44140625" bestFit="1" customWidth="1"/>
    <col min="119" max="119" width="11.77734375" bestFit="1" customWidth="1"/>
    <col min="120" max="120" width="11.21875" bestFit="1" customWidth="1"/>
    <col min="121" max="121" width="8.77734375" bestFit="1" customWidth="1"/>
    <col min="122" max="122" width="12.33203125" bestFit="1" customWidth="1"/>
    <col min="123" max="123" width="11.44140625" bestFit="1" customWidth="1"/>
    <col min="124" max="124" width="11.77734375" bestFit="1" customWidth="1"/>
    <col min="125" max="125" width="11.21875" bestFit="1" customWidth="1"/>
    <col min="126" max="126" width="8.77734375" bestFit="1" customWidth="1"/>
    <col min="127" max="127" width="12.33203125" bestFit="1" customWidth="1"/>
    <col min="128" max="128" width="11.44140625" bestFit="1" customWidth="1"/>
    <col min="129" max="129" width="11.77734375" bestFit="1" customWidth="1"/>
    <col min="130" max="130" width="11.21875" bestFit="1" customWidth="1"/>
    <col min="131" max="131" width="8.44140625" bestFit="1" customWidth="1"/>
    <col min="132" max="132" width="12.33203125" bestFit="1" customWidth="1"/>
    <col min="133" max="133" width="11.44140625" bestFit="1" customWidth="1"/>
    <col min="134" max="134" width="11.77734375" bestFit="1" customWidth="1"/>
    <col min="135" max="135" width="11.21875" bestFit="1" customWidth="1"/>
    <col min="136" max="136" width="8.44140625" bestFit="1" customWidth="1"/>
    <col min="137" max="137" width="12.33203125" bestFit="1" customWidth="1"/>
    <col min="138" max="138" width="11.44140625" bestFit="1" customWidth="1"/>
    <col min="139" max="139" width="11.77734375" bestFit="1" customWidth="1"/>
    <col min="140" max="140" width="11.21875" bestFit="1" customWidth="1"/>
    <col min="141" max="141" width="8.109375" bestFit="1" customWidth="1"/>
    <col min="142" max="142" width="12.33203125" bestFit="1" customWidth="1"/>
    <col min="143" max="143" width="11.44140625" bestFit="1" customWidth="1"/>
    <col min="144" max="144" width="11.77734375" bestFit="1" customWidth="1"/>
    <col min="145" max="145" width="11.21875" bestFit="1" customWidth="1"/>
    <col min="146" max="146" width="8.21875" bestFit="1" customWidth="1"/>
    <col min="147" max="147" width="12.33203125" bestFit="1" customWidth="1"/>
    <col min="148" max="148" width="11.44140625" bestFit="1" customWidth="1"/>
    <col min="149" max="149" width="11.77734375" bestFit="1" customWidth="1"/>
    <col min="150" max="150" width="11.21875" bestFit="1" customWidth="1"/>
    <col min="151" max="151" width="8" bestFit="1" customWidth="1"/>
    <col min="152" max="152" width="12.33203125" bestFit="1" customWidth="1"/>
    <col min="153" max="153" width="11.44140625" bestFit="1" customWidth="1"/>
    <col min="154" max="154" width="11.77734375" bestFit="1" customWidth="1"/>
    <col min="155" max="155" width="11.21875" bestFit="1" customWidth="1"/>
    <col min="156" max="156" width="8.21875" bestFit="1" customWidth="1"/>
    <col min="157" max="157" width="12.33203125" bestFit="1" customWidth="1"/>
    <col min="158" max="158" width="11.44140625" bestFit="1" customWidth="1"/>
    <col min="159" max="159" width="11.77734375" bestFit="1" customWidth="1"/>
    <col min="160" max="160" width="11.21875" bestFit="1" customWidth="1"/>
    <col min="161" max="161" width="7.6640625" bestFit="1" customWidth="1"/>
    <col min="162" max="162" width="12.33203125" bestFit="1" customWidth="1"/>
    <col min="163" max="163" width="11.44140625" bestFit="1" customWidth="1"/>
    <col min="164" max="164" width="11.77734375" bestFit="1" customWidth="1"/>
    <col min="165" max="165" width="11.21875" bestFit="1" customWidth="1"/>
    <col min="166" max="166" width="8.77734375" bestFit="1" customWidth="1"/>
    <col min="167" max="167" width="12.33203125" bestFit="1" customWidth="1"/>
    <col min="168" max="168" width="11.44140625" bestFit="1" customWidth="1"/>
    <col min="169" max="169" width="11.77734375" bestFit="1" customWidth="1"/>
    <col min="170" max="170" width="11.21875" bestFit="1" customWidth="1"/>
    <col min="171" max="171" width="8.21875" bestFit="1" customWidth="1"/>
    <col min="172" max="172" width="12.33203125" bestFit="1" customWidth="1"/>
    <col min="173" max="173" width="11.44140625" bestFit="1" customWidth="1"/>
    <col min="174" max="174" width="11.77734375" bestFit="1" customWidth="1"/>
    <col min="175" max="175" width="11.21875" bestFit="1" customWidth="1"/>
    <col min="176" max="176" width="8" bestFit="1" customWidth="1"/>
    <col min="177" max="177" width="12.33203125" bestFit="1" customWidth="1"/>
    <col min="178" max="178" width="11.44140625" bestFit="1" customWidth="1"/>
    <col min="179" max="179" width="11.77734375" bestFit="1" customWidth="1"/>
    <col min="180" max="180" width="11.21875" bestFit="1" customWidth="1"/>
    <col min="181" max="181" width="8.21875" bestFit="1" customWidth="1"/>
    <col min="182" max="182" width="12.33203125" bestFit="1" customWidth="1"/>
    <col min="183" max="183" width="11.44140625" bestFit="1" customWidth="1"/>
    <col min="184" max="184" width="11.77734375" bestFit="1" customWidth="1"/>
    <col min="185" max="185" width="11.21875" bestFit="1" customWidth="1"/>
    <col min="186" max="186" width="8.109375" bestFit="1" customWidth="1"/>
    <col min="187" max="187" width="12.33203125" bestFit="1" customWidth="1"/>
    <col min="188" max="188" width="11.44140625" bestFit="1" customWidth="1"/>
    <col min="189" max="189" width="11.77734375" bestFit="1" customWidth="1"/>
    <col min="190" max="190" width="11.21875" bestFit="1" customWidth="1"/>
    <col min="191" max="191" width="8.109375" bestFit="1" customWidth="1"/>
    <col min="192" max="192" width="12.33203125" bestFit="1" customWidth="1"/>
    <col min="193" max="193" width="11.44140625" bestFit="1" customWidth="1"/>
    <col min="194" max="194" width="11.77734375" bestFit="1" customWidth="1"/>
    <col min="195" max="195" width="11.21875" bestFit="1" customWidth="1"/>
    <col min="196" max="196" width="8" bestFit="1" customWidth="1"/>
    <col min="197" max="197" width="12.33203125" bestFit="1" customWidth="1"/>
    <col min="198" max="198" width="11.44140625" bestFit="1" customWidth="1"/>
    <col min="199" max="199" width="11.77734375" bestFit="1" customWidth="1"/>
    <col min="200" max="200" width="11.21875" bestFit="1" customWidth="1"/>
    <col min="201" max="201" width="7.33203125" bestFit="1" customWidth="1"/>
    <col min="202" max="202" width="12.33203125" bestFit="1" customWidth="1"/>
    <col min="203" max="203" width="11.44140625" bestFit="1" customWidth="1"/>
    <col min="204" max="204" width="11.77734375" bestFit="1" customWidth="1"/>
    <col min="205" max="205" width="11.21875" bestFit="1" customWidth="1"/>
    <col min="206" max="206" width="7.77734375" bestFit="1" customWidth="1"/>
    <col min="207" max="207" width="12.33203125" bestFit="1" customWidth="1"/>
    <col min="208" max="208" width="11.44140625" bestFit="1" customWidth="1"/>
    <col min="209" max="209" width="11.77734375" bestFit="1" customWidth="1"/>
    <col min="210" max="210" width="11.21875" bestFit="1" customWidth="1"/>
    <col min="211" max="211" width="7.88671875" bestFit="1" customWidth="1"/>
    <col min="212" max="212" width="12.33203125" bestFit="1" customWidth="1"/>
    <col min="213" max="213" width="11.44140625" bestFit="1" customWidth="1"/>
    <col min="214" max="214" width="11.77734375" bestFit="1" customWidth="1"/>
    <col min="215" max="215" width="11.21875" bestFit="1" customWidth="1"/>
    <col min="216" max="216" width="8" bestFit="1" customWidth="1"/>
    <col min="217" max="217" width="12.33203125" bestFit="1" customWidth="1"/>
    <col min="218" max="218" width="11.44140625" bestFit="1" customWidth="1"/>
    <col min="219" max="219" width="11.77734375" bestFit="1" customWidth="1"/>
    <col min="220" max="220" width="11.21875" bestFit="1" customWidth="1"/>
    <col min="221" max="221" width="7.77734375" bestFit="1" customWidth="1"/>
    <col min="222" max="222" width="12.33203125" bestFit="1" customWidth="1"/>
    <col min="223" max="223" width="11.44140625" bestFit="1" customWidth="1"/>
    <col min="224" max="224" width="11.77734375" bestFit="1" customWidth="1"/>
    <col min="225" max="225" width="11.21875" bestFit="1" customWidth="1"/>
    <col min="226" max="226" width="8" bestFit="1" customWidth="1"/>
    <col min="227" max="227" width="12.33203125" bestFit="1" customWidth="1"/>
    <col min="228" max="228" width="11.44140625" bestFit="1" customWidth="1"/>
    <col min="229" max="229" width="11.77734375" bestFit="1" customWidth="1"/>
    <col min="230" max="230" width="11.21875" bestFit="1" customWidth="1"/>
    <col min="231" max="231" width="8.109375" bestFit="1" customWidth="1"/>
    <col min="232" max="232" width="12.33203125" bestFit="1" customWidth="1"/>
    <col min="233" max="233" width="11.44140625" bestFit="1" customWidth="1"/>
    <col min="234" max="234" width="11.77734375" bestFit="1" customWidth="1"/>
    <col min="235" max="235" width="11.21875" bestFit="1" customWidth="1"/>
    <col min="236" max="236" width="7.88671875" bestFit="1" customWidth="1"/>
    <col min="237" max="237" width="12.33203125" bestFit="1" customWidth="1"/>
    <col min="238" max="238" width="11.44140625" bestFit="1" customWidth="1"/>
    <col min="239" max="239" width="11.77734375" bestFit="1" customWidth="1"/>
    <col min="240" max="240" width="11.21875" bestFit="1" customWidth="1"/>
    <col min="241" max="241" width="8.6640625" bestFit="1" customWidth="1"/>
    <col min="242" max="242" width="12.33203125" bestFit="1" customWidth="1"/>
    <col min="243" max="243" width="11.44140625" bestFit="1" customWidth="1"/>
    <col min="244" max="244" width="11.77734375" bestFit="1" customWidth="1"/>
    <col min="245" max="245" width="11.21875" bestFit="1" customWidth="1"/>
    <col min="246" max="246" width="8" bestFit="1" customWidth="1"/>
    <col min="247" max="247" width="12.33203125" bestFit="1" customWidth="1"/>
    <col min="248" max="248" width="11.44140625" bestFit="1" customWidth="1"/>
    <col min="249" max="249" width="11.77734375" bestFit="1" customWidth="1"/>
    <col min="250" max="250" width="11.21875" bestFit="1" customWidth="1"/>
    <col min="251" max="251" width="8.6640625" bestFit="1" customWidth="1"/>
    <col min="252" max="252" width="12.33203125" bestFit="1" customWidth="1"/>
    <col min="253" max="253" width="11.44140625" bestFit="1" customWidth="1"/>
    <col min="254" max="254" width="11.77734375" bestFit="1" customWidth="1"/>
    <col min="255" max="255" width="11.21875" bestFit="1" customWidth="1"/>
    <col min="256" max="256" width="8.44140625" bestFit="1" customWidth="1"/>
    <col min="257" max="257" width="12.33203125" bestFit="1" customWidth="1"/>
    <col min="258" max="258" width="11.44140625" bestFit="1" customWidth="1"/>
    <col min="259" max="259" width="11.77734375" bestFit="1" customWidth="1"/>
    <col min="260" max="260" width="11.21875" bestFit="1" customWidth="1"/>
    <col min="261" max="261" width="7.88671875" bestFit="1" customWidth="1"/>
    <col min="262" max="262" width="10.77734375" bestFit="1" customWidth="1"/>
  </cols>
  <sheetData>
    <row r="4" spans="1:2" x14ac:dyDescent="0.3">
      <c r="A4" s="1" t="s">
        <v>68</v>
      </c>
      <c r="B4" t="s">
        <v>69</v>
      </c>
    </row>
    <row r="5" spans="1:2" x14ac:dyDescent="0.3">
      <c r="A5" s="2">
        <v>2019</v>
      </c>
      <c r="B5" s="3">
        <v>44061</v>
      </c>
    </row>
    <row r="6" spans="1:2" x14ac:dyDescent="0.3">
      <c r="A6" s="4">
        <v>1</v>
      </c>
      <c r="B6" s="3">
        <v>11642</v>
      </c>
    </row>
    <row r="7" spans="1:2" x14ac:dyDescent="0.3">
      <c r="A7" s="4">
        <v>2</v>
      </c>
      <c r="B7" s="3">
        <v>10963</v>
      </c>
    </row>
    <row r="8" spans="1:2" x14ac:dyDescent="0.3">
      <c r="A8" s="4">
        <v>3</v>
      </c>
      <c r="B8" s="3">
        <v>10759</v>
      </c>
    </row>
    <row r="9" spans="1:2" x14ac:dyDescent="0.3">
      <c r="A9" s="4">
        <v>4</v>
      </c>
      <c r="B9" s="3">
        <v>10697</v>
      </c>
    </row>
    <row r="10" spans="1:2" x14ac:dyDescent="0.3">
      <c r="A10" s="2">
        <v>2020</v>
      </c>
      <c r="B10" s="3">
        <v>44501</v>
      </c>
    </row>
    <row r="11" spans="1:2" x14ac:dyDescent="0.3">
      <c r="A11" s="4">
        <v>1</v>
      </c>
      <c r="B11" s="3">
        <v>10697</v>
      </c>
    </row>
    <row r="12" spans="1:2" x14ac:dyDescent="0.3">
      <c r="A12" s="4">
        <v>2</v>
      </c>
      <c r="B12" s="3">
        <v>11318</v>
      </c>
    </row>
    <row r="13" spans="1:2" x14ac:dyDescent="0.3">
      <c r="A13" s="4">
        <v>3</v>
      </c>
      <c r="B13" s="3">
        <v>11320</v>
      </c>
    </row>
    <row r="14" spans="1:2" x14ac:dyDescent="0.3">
      <c r="A14" s="4">
        <v>4</v>
      </c>
      <c r="B14" s="3">
        <v>11166</v>
      </c>
    </row>
    <row r="15" spans="1:2" x14ac:dyDescent="0.3">
      <c r="A15" s="2">
        <v>2021</v>
      </c>
      <c r="B15" s="3">
        <v>43157</v>
      </c>
    </row>
    <row r="16" spans="1:2" x14ac:dyDescent="0.3">
      <c r="A16" s="4">
        <v>1</v>
      </c>
      <c r="B16" s="3">
        <v>11076</v>
      </c>
    </row>
    <row r="17" spans="1:2" x14ac:dyDescent="0.3">
      <c r="A17" s="4">
        <v>2</v>
      </c>
      <c r="B17" s="3">
        <v>10542</v>
      </c>
    </row>
    <row r="18" spans="1:2" x14ac:dyDescent="0.3">
      <c r="A18" s="4">
        <v>3</v>
      </c>
      <c r="B18" s="3">
        <v>10874</v>
      </c>
    </row>
    <row r="19" spans="1:2" x14ac:dyDescent="0.3">
      <c r="A19" s="4">
        <v>4</v>
      </c>
      <c r="B19" s="3">
        <v>10665</v>
      </c>
    </row>
    <row r="20" spans="1:2" x14ac:dyDescent="0.3">
      <c r="A20" s="2" t="s">
        <v>67</v>
      </c>
      <c r="B20" s="3">
        <v>131719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4:F9"/>
  <sheetViews>
    <sheetView topLeftCell="B4" workbookViewId="0">
      <selection activeCell="F19" sqref="F19"/>
    </sheetView>
  </sheetViews>
  <sheetFormatPr defaultRowHeight="14.4" x14ac:dyDescent="0.3"/>
  <cols>
    <col min="1" max="1" width="28.21875" bestFit="1" customWidth="1"/>
    <col min="2" max="2" width="15.5546875" bestFit="1" customWidth="1"/>
    <col min="3" max="3" width="11.44140625" bestFit="1" customWidth="1"/>
    <col min="4" max="4" width="11.77734375" bestFit="1" customWidth="1"/>
    <col min="5" max="5" width="11.21875" bestFit="1" customWidth="1"/>
    <col min="6" max="6" width="10.77734375" bestFit="1" customWidth="1"/>
    <col min="7" max="7" width="15.109375" customWidth="1"/>
    <col min="8" max="11" width="10.44140625" customWidth="1"/>
  </cols>
  <sheetData>
    <row r="4" spans="1:6" x14ac:dyDescent="0.3">
      <c r="A4" s="1" t="s">
        <v>69</v>
      </c>
      <c r="B4" s="1" t="s">
        <v>66</v>
      </c>
    </row>
    <row r="5" spans="1:6" x14ac:dyDescent="0.3">
      <c r="A5" s="1" t="s">
        <v>68</v>
      </c>
      <c r="B5" t="s">
        <v>5</v>
      </c>
      <c r="C5" t="s">
        <v>6</v>
      </c>
      <c r="D5" t="s">
        <v>7</v>
      </c>
      <c r="E5" t="s">
        <v>8</v>
      </c>
      <c r="F5" t="s">
        <v>67</v>
      </c>
    </row>
    <row r="6" spans="1:6" x14ac:dyDescent="0.3">
      <c r="A6" s="2">
        <v>2019</v>
      </c>
      <c r="B6" s="3">
        <v>7893</v>
      </c>
      <c r="C6" s="3">
        <v>12814</v>
      </c>
      <c r="D6" s="3">
        <v>11220</v>
      </c>
      <c r="E6" s="3">
        <v>12134</v>
      </c>
      <c r="F6" s="3">
        <v>44061</v>
      </c>
    </row>
    <row r="7" spans="1:6" x14ac:dyDescent="0.3">
      <c r="A7" s="2">
        <v>2020</v>
      </c>
      <c r="B7" s="3">
        <v>6822</v>
      </c>
      <c r="C7" s="3">
        <v>14027</v>
      </c>
      <c r="D7" s="3">
        <v>10543</v>
      </c>
      <c r="E7" s="3">
        <v>13109</v>
      </c>
      <c r="F7" s="3">
        <v>44501</v>
      </c>
    </row>
    <row r="8" spans="1:6" x14ac:dyDescent="0.3">
      <c r="A8" s="2">
        <v>2021</v>
      </c>
      <c r="B8" s="3">
        <v>6469</v>
      </c>
      <c r="C8" s="3">
        <v>14262</v>
      </c>
      <c r="D8" s="3">
        <v>10100</v>
      </c>
      <c r="E8" s="3">
        <v>12326</v>
      </c>
      <c r="F8" s="3">
        <v>43157</v>
      </c>
    </row>
    <row r="9" spans="1:6" x14ac:dyDescent="0.3">
      <c r="A9" s="2" t="s">
        <v>67</v>
      </c>
      <c r="B9" s="3">
        <v>21184</v>
      </c>
      <c r="C9" s="3">
        <v>41103</v>
      </c>
      <c r="D9" s="3">
        <v>31863</v>
      </c>
      <c r="E9" s="3">
        <v>37569</v>
      </c>
      <c r="F9" s="3">
        <v>131719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showGridLines="0" tabSelected="1" zoomScale="50" zoomScaleNormal="50" workbookViewId="0">
      <selection activeCell="AT23" sqref="AT23"/>
    </sheetView>
  </sheetViews>
  <sheetFormatPr defaultRowHeight="14.4" x14ac:dyDescent="0.3"/>
  <sheetData/>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 S t a t e < / s t r i n g > < / k e y > < v a l u e > < i n t > 8 2 < / i n t > < / v a l u e > < / i t e m > < i t e m > < k e y > < s t r i n g > N u m b e r   o f   P r e s c r i p t i o n s < / s t r i n g > < / k e y > < v a l u e > < i n t > 2 3 2 < / i n t > < / v a l u e > < / i t e m > < i t e m > < k e y > < s t r i n g > Y e a r < / s t r i n g > < / k e y > < v a l u e > < i n t > 7 6 < / i n t > < / v a l u e > < / i t e m > < / C o l u m n W i d t h s > < C o l u m n D i s p l a y I n d e x > < i t e m > < k e y > < s t r i n g > S t a t e < / s t r i n g > < / k e y > < v a l u e > < i n t > 0 < / i n t > < / v a l u e > < / i t e m > < i t e m > < k e y > < s t r i n g > N u m b e r   o f   P r e s c r i p t i o n s < / s t r i n g > < / k e y > < v a l u e > < i n t > 1 < / i n t > < / v a l u e > < / i t e m > < i t e m > < k e y > < s t r i n g > Y e a r < / 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T a b l e 4 , T a b l e 5 ] ] > < / 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 C o l u m n s \ S u m   o f   N u m b e r   o f   P r e s c r i p t i o n s < / K e y > < / D i a g r a m O b j e c t K e y > < D i a g r a m O b j e c t K e y > < K e y > C o l u m n s \ C o l u m n   L a b e l s < / K e y > < / D i a g r a m O b j e c t K e y > < D i a g r a m O b j e c t K e y > < K e y > C o l u m n s \ C o l u m n 1 < / K e y > < / D i a g r a m O b j e c t K e y > < D i a g r a m O b j e c t K e y > < K e y > C o l u m n s \ C o l u m n 2 < / K e y > < / D i a g r a m O b j e c t K e y > < D i a g r a m O b j e c t K e y > < K e y > C o l u m n s \ C o l u m n 3 < / K e y > < / D i a g r a m O b j e c t K e y > < D i a g r a m O b j e c t K e y > < K e y > C o l u m n s \ C o l u m n 4 < / 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 C o l u m n s \ S u m   o f   N u m b e r   o f   P r e s c r i p t i o n s < / K e y > < / a : K e y > < a : V a l u e   i : t y p e = " M e a s u r e G r i d N o d e V i e w S t a t e " > < L a y e d O u t > t r u e < / L a y e d O u t > < / a : V a l u e > < / a : K e y V a l u e O f D i a g r a m O b j e c t K e y a n y T y p e z b w N T n L X > < a : K e y V a l u e O f D i a g r a m O b j e c t K e y a n y T y p e z b w N T n L X > < a : K e y > < K e y > C o l u m n s \ C o l u m n   L a b e l s < / K e y > < / a : K e y > < a : V a l u e   i : t y p e = " M e a s u r e G r i d N o d e V i e w S t a t e " > < C o l u m n > 1 < / C o l u m n > < L a y e d O u t > t r u e < / L a y e d O u t > < / a : V a l u e > < / a : K e y V a l u e O f D i a g r a m O b j e c t K e y a n y T y p e z b w N T n L X > < a : K e y V a l u e O f D i a g r a m O b j e c t K e y a n y T y p e z b w N T n L X > < a : K e y > < K e y > C o l u m n s \ C o l u m n 1 < / K e y > < / a : K e y > < a : V a l u e   i : t y p e = " M e a s u r e G r i d N o d e V i e w S t a t e " > < C o l u m n > 2 < / C o l u m n > < L a y e d O u t > t r u e < / L a y e d O u t > < / a : V a l u e > < / a : K e y V a l u e O f D i a g r a m O b j e c t K e y a n y T y p e z b w N T n L X > < a : K e y V a l u e O f D i a g r a m O b j e c t K e y a n y T y p e z b w N T n L X > < a : K e y > < K e y > C o l u m n s \ C o l u m n 2 < / K e y > < / a : K e y > < a : V a l u e   i : t y p e = " M e a s u r e G r i d N o d e V i e w S t a t e " > < C o l u m n > 3 < / C o l u m n > < L a y e d O u t > t r u e < / L a y e d O u t > < / a : V a l u e > < / a : K e y V a l u e O f D i a g r a m O b j e c t K e y a n y T y p e z b w N T n L X > < a : K e y V a l u e O f D i a g r a m O b j e c t K e y a n y T y p e z b w N T n L X > < a : K e y > < K e y > C o l u m n s \ C o l u m n 3 < / K e y > < / a : K e y > < a : V a l u e   i : t y p e = " M e a s u r e G r i d N o d e V i e w S t a t e " > < C o l u m n > 4 < / C o l u m n > < L a y e d O u t > t r u e < / L a y e d O u t > < / a : V a l u e > < / a : K e y V a l u e O f D i a g r a m O b j e c t K e y a n y T y p e z b w N T n L X > < a : K e y V a l u e O f D i a g r a m O b j e c t K e y a n y T y p e z b w N T n L X > < a : K e y > < K e y > C o l u m n s \ C o l u m n 4 < / K e y > < / a : K e y > < a : V a l u e   i : t y p e = " M e a s u r e G r i d N o d e V i e w S t a t e " > < C o l u m n > 5 < / 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 L a b e l s < / K e y > < / D i a g r a m O b j e c t K e y > < D i a g r a m O b j e c t K e y > < K e y > C o l u m n s \ S u m   o f   N u m b e r   o f   P r e s c r i p t i o n s 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 L a b e l s < / K e y > < / a : K e y > < a : V a l u e   i : t y p e = " M e a s u r e G r i d N o d e V i e w S t a t e " > < L a y e d O u t > t r u e < / L a y e d O u t > < / a : V a l u e > < / a : K e y V a l u e O f D i a g r a m O b j e c t K e y a n y T y p e z b w N T n L X > < a : K e y V a l u e O f D i a g r a m O b j e c t K e y a n y T y p e z b w N T n L X > < a : K e y > < K e y > C o l u m n s \ S u m   o f   N u m b e r   o f   P r e s c r i p t i o n s < / 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 T a b l e 4 < / K e y > < / D i a g r a m O b j e c t K e y > < D i a g r a m O b j e c t K e y > < K e y > A c t i o n s \ A d d   t o   h i e r a r c h y   F o r   & l t ; T a b l e s \ T a b l e 4 \ H i e r a r c h i e s \ H i e r a r c h y 1 & g t ; < / K e y > < / D i a g r a m O b j e c t K e y > < D i a g r a m O b j e c t K e y > < K e y > A c t i o n s \ M o v e   t o   a   H i e r a r c h y   i n   T a b l e   T a b l e 4 < / K e y > < / D i a g r a m O b j e c t K e y > < D i a g r a m O b j e c t K e y > < K e y > A c t i o n s \ M o v e   i n t o   h i e r a r c h y   F o r   & l t ; T a b l e s \ T a b l e 4 \ H i e r a r c h i e s \ H i e r a r c h y 1 & g t ; 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 T a g s \ T a b l e s \ & l t ; T a b l e s \ T a b l e 4 & g t ; < / K e y > < / D i a g r a m O b j e c t K e y > < D i a g r a m O b j e c t K e y > < K e y > D y n a m i c   T a g s \ T a b l e s \ & l t ; T a b l e s \ T a b l e 5 & g t ; < / K e y > < / D i a g r a m O b j e c t K e y > < D i a g r a m O b j e c t K e y > < K e y > D y n a m i c   T a g s \ H i e r a r c h i e s \ & l t ; T a b l e s \ T a b l e 4 \ H i e r a r c h i e s \ H i e r a r c h y 1 & g t ; < / K e y > < / D i a g r a m O b j e c t K e y > < D i a g r a m O b j e c t K e y > < K e y > T a b l e s \ T a b l e 4 < / K e y > < / D i a g r a m O b j e c t K e y > < D i a g r a m O b j e c t K e y > < K e y > T a b l e s \ T a b l e 4 \ C o l u m n s \ R o w   L a b e l s < / K e y > < / D i a g r a m O b j e c t K e y > < D i a g r a m O b j e c t K e y > < K e y > T a b l e s \ T a b l e 4 \ C o l u m n s \ S u m   o f   N u m b e r   o f   P r e s c r i p t i o n s < / K e y > < / D i a g r a m O b j e c t K e y > < D i a g r a m O b j e c t K e y > < K e y > T a b l e s \ T a b l e 4 \ H i e r a r c h i e s \ H i e r a r c h y 1 < / K e y > < / D i a g r a m O b j e c t K e y > < D i a g r a m O b j e c t K e y > < K e y > T a b l e s \ T a b l e 4 \ H i e r a r c h y 1 \ A d d i t i o n a l   I n f o \ H i n t   T e x t < / K e y > < / D i a g r a m O b j e c t K e y > < D i a g r a m O b j e c t K e y > < K e y > T a b l e s \ T a b l e 5 < / K e y > < / D i a g r a m O b j e c t K e y > < D i a g r a m O b j e c t K e y > < K e y > T a b l e s \ T a b l e 5 \ C o l u m n s \ S u m   o f   N u m b e r   o f   P r e s c r i p t i o n s < / K e y > < / D i a g r a m O b j e c t K e y > < D i a g r a m O b j e c t K e y > < K e y > T a b l e s \ T a b l e 5 \ C o l u m n s \ C o l u m n   L a b e l s < / K e y > < / D i a g r a m O b j e c t K e y > < D i a g r a m O b j e c t K e y > < K e y > T a b l e s \ T a b l e 5 \ C o l u m n s \ C o l u m n 1 < / K e y > < / D i a g r a m O b j e c t K e y > < D i a g r a m O b j e c t K e y > < K e y > T a b l e s \ T a b l e 5 \ C o l u m n s \ C o l u m n 2 < / K e y > < / D i a g r a m O b j e c t K e y > < D i a g r a m O b j e c t K e y > < K e y > T a b l e s \ T a b l e 5 \ C o l u m n s \ C o l u m n 3 < / K e y > < / D i a g r a m O b j e c t K e y > < D i a g r a m O b j e c t K e y > < K e y > T a b l e s \ T a b l e 5 \ C o l u m n s \ C o l u m n 4 < / K e y > < / D i a g r a m O b j e c t K e y > < D i a g r a m O b j e c t K e y > < K e y > R e l a t i o n s h i p s \ & l t ; T a b l e s \ T a b l e 4 \ C o l u m n s \ S u m   o f   N u m b e r   o f   P r e s c r i p t i o n s & g t ; - & l t ; T a b l e s \ T a b l e 5 \ C o l u m n s \ S u m   o f   N u m b e r   o f   P r e s c r i p t i o n s & g t ; < / K e y > < / D i a g r a m O b j e c t K e y > < D i a g r a m O b j e c t K e y > < K e y > R e l a t i o n s h i p s \ & l t ; T a b l e s \ T a b l e 4 \ C o l u m n s \ S u m   o f   N u m b e r   o f   P r e s c r i p t i o n s & g t ; - & l t ; T a b l e s \ T a b l e 5 \ C o l u m n s \ S u m   o f   N u m b e r   o f   P r e s c r i p t i o n s & g t ; \ F K < / K e y > < / D i a g r a m O b j e c t K e y > < D i a g r a m O b j e c t K e y > < K e y > R e l a t i o n s h i p s \ & l t ; T a b l e s \ T a b l e 4 \ C o l u m n s \ S u m   o f   N u m b e r   o f   P r e s c r i p t i o n s & g t ; - & l t ; T a b l e s \ T a b l e 5 \ C o l u m n s \ S u m   o f   N u m b e r   o f   P r e s c r i p t i o n s & g t ; \ P K < / K e y > < / D i a g r a m O b j e c t K e y > < D i a g r a m O b j e c t K e y > < K e y > R e l a t i o n s h i p s \ & l t ; T a b l e s \ T a b l e 4 \ C o l u m n s \ S u m   o f   N u m b e r   o f   P r e s c r i p t i o n s & g t ; - & l t ; T a b l e s \ T a b l e 5 \ C o l u m n s \ S u m   o f   N u m b e r   o f   P r e s c r i p t i o n s & g t ; \ C r o s s F i l t e r < / K e y > < / D i a g r a m O b j e c t K e y > < / A l l K e y s > < S e l e c t e d K e y s > < D i a g r a m O b j e c t K e y > < K e y > T a b l e s \ T a b l e 4 \ H i e r a r c h i e s \ H i e r a r c h y 1 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 T a b l e 4 < / K e y > < / a : K e y > < a : V a l u e   i : t y p e = " D i a g r a m D i s p l a y V i e w S t a t e I D i a g r a m A c t i o n " / > < / a : K e y V a l u e O f D i a g r a m O b j e c t K e y a n y T y p e z b w N T n L X > < a : K e y V a l u e O f D i a g r a m O b j e c t K e y a n y T y p e z b w N T n L X > < a : K e y > < K e y > A c t i o n s \ A d d   t o   h i e r a r c h y   F o r   & l t ; T a b l e s \ T a b l e 4 \ H i e r a r c h i e s \ H i e r a r c h y 1 & g t ; < / K e y > < / a : K e y > < a : V a l u e   i : t y p e = " D i a g r a m D i s p l a y V i e w S t a t e I D i a g r a m A c t i o n " / > < / a : K e y V a l u e O f D i a g r a m O b j e c t K e y a n y T y p e z b w N T n L X > < a : K e y V a l u e O f D i a g r a m O b j e c t K e y a n y T y p e z b w N T n L X > < a : K e y > < K e y > A c t i o n s \ M o v e   t o   a   H i e r a r c h y   i n   T a b l e   T a b l e 4 < / K e y > < / a : K e y > < a : V a l u e   i : t y p e = " D i a g r a m D i s p l a y V i e w S t a t e I D i a g r a m A c t i o n " / > < / a : K e y V a l u e O f D i a g r a m O b j e c t K e y a n y T y p e z b w N T n L X > < a : K e y V a l u e O f D i a g r a m O b j e c t K e y a n y T y p e z b w N T n L X > < a : K e y > < K e y > A c t i o n s \ M o v e   i n t o   h i e r a r c h y   F o r   & l t ; T a b l e s \ T a b l e 4 \ H i e r a r c h i e s \ H i e r a r c h y 1 & g t ; 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 T a g s \ T a b l e s \ & l t ; T a b l e s \ T a b l e 4 & g t ; < / K e y > < / a : K e y > < a : V a l u e   i : t y p e = " D i a g r a m D i s p l a y T a g V i e w S t a t e " > < I s N o t F i l t e r e d O u t > t r u e < / I s N o t F i l t e r e d O u t > < / a : V a l u e > < / a : K e y V a l u e O f D i a g r a m O b j e c t K e y a n y T y p e z b w N T n L X > < a : K e y V a l u e O f D i a g r a m O b j e c t K e y a n y T y p e z b w N T n L X > < a : K e y > < K e y > D y n a m i c   T a g s \ T a b l e s \ & l t ; T a b l e s \ T a b l e 5 & g t ; < / K e y > < / a : K e y > < a : V a l u e   i : t y p e = " D i a g r a m D i s p l a y T a g V i e w S t a t e " > < I s N o t F i l t e r e d O u t > t r u e < / I s N o t F i l t e r e d O u t > < / a : V a l u e > < / a : K e y V a l u e O f D i a g r a m O b j e c t K e y a n y T y p e z b w N T n L X > < a : K e y V a l u e O f D i a g r a m O b j e c t K e y a n y T y p e z b w N T n L X > < a : K e y > < K e y > D y n a m i c   T a g s \ H i e r a r c h i e s \ & l t ; T a b l e s \ T a b l e 4 \ H i e r a r c h i e s \ H i e r a r c h y 1 & g t ; < / K e y > < / a : K e y > < a : V a l u e   i : t y p e = " D i a g r a m D i s p l a y T a g V i e w S t a t e " > < I s N o t F i l t e r e d O u t > t r u e < / I s N o t F i l t e r e d O u t > < / a : V a l u e > < / a : K e y V a l u e O f D i a g r a m O b j e c t K e y a n y T y p e z b w N T n L X > < a : K e y V a l u e O f D i a g r a m O b j e c t K e y a n y T y p e z b w N T n L X > < a : K e y > < K e y > T a b l e s \ T a b l e 4 < / K e y > < / a : K e y > < a : V a l u e   i : t y p e = " D i a g r a m D i s p l a y N o d e V i e w S t a t e " > < H e i g h t > 1 5 0 < / H e i g h t > < I s E x p a n d e d > t r u e < / I s E x p a n d e d > < L a y e d O u t > t r u e < / L a y e d O u t > < L e f t > 3 2 9 . 9 0 3 8 1 0 5 6 7 6 6 5 8 < / L e f t > < W i d t h > 2 0 0 < / W i d t h > < / a : V a l u e > < / a : K e y V a l u e O f D i a g r a m O b j e c t K e y a n y T y p e z b w N T n L X > < a : K e y V a l u e O f D i a g r a m O b j e c t K e y a n y T y p e z b w N T n L X > < a : K e y > < K e y > T a b l e s \ T a b l e 4 \ C o l u m n s \ R o w   L a b e l s < / K e y > < / a : K e y > < a : V a l u e   i : t y p e = " D i a g r a m D i s p l a y N o d e V i e w S t a t e " > < H e i g h t > 1 5 0 < / H e i g h t > < I s E x p a n d e d > t r u e < / I s E x p a n d e d > < W i d t h > 2 0 0 < / W i d t h > < / a : V a l u e > < / a : K e y V a l u e O f D i a g r a m O b j e c t K e y a n y T y p e z b w N T n L X > < a : K e y V a l u e O f D i a g r a m O b j e c t K e y a n y T y p e z b w N T n L X > < a : K e y > < K e y > T a b l e s \ T a b l e 4 \ C o l u m n s \ S u m   o f   N u m b e r   o f   P r e s c r i p t i o n s < / K e y > < / a : K e y > < a : V a l u e   i : t y p e = " D i a g r a m D i s p l a y N o d e V i e w S t a t e " > < H e i g h t > 1 5 0 < / H e i g h t > < I s E x p a n d e d > t r u e < / I s E x p a n d e d > < W i d t h > 2 0 0 < / W i d t h > < / a : V a l u e > < / a : K e y V a l u e O f D i a g r a m O b j e c t K e y a n y T y p e z b w N T n L X > < a : K e y V a l u e O f D i a g r a m O b j e c t K e y a n y T y p e z b w N T n L X > < a : K e y > < K e y > T a b l e s \ T a b l e 4 \ H i e r a r c h i e s \ H i e r a r c h y 1 < / K e y > < / a : K e y > < a : V a l u e   i : t y p e = " D i a g r a m D i s p l a y N o d e V i e w S t a t e " > < H e i g h t > 1 5 0 < / H e i g h t > < I s E x p a n d e d > t r u e < / I s E x p a n d e d > < I s F o c u s e d > t r u e < / I s F o c u s e d > < W i d t h > 2 0 0 < / W i d t h > < / a : V a l u e > < / a : K e y V a l u e O f D i a g r a m O b j e c t K e y a n y T y p e z b w N T n L X > < a : K e y V a l u e O f D i a g r a m O b j e c t K e y a n y T y p e z b w N T n L X > < a : K e y > < K e y > T a b l e s \ T a b l e 4 \ H i e r a r c h y 1 \ A d d i t i o n a l   I n f o \ H i n t   T e x t < / K e y > < / a : K e y > < a : V a l u e   i : t y p e = " D i a g r a m D i s p l a y V i e w S t a t e I D i a g r a m T a g A d d i t i o n a l I n f o " / > < / a : K e y V a l u e O f D i a g r a m O b j e c t K e y a n y T y p e z b w N T n L X > < a : K e y V a l u e O f D i a g r a m O b j e c t K e y a n y T y p e z b w N T n L X > < a : K e y > < K e y > T a b l e s \ T a b l e 5 < / K e y > < / a : K e y > < a : V a l u e   i : t y p e = " D i a g r a m D i s p l a y N o d e V i e w S t a t e " > < H e i g h t > 2 1 9 . 6 < / H e i g h t > < I s E x p a n d e d > t r u e < / I s E x p a n d e d > < L a y e d O u t > t r u e < / L a y e d O u t > < L e f t > 6 5 9 . 8 0 7 6 2 1 1 3 5 3 3 1 6 < / L e f t > < T a b I n d e x > 1 < / T a b I n d e x > < W i d t h > 2 0 0 < / W i d t h > < / a : V a l u e > < / a : K e y V a l u e O f D i a g r a m O b j e c t K e y a n y T y p e z b w N T n L X > < a : K e y V a l u e O f D i a g r a m O b j e c t K e y a n y T y p e z b w N T n L X > < a : K e y > < K e y > T a b l e s \ T a b l e 5 \ C o l u m n s \ S u m   o f   N u m b e r   o f   P r e s c r i p t i o n s < / K e y > < / a : K e y > < a : V a l u e   i : t y p e = " D i a g r a m D i s p l a y N o d e V i e w S t a t e " > < H e i g h t > 1 5 0 < / H e i g h t > < I s E x p a n d e d > t r u e < / I s E x p a n d e d > < W i d t h > 2 0 0 < / W i d t h > < / a : V a l u e > < / a : K e y V a l u e O f D i a g r a m O b j e c t K e y a n y T y p e z b w N T n L X > < a : K e y V a l u e O f D i a g r a m O b j e c t K e y a n y T y p e z b w N T n L X > < a : K e y > < K e y > T a b l e s \ T a b l e 5 \ C o l u m n s \ C o l u m n   L a b e l s < / K e y > < / a : K e y > < a : V a l u e   i : t y p e = " D i a g r a m D i s p l a y N o d e V i e w S t a t e " > < H e i g h t > 1 5 0 < / H e i g h t > < I s E x p a n d e d > t r u e < / I s E x p a n d e d > < W i d t h > 2 0 0 < / W i d t h > < / a : V a l u e > < / a : K e y V a l u e O f D i a g r a m O b j e c t K e y a n y T y p e z b w N T n L X > < a : K e y V a l u e O f D i a g r a m O b j e c t K e y a n y T y p e z b w N T n L X > < a : K e y > < K e y > T a b l e s \ T a b l e 5 \ C o l u m n s \ C o l u m n 1 < / K e y > < / a : K e y > < a : V a l u e   i : t y p e = " D i a g r a m D i s p l a y N o d e V i e w S t a t e " > < H e i g h t > 1 5 0 < / H e i g h t > < I s E x p a n d e d > t r u e < / I s E x p a n d e d > < W i d t h > 2 0 0 < / W i d t h > < / a : V a l u e > < / a : K e y V a l u e O f D i a g r a m O b j e c t K e y a n y T y p e z b w N T n L X > < a : K e y V a l u e O f D i a g r a m O b j e c t K e y a n y T y p e z b w N T n L X > < a : K e y > < K e y > T a b l e s \ T a b l e 5 \ C o l u m n s \ C o l u m n 2 < / K e y > < / a : K e y > < a : V a l u e   i : t y p e = " D i a g r a m D i s p l a y N o d e V i e w S t a t e " > < H e i g h t > 1 5 0 < / H e i g h t > < I s E x p a n d e d > t r u e < / I s E x p a n d e d > < W i d t h > 2 0 0 < / W i d t h > < / a : V a l u e > < / a : K e y V a l u e O f D i a g r a m O b j e c t K e y a n y T y p e z b w N T n L X > < a : K e y V a l u e O f D i a g r a m O b j e c t K e y a n y T y p e z b w N T n L X > < a : K e y > < K e y > T a b l e s \ T a b l e 5 \ C o l u m n s \ C o l u m n 3 < / K e y > < / a : K e y > < a : V a l u e   i : t y p e = " D i a g r a m D i s p l a y N o d e V i e w S t a t e " > < H e i g h t > 1 5 0 < / H e i g h t > < I s E x p a n d e d > t r u e < / I s E x p a n d e d > < W i d t h > 2 0 0 < / W i d t h > < / a : V a l u e > < / a : K e y V a l u e O f D i a g r a m O b j e c t K e y a n y T y p e z b w N T n L X > < a : K e y V a l u e O f D i a g r a m O b j e c t K e y a n y T y p e z b w N T n L X > < a : K e y > < K e y > T a b l e s \ T a b l e 5 \ C o l u m n s \ C o l u m n 4 < / K e y > < / a : K e y > < a : V a l u e   i : t y p e = " D i a g r a m D i s p l a y N o d e V i e w S t a t e " > < H e i g h t > 1 5 0 < / H e i g h t > < I s E x p a n d e d > t r u e < / I s E x p a n d e d > < W i d t h > 2 0 0 < / W i d t h > < / a : V a l u e > < / a : K e y V a l u e O f D i a g r a m O b j e c t K e y a n y T y p e z b w N T n L X > < a : K e y V a l u e O f D i a g r a m O b j e c t K e y a n y T y p e z b w N T n L X > < a : K e y > < K e y > R e l a t i o n s h i p s \ & l t ; T a b l e s \ T a b l e 4 \ C o l u m n s \ S u m   o f   N u m b e r   o f   P r e s c r i p t i o n s & g t ; - & l t ; T a b l e s \ T a b l e 5 \ C o l u m n s \ S u m   o f   N u m b e r   o f   P r e s c r i p t i o n s & g t ; < / K e y > < / a : K e y > < a : V a l u e   i : t y p e = " D i a g r a m D i s p l a y L i n k V i e w S t a t e " > < A u t o m a t i o n P r o p e r t y H e l p e r T e x t > E n d   p o i n t   1 :   ( 5 4 5 . 9 0 3 8 1 0 5 6 7 6 6 6 , 7 5 ) .   E n d   p o i n t   2 :   ( 6 4 3 . 8 0 7 6 2 1 1 3 5 3 3 2 , 1 0 9 . 8 )   < / A u t o m a t i o n P r o p e r t y H e l p e r T e x t > < L a y e d O u t > t r u e < / L a y e d O u t > < P o i n t s   x m l n s : b = " h t t p : / / s c h e m a s . d a t a c o n t r a c t . o r g / 2 0 0 4 / 0 7 / S y s t e m . W i n d o w s " > < b : P o i n t > < b : _ x > 5 4 5 . 9 0 3 8 1 0 5 6 7 6 6 5 8 < / b : _ x > < b : _ y > 7 5 < / b : _ y > < / b : P o i n t > < b : P o i n t > < b : _ x > 5 9 2 . 8 5 5 7 1 6 < / b : _ x > < b : _ y > 7 5 < / b : _ y > < / b : P o i n t > < b : P o i n t > < b : _ x > 5 9 4 . 8 5 5 7 1 6 < / b : _ x > < b : _ y > 7 7 < / b : _ y > < / b : P o i n t > < b : P o i n t > < b : _ x > 5 9 4 . 8 5 5 7 1 6 < / b : _ x > < b : _ y > 1 0 7 . 8 < / b : _ y > < / b : P o i n t > < b : P o i n t > < b : _ x > 5 9 6 . 8 5 5 7 1 6 < / b : _ x > < b : _ y > 1 0 9 . 8 < / b : _ y > < / b : P o i n t > < b : P o i n t > < b : _ x > 6 4 3 . 8 0 7 6 2 1 1 3 5 3 3 1 6 < / b : _ x > < b : _ y > 1 0 9 . 8 < / b : _ y > < / b : P o i n t > < / P o i n t s > < / a : V a l u e > < / a : K e y V a l u e O f D i a g r a m O b j e c t K e y a n y T y p e z b w N T n L X > < a : K e y V a l u e O f D i a g r a m O b j e c t K e y a n y T y p e z b w N T n L X > < a : K e y > < K e y > R e l a t i o n s h i p s \ & l t ; T a b l e s \ T a b l e 4 \ C o l u m n s \ S u m   o f   N u m b e r   o f   P r e s c r i p t i o n s & g t ; - & l t ; T a b l e s \ T a b l e 5 \ C o l u m n s \ S u m   o f   N u m b e r   o f   P r e s c r i p t i o n s & g t ; \ F K 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 R e l a t i o n s h i p s \ & l t ; T a b l e s \ T a b l e 4 \ C o l u m n s \ S u m   o f   N u m b e r   o f   P r e s c r i p t i o n s & g t ; - & l t ; T a b l e s \ T a b l e 5 \ C o l u m n s \ S u m   o f   N u m b e r   o f   P r e s c r i p t i o n s & g t ; \ P K < / K e y > < / a : K e y > < a : V a l u e   i : t y p e = " D i a g r a m D i s p l a y L i n k E n d p o i n t V i e w S t a t e " > < H e i g h t > 1 6 < / H e i g h t > < L a b e l L o c a t i o n   x m l n s : b = " h t t p : / / s c h e m a s . d a t a c o n t r a c t . o r g / 2 0 0 4 / 0 7 / S y s t e m . W i n d o w s " > < b : _ x > 6 4 3 . 8 0 7 6 2 1 1 3 5 3 3 1 6 < / b : _ x > < b : _ y > 1 0 1 . 8 < / b : _ y > < / L a b e l L o c a t i o n > < L o c a t i o n   x m l n s : b = " h t t p : / / s c h e m a s . d a t a c o n t r a c t . o r g / 2 0 0 4 / 0 7 / S y s t e m . W i n d o w s " > < b : _ x > 6 5 9 . 8 0 7 6 2 1 1 3 5 3 3 1 6 < / b : _ x > < b : _ y > 1 0 9 . 8 < / b : _ y > < / L o c a t i o n > < S h a p e R o t a t e A n g l e > 1 8 0 < / S h a p e R o t a t e A n g l e > < W i d t h > 1 6 < / W i d t h > < / a : V a l u e > < / a : K e y V a l u e O f D i a g r a m O b j e c t K e y a n y T y p e z b w N T n L X > < a : K e y V a l u e O f D i a g r a m O b j e c t K e y a n y T y p e z b w N T n L X > < a : K e y > < K e y > R e l a t i o n s h i p s \ & l t ; T a b l e s \ T a b l e 4 \ C o l u m n s \ S u m   o f   N u m b e r   o f   P r e s c r i p t i o n s & g t ; - & l t ; T a b l e s \ T a b l e 5 \ C o l u m n s \ S u m   o f   N u m b e r   o f   P r e s c r i p t i o n s & g t ; \ C r o s s F i l t e r < / K e y > < / a : K e y > < a : V a l u e   i : t y p e = " D i a g r a m D i s p l a y L i n k C r o s s F i l t e r V i e w S t a t e " > < P o i n t s   x m l n s : b = " h t t p : / / s c h e m a s . d a t a c o n t r a c t . o r g / 2 0 0 4 / 0 7 / S y s t e m . W i n d o w s " > < b : P o i n t > < b : _ x > 5 4 5 . 9 0 3 8 1 0 5 6 7 6 6 5 8 < / b : _ x > < b : _ y > 7 5 < / b : _ y > < / b : P o i n t > < b : P o i n t > < b : _ x > 5 9 2 . 8 5 5 7 1 6 < / b : _ x > < b : _ y > 7 5 < / b : _ y > < / b : P o i n t > < b : P o i n t > < b : _ x > 5 9 4 . 8 5 5 7 1 6 < / b : _ x > < b : _ y > 7 7 < / b : _ y > < / b : P o i n t > < b : P o i n t > < b : _ x > 5 9 4 . 8 5 5 7 1 6 < / b : _ x > < b : _ y > 1 0 7 . 8 < / b : _ y > < / b : P o i n t > < b : P o i n t > < b : _ x > 5 9 6 . 8 5 5 7 1 6 < / b : _ x > < b : _ y > 1 0 9 . 8 < / b : _ y > < / b : P o i n t > < b : P o i n t > < b : _ x > 6 4 3 . 8 0 7 6 2 1 1 3 5 3 3 1 6 < / b : _ x > < b : _ y > 1 0 9 . 8 < / b : _ y > < / b : P o i n t > < / P o i n t s > < / 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 C o l u m n s \ S u m   o f   N u m b e r   o f   P r e s c r i p t i o n s < / K e y > < / a : K e y > < a : V a l u e   i : t y p e = " T a b l e W i d g e t B a s e V i e w S t a t e " / > < / a : K e y V a l u e O f D i a g r a m O b j e c t K e y a n y T y p e z b w N T n L X > < a : K e y V a l u e O f D i a g r a m O b j e c t K e y a n y T y p e z b w N T n L X > < a : K e y > < K e y > C o l u m n s \ C o l u m n   L a b e l s < / 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 L a b e l s < / K e y > < / a : K e y > < a : V a l u e   i : t y p e = " T a b l e W i d g e t B a s e V i e w S t a t e " / > < / a : K e y V a l u e O f D i a g r a m O b j e c t K e y a n y T y p e z b w N T n L X > < a : K e y V a l u e O f D i a g r a m O b j e c t K e y a n y T y p e z b w N T n L X > < a : K e y > < K e y > C o l u m n s \ S u m   o f   N u m b e r   o f   P r e s c r i p t i o n s 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 T a b l e 4 < / K e y > < V a l u e   x m l n s : a = " h t t p : / / s c h e m a s . d a t a c o n t r a c t . o r g / 2 0 0 4 / 0 7 / M i c r o s o f t . A n a l y s i s S e r v i c e s . C o m m o n " > < a : H a s F o c u s > t r u e < / a : H a s F o c u s > < a : S i z e A t D p i 9 6 > 1 3 0 < / a : S i z e A t D p i 9 6 > < a : V i s i b l e > t r u e < / a : V i s i b l e > < / V a l u e > < / K e y V a l u e O f s t r i n g S a n d b o x E d i t o r . M e a s u r e G r i d S t a t e S c d E 3 5 R y > < K e y V a l u e O f s t r i n g S a n d b o x E d i t o r . M e a s u r e G r i d S t a t e S c d E 3 5 R y > < K e y > T a b l e 5 < / 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8 3 4 ] ] > < / 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 2 0 2 2 - 0 7 - 1 2 T 1 7 : 0 0 : 5 0 . 1 8 4 5 2 4 9 - 0 5 : 0 0 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 R o w   L a b e l s < / s t r i n g > < / k e y > < v a l u e > < i n t > 1 2 9 < / i n t > < / v a l u e > < / i t e m > < i t e m > < k e y > < s t r i n g > S u m   o f   N u m b e r   o f   P r e s c r i p t i o n s < / s t r i n g > < / k e y > < v a l u e > < i n t > 2 9 0 < / i n t > < / v a l u e > < / i t e m > < / C o l u m n W i d t h s > < C o l u m n D i s p l a y I n d e x > < i t e m > < k e y > < s t r i n g > R o w   L a b e l s < / s t r i n g > < / k e y > < v a l u e > < i n t > 0 < / i n t > < / v a l u e > < / i t e m > < i t e m > < k e y > < s t r i n g > S u m   o f   N u m b e r   o f   P r e s c r i p t i o n s < / 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 S u m   o f   N u m b e r   o f   P r e s c r i p t i o n s < / s t r i n g > < / k e y > < v a l u e > < i n t > 2 9 0 < / i n t > < / v a l u e > < / i t e m > < i t e m > < k e y > < s t r i n g > C o l u m n   L a b e l s < / s t r i n g > < / k e y > < v a l u e > < i n t > 1 5 4 < / i n t > < / v a l u e > < / i t e m > < i t e m > < k e y > < s t r i n g > C o l u m n 1 < / s t r i n g > < / k e y > < v a l u e > < i n t > 1 1 2 < / i n t > < / v a l u e > < / i t e m > < i t e m > < k e y > < s t r i n g > C o l u m n 2 < / s t r i n g > < / k e y > < v a l u e > < i n t > 1 1 2 < / i n t > < / v a l u e > < / i t e m > < i t e m > < k e y > < s t r i n g > C o l u m n 3 < / s t r i n g > < / k e y > < v a l u e > < i n t > 1 1 2 < / i n t > < / v a l u e > < / i t e m > < i t e m > < k e y > < s t r i n g > C o l u m n 4 < / s t r i n g > < / k e y > < v a l u e > < i n t > 1 1 2 < / i n t > < / v a l u e > < / i t e m > < / C o l u m n W i d t h s > < C o l u m n D i s p l a y I n d e x > < i t e m > < k e y > < s t r i n g > S u m   o f   N u m b e r   o f   P r e s c r i p t i o n s < / s t r i n g > < / k e y > < v a l u e > < i n t > 0 < / i n t > < / v a l u e > < / i t e m > < i t e m > < k e y > < s t r i n g > C o l u m n   L a b e l s < / s t r i n g > < / k e y > < v a l u e > < i n t > 1 < / i n t > < / v a l u e > < / i t e m > < i t e m > < k e y > < s t r i n g > C o l u m n 1 < / s t r i n g > < / k e y > < v a l u e > < i n t > 2 < / i n t > < / v a l u e > < / i t e m > < i t e m > < k e y > < s t r i n g > C o l u m n 2 < / s t r i n g > < / k e y > < v a l u e > < i n t > 3 < / i n t > < / v a l u e > < / i t e m > < i t e m > < k e y > < s t r i n g > C o l u m n 3 < / s t r i n g > < / k e y > < v a l u e > < i n t > 4 < / i n t > < / v a l u e > < / i t e m > < i t e m > < k e y > < s t r i n g > C o l u m n 4 < / 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T a b l e 4 ] ] > < / C u s t o m C o n t e n t > < / G e m i n i > 
</file>

<file path=customXml/itemProps1.xml><?xml version="1.0" encoding="utf-8"?>
<ds:datastoreItem xmlns:ds="http://schemas.openxmlformats.org/officeDocument/2006/customXml" ds:itemID="{979DF563-65DC-4D10-8365-6276A90D5160}">
  <ds:schemaRefs/>
</ds:datastoreItem>
</file>

<file path=customXml/itemProps10.xml><?xml version="1.0" encoding="utf-8"?>
<ds:datastoreItem xmlns:ds="http://schemas.openxmlformats.org/officeDocument/2006/customXml" ds:itemID="{415670C6-C2E8-4985-BCD2-94464E22CAF7}">
  <ds:schemaRefs/>
</ds:datastoreItem>
</file>

<file path=customXml/itemProps11.xml><?xml version="1.0" encoding="utf-8"?>
<ds:datastoreItem xmlns:ds="http://schemas.openxmlformats.org/officeDocument/2006/customXml" ds:itemID="{15D42B26-2DA3-446D-BD25-EC6E33CCF53D}">
  <ds:schemaRefs/>
</ds:datastoreItem>
</file>

<file path=customXml/itemProps12.xml><?xml version="1.0" encoding="utf-8"?>
<ds:datastoreItem xmlns:ds="http://schemas.openxmlformats.org/officeDocument/2006/customXml" ds:itemID="{5C433FF0-E60F-4DB6-9CD9-6D692E60A701}">
  <ds:schemaRefs/>
</ds:datastoreItem>
</file>

<file path=customXml/itemProps13.xml><?xml version="1.0" encoding="utf-8"?>
<ds:datastoreItem xmlns:ds="http://schemas.openxmlformats.org/officeDocument/2006/customXml" ds:itemID="{CE1A3A11-BDD1-49FD-AC83-02E6B3C2593B}">
  <ds:schemaRefs/>
</ds:datastoreItem>
</file>

<file path=customXml/itemProps14.xml><?xml version="1.0" encoding="utf-8"?>
<ds:datastoreItem xmlns:ds="http://schemas.openxmlformats.org/officeDocument/2006/customXml" ds:itemID="{3F51449A-964C-4D5A-A19A-C1B297F244A0}">
  <ds:schemaRefs/>
</ds:datastoreItem>
</file>

<file path=customXml/itemProps15.xml><?xml version="1.0" encoding="utf-8"?>
<ds:datastoreItem xmlns:ds="http://schemas.openxmlformats.org/officeDocument/2006/customXml" ds:itemID="{48230302-B4EB-4629-AD37-ABE539E86402}">
  <ds:schemaRefs/>
</ds:datastoreItem>
</file>

<file path=customXml/itemProps16.xml><?xml version="1.0" encoding="utf-8"?>
<ds:datastoreItem xmlns:ds="http://schemas.openxmlformats.org/officeDocument/2006/customXml" ds:itemID="{00924538-84CE-4002-BB95-C6D4A485441C}">
  <ds:schemaRefs/>
</ds:datastoreItem>
</file>

<file path=customXml/itemProps17.xml><?xml version="1.0" encoding="utf-8"?>
<ds:datastoreItem xmlns:ds="http://schemas.openxmlformats.org/officeDocument/2006/customXml" ds:itemID="{0E61E891-9F08-4C74-A8C2-351E0DB3482A}">
  <ds:schemaRefs/>
</ds:datastoreItem>
</file>

<file path=customXml/itemProps18.xml><?xml version="1.0" encoding="utf-8"?>
<ds:datastoreItem xmlns:ds="http://schemas.openxmlformats.org/officeDocument/2006/customXml" ds:itemID="{EA24FB8E-A750-4608-AC79-092532A9410C}">
  <ds:schemaRefs/>
</ds:datastoreItem>
</file>

<file path=customXml/itemProps2.xml><?xml version="1.0" encoding="utf-8"?>
<ds:datastoreItem xmlns:ds="http://schemas.openxmlformats.org/officeDocument/2006/customXml" ds:itemID="{84F36F4C-78AD-4993-A66C-6FECCECCEB93}">
  <ds:schemaRefs/>
</ds:datastoreItem>
</file>

<file path=customXml/itemProps3.xml><?xml version="1.0" encoding="utf-8"?>
<ds:datastoreItem xmlns:ds="http://schemas.openxmlformats.org/officeDocument/2006/customXml" ds:itemID="{14FB2C79-12A1-46BA-B1DF-7A5136934AB5}">
  <ds:schemaRefs/>
</ds:datastoreItem>
</file>

<file path=customXml/itemProps4.xml><?xml version="1.0" encoding="utf-8"?>
<ds:datastoreItem xmlns:ds="http://schemas.openxmlformats.org/officeDocument/2006/customXml" ds:itemID="{DFEA4A62-A66A-4D82-B977-08AB7DD5D546}">
  <ds:schemaRefs/>
</ds:datastoreItem>
</file>

<file path=customXml/itemProps5.xml><?xml version="1.0" encoding="utf-8"?>
<ds:datastoreItem xmlns:ds="http://schemas.openxmlformats.org/officeDocument/2006/customXml" ds:itemID="{7C5387EF-6164-428E-8F33-20FFF6AA4E57}">
  <ds:schemaRefs/>
</ds:datastoreItem>
</file>

<file path=customXml/itemProps6.xml><?xml version="1.0" encoding="utf-8"?>
<ds:datastoreItem xmlns:ds="http://schemas.openxmlformats.org/officeDocument/2006/customXml" ds:itemID="{28B065D5-4DAE-42B4-A755-F804BE6296F8}">
  <ds:schemaRefs/>
</ds:datastoreItem>
</file>

<file path=customXml/itemProps7.xml><?xml version="1.0" encoding="utf-8"?>
<ds:datastoreItem xmlns:ds="http://schemas.openxmlformats.org/officeDocument/2006/customXml" ds:itemID="{5BDCA669-5F39-44E0-9D61-0025DC57596A}">
  <ds:schemaRefs/>
</ds:datastoreItem>
</file>

<file path=customXml/itemProps8.xml><?xml version="1.0" encoding="utf-8"?>
<ds:datastoreItem xmlns:ds="http://schemas.openxmlformats.org/officeDocument/2006/customXml" ds:itemID="{A876B878-49FE-4AC3-B83E-6742E43D1000}">
  <ds:schemaRefs/>
</ds:datastoreItem>
</file>

<file path=customXml/itemProps9.xml><?xml version="1.0" encoding="utf-8"?>
<ds:datastoreItem xmlns:ds="http://schemas.openxmlformats.org/officeDocument/2006/customXml" ds:itemID="{33DF7518-021E-4C7A-89BB-D051EC4D7F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Antidepressants</vt:lpstr>
      <vt:lpstr>Map</vt:lpstr>
      <vt:lpstr>TimeLine</vt:lpstr>
      <vt:lpstr>Bar Graph</vt:lpstr>
      <vt:lpstr>Dashboard</vt:lpstr>
      <vt:lpstr>Map!State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 Tran</cp:lastModifiedBy>
  <cp:lastPrinted>2022-07-12T15:14:55Z</cp:lastPrinted>
  <dcterms:created xsi:type="dcterms:W3CDTF">2022-07-12T03:27:38Z</dcterms:created>
  <dcterms:modified xsi:type="dcterms:W3CDTF">2022-07-12T22:00:50Z</dcterms:modified>
</cp:coreProperties>
</file>