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4505" yWindow="45" windowWidth="14310" windowHeight="12705" activeTab="5"/>
  </bookViews>
  <sheets>
    <sheet name="01-TC" sheetId="4" r:id="rId1"/>
    <sheet name="TT chung" sheetId="2" r:id="rId2"/>
    <sheet name="data" sheetId="3" state="hidden" r:id="rId3"/>
    <sheet name="RMS" sheetId="1" state="hidden" r:id="rId4"/>
    <sheet name="Huongdan" sheetId="5" state="hidden" r:id="rId5"/>
    <sheet name="HUONG DAN" sheetId="6" r:id="rId6"/>
  </sheets>
  <definedNames>
    <definedName name="_xlnm.Print_Area" localSheetId="0">'01-TC'!$A$1:$G$192</definedName>
    <definedName name="_xlnm.Print_Titles" localSheetId="0">'01-TC'!$13:$14</definedName>
  </definedNames>
  <calcPr calcId="144525"/>
</workbook>
</file>

<file path=xl/calcChain.xml><?xml version="1.0" encoding="utf-8"?>
<calcChain xmlns="http://schemas.openxmlformats.org/spreadsheetml/2006/main">
  <c r="A8" i="4" l="1"/>
  <c r="B11" i="4"/>
  <c r="B10" i="4"/>
  <c r="B9" i="4"/>
  <c r="H117" i="3" l="1"/>
  <c r="H118" i="3"/>
  <c r="H119" i="3"/>
  <c r="H120" i="3"/>
  <c r="H121" i="3"/>
  <c r="H122" i="3"/>
  <c r="H123" i="3"/>
  <c r="H124" i="3"/>
  <c r="H125" i="3"/>
  <c r="H126" i="3"/>
  <c r="H127" i="3"/>
  <c r="H128" i="3"/>
  <c r="H116" i="3"/>
  <c r="H102" i="3"/>
  <c r="H103" i="3"/>
  <c r="H104" i="3"/>
  <c r="H105" i="3"/>
  <c r="H106" i="3"/>
  <c r="H107" i="3"/>
  <c r="H108" i="3"/>
  <c r="H109" i="3"/>
  <c r="H110" i="3"/>
  <c r="H101" i="3"/>
  <c r="H2" i="3"/>
  <c r="H3" i="3"/>
  <c r="H4" i="3"/>
  <c r="H5" i="3"/>
  <c r="H6" i="3"/>
  <c r="H7" i="3"/>
  <c r="H8" i="3"/>
  <c r="H9" i="3"/>
  <c r="H10" i="3"/>
  <c r="H11"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H83" i="3"/>
  <c r="H84" i="3"/>
  <c r="H85" i="3"/>
  <c r="H86" i="3"/>
  <c r="H87" i="3"/>
  <c r="H88" i="3"/>
  <c r="H89" i="3"/>
  <c r="H90" i="3"/>
  <c r="H91" i="3"/>
  <c r="H92" i="3"/>
  <c r="H93" i="3"/>
  <c r="H94" i="3"/>
  <c r="H95" i="3"/>
  <c r="H1" i="3"/>
  <c r="E31" i="4" l="1"/>
  <c r="E21" i="4" l="1"/>
  <c r="E22" i="4"/>
  <c r="E23" i="4"/>
  <c r="E24" i="4"/>
  <c r="E25" i="4"/>
  <c r="F18" i="4"/>
  <c r="F19" i="4"/>
  <c r="F20" i="4"/>
  <c r="F16" i="4"/>
  <c r="F17" i="4"/>
  <c r="H112" i="3" a="1"/>
  <c r="H112" i="3" s="1"/>
  <c r="H113" i="3" a="1"/>
  <c r="H113" i="3" s="1"/>
  <c r="H114" i="3" a="1"/>
  <c r="H114" i="3" s="1"/>
  <c r="H115" i="3" a="1"/>
  <c r="H115" i="3" s="1"/>
  <c r="H111" i="3" a="1"/>
  <c r="H111" i="3" s="1"/>
  <c r="H96" i="3" l="1" a="1"/>
  <c r="H96" i="3" s="1"/>
  <c r="J99" i="3"/>
  <c r="H98" i="3" a="1"/>
  <c r="H98" i="3" s="1"/>
  <c r="H99" i="3" a="1"/>
  <c r="H99" i="3" s="1"/>
  <c r="H100" i="3" a="1"/>
  <c r="H100" i="3" s="1"/>
  <c r="H97" i="3" a="1"/>
  <c r="H97" i="3" s="1"/>
  <c r="I97" i="3" s="1"/>
  <c r="D31" i="4"/>
  <c r="D27" i="4"/>
  <c r="D28" i="4" s="1"/>
  <c r="D29" i="4" s="1"/>
  <c r="D30" i="4" s="1"/>
  <c r="D26" i="4"/>
  <c r="D3" i="3"/>
  <c r="D4" i="3"/>
  <c r="D5" i="3"/>
  <c r="D6" i="3"/>
  <c r="D7" i="3"/>
  <c r="D8" i="3" s="1"/>
  <c r="D9" i="3"/>
  <c r="D10" i="3" s="1"/>
  <c r="D11" i="3" s="1"/>
  <c r="D12" i="3" s="1"/>
  <c r="D13" i="3"/>
  <c r="D14" i="3" s="1"/>
  <c r="D15" i="3" s="1"/>
  <c r="D16" i="3" s="1"/>
  <c r="D17" i="3" s="1"/>
  <c r="D18" i="3"/>
  <c r="D19" i="3"/>
  <c r="D20" i="3"/>
  <c r="D21" i="3"/>
  <c r="D22" i="3"/>
  <c r="D23" i="3"/>
  <c r="D24" i="3" s="1"/>
  <c r="D25" i="3"/>
  <c r="D26" i="3" s="1"/>
  <c r="D27" i="3" s="1"/>
  <c r="D28" i="3" s="1"/>
  <c r="D29" i="3" s="1"/>
  <c r="D30" i="3"/>
  <c r="D31" i="3"/>
  <c r="D32" i="3" s="1"/>
  <c r="D33" i="3" s="1"/>
  <c r="D34" i="3" s="1"/>
  <c r="D35" i="3"/>
  <c r="D36" i="3"/>
  <c r="D37" i="3"/>
  <c r="D38" i="3"/>
  <c r="D39" i="3"/>
  <c r="D40" i="3"/>
  <c r="D41" i="3"/>
  <c r="D42" i="3" s="1"/>
  <c r="D43" i="3" s="1"/>
  <c r="D44" i="3"/>
  <c r="D45" i="3" s="1"/>
  <c r="D46" i="3" s="1"/>
  <c r="D47" i="3" s="1"/>
  <c r="D48" i="3"/>
  <c r="D49" i="3"/>
  <c r="D50" i="3" s="1"/>
  <c r="D51" i="3" s="1"/>
  <c r="D52" i="3" s="1"/>
  <c r="D53" i="3"/>
  <c r="D54" i="3"/>
  <c r="D55" i="3"/>
  <c r="D56" i="3" s="1"/>
  <c r="D57" i="3" s="1"/>
  <c r="D58" i="3" s="1"/>
  <c r="D59" i="3"/>
  <c r="D60" i="3"/>
  <c r="D61" i="3"/>
  <c r="D62" i="3"/>
  <c r="D63" i="3"/>
  <c r="D64" i="3"/>
  <c r="D65" i="3"/>
  <c r="D66" i="3" s="1"/>
  <c r="D67" i="3" s="1"/>
  <c r="D68" i="3" s="1"/>
  <c r="D69" i="3"/>
  <c r="D70" i="3" s="1"/>
  <c r="D71" i="3" s="1"/>
  <c r="D72" i="3" s="1"/>
  <c r="D73" i="3" s="1"/>
  <c r="D74" i="3"/>
  <c r="D75" i="3"/>
  <c r="D76" i="3"/>
  <c r="D77" i="3"/>
  <c r="D78" i="3"/>
  <c r="D79" i="3"/>
  <c r="D80" i="3" s="1"/>
  <c r="D81" i="3"/>
  <c r="D82" i="3" s="1"/>
  <c r="D83" i="3" s="1"/>
  <c r="D84" i="3" s="1"/>
  <c r="D85" i="3" s="1"/>
  <c r="D86" i="3"/>
  <c r="D87" i="3"/>
  <c r="D88" i="3" s="1"/>
  <c r="D89" i="3" s="1"/>
  <c r="D90" i="3"/>
  <c r="D91" i="3"/>
  <c r="D92" i="3"/>
  <c r="D93" i="3"/>
  <c r="D94" i="3"/>
  <c r="D95" i="3"/>
  <c r="D96" i="3"/>
  <c r="D97" i="3"/>
  <c r="D98" i="3" s="1"/>
  <c r="D99" i="3" s="1"/>
  <c r="D100" i="3" s="1"/>
  <c r="D101" i="3"/>
  <c r="D102" i="3"/>
  <c r="D103" i="3"/>
  <c r="D104" i="3" s="1"/>
  <c r="D105" i="3" s="1"/>
  <c r="D106" i="3"/>
  <c r="D107" i="3"/>
  <c r="D108" i="3"/>
  <c r="D109" i="3"/>
  <c r="D110" i="3"/>
  <c r="D111" i="3"/>
  <c r="D112" i="3"/>
  <c r="D113" i="3"/>
  <c r="D114" i="3" s="1"/>
  <c r="D115" i="3" s="1"/>
  <c r="D116" i="3"/>
  <c r="D117" i="3"/>
  <c r="D118" i="3"/>
  <c r="D119" i="3"/>
  <c r="D120" i="3"/>
  <c r="D121" i="3"/>
  <c r="D122" i="3" s="1"/>
  <c r="D123" i="3" s="1"/>
  <c r="D124" i="3"/>
  <c r="D125" i="3"/>
  <c r="D126" i="3"/>
  <c r="D127" i="3"/>
  <c r="D128" i="3"/>
  <c r="D2" i="3"/>
  <c r="D40" i="4"/>
  <c r="D41" i="4"/>
  <c r="D42" i="4" s="1"/>
  <c r="D43" i="4" s="1"/>
  <c r="D44" i="4" s="1"/>
  <c r="D45" i="4" s="1"/>
  <c r="D46" i="4"/>
  <c r="D47" i="4" s="1"/>
  <c r="D48" i="4" s="1"/>
  <c r="D49" i="4"/>
  <c r="D50" i="4" s="1"/>
  <c r="D51" i="4" s="1"/>
  <c r="D52" i="4" s="1"/>
  <c r="D53" i="4"/>
  <c r="D54" i="4"/>
  <c r="D55" i="4" s="1"/>
  <c r="D56" i="4" s="1"/>
  <c r="D57" i="4" s="1"/>
  <c r="D58" i="4"/>
  <c r="D59" i="4" s="1"/>
  <c r="D60" i="4" s="1"/>
  <c r="D61" i="4" s="1"/>
  <c r="D62" i="4" s="1"/>
  <c r="D63" i="4"/>
  <c r="D64" i="4"/>
  <c r="D65" i="4" s="1"/>
  <c r="D66" i="4"/>
  <c r="D67" i="4"/>
  <c r="D68" i="4"/>
  <c r="D69" i="4"/>
  <c r="D70" i="4"/>
  <c r="D71" i="4" s="1"/>
  <c r="D72" i="4" s="1"/>
  <c r="D73" i="4"/>
  <c r="D74" i="4" s="1"/>
  <c r="D75" i="4" s="1"/>
  <c r="D76" i="4" s="1"/>
  <c r="D77" i="4"/>
  <c r="D78" i="4"/>
  <c r="D79" i="4" s="1"/>
  <c r="D80" i="4" s="1"/>
  <c r="D81" i="4" s="1"/>
  <c r="D82" i="4"/>
  <c r="D83" i="4" s="1"/>
  <c r="D84" i="4"/>
  <c r="D85" i="4"/>
  <c r="D86" i="4"/>
  <c r="D87" i="4" s="1"/>
  <c r="D88" i="4"/>
  <c r="D89" i="4"/>
  <c r="D90" i="4" s="1"/>
  <c r="D91" i="4" s="1"/>
  <c r="D92" i="4" s="1"/>
  <c r="D93" i="4" s="1"/>
  <c r="D94" i="4"/>
  <c r="D95" i="4" s="1"/>
  <c r="D96" i="4" s="1"/>
  <c r="D97" i="4" s="1"/>
  <c r="D98" i="4" s="1"/>
  <c r="D99" i="4"/>
  <c r="D100" i="4"/>
  <c r="D101" i="4"/>
  <c r="D102" i="4"/>
  <c r="D103" i="4" s="1"/>
  <c r="D104" i="4"/>
  <c r="D105" i="4" s="1"/>
  <c r="D106" i="4" s="1"/>
  <c r="D107" i="4"/>
  <c r="D108" i="4"/>
  <c r="D109" i="4"/>
  <c r="D110" i="4"/>
  <c r="D111" i="4"/>
  <c r="D112" i="4"/>
  <c r="D113" i="4" s="1"/>
  <c r="D114" i="4" s="1"/>
  <c r="D115" i="4" s="1"/>
  <c r="D116" i="4"/>
  <c r="D117" i="4"/>
  <c r="D118" i="4"/>
  <c r="D119" i="4" s="1"/>
  <c r="D120" i="4"/>
  <c r="D121" i="4"/>
  <c r="D122" i="4" s="1"/>
  <c r="D123" i="4" s="1"/>
  <c r="D124" i="4"/>
  <c r="D125" i="4"/>
  <c r="D126" i="4"/>
  <c r="D127" i="4"/>
  <c r="D128" i="4"/>
  <c r="D129" i="4" s="1"/>
  <c r="D130" i="4" s="1"/>
  <c r="D131" i="4" s="1"/>
  <c r="D132" i="4"/>
  <c r="D133" i="4"/>
  <c r="D134" i="4"/>
  <c r="D135" i="4" s="1"/>
  <c r="D136" i="4" s="1"/>
  <c r="D137" i="4"/>
  <c r="D138" i="4" s="1"/>
  <c r="D139" i="4" s="1"/>
  <c r="D140" i="4" s="1"/>
  <c r="D141" i="4" s="1"/>
  <c r="D142" i="4"/>
  <c r="D143" i="4" s="1"/>
  <c r="D144" i="4" s="1"/>
  <c r="D145" i="4" s="1"/>
  <c r="D146" i="4" s="1"/>
  <c r="D147" i="4"/>
  <c r="D148" i="4"/>
  <c r="D149" i="4"/>
  <c r="D150" i="4"/>
  <c r="D151" i="4" s="1"/>
  <c r="D152" i="4" s="1"/>
  <c r="D153" i="4" s="1"/>
  <c r="D154" i="4" s="1"/>
  <c r="D155" i="4"/>
  <c r="D156" i="4"/>
  <c r="D157" i="4"/>
  <c r="D158" i="4"/>
  <c r="D159" i="4" s="1"/>
  <c r="D160" i="4"/>
  <c r="D161" i="4" s="1"/>
  <c r="D162" i="4" s="1"/>
  <c r="D163" i="4" s="1"/>
  <c r="D164" i="4" s="1"/>
  <c r="D165" i="4" s="1"/>
  <c r="D166" i="4" s="1"/>
  <c r="D167" i="4"/>
  <c r="D168" i="4"/>
  <c r="D169" i="4" s="1"/>
  <c r="D170" i="4" s="1"/>
  <c r="D171" i="4" s="1"/>
  <c r="D172" i="4"/>
  <c r="D173" i="4"/>
  <c r="D174" i="4"/>
  <c r="D175" i="4" s="1"/>
  <c r="D176" i="4" s="1"/>
  <c r="D177" i="4" s="1"/>
  <c r="D178" i="4"/>
  <c r="D34" i="4"/>
  <c r="D35" i="4" s="1"/>
  <c r="D36" i="4"/>
  <c r="D37" i="4"/>
  <c r="D38" i="4" s="1"/>
  <c r="D39" i="4" s="1"/>
  <c r="D33" i="4"/>
  <c r="I100" i="3" l="1"/>
  <c r="I99" i="3"/>
  <c r="I98" i="3"/>
  <c r="I96" i="3"/>
  <c r="J81" i="3"/>
  <c r="I1" i="3"/>
  <c r="I2" i="3"/>
  <c r="I3" i="3"/>
  <c r="I4" i="3"/>
  <c r="I5" i="3"/>
  <c r="I6" i="3"/>
  <c r="I7" i="3"/>
  <c r="I8" i="3"/>
  <c r="I9" i="3"/>
  <c r="I10" i="3"/>
  <c r="I11" i="3"/>
  <c r="I12" i="3"/>
  <c r="I13" i="3"/>
  <c r="I14" i="3"/>
  <c r="I15" i="3"/>
  <c r="I16" i="3"/>
  <c r="I17" i="3"/>
  <c r="I18" i="3"/>
  <c r="I19" i="3"/>
  <c r="I20" i="3"/>
  <c r="I21" i="3"/>
  <c r="I22" i="3"/>
  <c r="I23" i="3"/>
  <c r="I24" i="3"/>
  <c r="I25" i="3"/>
  <c r="I26" i="3"/>
  <c r="I27" i="3"/>
  <c r="I28" i="3"/>
  <c r="I29" i="3"/>
  <c r="I30" i="3"/>
  <c r="I31" i="3"/>
  <c r="I32" i="3"/>
  <c r="I33" i="3"/>
  <c r="I34" i="3"/>
  <c r="I35" i="3"/>
  <c r="I36" i="3"/>
  <c r="I37" i="3"/>
  <c r="I38" i="3"/>
  <c r="I39" i="3"/>
  <c r="I40" i="3"/>
  <c r="I41" i="3"/>
  <c r="I42" i="3"/>
  <c r="I43" i="3"/>
  <c r="I44" i="3"/>
  <c r="I45" i="3"/>
  <c r="I46" i="3"/>
  <c r="I47" i="3"/>
  <c r="I48" i="3"/>
  <c r="I49" i="3"/>
  <c r="I50" i="3"/>
  <c r="I51" i="3"/>
  <c r="I52" i="3"/>
  <c r="I53" i="3"/>
  <c r="I54" i="3"/>
  <c r="I55" i="3"/>
  <c r="I56" i="3"/>
  <c r="I57" i="3"/>
  <c r="I58" i="3"/>
  <c r="I59" i="3"/>
  <c r="I60" i="3"/>
  <c r="I61" i="3"/>
  <c r="I62" i="3"/>
  <c r="I63"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C19" i="4"/>
  <c r="C20" i="4" s="1"/>
  <c r="C27" i="4"/>
  <c r="C28" i="4"/>
  <c r="C29" i="4" s="1"/>
  <c r="C30" i="4" s="1"/>
  <c r="C34" i="4"/>
  <c r="C35" i="4" s="1"/>
  <c r="C38" i="4"/>
  <c r="C39" i="4" s="1"/>
  <c r="C40" i="4" s="1"/>
  <c r="C42" i="4"/>
  <c r="C43" i="4" s="1"/>
  <c r="C44" i="4" s="1"/>
  <c r="C45" i="4" s="1"/>
  <c r="C47" i="4"/>
  <c r="C48" i="4" s="1"/>
  <c r="C50" i="4"/>
  <c r="C51" i="4" s="1"/>
  <c r="C52" i="4" s="1"/>
  <c r="C54" i="4"/>
  <c r="C55" i="4" s="1"/>
  <c r="C56" i="4" s="1"/>
  <c r="C57" i="4" s="1"/>
  <c r="C59" i="4"/>
  <c r="C60" i="4" s="1"/>
  <c r="C61" i="4" s="1"/>
  <c r="C62" i="4" s="1"/>
  <c r="C64" i="4"/>
  <c r="C65" i="4" s="1"/>
  <c r="C68" i="4"/>
  <c r="C70" i="4"/>
  <c r="C71" i="4" s="1"/>
  <c r="C72" i="4" s="1"/>
  <c r="C74" i="4"/>
  <c r="C75" i="4" s="1"/>
  <c r="C76" i="4" s="1"/>
  <c r="C78" i="4"/>
  <c r="C79" i="4"/>
  <c r="C80" i="4" s="1"/>
  <c r="C81" i="4" s="1"/>
  <c r="C83" i="4"/>
  <c r="C85" i="4"/>
  <c r="C86" i="4" s="1"/>
  <c r="C87" i="4" s="1"/>
  <c r="C90" i="4"/>
  <c r="C91" i="4" s="1"/>
  <c r="C92" i="4" s="1"/>
  <c r="C93" i="4" s="1"/>
  <c r="C95" i="4"/>
  <c r="C96" i="4" s="1"/>
  <c r="C97" i="4" s="1"/>
  <c r="C98" i="4" s="1"/>
  <c r="C100" i="4"/>
  <c r="C101" i="4"/>
  <c r="C102" i="4" s="1"/>
  <c r="C103" i="4" s="1"/>
  <c r="C105" i="4"/>
  <c r="C106" i="4" s="1"/>
  <c r="C108" i="4"/>
  <c r="C109" i="4" s="1"/>
  <c r="C110" i="4" s="1"/>
  <c r="C112" i="4"/>
  <c r="C113" i="4" s="1"/>
  <c r="C114" i="4" s="1"/>
  <c r="C115" i="4" s="1"/>
  <c r="C117" i="4"/>
  <c r="C118" i="4" s="1"/>
  <c r="C119" i="4" s="1"/>
  <c r="C122" i="4"/>
  <c r="C123" i="4" s="1"/>
  <c r="C125" i="4"/>
  <c r="C126" i="4" s="1"/>
  <c r="C128" i="4"/>
  <c r="C129" i="4" s="1"/>
  <c r="C130" i="4" s="1"/>
  <c r="C131" i="4" s="1"/>
  <c r="C133" i="4"/>
  <c r="C134" i="4" s="1"/>
  <c r="C135" i="4" s="1"/>
  <c r="C136" i="4" s="1"/>
  <c r="C138" i="4"/>
  <c r="C139" i="4"/>
  <c r="C140" i="4"/>
  <c r="C141" i="4" s="1"/>
  <c r="C143" i="4"/>
  <c r="C144" i="4" s="1"/>
  <c r="C145" i="4" s="1"/>
  <c r="C146" i="4" s="1"/>
  <c r="C148" i="4"/>
  <c r="C149" i="4"/>
  <c r="C151" i="4"/>
  <c r="C152" i="4" s="1"/>
  <c r="C153" i="4" s="1"/>
  <c r="C154" i="4" s="1"/>
  <c r="C156" i="4"/>
  <c r="C157" i="4" s="1"/>
  <c r="C158" i="4" s="1"/>
  <c r="C159" i="4" s="1"/>
  <c r="C161" i="4"/>
  <c r="C162" i="4" s="1"/>
  <c r="C163" i="4" s="1"/>
  <c r="C164" i="4" s="1"/>
  <c r="C165" i="4" s="1"/>
  <c r="C166" i="4" s="1"/>
  <c r="C168" i="4"/>
  <c r="C169" i="4"/>
  <c r="C170" i="4"/>
  <c r="C171" i="4" s="1"/>
  <c r="C173" i="4"/>
  <c r="C174" i="4" s="1"/>
  <c r="C175" i="4" s="1"/>
  <c r="C176" i="4" s="1"/>
  <c r="C177" i="4" s="1"/>
  <c r="C11" i="4"/>
  <c r="C10" i="4"/>
  <c r="C9" i="4"/>
  <c r="F34" i="4" l="1" a="1"/>
  <c r="F34" i="4" s="1"/>
  <c r="F43" i="4" a="1"/>
  <c r="F43" i="4" s="1"/>
  <c r="F51" i="4" a="1"/>
  <c r="F51" i="4" s="1"/>
  <c r="F59" i="4" a="1"/>
  <c r="F59" i="4" s="1"/>
  <c r="F68" i="4" a="1"/>
  <c r="F68" i="4" s="1"/>
  <c r="F76" i="4" a="1"/>
  <c r="F76" i="4" s="1"/>
  <c r="F84" i="4" a="1"/>
  <c r="F84" i="4" s="1"/>
  <c r="F93" i="4" a="1"/>
  <c r="F93" i="4" s="1"/>
  <c r="F101" i="4" a="1"/>
  <c r="F101" i="4" s="1"/>
  <c r="F109" i="4" a="1"/>
  <c r="F109" i="4" s="1"/>
  <c r="F117" i="4" a="1"/>
  <c r="F117" i="4" s="1"/>
  <c r="F126" i="4" a="1"/>
  <c r="F126" i="4" s="1"/>
  <c r="F35" i="4" a="1"/>
  <c r="F35" i="4" s="1"/>
  <c r="F44" i="4" a="1"/>
  <c r="F44" i="4" s="1"/>
  <c r="F52" i="4" a="1"/>
  <c r="F52" i="4" s="1"/>
  <c r="F60" i="4" a="1"/>
  <c r="F60" i="4" s="1"/>
  <c r="F69" i="4" a="1"/>
  <c r="F69" i="4" s="1"/>
  <c r="F77" i="4" a="1"/>
  <c r="F77" i="4" s="1"/>
  <c r="F85" i="4" a="1"/>
  <c r="F85" i="4" s="1"/>
  <c r="F94" i="4" a="1"/>
  <c r="F94" i="4" s="1"/>
  <c r="F102" i="4" a="1"/>
  <c r="F102" i="4" s="1"/>
  <c r="F110" i="4" a="1"/>
  <c r="F110" i="4" s="1"/>
  <c r="F118" i="4" a="1"/>
  <c r="F118" i="4" s="1"/>
  <c r="F27" i="4" a="1"/>
  <c r="F27" i="4" s="1"/>
  <c r="F37" i="4" a="1"/>
  <c r="F37" i="4" s="1"/>
  <c r="F45" i="4" a="1"/>
  <c r="F45" i="4" s="1"/>
  <c r="F53" i="4" a="1"/>
  <c r="F53" i="4" s="1"/>
  <c r="F61" i="4" a="1"/>
  <c r="F61" i="4" s="1"/>
  <c r="F70" i="4" a="1"/>
  <c r="F70" i="4" s="1"/>
  <c r="F78" i="4" a="1"/>
  <c r="F78" i="4" s="1"/>
  <c r="F86" i="4" a="1"/>
  <c r="F86" i="4" s="1"/>
  <c r="F95" i="4" a="1"/>
  <c r="F95" i="4" s="1"/>
  <c r="F103" i="4" a="1"/>
  <c r="F103" i="4" s="1"/>
  <c r="F111" i="4" a="1"/>
  <c r="F111" i="4" s="1"/>
  <c r="F119" i="4" a="1"/>
  <c r="F119" i="4" s="1"/>
  <c r="F28" i="4" a="1"/>
  <c r="F28" i="4" s="1"/>
  <c r="F38" i="4" a="1"/>
  <c r="F38" i="4" s="1"/>
  <c r="F46" i="4" a="1"/>
  <c r="F46" i="4" s="1"/>
  <c r="F54" i="4" a="1"/>
  <c r="F54" i="4" s="1"/>
  <c r="F62" i="4" a="1"/>
  <c r="F62" i="4" s="1"/>
  <c r="F71" i="4" a="1"/>
  <c r="F71" i="4" s="1"/>
  <c r="F79" i="4" a="1"/>
  <c r="F79" i="4" s="1"/>
  <c r="F87" i="4" a="1"/>
  <c r="F87" i="4" s="1"/>
  <c r="F96" i="4" a="1"/>
  <c r="F96" i="4" s="1"/>
  <c r="F104" i="4" a="1"/>
  <c r="F104" i="4" s="1"/>
  <c r="F112" i="4" a="1"/>
  <c r="F112" i="4" s="1"/>
  <c r="F121" i="4" a="1"/>
  <c r="F121" i="4" s="1"/>
  <c r="F29" i="4" a="1"/>
  <c r="F29" i="4" s="1"/>
  <c r="F30" i="4" a="1"/>
  <c r="F30" i="4" s="1"/>
  <c r="F39" i="4" a="1"/>
  <c r="F39" i="4" s="1"/>
  <c r="F47" i="4" a="1"/>
  <c r="F47" i="4" s="1"/>
  <c r="F55" i="4" a="1"/>
  <c r="F55" i="4" s="1"/>
  <c r="F63" i="4" a="1"/>
  <c r="F63" i="4" s="1"/>
  <c r="F72" i="4" a="1"/>
  <c r="F72" i="4" s="1"/>
  <c r="F80" i="4" a="1"/>
  <c r="F80" i="4" s="1"/>
  <c r="F89" i="4" a="1"/>
  <c r="F89" i="4" s="1"/>
  <c r="F97" i="4" a="1"/>
  <c r="F97" i="4" s="1"/>
  <c r="F105" i="4" a="1"/>
  <c r="F105" i="4" s="1"/>
  <c r="F113" i="4" a="1"/>
  <c r="F113" i="4" s="1"/>
  <c r="F122" i="4" a="1"/>
  <c r="F122" i="4" s="1"/>
  <c r="F40" i="4" a="1"/>
  <c r="F40" i="4" s="1"/>
  <c r="F48" i="4" a="1"/>
  <c r="F48" i="4" s="1"/>
  <c r="F56" i="4" a="1"/>
  <c r="F56" i="4" s="1"/>
  <c r="F64" i="4" a="1"/>
  <c r="F64" i="4" s="1"/>
  <c r="F73" i="4" a="1"/>
  <c r="F73" i="4" s="1"/>
  <c r="F81" i="4" a="1"/>
  <c r="F81" i="4" s="1"/>
  <c r="F90" i="4" a="1"/>
  <c r="F90" i="4" s="1"/>
  <c r="F98" i="4" a="1"/>
  <c r="F98" i="4" s="1"/>
  <c r="F106" i="4" a="1"/>
  <c r="F106" i="4" s="1"/>
  <c r="F114" i="4" a="1"/>
  <c r="F114" i="4" s="1"/>
  <c r="F123" i="4" a="1"/>
  <c r="F123" i="4" s="1"/>
  <c r="F26" i="4" a="1"/>
  <c r="F26" i="4" s="1"/>
  <c r="F41" i="4" a="1"/>
  <c r="F41" i="4" s="1"/>
  <c r="F49" i="4" a="1"/>
  <c r="F49" i="4" s="1"/>
  <c r="F57" i="4" a="1"/>
  <c r="F57" i="4" s="1"/>
  <c r="F65" i="4" a="1"/>
  <c r="F65" i="4" s="1"/>
  <c r="F74" i="4" a="1"/>
  <c r="F74" i="4" s="1"/>
  <c r="F82" i="4" a="1"/>
  <c r="F82" i="4" s="1"/>
  <c r="F91" i="4" a="1"/>
  <c r="F91" i="4" s="1"/>
  <c r="F99" i="4" a="1"/>
  <c r="F99" i="4" s="1"/>
  <c r="F107" i="4" a="1"/>
  <c r="F107" i="4" s="1"/>
  <c r="F115" i="4" a="1"/>
  <c r="F115" i="4" s="1"/>
  <c r="F124" i="4" a="1"/>
  <c r="F124" i="4" s="1"/>
  <c r="F33" i="4" a="1"/>
  <c r="F33" i="4" s="1"/>
  <c r="F42" i="4" a="1"/>
  <c r="F42" i="4" s="1"/>
  <c r="F50" i="4" a="1"/>
  <c r="F50" i="4" s="1"/>
  <c r="F58" i="4" a="1"/>
  <c r="F58" i="4" s="1"/>
  <c r="F67" i="4" a="1"/>
  <c r="F67" i="4" s="1"/>
  <c r="F75" i="4" a="1"/>
  <c r="F75" i="4" s="1"/>
  <c r="F83" i="4" a="1"/>
  <c r="F83" i="4" s="1"/>
  <c r="F92" i="4" a="1"/>
  <c r="F92" i="4" s="1"/>
  <c r="F100" i="4" a="1"/>
  <c r="F100" i="4" s="1"/>
  <c r="F108" i="4" a="1"/>
  <c r="F108" i="4" s="1"/>
  <c r="F116" i="4" a="1"/>
  <c r="F116" i="4" s="1"/>
  <c r="F125" i="4" a="1"/>
  <c r="F125" i="4" s="1"/>
  <c r="F153" i="4" a="1"/>
  <c r="F153" i="4" s="1"/>
  <c r="F157" i="4" a="1"/>
  <c r="F157" i="4" s="1"/>
  <c r="F140" i="4" l="1" a="1"/>
  <c r="F140" i="4" s="1"/>
  <c r="F137" i="4" a="1"/>
  <c r="F137" i="4" s="1"/>
  <c r="F143" i="4" a="1"/>
  <c r="F143" i="4" s="1"/>
  <c r="F151" i="4" a="1"/>
  <c r="F151" i="4" s="1"/>
  <c r="F131" i="4" a="1"/>
  <c r="F131" i="4" s="1"/>
  <c r="F138" i="4" a="1"/>
  <c r="F138" i="4" s="1"/>
  <c r="F159" i="4" a="1"/>
  <c r="F159" i="4" s="1"/>
  <c r="F147" i="4" a="1"/>
  <c r="F147" i="4" s="1"/>
  <c r="F156" i="4" a="1"/>
  <c r="F156" i="4" s="1"/>
  <c r="F129" i="4" a="1"/>
  <c r="F129" i="4" s="1"/>
  <c r="F127" i="4" a="1"/>
  <c r="F127" i="4" s="1"/>
  <c r="F141" i="4" a="1"/>
  <c r="F141" i="4" s="1"/>
  <c r="F150" i="4" a="1"/>
  <c r="F150" i="4" s="1"/>
  <c r="F135" i="4" a="1"/>
  <c r="F135" i="4" s="1"/>
  <c r="F145" i="4" a="1"/>
  <c r="F145" i="4" s="1"/>
  <c r="F155" i="4" a="1"/>
  <c r="F155" i="4" s="1"/>
  <c r="F139" i="4" a="1"/>
  <c r="F139" i="4" s="1"/>
  <c r="F136" i="4" a="1"/>
  <c r="F136" i="4" s="1"/>
  <c r="F146" i="4" a="1"/>
  <c r="F146" i="4" s="1"/>
  <c r="F149" i="4" a="1"/>
  <c r="F149" i="4" s="1"/>
  <c r="F144" i="4" a="1"/>
  <c r="F144" i="4" s="1"/>
  <c r="F148" i="4" a="1"/>
  <c r="F148" i="4" s="1"/>
  <c r="F154" i="4" a="1"/>
  <c r="F154" i="4" s="1"/>
  <c r="F133" i="4" a="1"/>
  <c r="F133" i="4" s="1"/>
  <c r="F130" i="4" a="1"/>
  <c r="F130" i="4" s="1"/>
  <c r="F134" i="4" a="1"/>
  <c r="F134" i="4" s="1"/>
  <c r="F142" i="4" a="1"/>
  <c r="F142" i="4" s="1"/>
  <c r="F152" i="4" a="1"/>
  <c r="F152" i="4" s="1"/>
  <c r="F128" i="4" a="1"/>
  <c r="F128" i="4" s="1"/>
  <c r="F132" i="4" a="1"/>
  <c r="F132" i="4" s="1"/>
  <c r="F158" i="4" a="1"/>
  <c r="F158" i="4" s="1"/>
</calcChain>
</file>

<file path=xl/sharedStrings.xml><?xml version="1.0" encoding="utf-8"?>
<sst xmlns="http://schemas.openxmlformats.org/spreadsheetml/2006/main" count="808" uniqueCount="281">
  <si>
    <t>PHIẾU THU THẬP THÔNG TIN KHÁCH HÀNG</t>
  </si>
  <si>
    <t>(Áp dụng đối với khách hàng là Tổ chức Kinh tế)</t>
  </si>
  <si>
    <t>Biểu: 01/TC</t>
  </si>
  <si>
    <t>TT</t>
  </si>
  <si>
    <t>Tên chỉ tiêu</t>
  </si>
  <si>
    <t>Giá trị lựa chọn</t>
  </si>
  <si>
    <t>Lựa chọn</t>
  </si>
  <si>
    <t>Ghi chú</t>
  </si>
  <si>
    <t>I. Thông tin chung</t>
  </si>
  <si>
    <t>Khách hàng mới</t>
  </si>
  <si>
    <t>Khách hàng cũ</t>
  </si>
  <si>
    <t>Hình thức sở hữu</t>
  </si>
  <si>
    <t>Doanh nghiệp nhà nước</t>
  </si>
  <si>
    <t>Doanh nghiệp đầu tư nước ngoài</t>
  </si>
  <si>
    <t>Doanh nghiệp khác</t>
  </si>
  <si>
    <t>Tổng số lao động</t>
  </si>
  <si>
    <t>Số lao động quản lý</t>
  </si>
  <si>
    <t>Ngày đi vào hoạt động của doanh nghiệp</t>
  </si>
  <si>
    <t xml:space="preserve"> ……../……/………..</t>
  </si>
  <si>
    <t>Ngày bắt đầu quản lý doanh nghiệp của người quản lý</t>
  </si>
  <si>
    <t>Ngày bắt đầu quan hệ tín dụng với Agribank</t>
  </si>
  <si>
    <t>Trình độ học vấn của người trực tiếp quản lý DN</t>
  </si>
  <si>
    <t>Trên Đại học</t>
  </si>
  <si>
    <t>Đại học</t>
  </si>
  <si>
    <t>Cao đẳng</t>
  </si>
  <si>
    <t>Trung cấp</t>
  </si>
  <si>
    <t>Dưới Trung cấp hoặc không có thông tin</t>
  </si>
  <si>
    <t xml:space="preserve">Lĩnh vực kinh doanh: Việc xác định lĩnh vực kinh doanh của khách hàng căn cứ vào doanh thu lựa chọn 1 trong 34 ngành theo nguyên tắc
- Ngành kinh doanh chính có doanh thu từ trên 50% trở lên.
- Hoặc ngành đem lại tỷ trọng doanh thu cao nhất/ Hoặc ngành có tiềm năng phát triển nhất.
- Nếu thường xuyên có biến động về doanh thu thì duy trì 2 năm liên tục ở 1 ngành. </t>
  </si>
  <si>
    <t>II. Khả năng trả nợ từ lưu chuyển tiền tệ</t>
  </si>
  <si>
    <t>Nguồn trả nợ của khách hàng theo đánh giá của CBTD (nguồn trả nợ bao gồm từ hoạt động kinh doanh và nguồn trả nợ khác, vd: công ty mẹ trả nợ thay)</t>
  </si>
  <si>
    <t>Nguồn trả nợ đáng tin cậy, doanh nghiệp hoàn toàn có khả năng trả nợ đúng hạn (có các căn cứ chứng minh)</t>
  </si>
  <si>
    <t>Nguồn trả nợ không ổn định, doanh nghiệp có thể sẽ đề nghị xin cơ cấu lại thời gian trả nợ</t>
  </si>
  <si>
    <t>Nguồn trả nợ không chắc chắn, doanh nghiệp gặp khó khăn trong việc tìm nguồn trả nợ</t>
  </si>
  <si>
    <t>III. Trình độ Quản lý và môi trường nội bộ</t>
  </si>
  <si>
    <t>Lý lịch tư pháp của người đứng đầu DN và/hoặc Kế toán trưởng</t>
  </si>
  <si>
    <t>Lý lịch tư pháp tốt, chưa từng có tiền án tiền sự theo thông tin mà CBTD có</t>
  </si>
  <si>
    <t>Đã từng có nghi vấn, khiếu nại không chính thức</t>
  </si>
  <si>
    <t>Đã từng có tiền án tiền sự</t>
  </si>
  <si>
    <t>Hiện tại đang là đối tượng nghi vấn pháp luật hoặc đang bị pháp luật truy tố</t>
  </si>
  <si>
    <t>Năng lực điều hành của người trực tiếp quản lý DN theo đánh giá của CBTD (có các căn cứ chứng minh)</t>
  </si>
  <si>
    <t>Tốt</t>
  </si>
  <si>
    <t>Tương đối tốt</t>
  </si>
  <si>
    <t>Khá</t>
  </si>
  <si>
    <t>Trung bình</t>
  </si>
  <si>
    <t>Kém</t>
  </si>
  <si>
    <t>Quan hệ của Ban lãnh đạo với các cơ quan chủ quản và các cấp bộ ngành có liên quan (không bao gồm Agribank)</t>
  </si>
  <si>
    <t>Có mối quan hệ rất tốt, có thể tận dụng cơ hội tốt cho sự phát triển của doanh nghiệp</t>
  </si>
  <si>
    <t>Quan hệ bình thường</t>
  </si>
  <si>
    <t>Quan hệ không tốt</t>
  </si>
  <si>
    <t>Tính năng động và độ nhạy bén của Ban lãnh đạo doanh nghiệp với sự thay đổi của thị trường theo đánh giá của CBTD</t>
  </si>
  <si>
    <t>Rất năng động, phản ứng nhanh với các thay đổi của thị trường, đáp ứng yêu cầu của thị trường</t>
  </si>
  <si>
    <t>Khá năng động, có thể tận dụng các cơ hội để phát triển</t>
  </si>
  <si>
    <t>Năng động ở mức bình thường</t>
  </si>
  <si>
    <t>Không bắt kịp với thay đổi của thị trường</t>
  </si>
  <si>
    <t>Môi trường kiểm soát nội bộ, cơ cấu tổ chức của DN theo đánh giá của CBTD</t>
  </si>
  <si>
    <t>Các quy trình kiểm soát nội bộ và quy trình hoạt động được thiết lập, cập nhật và kiểm tra thường xuyên , phát huy hiệu quả cao trên thực tế. Cơ cấu tổ chức tốt</t>
  </si>
  <si>
    <t>Các quy trình kiểm soát nội bộ được thiết lập nhưng không được cập nhật và kiểm tra thường xuyên. Cơ cấu tổ chức tốt</t>
  </si>
  <si>
    <t>Các quy trình kiểm soát nội bộ tồn tại nhưng chưa được thực hiện toàn diện trong thực tế. Cơ cấu tổ chức còn có hạn chế nhất định</t>
  </si>
  <si>
    <t>Các quy trình kiểm soát nội bộ tồn tại nhưng không được chính thức hoá hay được ghi chép. Cơ cấu tổ chức còn nhiều hạn chế</t>
  </si>
  <si>
    <t>Không có môi trường kiểm soát nội bộ. Cơ cấu tổ chức chưa hoàn thiện</t>
  </si>
  <si>
    <t xml:space="preserve">Môi trường nhân sự nội bộ của doanh nghiệp theo đánh giá của CBTD. </t>
  </si>
  <si>
    <t>Rất tốt</t>
  </si>
  <si>
    <t>Tầm nhìn, chiến lược kinh doanh của doanh nghiệp trong giai đoạn từ 2 đến 5 năm tới</t>
  </si>
  <si>
    <t>Có tầm nhìn và chiến lược kinh doanh rõ ràng và có tính khả thi cao trong thực tế (có các căn cứ chứng minh)</t>
  </si>
  <si>
    <t>Có tầm nhìn và chiến lược kinh doanh, tuy nhiên tính khả thi trong 1 số trường hợp còn hạn chế</t>
  </si>
  <si>
    <t>Không có mục tiêu, chiến lược cụ thể cho từng giai đoạn</t>
  </si>
  <si>
    <t>IV. Quan hệ với Ngân hàng</t>
  </si>
  <si>
    <t>Lịch sử trả nợ (bao gồm cả gốc và lãi) của khách hàng trong 12 tháng qua</t>
  </si>
  <si>
    <t>Luôn trả nợ đúng hạn</t>
  </si>
  <si>
    <t>Đã từng bị chuyển nợ quá hạn/ cơ cấu lại thời gian trả nợ  hoặc trong tổng dư nợ hiện tại đang có nợ quá hạn</t>
  </si>
  <si>
    <t>Lịch sử quan hệ đối với các cam kết ngoại bảng (thư tín dụng, bảo lãnh, các cam kết thanh toán khác…)</t>
  </si>
  <si>
    <t>Agribank chưa lần nào phải thực hiện thay các nghĩa vụ cho khách hàng trong 24 tháng qua; hoặc khách hàng không có giao dịch ngoại bảng</t>
  </si>
  <si>
    <t>Khách hàng mới có quan hệ cam kết ngoại bảng lần đầu với Agribank và các cam kết ngoại bảng này chưa đến thời hạn thực hiện</t>
  </si>
  <si>
    <t>Khách hàng mới chưa có quan hệ tín dụng, bảo lãnh</t>
  </si>
  <si>
    <t>Agribank đã từng phải thực hiện thay các nghĩa vụ cho khách hàng trong 24 tháng qua</t>
  </si>
  <si>
    <t>Tình hình cung cấp thông tin của khách hàng theo yêu cầu của Agribank trong 12 tháng qua</t>
  </si>
  <si>
    <t>Thông tin luôn được cung cấp đầy đủ, đúng thời hạn và đảm bảo chính xác theo yêu cầu của Agribank. Rất tích cực hợp tác trong việc cung cấp thông tin</t>
  </si>
  <si>
    <t>Thông tin được cung cấp đạt yêu cầu. Hợp tác ở mức trung bình</t>
  </si>
  <si>
    <t>Không đầy đủ hoặc không đúng hẹn</t>
  </si>
  <si>
    <t>Không hợp tác trong việc cung cấp thông tin hoặc đưa thông tin không chính xác</t>
  </si>
  <si>
    <t xml:space="preserve">Mức độ sử dụng các dịch vụ (tiền gửi và các dịch vụ khác) của Agribank
</t>
  </si>
  <si>
    <t>Khách hàng chỉ sử dụng các dịch vụ của Agribank</t>
  </si>
  <si>
    <t>Khách hàng sử dụng các dịch vụ của  Agribank với mức độ lớn nhất so với các ngân hàng khác</t>
  </si>
  <si>
    <t>Khách hàng sử dụng các dịch vụ của Agribank với mức độ như các ngân hàng khác</t>
  </si>
  <si>
    <t>Khách hàng sử dụng các dịch vụ của Agribank với mức độ thấp hơn nhiều các ngân hàng khác</t>
  </si>
  <si>
    <t xml:space="preserve">Khách hàng rất ít sử dụng dịch vụ của Agribank hoặc không sử dụng </t>
  </si>
  <si>
    <t>Tình trạng nợ quá hạn tại các ngân hàng khác trong 12 tháng qua</t>
  </si>
  <si>
    <t>Không có nợ quá hạn/ Không có dư nợ vay tại các ngân hàng khác</t>
  </si>
  <si>
    <t>Có nợ quá hạn tại các ngân hàng khác/ Không có dư nợ vay tại các ngân hàng khác do không đủ điều kiện vay/ Không có thông tin</t>
  </si>
  <si>
    <t>Định hướng quan hệ tín dụng với khách hàng theo quan điểm của CBTD</t>
  </si>
  <si>
    <t>Phát triển</t>
  </si>
  <si>
    <t>Duy trì</t>
  </si>
  <si>
    <t>Thoái lui dần</t>
  </si>
  <si>
    <t>Chấm dứt</t>
  </si>
  <si>
    <t>V. Các nhân tố bên ngoài</t>
  </si>
  <si>
    <t>Triển vọng của ngành</t>
  </si>
  <si>
    <t>Đang trong giai đoạn phát triển cao</t>
  </si>
  <si>
    <t>Tương đối phát triển</t>
  </si>
  <si>
    <t>Ổn định</t>
  </si>
  <si>
    <t>Có dấu hiệu suy thoái</t>
  </si>
  <si>
    <t>Đang suy thoái</t>
  </si>
  <si>
    <t>Khả năng gia nhập thị trường (cùng ngành/ lĩnh vực kinh doanh) của các doanh nghiệp mới theo đánh giá của CBTD</t>
  </si>
  <si>
    <t>Rất khó</t>
  </si>
  <si>
    <t>Khó, đòi hỏi đầu tư vốn và lao động lớn, trình độ cao</t>
  </si>
  <si>
    <t>Bình thường</t>
  </si>
  <si>
    <t>Tương đối dễ</t>
  </si>
  <si>
    <t>Rất dễ</t>
  </si>
  <si>
    <t>Khả năng sản phẩm của DN bị thay thế bởi các "sản phẩm thay thế"</t>
  </si>
  <si>
    <t>Rất khó, thị trường chưa có sản phẩm thay thế trong vòng 1 năm tới</t>
  </si>
  <si>
    <t>Tương đối khó</t>
  </si>
  <si>
    <t>Rất dễ, trên thị trường có rất nhiều sản phẩm thay thế cho người tiêu dùng lựa chọn</t>
  </si>
  <si>
    <t>Tính ổn định của nguồn nguyên liệu đầu vào/ Chi phí đầu vào (khối lượng và giá cả)</t>
  </si>
  <si>
    <t>Rất ổn định</t>
  </si>
  <si>
    <t xml:space="preserve">Tương đối ổn định hoặc có biến động nhưng ít ảnh hưởng đến hoạt động kinh  doanh và lợi nhuận của doanh nghiệp  </t>
  </si>
  <si>
    <t>Không ổn định, ảnh hưởng lớn đến hoạt động kinh doanh, lợi nhuận</t>
  </si>
  <si>
    <t>Các chính sách của Chính phủ, Nhà nước</t>
  </si>
  <si>
    <t>Có chính sách bảo hộ / khuyến khích / ưu đãi và doanh nghiệp tận dụng các chính sách và phát huy hiệu quả cao trong hoạt động kinh doanh của doanh  nghiệp</t>
  </si>
  <si>
    <t>Có chính sách bảo hộ / khuyến khích / ưu đãi và doanh nghiệp tận dụng các chính sách trong hoạt động kinh doanh của doanh nghiệp, tuy nhiên hiệu quả mới ở mức thấp</t>
  </si>
  <si>
    <t>Không có chính sách bảo hộ, ưu đãi; hoặc có nhưng doanh nghiệp không thể tận dụng để các chính sách này phát huy hiệu quả trong hoạt động kinh doanh</t>
  </si>
  <si>
    <t>Hạn chế phát triển</t>
  </si>
  <si>
    <t>Ảnh hưởng của các chính sách của các nước - thị trường xuất khẩu chính của doanh nghiệp</t>
  </si>
  <si>
    <t>Các chính sách của các thị trường XK rất thuận lợi; DN cập nhật thường xuyên các chính sách này và có quy trình hoạt động đảm bảo tuân thủ theo các yêu cầu của thị trường xuất khẩu</t>
  </si>
  <si>
    <t>Thuận lợi</t>
  </si>
  <si>
    <t>Trung bình/ Không xuất khẩu</t>
  </si>
  <si>
    <t>Không thuận lợi</t>
  </si>
  <si>
    <t>Rất khó khăn, có ảnh hưởng tiêu cực đến hoạt động sản xuất kinh doanh của doanh nghiệp</t>
  </si>
  <si>
    <t>Mức độ phụ thuộc của hoạt động kinh doanh của DN vào các điều kiện tự nhiên</t>
  </si>
  <si>
    <t>Rất ít phụ thuộc</t>
  </si>
  <si>
    <t>Có phụ thuộc nhưng ảnh hưởng không đáng kể</t>
  </si>
  <si>
    <t>Phụ thuộc nhiều</t>
  </si>
  <si>
    <t>Phụ thuộc hoàn toàn</t>
  </si>
  <si>
    <t>VI. Các đặc điểm hoạt động khác</t>
  </si>
  <si>
    <t>Sự phụ thuộc vào một số ít nhà cung cấp nguồn nguyên liệu đầu vào</t>
  </si>
  <si>
    <t>Ít phụ thuộc</t>
  </si>
  <si>
    <t>Phụ thuộc nhiều do khó có khả năng tìm kiếm các nhà cung cấp khác để thay thế khi cần thiết</t>
  </si>
  <si>
    <t>Sự phụ thuộc vào một số ít người tiêu dùng (sản phẩm đầu ra)</t>
  </si>
  <si>
    <t>Nhu cầu về sản phẩm trên thị trường rất lớn</t>
  </si>
  <si>
    <t>Sản phẩm đầu ra được bán cho một số ít người tiêu dùng nhất định, khó có khả năng tiêu thụ sản phẩm cho các đối tượng khác</t>
  </si>
  <si>
    <t>Số năm hoạt động của DN trong ngành (tính từ thời điểm có sản phẩm ra thị trường)</t>
  </si>
  <si>
    <t>Từ 7 năm đến dưới 10 năm</t>
  </si>
  <si>
    <t>Từ 3 năm đến dưới 7 năm</t>
  </si>
  <si>
    <t>Từ 1 năm đến dưới 3 năm</t>
  </si>
  <si>
    <t>Dưới 1 năm</t>
  </si>
  <si>
    <t>Phạm vi hoạt động của doanh nghiệp (Phạm vi tiêu thụ sản phẩm)</t>
  </si>
  <si>
    <t>Toàn quốc, có hoạt động xuất khẩu</t>
  </si>
  <si>
    <t>Toàn quốc, không có hoạt động xuất khẩu</t>
  </si>
  <si>
    <t>Trong phạm vi miền</t>
  </si>
  <si>
    <t>Trong phạm vi tỉnh</t>
  </si>
  <si>
    <t>Trong phạm vi nhỏ hơn</t>
  </si>
  <si>
    <t>Uy tín của doanh nghiệp với người tiêu dùng</t>
  </si>
  <si>
    <t>Có thương hiệu được đăng ký trong hoặc ngoài nước, được nhận các giải thưởng cấp quốc gia/quốc tế (cho chất lượng, uy tín của sản phẩm)</t>
  </si>
  <si>
    <t>Có thương hiệu được nhiều người tiêu dùng biết đến và được nhận các giải thưởng cấp tỉnh/ thành phố</t>
  </si>
  <si>
    <t>Người tiêu dùng biết đến ở mức bình thường</t>
  </si>
  <si>
    <t>Đang tạo lập thương hiệu, rất ít người tiêu dùng biết đến</t>
  </si>
  <si>
    <t>Chưa quan tâm đến thương hiệu</t>
  </si>
  <si>
    <t xml:space="preserve">Mức độ bảo hiểm tài sản.
Đánh giá trên: Tổng số tiền bảo hiểm được bồi thường từ các HĐBH của tài sản cố định và hàng tồn kho/ (Giá trị TSCĐ của doanh nghiệp + Giá trị hàng tồn kho) (%). </t>
  </si>
  <si>
    <t>&gt; =70%</t>
  </si>
  <si>
    <t>Từ 50% đến dưới 70%</t>
  </si>
  <si>
    <t>Từ 30% đến dưới 50%</t>
  </si>
  <si>
    <t>Từ 10% đến dưới 30%</t>
  </si>
  <si>
    <t>&lt;10%</t>
  </si>
  <si>
    <t>Ảnh hưởng của sự biến động nhân sự nội bộ đến hoạt động kinh doanh của DN trong 2 năm gần đây</t>
  </si>
  <si>
    <t>Có biến động, ảnh hưởng tích cực đối với hoạt động kinh doanh của doanh nghiệp</t>
  </si>
  <si>
    <t>Có biến động, không ảnh hưởng đối với hoạt động kinh doanh của doanh nghiệp; hoặc không có biến động</t>
  </si>
  <si>
    <t>Có biến động nhưng ảnh hưởng tiêu cực đối với hoạt động kinh doanh của doanh nghiệp</t>
  </si>
  <si>
    <t>Khả năng tiếp cận các nguồn vốn để tài trợ cho hoạt động kinh doanh của doanh nghiệp</t>
  </si>
  <si>
    <t>Rất dễ dàng, có thể huy động từ nhiều nguồn khác nhau (các ngân hàng, TTCK, vay ưu đãi của Chính phủ..) với quy mô có thể đáp ứng nhu cầu phát triển của doanh nghiệp</t>
  </si>
  <si>
    <t>Có thể tiếp cận nhiều nguồn khác nhau, tuy nhiên, quy mô huy động còn hạn chế</t>
  </si>
  <si>
    <t>Có hạn chế về nguồn huy động và quy mô huy động</t>
  </si>
  <si>
    <t>Tương đối khó khăn</t>
  </si>
  <si>
    <t>Rất khó khăn, chi phí cao</t>
  </si>
  <si>
    <t>Triển vọng phát triển của DN theo đánh giá của CBTD</t>
  </si>
  <si>
    <t>Phát triển nhanh và vững chắc trong 3 đến 5 năm tới</t>
  </si>
  <si>
    <t>Phát triển ở mức độ trung bình và tương đối vững chắc trong 3 đến 5 năm tới</t>
  </si>
  <si>
    <t>Phát triển ở mức độ trung bình, tuy nhiên còn có yếu tố chưa bền vững</t>
  </si>
  <si>
    <t>Có dấu hiệu suy thoái trong 1 năm tới</t>
  </si>
  <si>
    <t>Đang suy thoái nhanh</t>
  </si>
  <si>
    <t xml:space="preserve">Tuổi đời trung bình của các nhà máy điện của doanh nghiệp </t>
  </si>
  <si>
    <t>Không áp dụng với các ngành KD, trừ 01 ngành sau:</t>
  </si>
  <si>
    <t>Ngành Sản xuất, truyền tải, phân phối điện</t>
  </si>
  <si>
    <t>Từ 5 đến 20 năm (giai đoạn khai thác)</t>
  </si>
  <si>
    <t>Từ 20 đến 25 năm (duy trì, bảo dưỡng, tái đầu tư)</t>
  </si>
  <si>
    <t>Từ 3 năm đến 5 năm (giai đoạn hòa vốn)</t>
  </si>
  <si>
    <t>Nhỏ hơn 2 năm (giai đoạn đầu tư)</t>
  </si>
  <si>
    <t>Lớn hơn 25 năm (giai đoạn suy thoái)</t>
  </si>
  <si>
    <t>Lợi thế vị trí kinh doanh</t>
  </si>
  <si>
    <t>Không áp dụng với các ngành KD, trừ 02 ngành sau:</t>
  </si>
  <si>
    <t>Ngành Dịch vụ lưu trú và ngành dịch vụ vui chơi giải trí</t>
  </si>
  <si>
    <t>Vị trí, môi trường rất thuận lợi cho hoạt động kinh doanh.</t>
  </si>
  <si>
    <t>Vị trí tương đối phù hợp cho hoạt động kinh doanh.</t>
  </si>
  <si>
    <t>Vị trí không thuận lợi.</t>
  </si>
  <si>
    <t>Khả năng trả nợ gốc trung, dài hạn.</t>
  </si>
  <si>
    <t>Dư nợ trung dài hạn đến hạn trả năm kế hoạch (Số tiền)</t>
  </si>
  <si>
    <t>Thu nhập sau thuế dự kiến năm kế hoạch (Số tiền)</t>
  </si>
  <si>
    <t>Chi phí khấu hao dự kiến năm kế hoạch (Số tiền)</t>
  </si>
  <si>
    <t>Dư nợ trung dài hạn đầu tư ngắn hạn đến hạn trả năm kế hoạch  (áp dụng đối với Ngành Kinh doanh bất động sản và ngành Đóng tàu) (Số tiền)</t>
  </si>
  <si>
    <t xml:space="preserve">Doanh thu dự kiến năm kế hoạch (áp dụng đối với Ngành Kinh doanh bất động sản và ngành Đóng tàu) (Số tiền) </t>
  </si>
  <si>
    <t>Phải thu dự kiến năm kế hoạch (áp dụng đối với Ngành Kinh doanh bất động sản và ngành Đóng tàu) (Số tiền).</t>
  </si>
  <si>
    <t>Dư nợ bình quân của khách hàng tại các TCTD trong 12 tháng qua</t>
  </si>
  <si>
    <t>CÁN BỘ THU THẬP THÔNG TIN</t>
  </si>
  <si>
    <t>CHỮ KÝ KHÁCH HÀNG</t>
  </si>
  <si>
    <t>(Ký, ghi rõ họ tên)</t>
  </si>
  <si>
    <t>(Ký, đóng dấu)</t>
  </si>
  <si>
    <t xml:space="preserve">Ghi chú: </t>
  </si>
  <si>
    <t xml:space="preserve"> - Cán bộ thu thập thông tin khách hàng theo mẫu phiếu thu thập. </t>
  </si>
  <si>
    <t xml:space="preserve"> - Khách hàng đánh dấu (X) vào cột "Lựa chọn".</t>
  </si>
  <si>
    <t xml:space="preserve"> - Nếu cán bộ thu thập đánh giá khác với lựa chọn của khách hàng, đánh dấu (X) ở cột "Ghi chú"</t>
  </si>
  <si>
    <t xml:space="preserve"> - Chỉ tiêu 10 ghi ngành nghề kinh doanh vào cột "Lựa chọn"</t>
  </si>
  <si>
    <t xml:space="preserve"> - Chỉ tiêu 4,5,6,7,8 nhập giá trị vào cột "Giá trị lựa chọn"</t>
  </si>
  <si>
    <t xml:space="preserve"> - Chỉ tiêu 43, 44- Ghi số tiền vào cột "Lựa chọn"</t>
  </si>
  <si>
    <t xml:space="preserve"> - Phiếu thu thập thông tin này dùng thu thập thông tin lần đầu và các lần thu thập bổ sung tiếp theo</t>
  </si>
  <si>
    <t xml:space="preserve">   Mã khách hàng: </t>
  </si>
  <si>
    <t xml:space="preserve">   Tên khách hàng:  </t>
  </si>
  <si>
    <t xml:space="preserve">   Địa chỉ:  </t>
  </si>
  <si>
    <t>Nguồn trả nợ của khách hàng theo đánh giá của CBTD</t>
  </si>
  <si>
    <t>Nguồn trả nợ đáng tin cậy, doanh nghiệp hoàn toàn có khả năng trả nợ đúng hạn</t>
  </si>
  <si>
    <t>Lý lịch tư pháp của người đứng đầu doanh nghiệp và/hoặc kế toán trưởng</t>
  </si>
  <si>
    <t>Nhân thân tốt, chưa từng có tiền án tiền sự theo thông tin mà CBTD có</t>
  </si>
  <si>
    <t>Trình độ học vấn của người trực tiếp quản lý doanh nghiệp</t>
  </si>
  <si>
    <t>Năng lực điều hành của người trực tiếp quản lý doanh nghiệp theo đánh giá của CBTD</t>
  </si>
  <si>
    <t>Quan hệ của ban lãnh đạo với các cơ quan chủ quản và các cấp bộ, ngành có liên quan</t>
  </si>
  <si>
    <t>Tính năng động và nhạy bén của ban lãnh đạo với sự thay đổi của thị trường theo đánh giá của CBTD</t>
  </si>
  <si>
    <t>Rất năng động, luôn đi trước các đối thủ cạnh tranh trong việc đưa ra các dịch vụ và sản phẩm mới, đáp ứng yêu cầu của thị trường, được thị trường chấp nhận</t>
  </si>
  <si>
    <t>Môi trường kiểm soát nội bộ, cơ cấu tổ chức của doanh nghiệp theo đánh giá của CBTD</t>
  </si>
  <si>
    <t>Môi trường nhân sự nội bộ của doanh nghiệp theo đánh giá của CBTD</t>
  </si>
  <si>
    <t>Tầm nhìn, chiến lược kinh doanh của doanh nghiệp</t>
  </si>
  <si>
    <t>Có tầm nhìn và chiến lược kinh doanh rõ ràng và có tính khả thi cao trong thực tế</t>
  </si>
  <si>
    <t>Lịch sử trả nợ của khách hàng trong 12 tháng qua</t>
  </si>
  <si>
    <t>Lịch sử quan hệ các cam kết ngoại bảng</t>
  </si>
  <si>
    <t>Ngân hàng chưa lần nào phải thực hiện thay các nghĩa vụ cho khách hàng; hoặc khách hàng không có giao dịch ngoại bảng</t>
  </si>
  <si>
    <t>Tình hình cung cấp thông tin của khách hàng theo yêu cầu của ngân hàng trong 12 tháng qua</t>
  </si>
  <si>
    <t>Thông tin luôn được cung cấp đầy đủ, đúng thời hạn và đảm bảo chính xác theo yêu cầu của ngân hàng. Rất tích cực hợp tác trong việc cung cấp thông tin</t>
  </si>
  <si>
    <t>Mức độ sử dụng các dịch vụ của NHNo</t>
  </si>
  <si>
    <t>Khách hàng chỉ sử dụng các dịch vụ của NHNo</t>
  </si>
  <si>
    <t>Triển vọng ngành</t>
  </si>
  <si>
    <t>Khả năng sản phẩm của doanh nghiệp bị thay thế bởi các "sản phẩm thay thế"</t>
  </si>
  <si>
    <t>Tính ổn định của nguồn nguyên liệu đầu vào</t>
  </si>
  <si>
    <t>Tương đối ổn định hoặc có biến động nhưng ít ảnh hưởng đến hoạt động kinh  doanh và lợi nhuận của doanh nghiệp</t>
  </si>
  <si>
    <t>Các chính sách ưu đãi của chính phủ, nhà nước</t>
  </si>
  <si>
    <t>ảnh hưởng của các chính sách của nhà nước, thị trường xuất khẩu chính</t>
  </si>
  <si>
    <t>Mức độ phụ thuộc của hoạt động kinh doanh của doanh nghiệp vào các điều kiện tự nhiện</t>
  </si>
  <si>
    <t>ít phụ thuộc</t>
  </si>
  <si>
    <t>Sự phụ thuộc vào một số ít người tiêu dùng</t>
  </si>
  <si>
    <t>Số năm hoạt động của doanh nghiệp</t>
  </si>
  <si>
    <t>Phạm vi hoạt động của doanh nghiệp (phạm vi tiêu thụ sản phẩm)</t>
  </si>
  <si>
    <t>Toàn quốc không có hoạt động xuất khẩu/toàn quốc không có quan hệ với thị trường nước ngoài</t>
  </si>
  <si>
    <t>Mức độ bảo hiểm tài sản</t>
  </si>
  <si>
    <t>ảnh hưởng của sự biến động nhân sự nội bộ đến hoạt động kinh doanh của doanh nghiệp trong 2 năm gần đây</t>
  </si>
  <si>
    <t>Triển vọng phát triển của doanh nghiệp theo đánh giá của CBTD</t>
  </si>
  <si>
    <t xml:space="preserve">         NGÂN HÀNG NÔNG NGHIỆP                     CỘNG HÒA XÃ HỘI CHỦ NGHĨA VIỆT NAM             </t>
  </si>
  <si>
    <r>
      <t xml:space="preserve">VÀ PHÁT TRIỂN NÔNG THÔN VIỆT NAM                      </t>
    </r>
    <r>
      <rPr>
        <b/>
        <sz val="12"/>
        <rFont val="Times New Roman"/>
        <family val="1"/>
      </rPr>
      <t>Độc lập - Tự do - Hạnh phúc</t>
    </r>
  </si>
  <si>
    <t>x</t>
  </si>
  <si>
    <t>Có nghi vấn, khiếu nại không chính thức.</t>
  </si>
  <si>
    <t>Không có chiến lược cụ thể cho từng giai đoạn</t>
  </si>
  <si>
    <t>Cam kết ngoại bảng chưa đến hạn thnah toán, hoặc các cam kết ngoại bảng được đảm bảo 100% bằng vốn vay</t>
  </si>
  <si>
    <t>Ngân hàng đã từng phải thực hiện thay các nghĩa vụ cho khách hàng</t>
  </si>
  <si>
    <t>Không đầy đủ hoặc không đúng hẹn hoặc khách hàng mới chưa có thông tin hoặc thông tin không rõ ràng</t>
  </si>
  <si>
    <t>Khách hàng sử dụng các dịch vụ của NHNo với mức độ lớn nhất so với các ngân hàng khác</t>
  </si>
  <si>
    <t>Khách hàng sử dụng các dịch vụ của NHNo với mức độ như các ngân hàng khác; hoặc là khách hàng mới và chưa sử dụng các dịch vụ khác</t>
  </si>
  <si>
    <t>Khách hàng sử dụng các dịch vụ của NHNo với mức độ thấp hơn nhiều các ngân hàng khác</t>
  </si>
  <si>
    <t xml:space="preserve">Khách hàng rất ít sử dụng dịch vụ của NHNo hoặc không sử dụng </t>
  </si>
  <si>
    <t>Có nợ quá hạn tại các ngân hàng khác/ Không có dư nợ vay tại các ngân hàng khác do không thể vay được/ Hoặc không có thông tin</t>
  </si>
  <si>
    <t>ổn định</t>
  </si>
  <si>
    <t>Rất khó phát triển</t>
  </si>
  <si>
    <t>Toàn quốc/toàn quốc có hoạt động xuất khẩu/toàn quốc có quan hệ với thị trường nước ngoài</t>
  </si>
  <si>
    <t>Từ 10 năm trở lên</t>
  </si>
  <si>
    <t>Kỳ tính điểm</t>
  </si>
  <si>
    <t>Bước 1:</t>
  </si>
  <si>
    <t>Vào màn hình RMPT82</t>
  </si>
  <si>
    <t>Vấn tin kết quả chấm điểm khách hàng</t>
  </si>
  <si>
    <t>Chọn xuất file</t>
  </si>
  <si>
    <t>Lưu vào thư mục tùy chọn</t>
  </si>
  <si>
    <t>Nên: Tạo 1 thư mục tạm thời hoặc thư mục chấm điểm khách hàng để lưu thông tin</t>
  </si>
  <si>
    <t>Tắt file vừa xuất ra</t>
  </si>
  <si>
    <t>Bước 2:</t>
  </si>
  <si>
    <t>Bước 3:</t>
  </si>
  <si>
    <t>Chọn Sheet "TT chung"</t>
  </si>
  <si>
    <t>Bấm nút và chọn đến file vừa xuất ở trên</t>
  </si>
  <si>
    <t>Có biến động, không ảnh hưởng đối với hoạt động kinh doanh của doanh nghiệp; hoặc ít / không có biến động</t>
  </si>
  <si>
    <t xml:space="preserve">           Chi nhánh Tây Nghệ An</t>
  </si>
  <si>
    <t>……….</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</si>
</sst>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
    <numFmt numFmtId="165" formatCode="#"/>
    <numFmt numFmtId="166" formatCode="&quot;Ngày &quot;dd&quot; tháng &quot;mm&quot; năm &quot;yyyy"/>
  </numFmts>
  <fonts count="40" x14ac:knownFonts="1">
    <font>
      <sz val="14"/>
      <color theme="1"/>
      <name val="Times New Roman"/>
      <family val="2"/>
    </font>
    <font>
      <b/>
      <sz val="14"/>
      <color theme="1"/>
      <name val="Times New Roman"/>
      <family val="1"/>
    </font>
    <font>
      <sz val="11"/>
      <color theme="1"/>
      <name val="Calibri"/>
      <family val="2"/>
      <scheme val="minor"/>
    </font>
    <font>
      <sz val="12"/>
      <name val="Times New Roman"/>
      <family val="1"/>
    </font>
    <font>
      <b/>
      <sz val="12"/>
      <name val="Times New Roman"/>
      <family val="1"/>
    </font>
    <font>
      <b/>
      <sz val="13"/>
      <name val="Times New Roman"/>
      <family val="1"/>
    </font>
    <font>
      <i/>
      <sz val="11"/>
      <name val="Times New Roman"/>
      <family val="1"/>
    </font>
    <font>
      <b/>
      <i/>
      <sz val="12"/>
      <name val="Times New Roman"/>
      <family val="1"/>
    </font>
    <font>
      <i/>
      <sz val="12"/>
      <name val="Times New Roman"/>
      <family val="1"/>
    </font>
    <font>
      <b/>
      <u/>
      <sz val="11"/>
      <name val="Times New Roman"/>
      <family val="1"/>
    </font>
    <font>
      <sz val="11"/>
      <name val="Times New Roman"/>
      <family val="1"/>
    </font>
    <font>
      <sz val="10"/>
      <name val="Times New Roman"/>
      <family val="1"/>
    </font>
    <font>
      <sz val="10"/>
      <name val="Arial"/>
      <family val="2"/>
    </font>
    <font>
      <sz val="10"/>
      <color indexed="8"/>
      <name val="Times New Roman"/>
      <family val="1"/>
    </font>
    <font>
      <sz val="10"/>
      <color indexed="8"/>
      <name val="Calibri"/>
      <family val="2"/>
    </font>
    <font>
      <sz val="11"/>
      <color indexed="8"/>
      <name val="Calibri"/>
      <family val="2"/>
    </font>
    <font>
      <b/>
      <sz val="11"/>
      <name val="Times New Roman"/>
      <family val="1"/>
    </font>
    <font>
      <b/>
      <i/>
      <sz val="10"/>
      <name val="times new roman"/>
      <family val="1"/>
    </font>
    <font>
      <sz val="11"/>
      <color indexed="8"/>
      <name val="Times New Roman"/>
      <family val="1"/>
    </font>
    <font>
      <sz val="11"/>
      <color indexed="10"/>
      <name val="Times New Roman"/>
      <family val="1"/>
    </font>
    <font>
      <sz val="12"/>
      <color indexed="10"/>
      <name val="Times New Roman"/>
      <family val="1"/>
    </font>
    <font>
      <i/>
      <u/>
      <sz val="11"/>
      <name val="Times New Roman"/>
      <family val="1"/>
    </font>
    <font>
      <i/>
      <sz val="10"/>
      <name val="Times New Roman"/>
      <family val="1"/>
    </font>
    <font>
      <sz val="14"/>
      <color rgb="FFFF0000"/>
      <name val="Times New Roman"/>
      <family val="2"/>
    </font>
    <font>
      <b/>
      <sz val="16"/>
      <color theme="1"/>
      <name val="Times New Roman"/>
      <family val="1"/>
    </font>
    <font>
      <sz val="10"/>
      <color rgb="FFFF0000"/>
      <name val="Times New Roman"/>
      <family val="1"/>
    </font>
    <font>
      <b/>
      <sz val="12"/>
      <color rgb="FFFF0000"/>
      <name val="Times New Roman"/>
      <family val="1"/>
    </font>
    <font>
      <sz val="8"/>
      <color theme="1"/>
      <name val="Times New Roman"/>
      <family val="1"/>
    </font>
    <font>
      <b/>
      <sz val="14"/>
      <name val="Times New Roman"/>
      <family val="1"/>
    </font>
    <font>
      <sz val="14"/>
      <name val="Times New Roman"/>
      <family val="1"/>
    </font>
    <font>
      <sz val="8"/>
      <name val="Times New Roman"/>
      <family val="1"/>
    </font>
    <font>
      <sz val="8"/>
      <color rgb="FFFF0000"/>
      <name val="Times New Roman"/>
      <family val="1"/>
    </font>
    <font>
      <sz val="14"/>
      <name val="Times New Roman"/>
      <family val="2"/>
    </font>
    <font>
      <sz val="14"/>
      <color rgb="FFFF0000"/>
      <name val="Times New Roman"/>
      <family val="1"/>
    </font>
    <font>
      <b/>
      <i/>
      <sz val="13"/>
      <color rgb="FFFF0000"/>
      <name val="Times New Roman"/>
      <family val="1"/>
    </font>
    <font>
      <sz val="11"/>
      <color rgb="FFFF0000"/>
      <name val="Times New Roman"/>
      <family val="1"/>
    </font>
    <font>
      <b/>
      <sz val="10"/>
      <color rgb="FFFF0000"/>
      <name val="Times New Roman"/>
      <family val="1"/>
    </font>
    <font>
      <b/>
      <sz val="14"/>
      <color rgb="FFFF0000"/>
      <name val="Times New Roman"/>
      <family val="2"/>
    </font>
    <font>
      <b/>
      <sz val="14"/>
      <color rgb="FFFF0000"/>
      <name val="Times New Roman"/>
      <family val="1"/>
    </font>
    <font>
      <sz val="14"/>
      <color theme="1"/>
      <name val="Times New Roman"/>
      <family val="1"/>
    </font>
  </fonts>
  <fills count="5">
    <fill>
      <patternFill patternType="none"/>
    </fill>
    <fill>
      <patternFill patternType="gray125"/>
    </fill>
    <fill>
      <patternFill patternType="solid">
        <fgColor rgb="FFFFFF00"/>
        <bgColor indexed="64"/>
      </patternFill>
    </fill>
    <fill>
      <patternFill patternType="solid">
        <fgColor theme="9" tint="-0.499984740745262"/>
        <bgColor indexed="64"/>
      </patternFill>
    </fill>
    <fill>
      <patternFill patternType="solid">
        <fgColor theme="0"/>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s>
  <cellStyleXfs count="7">
    <xf numFmtId="0" fontId="0" fillId="0" borderId="0"/>
    <xf numFmtId="0" fontId="2" fillId="0" borderId="0"/>
    <xf numFmtId="0" fontId="12" fillId="0" borderId="0"/>
    <xf numFmtId="9" fontId="15" fillId="0" borderId="0" applyFont="0" applyFill="0" applyBorder="0" applyAlignment="0" applyProtection="0"/>
    <xf numFmtId="0" fontId="12" fillId="0" borderId="0"/>
    <xf numFmtId="0" fontId="11" fillId="0" borderId="0"/>
    <xf numFmtId="0" fontId="3" fillId="0" borderId="0"/>
  </cellStyleXfs>
  <cellXfs count="169">
    <xf numFmtId="0" fontId="0" fillId="0" borderId="0" xfId="0"/>
    <xf numFmtId="0" fontId="1" fillId="0" borderId="0" xfId="0" applyFont="1" applyAlignment="1">
      <alignment horizontal="center"/>
    </xf>
    <xf numFmtId="0" fontId="23" fillId="0" borderId="0" xfId="0" applyFont="1"/>
    <xf numFmtId="0" fontId="27" fillId="0" borderId="1" xfId="0" applyFont="1" applyBorder="1" applyAlignment="1">
      <alignment vertical="top" wrapText="1"/>
    </xf>
    <xf numFmtId="0" fontId="27" fillId="0" borderId="0" xfId="0" applyFont="1" applyAlignment="1">
      <alignment vertical="top" wrapText="1"/>
    </xf>
    <xf numFmtId="14" fontId="0" fillId="0" borderId="0" xfId="0" applyNumberFormat="1" applyAlignment="1">
      <alignment horizontal="left"/>
    </xf>
    <xf numFmtId="0" fontId="0" fillId="0" borderId="0" xfId="0" applyAlignment="1">
      <alignment horizontal="left"/>
    </xf>
    <xf numFmtId="0" fontId="1" fillId="0" borderId="0" xfId="0" applyFont="1" applyAlignment="1">
      <alignment horizontal="left"/>
    </xf>
    <xf numFmtId="3" fontId="0" fillId="0" borderId="0" xfId="0" applyNumberFormat="1" applyAlignment="1">
      <alignment horizontal="left"/>
    </xf>
    <xf numFmtId="0" fontId="30" fillId="0" borderId="1" xfId="1" applyFont="1" applyBorder="1" applyAlignment="1">
      <alignment horizontal="center" vertical="top" wrapText="1"/>
    </xf>
    <xf numFmtId="0" fontId="30" fillId="0" borderId="1" xfId="1" applyFont="1" applyBorder="1" applyAlignment="1">
      <alignment vertical="top" wrapText="1"/>
    </xf>
    <xf numFmtId="0" fontId="30" fillId="0" borderId="1" xfId="1" applyFont="1" applyFill="1" applyBorder="1" applyAlignment="1">
      <alignment horizontal="left" vertical="top" wrapText="1"/>
    </xf>
    <xf numFmtId="0" fontId="30" fillId="0" borderId="1" xfId="1" applyFont="1" applyFill="1" applyBorder="1" applyAlignment="1">
      <alignment horizontal="left" vertical="top"/>
    </xf>
    <xf numFmtId="0" fontId="31" fillId="0" borderId="1" xfId="0" applyFont="1" applyBorder="1" applyAlignment="1">
      <alignment horizontal="center" vertical="top"/>
    </xf>
    <xf numFmtId="0" fontId="31" fillId="0" borderId="1" xfId="1" applyFont="1" applyBorder="1" applyAlignment="1">
      <alignment vertical="top" wrapText="1"/>
    </xf>
    <xf numFmtId="0" fontId="27" fillId="0" borderId="0" xfId="0" applyFont="1" applyAlignment="1">
      <alignment vertical="top"/>
    </xf>
    <xf numFmtId="0" fontId="30" fillId="0" borderId="1" xfId="2" applyFont="1" applyFill="1" applyBorder="1" applyAlignment="1">
      <alignment horizontal="center" vertical="top" wrapText="1"/>
    </xf>
    <xf numFmtId="0" fontId="30" fillId="0" borderId="1" xfId="2" applyFont="1" applyFill="1" applyBorder="1" applyAlignment="1">
      <alignment vertical="top" wrapText="1"/>
    </xf>
    <xf numFmtId="0" fontId="30" fillId="0" borderId="1" xfId="2" applyFont="1" applyFill="1" applyBorder="1" applyAlignment="1">
      <alignment horizontal="left" vertical="top" wrapText="1"/>
    </xf>
    <xf numFmtId="0" fontId="31" fillId="0" borderId="1" xfId="2" applyFont="1" applyFill="1" applyBorder="1" applyAlignment="1">
      <alignment vertical="top" wrapText="1"/>
    </xf>
    <xf numFmtId="9" fontId="30" fillId="0" borderId="1" xfId="3" applyFont="1" applyFill="1" applyBorder="1" applyAlignment="1">
      <alignment horizontal="left" vertical="top" wrapText="1"/>
    </xf>
    <xf numFmtId="49" fontId="30" fillId="0" borderId="1" xfId="2" applyNumberFormat="1" applyFont="1" applyFill="1" applyBorder="1" applyAlignment="1">
      <alignment horizontal="left" vertical="top" wrapText="1"/>
    </xf>
    <xf numFmtId="0" fontId="27" fillId="0" borderId="0" xfId="0" applyFont="1" applyAlignment="1">
      <alignment horizontal="center" vertical="top"/>
    </xf>
    <xf numFmtId="0" fontId="30" fillId="0" borderId="0" xfId="0" applyFont="1" applyAlignment="1">
      <alignment horizontal="center" vertical="top" wrapText="1"/>
    </xf>
    <xf numFmtId="0" fontId="27" fillId="2" borderId="1" xfId="0" applyFont="1" applyFill="1" applyBorder="1" applyAlignment="1">
      <alignment vertical="top" wrapText="1"/>
    </xf>
    <xf numFmtId="0" fontId="0" fillId="0" borderId="0" xfId="0" applyAlignment="1"/>
    <xf numFmtId="0" fontId="24" fillId="0" borderId="0" xfId="0" applyFont="1" applyAlignment="1"/>
    <xf numFmtId="0" fontId="23" fillId="2" borderId="0" xfId="0" applyFont="1" applyFill="1"/>
    <xf numFmtId="0" fontId="0" fillId="2" borderId="0" xfId="0" applyFill="1"/>
    <xf numFmtId="0" fontId="23" fillId="2" borderId="0" xfId="0" applyFont="1" applyFill="1" applyAlignment="1">
      <alignment horizontal="left"/>
    </xf>
    <xf numFmtId="0" fontId="0" fillId="2" borderId="0" xfId="0" applyFill="1" applyAlignment="1">
      <alignment horizontal="left"/>
    </xf>
    <xf numFmtId="0" fontId="0" fillId="3" borderId="0" xfId="0" applyFill="1"/>
    <xf numFmtId="0" fontId="32" fillId="4" borderId="1" xfId="1" applyFont="1" applyFill="1" applyBorder="1" applyAlignment="1" applyProtection="1">
      <alignment horizontal="center" vertical="center" wrapText="1"/>
      <protection locked="0"/>
    </xf>
    <xf numFmtId="0" fontId="23" fillId="0" borderId="1" xfId="1" applyFont="1" applyBorder="1" applyAlignment="1" applyProtection="1">
      <alignment horizontal="left" vertical="center" wrapText="1"/>
      <protection locked="0"/>
    </xf>
    <xf numFmtId="0" fontId="23" fillId="0" borderId="1" xfId="0" applyFont="1" applyBorder="1" applyProtection="1">
      <protection locked="0"/>
    </xf>
    <xf numFmtId="14" fontId="37" fillId="0" borderId="1" xfId="0" applyNumberFormat="1" applyFont="1" applyBorder="1" applyProtection="1">
      <protection locked="0"/>
    </xf>
    <xf numFmtId="0" fontId="0" fillId="2" borderId="1" xfId="0" applyFill="1" applyBorder="1"/>
    <xf numFmtId="0" fontId="0" fillId="2" borderId="1" xfId="0" applyFont="1" applyFill="1" applyBorder="1"/>
    <xf numFmtId="0" fontId="32" fillId="2" borderId="1" xfId="1" applyFont="1" applyFill="1" applyBorder="1" applyAlignment="1">
      <alignment horizontal="left" vertical="center" wrapText="1"/>
    </xf>
    <xf numFmtId="0" fontId="32" fillId="2" borderId="1" xfId="1" applyFont="1" applyFill="1" applyBorder="1" applyAlignment="1">
      <alignment horizontal="center" vertical="center" wrapText="1"/>
    </xf>
    <xf numFmtId="0" fontId="32" fillId="2" borderId="1" xfId="1" applyFont="1" applyFill="1" applyBorder="1" applyAlignment="1" applyProtection="1">
      <alignment horizontal="left" vertical="center" wrapText="1"/>
    </xf>
    <xf numFmtId="0" fontId="1" fillId="4" borderId="0" xfId="0" applyFont="1" applyFill="1"/>
    <xf numFmtId="0" fontId="0" fillId="4" borderId="0" xfId="0" applyFill="1"/>
    <xf numFmtId="0" fontId="29" fillId="4" borderId="0" xfId="0" applyNumberFormat="1" applyFont="1" applyFill="1" applyAlignment="1">
      <alignment vertical="top" wrapText="1"/>
    </xf>
    <xf numFmtId="0" fontId="38" fillId="4" borderId="0" xfId="0" applyNumberFormat="1" applyFont="1" applyFill="1" applyAlignment="1">
      <alignment vertical="top" wrapText="1"/>
    </xf>
    <xf numFmtId="0" fontId="2" fillId="4" borderId="0" xfId="1" applyFill="1" applyAlignment="1">
      <alignment horizontal="center" vertical="center" wrapText="1"/>
    </xf>
    <xf numFmtId="0" fontId="2" fillId="4" borderId="0" xfId="1" applyFill="1" applyAlignment="1">
      <alignment horizontal="left" vertical="center" wrapText="1"/>
    </xf>
    <xf numFmtId="0" fontId="2" fillId="4" borderId="0" xfId="1" applyFill="1"/>
    <xf numFmtId="0" fontId="3" fillId="4" borderId="0" xfId="1" applyFont="1" applyFill="1" applyAlignment="1">
      <alignment horizontal="center" vertical="center" wrapText="1"/>
    </xf>
    <xf numFmtId="0" fontId="3" fillId="4" borderId="0" xfId="1" applyFont="1" applyFill="1" applyAlignment="1">
      <alignment horizontal="center"/>
    </xf>
    <xf numFmtId="0" fontId="3" fillId="4" borderId="0" xfId="1" applyFont="1" applyFill="1" applyAlignment="1">
      <alignment horizontal="left"/>
    </xf>
    <xf numFmtId="0" fontId="7" fillId="4" borderId="0" xfId="1" applyFont="1" applyFill="1" applyAlignment="1">
      <alignment horizontal="center"/>
    </xf>
    <xf numFmtId="0" fontId="26" fillId="4" borderId="0" xfId="1" applyFont="1" applyFill="1" applyAlignment="1">
      <alignment horizontal="left"/>
    </xf>
    <xf numFmtId="0" fontId="3" fillId="4" borderId="0" xfId="1" applyFont="1" applyFill="1"/>
    <xf numFmtId="0" fontId="4" fillId="4" borderId="2" xfId="1" applyFont="1" applyFill="1" applyBorder="1" applyAlignment="1">
      <alignment horizontal="center" vertical="center"/>
    </xf>
    <xf numFmtId="0" fontId="4" fillId="4" borderId="3" xfId="1" applyFont="1" applyFill="1" applyBorder="1" applyAlignment="1">
      <alignment horizontal="center" vertical="center"/>
    </xf>
    <xf numFmtId="0" fontId="9" fillId="4" borderId="3" xfId="1" applyFont="1" applyFill="1" applyBorder="1" applyAlignment="1">
      <alignment horizontal="left" vertical="center"/>
    </xf>
    <xf numFmtId="0" fontId="28" fillId="4" borderId="1" xfId="1" applyFont="1" applyFill="1" applyBorder="1" applyAlignment="1">
      <alignment horizontal="center" vertical="center" wrapText="1"/>
    </xf>
    <xf numFmtId="0" fontId="2" fillId="4" borderId="1" xfId="1" applyFill="1" applyBorder="1"/>
    <xf numFmtId="0" fontId="10" fillId="4" borderId="1" xfId="1" applyFont="1" applyFill="1" applyBorder="1" applyAlignment="1">
      <alignment horizontal="center" vertical="center" wrapText="1"/>
    </xf>
    <xf numFmtId="0" fontId="10" fillId="4" borderId="1" xfId="1" applyFont="1" applyFill="1" applyBorder="1" applyAlignment="1">
      <alignment horizontal="left" vertical="center" wrapText="1"/>
    </xf>
    <xf numFmtId="165" fontId="33" fillId="4" borderId="1" xfId="1" applyNumberFormat="1" applyFont="1" applyFill="1" applyBorder="1" applyAlignment="1">
      <alignment horizontal="center" vertical="center" wrapText="1"/>
    </xf>
    <xf numFmtId="0" fontId="3" fillId="4" borderId="1" xfId="1" applyFont="1" applyFill="1" applyBorder="1"/>
    <xf numFmtId="0" fontId="11" fillId="4" borderId="2" xfId="1" applyFont="1" applyFill="1" applyBorder="1" applyAlignment="1">
      <alignment vertical="center" wrapText="1"/>
    </xf>
    <xf numFmtId="0" fontId="11" fillId="4" borderId="1" xfId="1" applyFont="1" applyFill="1" applyBorder="1" applyAlignment="1">
      <alignment horizontal="left" vertical="center" wrapText="1"/>
    </xf>
    <xf numFmtId="0" fontId="11" fillId="4" borderId="1" xfId="1" applyFont="1" applyFill="1" applyBorder="1"/>
    <xf numFmtId="0" fontId="25" fillId="4" borderId="4" xfId="1" applyFont="1" applyFill="1" applyBorder="1" applyAlignment="1">
      <alignment vertical="center" wrapText="1"/>
    </xf>
    <xf numFmtId="0" fontId="11" fillId="4" borderId="4" xfId="1" applyFont="1" applyFill="1" applyBorder="1" applyAlignment="1">
      <alignment vertical="center" wrapText="1"/>
    </xf>
    <xf numFmtId="0" fontId="25" fillId="4" borderId="3" xfId="1" applyFont="1" applyFill="1" applyBorder="1" applyAlignment="1">
      <alignment vertical="center" wrapText="1"/>
    </xf>
    <xf numFmtId="0" fontId="11" fillId="4" borderId="3" xfId="1" applyFont="1" applyFill="1" applyBorder="1" applyAlignment="1">
      <alignment vertical="center" wrapText="1"/>
    </xf>
    <xf numFmtId="0" fontId="11" fillId="4" borderId="1" xfId="1" applyFont="1" applyFill="1" applyBorder="1" applyAlignment="1">
      <alignment horizontal="center" vertical="center" wrapText="1"/>
    </xf>
    <xf numFmtId="0" fontId="25" fillId="4" borderId="1" xfId="1" applyFont="1" applyFill="1" applyBorder="1" applyAlignment="1">
      <alignment horizontal="left" vertical="center" wrapText="1"/>
    </xf>
    <xf numFmtId="165" fontId="29" fillId="4" borderId="1" xfId="1" applyNumberFormat="1" applyFont="1" applyFill="1" applyBorder="1" applyAlignment="1">
      <alignment horizontal="center" vertical="center" wrapText="1"/>
    </xf>
    <xf numFmtId="0" fontId="25" fillId="4" borderId="2" xfId="2" applyFont="1" applyFill="1" applyBorder="1" applyAlignment="1">
      <alignment horizontal="center" vertical="center" wrapText="1"/>
    </xf>
    <xf numFmtId="0" fontId="36" fillId="4" borderId="1" xfId="1" applyFont="1" applyFill="1" applyBorder="1" applyAlignment="1">
      <alignment horizontal="center" vertical="center" wrapText="1"/>
    </xf>
    <xf numFmtId="0" fontId="29" fillId="4" borderId="1" xfId="1" applyFont="1" applyFill="1" applyBorder="1" applyAlignment="1">
      <alignment horizontal="center" vertical="center" wrapText="1"/>
    </xf>
    <xf numFmtId="0" fontId="9" fillId="4" borderId="5" xfId="1" applyFont="1" applyFill="1" applyBorder="1" applyAlignment="1">
      <alignment horizontal="left" vertical="center"/>
    </xf>
    <xf numFmtId="0" fontId="9" fillId="4" borderId="7" xfId="1" applyFont="1" applyFill="1" applyBorder="1" applyAlignment="1">
      <alignment horizontal="left" vertical="center"/>
    </xf>
    <xf numFmtId="0" fontId="9" fillId="4" borderId="6" xfId="1" applyFont="1" applyFill="1" applyBorder="1" applyAlignment="1">
      <alignment horizontal="left" vertical="center"/>
    </xf>
    <xf numFmtId="0" fontId="13" fillId="4" borderId="2" xfId="2" applyFont="1" applyFill="1" applyBorder="1" applyAlignment="1">
      <alignment vertical="center" wrapText="1"/>
    </xf>
    <xf numFmtId="0" fontId="11" fillId="4" borderId="1" xfId="2" applyFont="1" applyFill="1" applyBorder="1" applyAlignment="1">
      <alignment horizontal="left" vertical="center" wrapText="1"/>
    </xf>
    <xf numFmtId="0" fontId="33" fillId="4" borderId="1" xfId="1" applyFont="1" applyFill="1" applyBorder="1" applyAlignment="1">
      <alignment horizontal="center" vertical="center" wrapText="1"/>
    </xf>
    <xf numFmtId="0" fontId="14" fillId="4" borderId="1" xfId="1" applyFont="1" applyFill="1" applyBorder="1"/>
    <xf numFmtId="0" fontId="25" fillId="4" borderId="4" xfId="2" applyFont="1" applyFill="1" applyBorder="1" applyAlignment="1">
      <alignment vertical="center" wrapText="1"/>
    </xf>
    <xf numFmtId="0" fontId="25" fillId="4" borderId="3" xfId="2" applyFont="1" applyFill="1" applyBorder="1" applyAlignment="1">
      <alignment vertical="center" wrapText="1"/>
    </xf>
    <xf numFmtId="0" fontId="9" fillId="4" borderId="5" xfId="2" applyFont="1" applyFill="1" applyBorder="1" applyAlignment="1">
      <alignment horizontal="left" vertical="center"/>
    </xf>
    <xf numFmtId="0" fontId="9" fillId="4" borderId="7" xfId="2" applyFont="1" applyFill="1" applyBorder="1" applyAlignment="1">
      <alignment horizontal="left" vertical="center"/>
    </xf>
    <xf numFmtId="0" fontId="9" fillId="4" borderId="6" xfId="2" applyFont="1" applyFill="1" applyBorder="1" applyAlignment="1">
      <alignment horizontal="left" vertical="center"/>
    </xf>
    <xf numFmtId="0" fontId="11" fillId="4" borderId="2" xfId="2" applyFont="1" applyFill="1" applyBorder="1" applyAlignment="1">
      <alignment vertical="center" wrapText="1"/>
    </xf>
    <xf numFmtId="9" fontId="11" fillId="4" borderId="1" xfId="3" applyFont="1" applyFill="1" applyBorder="1" applyAlignment="1">
      <alignment horizontal="left" vertical="center" wrapText="1"/>
    </xf>
    <xf numFmtId="0" fontId="9" fillId="4" borderId="1" xfId="2" applyFont="1" applyFill="1" applyBorder="1" applyAlignment="1">
      <alignment horizontal="left" vertical="center" wrapText="1"/>
    </xf>
    <xf numFmtId="164" fontId="16" fillId="4" borderId="1" xfId="4" applyNumberFormat="1" applyFont="1" applyFill="1" applyBorder="1" applyAlignment="1">
      <alignment horizontal="left" vertical="center" wrapText="1"/>
    </xf>
    <xf numFmtId="0" fontId="14" fillId="4" borderId="1" xfId="1" applyFont="1" applyFill="1" applyBorder="1" applyAlignment="1">
      <alignment horizontal="center" vertical="center" wrapText="1"/>
    </xf>
    <xf numFmtId="9" fontId="16" fillId="4" borderId="1" xfId="3" applyFont="1" applyFill="1" applyBorder="1" applyAlignment="1">
      <alignment horizontal="left" vertical="center" wrapText="1"/>
    </xf>
    <xf numFmtId="0" fontId="14" fillId="4" borderId="1" xfId="1" applyFont="1" applyFill="1" applyBorder="1" applyAlignment="1">
      <alignment vertical="center" wrapText="1"/>
    </xf>
    <xf numFmtId="49" fontId="11" fillId="4" borderId="1" xfId="2" applyNumberFormat="1" applyFont="1" applyFill="1" applyBorder="1" applyAlignment="1">
      <alignment horizontal="left" vertical="center" wrapText="1"/>
    </xf>
    <xf numFmtId="0" fontId="11" fillId="4" borderId="1" xfId="4" applyFont="1" applyFill="1" applyBorder="1" applyAlignment="1">
      <alignment horizontal="left" vertical="center" wrapText="1"/>
    </xf>
    <xf numFmtId="0" fontId="17" fillId="4" borderId="1" xfId="4" applyFont="1" applyFill="1" applyBorder="1" applyAlignment="1">
      <alignment horizontal="left" vertical="center" wrapText="1"/>
    </xf>
    <xf numFmtId="0" fontId="11" fillId="4" borderId="1" xfId="5" applyFont="1" applyFill="1" applyBorder="1" applyAlignment="1">
      <alignment horizontal="left" vertical="center" wrapText="1"/>
    </xf>
    <xf numFmtId="9" fontId="11" fillId="4" borderId="2" xfId="3" applyFont="1" applyFill="1" applyBorder="1" applyAlignment="1">
      <alignment vertical="center" wrapText="1"/>
    </xf>
    <xf numFmtId="9" fontId="25" fillId="4" borderId="4" xfId="3" applyFont="1" applyFill="1" applyBorder="1" applyAlignment="1">
      <alignment vertical="center" wrapText="1"/>
    </xf>
    <xf numFmtId="9" fontId="25" fillId="4" borderId="3" xfId="3" applyFont="1" applyFill="1" applyBorder="1" applyAlignment="1">
      <alignment vertical="center" wrapText="1"/>
    </xf>
    <xf numFmtId="0" fontId="18" fillId="4" borderId="2" xfId="2" applyFont="1" applyFill="1" applyBorder="1" applyAlignment="1">
      <alignment vertical="center" wrapText="1"/>
    </xf>
    <xf numFmtId="0" fontId="19" fillId="4" borderId="1" xfId="1" applyFont="1" applyFill="1" applyBorder="1" applyAlignment="1">
      <alignment vertical="center" wrapText="1"/>
    </xf>
    <xf numFmtId="0" fontId="20" fillId="4" borderId="0" xfId="1" applyFont="1" applyFill="1"/>
    <xf numFmtId="0" fontId="35" fillId="4" borderId="4" xfId="2" applyFont="1" applyFill="1" applyBorder="1" applyAlignment="1">
      <alignment vertical="center" wrapText="1"/>
    </xf>
    <xf numFmtId="0" fontId="10" fillId="4" borderId="1" xfId="1" applyFont="1" applyFill="1" applyBorder="1" applyAlignment="1">
      <alignment vertical="center" wrapText="1"/>
    </xf>
    <xf numFmtId="0" fontId="35" fillId="4" borderId="3" xfId="2" applyFont="1" applyFill="1" applyBorder="1" applyAlignment="1">
      <alignment vertical="center" wrapText="1"/>
    </xf>
    <xf numFmtId="0" fontId="10" fillId="4" borderId="1" xfId="1" applyFont="1" applyFill="1" applyBorder="1" applyAlignment="1">
      <alignment horizontal="center"/>
    </xf>
    <xf numFmtId="0" fontId="10" fillId="4" borderId="1" xfId="1" applyFont="1" applyFill="1" applyBorder="1"/>
    <xf numFmtId="0" fontId="10" fillId="4" borderId="1" xfId="1" applyFont="1" applyFill="1" applyBorder="1" applyAlignment="1">
      <alignment horizontal="left" vertical="center"/>
    </xf>
    <xf numFmtId="0" fontId="10" fillId="4" borderId="0" xfId="1" applyFont="1" applyFill="1"/>
    <xf numFmtId="0" fontId="10" fillId="4" borderId="0" xfId="1" applyFont="1" applyFill="1" applyBorder="1" applyAlignment="1">
      <alignment horizontal="center" vertical="center" wrapText="1"/>
    </xf>
    <xf numFmtId="0" fontId="10" fillId="4" borderId="0" xfId="1" applyFont="1" applyFill="1" applyBorder="1" applyAlignment="1">
      <alignment horizontal="left" vertical="center" wrapText="1"/>
    </xf>
    <xf numFmtId="0" fontId="16" fillId="4" borderId="0" xfId="1" applyFont="1" applyFill="1" applyAlignment="1">
      <alignment horizontal="center" vertical="center"/>
    </xf>
    <xf numFmtId="0" fontId="6" fillId="4" borderId="0" xfId="1" applyFont="1" applyFill="1" applyAlignment="1">
      <alignment horizontal="center"/>
    </xf>
    <xf numFmtId="0" fontId="8" fillId="4" borderId="0" xfId="1" applyFont="1" applyFill="1"/>
    <xf numFmtId="0" fontId="3" fillId="4" borderId="0" xfId="1" applyFont="1" applyFill="1" applyBorder="1" applyAlignment="1">
      <alignment horizontal="center" vertical="center"/>
    </xf>
    <xf numFmtId="0" fontId="3" fillId="4" borderId="0" xfId="1" applyFont="1" applyFill="1" applyBorder="1" applyAlignment="1">
      <alignment vertical="center" wrapText="1"/>
    </xf>
    <xf numFmtId="0" fontId="3" fillId="4" borderId="0" xfId="1" applyFont="1" applyFill="1" applyBorder="1" applyAlignment="1">
      <alignment vertical="center"/>
    </xf>
    <xf numFmtId="0" fontId="3" fillId="4" borderId="0" xfId="1" applyFont="1" applyFill="1" applyBorder="1"/>
    <xf numFmtId="0" fontId="10" fillId="4" borderId="0" xfId="1" applyFont="1" applyFill="1" applyAlignment="1">
      <alignment horizontal="center"/>
    </xf>
    <xf numFmtId="0" fontId="10" fillId="4" borderId="0" xfId="1" applyFont="1" applyFill="1" applyAlignment="1">
      <alignment horizontal="left" vertical="center"/>
    </xf>
    <xf numFmtId="0" fontId="21" fillId="4" borderId="0" xfId="1" applyFont="1" applyFill="1"/>
    <xf numFmtId="0" fontId="22" fillId="4" borderId="0" xfId="1" applyFont="1" applyFill="1"/>
    <xf numFmtId="0" fontId="10" fillId="4" borderId="0" xfId="1" applyFont="1" applyFill="1" applyAlignment="1">
      <alignment horizontal="left"/>
    </xf>
    <xf numFmtId="0" fontId="10" fillId="4" borderId="0" xfId="1" applyFont="1" applyFill="1" applyAlignment="1">
      <alignment horizontal="center" vertical="center" wrapText="1"/>
    </xf>
    <xf numFmtId="0" fontId="10" fillId="4" borderId="0" xfId="1" applyFont="1" applyFill="1" applyAlignment="1">
      <alignment horizontal="left" vertical="center" wrapText="1"/>
    </xf>
    <xf numFmtId="0" fontId="39" fillId="4" borderId="8" xfId="1" applyFont="1" applyFill="1" applyBorder="1"/>
    <xf numFmtId="0" fontId="4" fillId="4" borderId="0" xfId="1" applyFont="1" applyFill="1" applyAlignment="1">
      <alignment horizontal="left"/>
    </xf>
    <xf numFmtId="0" fontId="8" fillId="4" borderId="0" xfId="1" applyFont="1" applyFill="1" applyBorder="1" applyAlignment="1">
      <alignment horizontal="right" vertical="center" wrapText="1"/>
    </xf>
    <xf numFmtId="0" fontId="4" fillId="4" borderId="0" xfId="1" applyFont="1" applyFill="1" applyAlignment="1">
      <alignment horizontal="left"/>
    </xf>
    <xf numFmtId="166" fontId="34" fillId="4" borderId="0" xfId="1" applyNumberFormat="1" applyFont="1" applyFill="1" applyAlignment="1">
      <alignment horizontal="center"/>
    </xf>
    <xf numFmtId="0" fontId="4" fillId="4" borderId="1" xfId="1" applyFont="1" applyFill="1" applyBorder="1" applyAlignment="1">
      <alignment horizontal="center" vertical="center"/>
    </xf>
    <xf numFmtId="0" fontId="3" fillId="4" borderId="0" xfId="1" applyFont="1" applyFill="1" applyAlignment="1">
      <alignment horizontal="left"/>
    </xf>
    <xf numFmtId="0" fontId="5" fillId="4" borderId="0" xfId="1" applyFont="1" applyFill="1" applyAlignment="1">
      <alignment horizontal="center"/>
    </xf>
    <xf numFmtId="0" fontId="6" fillId="4" borderId="0" xfId="1" applyFont="1" applyFill="1" applyAlignment="1">
      <alignment horizontal="center"/>
    </xf>
    <xf numFmtId="0" fontId="3" fillId="4" borderId="0" xfId="1" applyFont="1" applyFill="1" applyBorder="1" applyAlignment="1">
      <alignment horizontal="right" vertical="center" wrapText="1"/>
    </xf>
    <xf numFmtId="0" fontId="4" fillId="4" borderId="2" xfId="1" applyFont="1" applyFill="1" applyBorder="1" applyAlignment="1">
      <alignment horizontal="center" vertical="center"/>
    </xf>
    <xf numFmtId="0" fontId="4" fillId="4" borderId="3" xfId="1" applyFont="1" applyFill="1" applyBorder="1" applyAlignment="1">
      <alignment horizontal="center" vertical="center"/>
    </xf>
    <xf numFmtId="0" fontId="4" fillId="4" borderId="2" xfId="1" applyFont="1" applyFill="1" applyBorder="1" applyAlignment="1">
      <alignment horizontal="center" vertical="center" wrapText="1"/>
    </xf>
    <xf numFmtId="0" fontId="4" fillId="4" borderId="3" xfId="1" applyFont="1" applyFill="1" applyBorder="1" applyAlignment="1">
      <alignment horizontal="center" vertical="center" wrapText="1"/>
    </xf>
    <xf numFmtId="0" fontId="4" fillId="4" borderId="1" xfId="1" applyFont="1" applyFill="1" applyBorder="1" applyAlignment="1">
      <alignment horizontal="center" vertical="center" wrapText="1"/>
    </xf>
    <xf numFmtId="0" fontId="11" fillId="4" borderId="1" xfId="2" applyFont="1" applyFill="1" applyBorder="1" applyAlignment="1">
      <alignment horizontal="center" vertical="center" wrapText="1"/>
    </xf>
    <xf numFmtId="0" fontId="11" fillId="4" borderId="1" xfId="2" applyFont="1" applyFill="1" applyBorder="1" applyAlignment="1">
      <alignment horizontal="left" vertical="center" wrapText="1"/>
    </xf>
    <xf numFmtId="0" fontId="9" fillId="4" borderId="1" xfId="1" applyFont="1" applyFill="1" applyBorder="1" applyAlignment="1">
      <alignment horizontal="left" vertical="center"/>
    </xf>
    <xf numFmtId="0" fontId="11" fillId="4" borderId="1" xfId="1" applyFont="1" applyFill="1" applyBorder="1" applyAlignment="1">
      <alignment horizontal="center" vertical="center" wrapText="1"/>
    </xf>
    <xf numFmtId="0" fontId="11" fillId="4" borderId="1" xfId="1" applyFont="1" applyFill="1" applyBorder="1" applyAlignment="1">
      <alignment horizontal="left" vertical="center" wrapText="1"/>
    </xf>
    <xf numFmtId="0" fontId="11" fillId="4" borderId="2" xfId="1" applyFont="1" applyFill="1" applyBorder="1" applyAlignment="1">
      <alignment horizontal="center" vertical="center" wrapText="1"/>
    </xf>
    <xf numFmtId="0" fontId="11" fillId="4" borderId="4" xfId="1" applyFont="1" applyFill="1" applyBorder="1" applyAlignment="1">
      <alignment horizontal="center" vertical="center" wrapText="1"/>
    </xf>
    <xf numFmtId="0" fontId="11" fillId="4" borderId="3" xfId="1" applyFont="1" applyFill="1" applyBorder="1" applyAlignment="1">
      <alignment horizontal="center" vertical="center" wrapText="1"/>
    </xf>
    <xf numFmtId="0" fontId="13" fillId="4" borderId="2" xfId="2" applyFont="1" applyFill="1" applyBorder="1" applyAlignment="1">
      <alignment horizontal="left" vertical="top" wrapText="1"/>
    </xf>
    <xf numFmtId="0" fontId="13" fillId="4" borderId="4" xfId="2" applyFont="1" applyFill="1" applyBorder="1" applyAlignment="1">
      <alignment horizontal="left" vertical="top" wrapText="1"/>
    </xf>
    <xf numFmtId="0" fontId="13" fillId="4" borderId="3" xfId="2" applyFont="1" applyFill="1" applyBorder="1" applyAlignment="1">
      <alignment horizontal="left" vertical="top" wrapText="1"/>
    </xf>
    <xf numFmtId="0" fontId="9" fillId="4" borderId="1" xfId="2" applyFont="1" applyFill="1" applyBorder="1" applyAlignment="1">
      <alignment horizontal="left" vertical="center" wrapText="1"/>
    </xf>
    <xf numFmtId="0" fontId="11" fillId="4" borderId="1" xfId="2" applyFont="1" applyFill="1" applyBorder="1" applyAlignment="1">
      <alignment vertical="center" wrapText="1"/>
    </xf>
    <xf numFmtId="0" fontId="11" fillId="4" borderId="1" xfId="3" applyNumberFormat="1" applyFont="1" applyFill="1" applyBorder="1" applyAlignment="1">
      <alignment horizontal="center" vertical="center" wrapText="1"/>
    </xf>
    <xf numFmtId="9" fontId="11" fillId="4" borderId="1" xfId="3" applyFont="1" applyFill="1" applyBorder="1" applyAlignment="1">
      <alignment horizontal="left" vertical="center" wrapText="1"/>
    </xf>
    <xf numFmtId="0" fontId="18" fillId="4" borderId="2" xfId="2" applyFont="1" applyFill="1" applyBorder="1" applyAlignment="1">
      <alignment horizontal="center" vertical="center" wrapText="1"/>
    </xf>
    <xf numFmtId="0" fontId="18" fillId="4" borderId="4" xfId="2" applyFont="1" applyFill="1" applyBorder="1" applyAlignment="1">
      <alignment horizontal="center" vertical="center" wrapText="1"/>
    </xf>
    <xf numFmtId="0" fontId="18" fillId="4" borderId="3" xfId="2" applyFont="1" applyFill="1" applyBorder="1" applyAlignment="1">
      <alignment horizontal="center" vertical="center" wrapText="1"/>
    </xf>
    <xf numFmtId="0" fontId="29" fillId="4" borderId="5" xfId="1" applyFont="1" applyFill="1" applyBorder="1" applyAlignment="1">
      <alignment horizontal="left"/>
    </xf>
    <xf numFmtId="0" fontId="29" fillId="4" borderId="6" xfId="1" applyFont="1" applyFill="1" applyBorder="1" applyAlignment="1">
      <alignment horizontal="left"/>
    </xf>
    <xf numFmtId="0" fontId="6" fillId="4" borderId="0" xfId="1" applyFont="1" applyFill="1" applyBorder="1" applyAlignment="1">
      <alignment horizontal="center" wrapText="1"/>
    </xf>
    <xf numFmtId="0" fontId="16" fillId="4" borderId="0" xfId="1" applyFont="1" applyFill="1" applyAlignment="1">
      <alignment horizontal="center" vertical="center"/>
    </xf>
    <xf numFmtId="0" fontId="4" fillId="4" borderId="0" xfId="1" applyFont="1" applyFill="1" applyAlignment="1">
      <alignment horizontal="center"/>
    </xf>
    <xf numFmtId="0" fontId="32" fillId="2" borderId="1" xfId="1" applyFont="1" applyFill="1" applyBorder="1" applyAlignment="1">
      <alignment horizontal="left" vertical="center" wrapText="1"/>
    </xf>
    <xf numFmtId="0" fontId="38" fillId="4" borderId="0" xfId="0" applyNumberFormat="1" applyFont="1" applyFill="1" applyAlignment="1">
      <alignment horizontal="justify" vertical="top" wrapText="1"/>
    </xf>
    <xf numFmtId="0" fontId="0" fillId="4" borderId="0" xfId="0" applyFill="1" applyAlignment="1">
      <alignment horizontal="justify" vertical="top" wrapText="1"/>
    </xf>
  </cellXfs>
  <cellStyles count="7">
    <cellStyle name="Normal" xfId="0" builtinId="0"/>
    <cellStyle name="Normal 2" xfId="1"/>
    <cellStyle name="Normal 3" xfId="6"/>
    <cellStyle name="Normal_Chi tieu phi tai chinh va tai chinh - final version" xfId="4"/>
    <cellStyle name="Normal_Doanh nghiep_1" xfId="5"/>
    <cellStyle name="Normal_Sheet3" xfId="2"/>
    <cellStyle name="Percent 2" xfId="3"/>
  </cellStyles>
  <dxfs count="1">
    <dxf>
      <fill>
        <patternFill>
          <bgColor rgb="FFFFFF00"/>
        </patternFill>
      </fill>
    </dxf>
  </dxfs>
  <tableStyles count="0" defaultTableStyle="TableStyleMedium2" defaultPivotStyle="PivotStyleLight16"/>
  <colors>
    <mruColors>
      <color rgb="FF0000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 Id="rId4"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editAs="absolute">
    <xdr:from>
      <xdr:col>2</xdr:col>
      <xdr:colOff>47625</xdr:colOff>
      <xdr:row>9</xdr:row>
      <xdr:rowOff>47625</xdr:rowOff>
    </xdr:from>
    <xdr:to>
      <xdr:col>4</xdr:col>
      <xdr:colOff>0</xdr:colOff>
      <xdr:row>15</xdr:row>
      <xdr:rowOff>171450</xdr:rowOff>
    </xdr:to>
    <xdr:sp macro="[0]!LayTT_RMS" textlink="">
      <xdr:nvSpPr>
        <xdr:cNvPr id="2" name="Rounded Rectangle 1"/>
        <xdr:cNvSpPr/>
      </xdr:nvSpPr>
      <xdr:spPr>
        <a:xfrm>
          <a:off x="7696200" y="2190750"/>
          <a:ext cx="1171575" cy="250507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2000" b="1">
              <a:solidFill>
                <a:srgbClr val="0000CC"/>
              </a:solidFill>
              <a:latin typeface="Times New Roman" pitchFamily="18" charset="0"/>
              <a:cs typeface="Times New Roman" pitchFamily="18" charset="0"/>
            </a:rPr>
            <a:t>BẤM</a:t>
          </a:r>
          <a:r>
            <a:rPr lang="en-US" sz="2000" b="1" baseline="0">
              <a:solidFill>
                <a:srgbClr val="0000CC"/>
              </a:solidFill>
              <a:latin typeface="Times New Roman" pitchFamily="18" charset="0"/>
              <a:cs typeface="Times New Roman" pitchFamily="18" charset="0"/>
            </a:rPr>
            <a:t> ĐỂ CHỌN FILE XUẤT RA TỪ IPCAS</a:t>
          </a:r>
          <a:endParaRPr lang="en-US" sz="2000" b="1">
            <a:solidFill>
              <a:srgbClr val="0000CC"/>
            </a:solidFill>
            <a:latin typeface="Times New Roman" pitchFamily="18" charset="0"/>
            <a:cs typeface="Times New Roman"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57150</xdr:colOff>
      <xdr:row>0</xdr:row>
      <xdr:rowOff>0</xdr:rowOff>
    </xdr:from>
    <xdr:to>
      <xdr:col>9</xdr:col>
      <xdr:colOff>246959</xdr:colOff>
      <xdr:row>28</xdr:row>
      <xdr:rowOff>27738</xdr:rowOff>
    </xdr:to>
    <xdr:pic>
      <xdr:nvPicPr>
        <xdr:cNvPr id="2" name="Picture 1"/>
        <xdr:cNvPicPr>
          <a:picLocks noChangeAspect="1"/>
        </xdr:cNvPicPr>
      </xdr:nvPicPr>
      <xdr:blipFill>
        <a:blip xmlns:r="http://schemas.openxmlformats.org/officeDocument/2006/relationships" r:embed="rId1"/>
        <a:stretch>
          <a:fillRect/>
        </a:stretch>
      </xdr:blipFill>
      <xdr:spPr>
        <a:xfrm>
          <a:off x="3686175" y="0"/>
          <a:ext cx="5523809" cy="6695238"/>
        </a:xfrm>
        <a:prstGeom prst="rect">
          <a:avLst/>
        </a:prstGeom>
      </xdr:spPr>
    </xdr:pic>
    <xdr:clientData/>
  </xdr:twoCellAnchor>
  <xdr:twoCellAnchor editAs="oneCell">
    <xdr:from>
      <xdr:col>2</xdr:col>
      <xdr:colOff>76200</xdr:colOff>
      <xdr:row>29</xdr:row>
      <xdr:rowOff>19050</xdr:rowOff>
    </xdr:from>
    <xdr:to>
      <xdr:col>10</xdr:col>
      <xdr:colOff>646715</xdr:colOff>
      <xdr:row>51</xdr:row>
      <xdr:rowOff>104109</xdr:rowOff>
    </xdr:to>
    <xdr:pic>
      <xdr:nvPicPr>
        <xdr:cNvPr id="3" name="Picture 2"/>
        <xdr:cNvPicPr>
          <a:picLocks noChangeAspect="1"/>
        </xdr:cNvPicPr>
      </xdr:nvPicPr>
      <xdr:blipFill>
        <a:blip xmlns:r="http://schemas.openxmlformats.org/officeDocument/2006/relationships" r:embed="rId2"/>
        <a:stretch>
          <a:fillRect/>
        </a:stretch>
      </xdr:blipFill>
      <xdr:spPr>
        <a:xfrm>
          <a:off x="3705225" y="6924675"/>
          <a:ext cx="7876190" cy="5323809"/>
        </a:xfrm>
        <a:prstGeom prst="rect">
          <a:avLst/>
        </a:prstGeom>
      </xdr:spPr>
    </xdr:pic>
    <xdr:clientData/>
  </xdr:twoCellAnchor>
  <xdr:twoCellAnchor>
    <xdr:from>
      <xdr:col>2</xdr:col>
      <xdr:colOff>723901</xdr:colOff>
      <xdr:row>50</xdr:row>
      <xdr:rowOff>123825</xdr:rowOff>
    </xdr:from>
    <xdr:to>
      <xdr:col>4</xdr:col>
      <xdr:colOff>533400</xdr:colOff>
      <xdr:row>50</xdr:row>
      <xdr:rowOff>123825</xdr:rowOff>
    </xdr:to>
    <xdr:cxnSp macro="">
      <xdr:nvCxnSpPr>
        <xdr:cNvPr id="8" name="Straight Arrow Connector 7"/>
        <xdr:cNvCxnSpPr/>
      </xdr:nvCxnSpPr>
      <xdr:spPr>
        <a:xfrm flipH="1" flipV="1">
          <a:off x="4352926" y="12030075"/>
          <a:ext cx="1333499" cy="0"/>
        </a:xfrm>
        <a:prstGeom prst="straightConnector1">
          <a:avLst/>
        </a:prstGeom>
        <a:ln w="57150">
          <a:solidFill>
            <a:srgbClr val="FF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57150</xdr:colOff>
      <xdr:row>53</xdr:row>
      <xdr:rowOff>0</xdr:rowOff>
    </xdr:from>
    <xdr:to>
      <xdr:col>6</xdr:col>
      <xdr:colOff>66293</xdr:colOff>
      <xdr:row>66</xdr:row>
      <xdr:rowOff>37708</xdr:rowOff>
    </xdr:to>
    <xdr:pic>
      <xdr:nvPicPr>
        <xdr:cNvPr id="10" name="Picture 9"/>
        <xdr:cNvPicPr>
          <a:picLocks noChangeAspect="1"/>
        </xdr:cNvPicPr>
      </xdr:nvPicPr>
      <xdr:blipFill>
        <a:blip xmlns:r="http://schemas.openxmlformats.org/officeDocument/2006/relationships" r:embed="rId3"/>
        <a:stretch>
          <a:fillRect/>
        </a:stretch>
      </xdr:blipFill>
      <xdr:spPr>
        <a:xfrm>
          <a:off x="3686175" y="12620625"/>
          <a:ext cx="3057143" cy="3133333"/>
        </a:xfrm>
        <a:prstGeom prst="rect">
          <a:avLst/>
        </a:prstGeom>
      </xdr:spPr>
    </xdr:pic>
    <xdr:clientData/>
  </xdr:twoCellAnchor>
  <xdr:twoCellAnchor editAs="oneCell">
    <xdr:from>
      <xdr:col>2</xdr:col>
      <xdr:colOff>19050</xdr:colOff>
      <xdr:row>67</xdr:row>
      <xdr:rowOff>0</xdr:rowOff>
    </xdr:from>
    <xdr:to>
      <xdr:col>12</xdr:col>
      <xdr:colOff>446518</xdr:colOff>
      <xdr:row>101</xdr:row>
      <xdr:rowOff>65655</xdr:rowOff>
    </xdr:to>
    <xdr:pic>
      <xdr:nvPicPr>
        <xdr:cNvPr id="11" name="Picture 10"/>
        <xdr:cNvPicPr>
          <a:picLocks noChangeAspect="1"/>
        </xdr:cNvPicPr>
      </xdr:nvPicPr>
      <xdr:blipFill>
        <a:blip xmlns:r="http://schemas.openxmlformats.org/officeDocument/2006/relationships" r:embed="rId4"/>
        <a:stretch>
          <a:fillRect/>
        </a:stretch>
      </xdr:blipFill>
      <xdr:spPr>
        <a:xfrm>
          <a:off x="3648075" y="15954375"/>
          <a:ext cx="9257143" cy="816190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495301</xdr:colOff>
      <xdr:row>0</xdr:row>
      <xdr:rowOff>57150</xdr:rowOff>
    </xdr:from>
    <xdr:to>
      <xdr:col>11</xdr:col>
      <xdr:colOff>62107</xdr:colOff>
      <xdr:row>18</xdr:row>
      <xdr:rowOff>48282</xdr:rowOff>
    </xdr:to>
    <xdr:pic>
      <xdr:nvPicPr>
        <xdr:cNvPr id="4" name="Picture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543301" y="57150"/>
          <a:ext cx="4900806" cy="4277382"/>
        </a:xfrm>
        <a:prstGeom prst="rect">
          <a:avLst/>
        </a:prstGeom>
      </xdr:spPr>
    </xdr:pic>
    <xdr:clientData/>
  </xdr:twoCellAnchor>
  <xdr:twoCellAnchor>
    <xdr:from>
      <xdr:col>0</xdr:col>
      <xdr:colOff>85725</xdr:colOff>
      <xdr:row>0</xdr:row>
      <xdr:rowOff>66674</xdr:rowOff>
    </xdr:from>
    <xdr:to>
      <xdr:col>4</xdr:col>
      <xdr:colOff>381000</xdr:colOff>
      <xdr:row>69</xdr:row>
      <xdr:rowOff>123825</xdr:rowOff>
    </xdr:to>
    <xdr:sp macro="" textlink="">
      <xdr:nvSpPr>
        <xdr:cNvPr id="5" name="Rectangle 4"/>
        <xdr:cNvSpPr/>
      </xdr:nvSpPr>
      <xdr:spPr>
        <a:xfrm>
          <a:off x="85725" y="66674"/>
          <a:ext cx="3343275" cy="16487776"/>
        </a:xfrm>
        <a:prstGeom prst="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r>
            <a:rPr lang="en-US" sz="1400" b="1">
              <a:latin typeface="Times New Roman" pitchFamily="18" charset="0"/>
              <a:cs typeface="Times New Roman" pitchFamily="18" charset="0"/>
            </a:rPr>
            <a:t>BƯỚC</a:t>
          </a:r>
          <a:r>
            <a:rPr lang="en-US" sz="1400" b="1" baseline="0">
              <a:latin typeface="Times New Roman" pitchFamily="18" charset="0"/>
              <a:cs typeface="Times New Roman" pitchFamily="18" charset="0"/>
            </a:rPr>
            <a:t> 1</a:t>
          </a:r>
          <a:r>
            <a:rPr lang="en-US" sz="1400" baseline="0">
              <a:latin typeface="Times New Roman" pitchFamily="18" charset="0"/>
              <a:cs typeface="Times New Roman" pitchFamily="18" charset="0"/>
            </a:rPr>
            <a:t>: Vào màn hình Chấm điểm khách hàng -&gt; RMPT82 </a:t>
          </a:r>
        </a:p>
        <a:p>
          <a:pPr algn="l"/>
          <a:endParaRPr lang="en-US" sz="1400" baseline="0">
            <a:latin typeface="Times New Roman" pitchFamily="18" charset="0"/>
            <a:cs typeface="Times New Roman" pitchFamily="18" charset="0"/>
          </a:endParaRPr>
        </a:p>
        <a:p>
          <a:pPr algn="l"/>
          <a:endParaRPr lang="en-US" sz="1400" baseline="0">
            <a:latin typeface="Times New Roman" pitchFamily="18" charset="0"/>
            <a:cs typeface="Times New Roman" pitchFamily="18" charset="0"/>
          </a:endParaRPr>
        </a:p>
        <a:p>
          <a:pPr algn="l"/>
          <a:endParaRPr lang="en-US" sz="1400" baseline="0">
            <a:latin typeface="Times New Roman" pitchFamily="18" charset="0"/>
            <a:cs typeface="Times New Roman" pitchFamily="18" charset="0"/>
          </a:endParaRPr>
        </a:p>
        <a:p>
          <a:pPr algn="l"/>
          <a:endParaRPr lang="en-US" sz="1400" baseline="0">
            <a:latin typeface="Times New Roman" pitchFamily="18" charset="0"/>
            <a:cs typeface="Times New Roman" pitchFamily="18" charset="0"/>
          </a:endParaRPr>
        </a:p>
        <a:p>
          <a:pPr algn="l"/>
          <a:endParaRPr lang="en-US" sz="1400" baseline="0">
            <a:latin typeface="Times New Roman" pitchFamily="18" charset="0"/>
            <a:cs typeface="Times New Roman" pitchFamily="18" charset="0"/>
          </a:endParaRPr>
        </a:p>
        <a:p>
          <a:pPr algn="l"/>
          <a:endParaRPr lang="en-US" sz="1400" baseline="0">
            <a:latin typeface="Times New Roman" pitchFamily="18" charset="0"/>
            <a:cs typeface="Times New Roman" pitchFamily="18" charset="0"/>
          </a:endParaRPr>
        </a:p>
        <a:p>
          <a:pPr algn="l"/>
          <a:endParaRPr lang="en-US" sz="1400" baseline="0">
            <a:latin typeface="Times New Roman" pitchFamily="18" charset="0"/>
            <a:cs typeface="Times New Roman" pitchFamily="18" charset="0"/>
          </a:endParaRPr>
        </a:p>
        <a:p>
          <a:pPr algn="l"/>
          <a:endParaRPr lang="en-US" sz="1400" baseline="0">
            <a:latin typeface="Times New Roman" pitchFamily="18" charset="0"/>
            <a:cs typeface="Times New Roman" pitchFamily="18" charset="0"/>
          </a:endParaRPr>
        </a:p>
        <a:p>
          <a:pPr algn="l"/>
          <a:endParaRPr lang="en-US" sz="1400" baseline="0">
            <a:latin typeface="Times New Roman" pitchFamily="18" charset="0"/>
            <a:cs typeface="Times New Roman" pitchFamily="18" charset="0"/>
          </a:endParaRPr>
        </a:p>
        <a:p>
          <a:pPr algn="l"/>
          <a:endParaRPr lang="en-US" sz="1400" baseline="0">
            <a:latin typeface="Times New Roman" pitchFamily="18" charset="0"/>
            <a:cs typeface="Times New Roman" pitchFamily="18" charset="0"/>
          </a:endParaRPr>
        </a:p>
        <a:p>
          <a:pPr algn="l"/>
          <a:endParaRPr lang="en-US" sz="1400" baseline="0">
            <a:latin typeface="Times New Roman" pitchFamily="18" charset="0"/>
            <a:cs typeface="Times New Roman" pitchFamily="18" charset="0"/>
          </a:endParaRPr>
        </a:p>
        <a:p>
          <a:pPr algn="l"/>
          <a:endParaRPr lang="en-US" sz="1400" baseline="0">
            <a:latin typeface="Times New Roman" pitchFamily="18" charset="0"/>
            <a:cs typeface="Times New Roman" pitchFamily="18" charset="0"/>
          </a:endParaRPr>
        </a:p>
        <a:p>
          <a:pPr algn="l"/>
          <a:endParaRPr lang="en-US" sz="1400" baseline="0">
            <a:latin typeface="Times New Roman" pitchFamily="18" charset="0"/>
            <a:cs typeface="Times New Roman" pitchFamily="18" charset="0"/>
          </a:endParaRPr>
        </a:p>
        <a:p>
          <a:pPr algn="l"/>
          <a:endParaRPr lang="en-US" sz="1400" baseline="0">
            <a:latin typeface="Times New Roman" pitchFamily="18" charset="0"/>
            <a:cs typeface="Times New Roman" pitchFamily="18" charset="0"/>
          </a:endParaRPr>
        </a:p>
        <a:p>
          <a:pPr algn="l"/>
          <a:endParaRPr lang="en-US" sz="1400" baseline="0">
            <a:latin typeface="Times New Roman" pitchFamily="18" charset="0"/>
            <a:cs typeface="Times New Roman" pitchFamily="18" charset="0"/>
          </a:endParaRPr>
        </a:p>
        <a:p>
          <a:pPr algn="l"/>
          <a:endParaRPr lang="en-US" sz="1400" baseline="0">
            <a:latin typeface="Times New Roman" pitchFamily="18" charset="0"/>
            <a:cs typeface="Times New Roman" pitchFamily="18" charset="0"/>
          </a:endParaRPr>
        </a:p>
        <a:p>
          <a:pPr algn="l"/>
          <a:endParaRPr lang="en-US" sz="1400" baseline="0">
            <a:latin typeface="Times New Roman" pitchFamily="18" charset="0"/>
            <a:cs typeface="Times New Roman" pitchFamily="18" charset="0"/>
          </a:endParaRPr>
        </a:p>
        <a:p>
          <a:pPr algn="l"/>
          <a:endParaRPr lang="en-US" sz="1400" baseline="0">
            <a:latin typeface="Times New Roman" pitchFamily="18" charset="0"/>
            <a:cs typeface="Times New Roman" pitchFamily="18" charset="0"/>
          </a:endParaRPr>
        </a:p>
        <a:p>
          <a:pPr algn="l"/>
          <a:endParaRPr lang="en-US" sz="1400" baseline="0">
            <a:latin typeface="Times New Roman" pitchFamily="18" charset="0"/>
            <a:cs typeface="Times New Roman" pitchFamily="18" charset="0"/>
          </a:endParaRPr>
        </a:p>
        <a:p>
          <a:pPr algn="l"/>
          <a:endParaRPr lang="en-US" sz="1400" baseline="0">
            <a:latin typeface="Times New Roman" pitchFamily="18" charset="0"/>
            <a:cs typeface="Times New Roman" pitchFamily="18" charset="0"/>
          </a:endParaRPr>
        </a:p>
        <a:p>
          <a:pPr algn="l"/>
          <a:endParaRPr lang="en-US" sz="1400" baseline="0">
            <a:latin typeface="Times New Roman" pitchFamily="18" charset="0"/>
            <a:cs typeface="Times New Roman" pitchFamily="18" charset="0"/>
          </a:endParaRPr>
        </a:p>
        <a:p>
          <a:pPr algn="l"/>
          <a:r>
            <a:rPr lang="en-US" sz="1400" b="1" baseline="0">
              <a:latin typeface="Times New Roman" pitchFamily="18" charset="0"/>
              <a:cs typeface="Times New Roman" pitchFamily="18" charset="0"/>
            </a:rPr>
            <a:t>BƯỚC 2</a:t>
          </a:r>
          <a:r>
            <a:rPr lang="en-US" sz="1400" baseline="0">
              <a:latin typeface="Times New Roman" pitchFamily="18" charset="0"/>
              <a:cs typeface="Times New Roman" pitchFamily="18" charset="0"/>
            </a:rPr>
            <a:t>: </a:t>
          </a:r>
        </a:p>
        <a:p>
          <a:pPr algn="l"/>
          <a:r>
            <a:rPr lang="en-US" sz="1400" baseline="0">
              <a:latin typeface="Times New Roman" pitchFamily="18" charset="0"/>
              <a:cs typeface="Times New Roman" pitchFamily="18" charset="0"/>
            </a:rPr>
            <a:t>- Nhập ngày tính điểm: là ngày của kỳ tính điểm Phiếu TTTTKH cần lập.</a:t>
          </a:r>
        </a:p>
        <a:p>
          <a:pPr algn="l"/>
          <a:endParaRPr lang="en-US" sz="1400" baseline="0">
            <a:latin typeface="Times New Roman" pitchFamily="18" charset="0"/>
            <a:cs typeface="Times New Roman" pitchFamily="18" charset="0"/>
          </a:endParaRPr>
        </a:p>
        <a:p>
          <a:pPr algn="l"/>
          <a:r>
            <a:rPr lang="en-US" sz="1400" baseline="0">
              <a:latin typeface="Times New Roman" pitchFamily="18" charset="0"/>
              <a:cs typeface="Times New Roman" pitchFamily="18" charset="0"/>
            </a:rPr>
            <a:t>- Chọn: xuất file</a:t>
          </a:r>
        </a:p>
        <a:p>
          <a:pPr algn="l"/>
          <a:endParaRPr lang="en-US" sz="1400" baseline="0">
            <a:latin typeface="Times New Roman" pitchFamily="18" charset="0"/>
            <a:cs typeface="Times New Roman" pitchFamily="18" charset="0"/>
          </a:endParaRPr>
        </a:p>
        <a:p>
          <a:pPr algn="l"/>
          <a:r>
            <a:rPr lang="vi-VN" sz="1400" b="1" i="0">
              <a:solidFill>
                <a:sysClr val="windowText" lastClr="000000"/>
              </a:solidFill>
              <a:latin typeface="Times New Roman" pitchFamily="18" charset="0"/>
              <a:cs typeface="Times New Roman" pitchFamily="18" charset="0"/>
            </a:rPr>
            <a:t>Lưu vào thư mục tùy chọn </a:t>
          </a:r>
          <a:endParaRPr lang="en-US" sz="1400" b="1" i="0">
            <a:solidFill>
              <a:sysClr val="windowText" lastClr="000000"/>
            </a:solidFill>
            <a:latin typeface="Times New Roman" pitchFamily="18" charset="0"/>
            <a:cs typeface="Times New Roman" pitchFamily="18" charset="0"/>
          </a:endParaRPr>
        </a:p>
        <a:p>
          <a:pPr algn="l"/>
          <a:r>
            <a:rPr lang="vi-VN" sz="1400" i="1">
              <a:solidFill>
                <a:sysClr val="windowText" lastClr="000000"/>
              </a:solidFill>
              <a:latin typeface="Times New Roman" pitchFamily="18" charset="0"/>
              <a:cs typeface="Times New Roman" pitchFamily="18" charset="0"/>
            </a:rPr>
            <a:t>Nên: Tạo 1 thư mục tạm thời hoặc thư mục chấm điểm khách hàng để lưu thông tin</a:t>
          </a:r>
          <a:r>
            <a:rPr lang="en-US" sz="1400" i="1">
              <a:solidFill>
                <a:sysClr val="windowText" lastClr="000000"/>
              </a:solidFill>
              <a:latin typeface="Times New Roman" pitchFamily="18" charset="0"/>
              <a:cs typeface="Times New Roman" pitchFamily="18" charset="0"/>
            </a:rPr>
            <a:t>.</a:t>
          </a:r>
          <a:r>
            <a:rPr lang="vi-VN" sz="1400" i="1">
              <a:solidFill>
                <a:sysClr val="windowText" lastClr="000000"/>
              </a:solidFill>
              <a:latin typeface="Times New Roman" pitchFamily="18" charset="0"/>
              <a:cs typeface="Times New Roman" pitchFamily="18" charset="0"/>
            </a:rPr>
            <a:t> </a:t>
          </a:r>
          <a:endParaRPr lang="en-US" sz="1400" i="1">
            <a:solidFill>
              <a:sysClr val="windowText" lastClr="000000"/>
            </a:solidFill>
            <a:latin typeface="Times New Roman" pitchFamily="18" charset="0"/>
            <a:cs typeface="Times New Roman" pitchFamily="18" charset="0"/>
          </a:endParaRPr>
        </a:p>
        <a:p>
          <a:pPr algn="l"/>
          <a:endParaRPr lang="en-US" sz="1400" i="1">
            <a:solidFill>
              <a:sysClr val="windowText" lastClr="000000"/>
            </a:solidFill>
            <a:latin typeface="Times New Roman" pitchFamily="18" charset="0"/>
            <a:cs typeface="Times New Roman" pitchFamily="18" charset="0"/>
          </a:endParaRPr>
        </a:p>
        <a:p>
          <a:pPr algn="l"/>
          <a:r>
            <a:rPr lang="vi-VN" sz="1400" i="1">
              <a:solidFill>
                <a:sysClr val="windowText" lastClr="000000"/>
              </a:solidFill>
              <a:latin typeface="Times New Roman" pitchFamily="18" charset="0"/>
              <a:cs typeface="Times New Roman" pitchFamily="18" charset="0"/>
            </a:rPr>
            <a:t>Tắt file vừa xuất ra</a:t>
          </a:r>
          <a:r>
            <a:rPr lang="en-US" sz="1400" i="1">
              <a:solidFill>
                <a:sysClr val="windowText" lastClr="000000"/>
              </a:solidFill>
              <a:latin typeface="Times New Roman" pitchFamily="18" charset="0"/>
              <a:cs typeface="Times New Roman" pitchFamily="18" charset="0"/>
            </a:rPr>
            <a:t>.</a:t>
          </a:r>
        </a:p>
        <a:p>
          <a:pPr algn="l"/>
          <a:endParaRPr lang="en-US" sz="1400" i="1">
            <a:solidFill>
              <a:sysClr val="windowText" lastClr="000000"/>
            </a:solidFill>
            <a:latin typeface="Times New Roman" pitchFamily="18" charset="0"/>
            <a:cs typeface="Times New Roman" pitchFamily="18" charset="0"/>
          </a:endParaRPr>
        </a:p>
        <a:p>
          <a:pPr algn="l"/>
          <a:endParaRPr lang="en-US" sz="1400" i="1">
            <a:solidFill>
              <a:sysClr val="windowText" lastClr="000000"/>
            </a:solidFill>
            <a:latin typeface="Times New Roman" pitchFamily="18" charset="0"/>
            <a:cs typeface="Times New Roman" pitchFamily="18" charset="0"/>
          </a:endParaRPr>
        </a:p>
        <a:p>
          <a:pPr algn="l"/>
          <a:endParaRPr lang="en-US" sz="1400" i="1">
            <a:solidFill>
              <a:sysClr val="windowText" lastClr="000000"/>
            </a:solidFill>
            <a:latin typeface="Times New Roman" pitchFamily="18" charset="0"/>
            <a:cs typeface="Times New Roman" pitchFamily="18" charset="0"/>
          </a:endParaRPr>
        </a:p>
        <a:p>
          <a:pPr algn="l"/>
          <a:endParaRPr lang="en-US" sz="1400" i="1">
            <a:solidFill>
              <a:sysClr val="windowText" lastClr="000000"/>
            </a:solidFill>
            <a:latin typeface="Times New Roman" pitchFamily="18" charset="0"/>
            <a:cs typeface="Times New Roman" pitchFamily="18" charset="0"/>
          </a:endParaRPr>
        </a:p>
        <a:p>
          <a:pPr algn="l"/>
          <a:endParaRPr lang="en-US" sz="1400" i="1">
            <a:solidFill>
              <a:sysClr val="windowText" lastClr="000000"/>
            </a:solidFill>
            <a:latin typeface="Times New Roman" pitchFamily="18" charset="0"/>
            <a:cs typeface="Times New Roman" pitchFamily="18" charset="0"/>
          </a:endParaRPr>
        </a:p>
        <a:p>
          <a:pPr algn="l"/>
          <a:endParaRPr lang="en-US" sz="1400" i="1">
            <a:solidFill>
              <a:sysClr val="windowText" lastClr="000000"/>
            </a:solidFill>
            <a:latin typeface="Times New Roman" pitchFamily="18" charset="0"/>
            <a:cs typeface="Times New Roman" pitchFamily="18" charset="0"/>
          </a:endParaRPr>
        </a:p>
        <a:p>
          <a:pPr algn="l"/>
          <a:endParaRPr lang="en-US" sz="1400" i="1">
            <a:solidFill>
              <a:sysClr val="windowText" lastClr="000000"/>
            </a:solidFill>
            <a:latin typeface="Times New Roman" pitchFamily="18" charset="0"/>
            <a:cs typeface="Times New Roman" pitchFamily="18" charset="0"/>
          </a:endParaRPr>
        </a:p>
        <a:p>
          <a:pPr algn="l"/>
          <a:endParaRPr lang="en-US" sz="1400" i="1">
            <a:solidFill>
              <a:sysClr val="windowText" lastClr="000000"/>
            </a:solidFill>
            <a:latin typeface="Times New Roman" pitchFamily="18" charset="0"/>
            <a:cs typeface="Times New Roman" pitchFamily="18" charset="0"/>
          </a:endParaRPr>
        </a:p>
        <a:p>
          <a:pPr algn="l"/>
          <a:endParaRPr lang="en-US" sz="1400" i="1">
            <a:solidFill>
              <a:sysClr val="windowText" lastClr="000000"/>
            </a:solidFill>
            <a:latin typeface="Times New Roman" pitchFamily="18" charset="0"/>
            <a:cs typeface="Times New Roman" pitchFamily="18" charset="0"/>
          </a:endParaRPr>
        </a:p>
        <a:p>
          <a:pPr algn="l"/>
          <a:endParaRPr lang="en-US" sz="1400" i="1">
            <a:solidFill>
              <a:sysClr val="windowText" lastClr="000000"/>
            </a:solidFill>
            <a:latin typeface="Times New Roman" pitchFamily="18" charset="0"/>
            <a:cs typeface="Times New Roman" pitchFamily="18" charset="0"/>
          </a:endParaRPr>
        </a:p>
        <a:p>
          <a:pPr algn="l"/>
          <a:endParaRPr lang="en-US" sz="1400" i="1">
            <a:solidFill>
              <a:sysClr val="windowText" lastClr="000000"/>
            </a:solidFill>
            <a:latin typeface="Times New Roman" pitchFamily="18" charset="0"/>
            <a:cs typeface="Times New Roman" pitchFamily="18" charset="0"/>
          </a:endParaRPr>
        </a:p>
        <a:p>
          <a:pPr algn="l"/>
          <a:endParaRPr lang="en-US" sz="1400" i="1">
            <a:solidFill>
              <a:sysClr val="windowText" lastClr="000000"/>
            </a:solidFill>
            <a:latin typeface="Times New Roman" pitchFamily="18" charset="0"/>
            <a:cs typeface="Times New Roman" pitchFamily="18" charset="0"/>
          </a:endParaRPr>
        </a:p>
        <a:p>
          <a:pPr algn="l"/>
          <a:r>
            <a:rPr lang="en-US" sz="1400" b="1" i="0">
              <a:solidFill>
                <a:sysClr val="windowText" lastClr="000000"/>
              </a:solidFill>
              <a:latin typeface="Times New Roman" pitchFamily="18" charset="0"/>
              <a:cs typeface="Times New Roman" pitchFamily="18" charset="0"/>
            </a:rPr>
            <a:t>BƯỚC</a:t>
          </a:r>
          <a:r>
            <a:rPr lang="en-US" sz="1400" b="1" i="0" baseline="0">
              <a:solidFill>
                <a:sysClr val="windowText" lastClr="000000"/>
              </a:solidFill>
              <a:latin typeface="Times New Roman" pitchFamily="18" charset="0"/>
              <a:cs typeface="Times New Roman" pitchFamily="18" charset="0"/>
            </a:rPr>
            <a:t> 3: </a:t>
          </a:r>
        </a:p>
        <a:p>
          <a:pPr algn="l"/>
          <a:r>
            <a:rPr lang="en-US" sz="1400" i="0" baseline="0">
              <a:solidFill>
                <a:sysClr val="windowText" lastClr="000000"/>
              </a:solidFill>
              <a:latin typeface="Times New Roman" pitchFamily="18" charset="0"/>
              <a:cs typeface="Times New Roman" pitchFamily="18" charset="0"/>
            </a:rPr>
            <a:t>- </a:t>
          </a:r>
          <a:r>
            <a:rPr lang="vi-VN" sz="1400" i="0" baseline="0">
              <a:solidFill>
                <a:sysClr val="windowText" lastClr="000000"/>
              </a:solidFill>
              <a:latin typeface="Times New Roman" pitchFamily="18" charset="0"/>
              <a:cs typeface="Times New Roman" pitchFamily="18" charset="0"/>
            </a:rPr>
            <a:t>Chọn Sheet "</a:t>
          </a:r>
          <a:r>
            <a:rPr lang="vi-VN" sz="1400" b="1" i="0" baseline="0">
              <a:solidFill>
                <a:sysClr val="windowText" lastClr="000000"/>
              </a:solidFill>
              <a:latin typeface="Times New Roman" pitchFamily="18" charset="0"/>
              <a:cs typeface="Times New Roman" pitchFamily="18" charset="0"/>
            </a:rPr>
            <a:t>TT chung</a:t>
          </a:r>
          <a:r>
            <a:rPr lang="vi-VN" sz="1400" i="0" baseline="0">
              <a:solidFill>
                <a:sysClr val="windowText" lastClr="000000"/>
              </a:solidFill>
              <a:latin typeface="Times New Roman" pitchFamily="18" charset="0"/>
              <a:cs typeface="Times New Roman" pitchFamily="18" charset="0"/>
            </a:rPr>
            <a:t>" </a:t>
          </a:r>
          <a:endParaRPr lang="en-US" sz="1400" i="0" baseline="0">
            <a:solidFill>
              <a:sysClr val="windowText" lastClr="000000"/>
            </a:solidFill>
            <a:latin typeface="Times New Roman" pitchFamily="18" charset="0"/>
            <a:cs typeface="Times New Roman" pitchFamily="18" charset="0"/>
          </a:endParaRPr>
        </a:p>
        <a:p>
          <a:pPr algn="l"/>
          <a:r>
            <a:rPr lang="en-US" sz="1400" i="0" baseline="0">
              <a:solidFill>
                <a:srgbClr val="C00000"/>
              </a:solidFill>
              <a:latin typeface="Times New Roman" pitchFamily="18" charset="0"/>
              <a:cs typeface="Times New Roman" pitchFamily="18" charset="0"/>
            </a:rPr>
            <a:t>Nhập thông tin từ dòng thứ 4 đến dòng 14 tương ứng với thông tin của khách hàng.</a:t>
          </a:r>
        </a:p>
        <a:p>
          <a:pPr algn="l"/>
          <a:endParaRPr lang="en-US" sz="1400" i="0" baseline="0">
            <a:solidFill>
              <a:sysClr val="windowText" lastClr="000000"/>
            </a:solidFill>
            <a:latin typeface="Times New Roman" pitchFamily="18" charset="0"/>
            <a:cs typeface="Times New Roman" pitchFamily="18" charset="0"/>
          </a:endParaRPr>
        </a:p>
        <a:p>
          <a:pPr algn="l"/>
          <a:r>
            <a:rPr lang="en-US" sz="1400" i="0" baseline="0">
              <a:solidFill>
                <a:sysClr val="windowText" lastClr="000000"/>
              </a:solidFill>
              <a:latin typeface="Times New Roman" pitchFamily="18" charset="0"/>
              <a:cs typeface="Times New Roman" pitchFamily="18" charset="0"/>
            </a:rPr>
            <a:t>- </a:t>
          </a:r>
          <a:r>
            <a:rPr lang="vi-VN" sz="1400" i="0" baseline="0">
              <a:solidFill>
                <a:sysClr val="windowText" lastClr="000000"/>
              </a:solidFill>
              <a:latin typeface="Times New Roman" pitchFamily="18" charset="0"/>
              <a:cs typeface="Times New Roman" pitchFamily="18" charset="0"/>
            </a:rPr>
            <a:t>Bấm nút </a:t>
          </a:r>
          <a:r>
            <a:rPr lang="en-US" sz="1400" i="0" baseline="0">
              <a:solidFill>
                <a:sysClr val="windowText" lastClr="000000"/>
              </a:solidFill>
              <a:latin typeface="Times New Roman" pitchFamily="18" charset="0"/>
              <a:cs typeface="Times New Roman" pitchFamily="18" charset="0"/>
            </a:rPr>
            <a:t>" </a:t>
          </a:r>
          <a:r>
            <a:rPr lang="en-US" sz="1400" b="1" i="0" baseline="0">
              <a:solidFill>
                <a:sysClr val="windowText" lastClr="000000"/>
              </a:solidFill>
              <a:latin typeface="Times New Roman" pitchFamily="18" charset="0"/>
              <a:cs typeface="Times New Roman" pitchFamily="18" charset="0"/>
            </a:rPr>
            <a:t>BẤM ĐỂ CHỌN FILE XUẤT RA TỪ IPCAS</a:t>
          </a:r>
          <a:r>
            <a:rPr lang="en-US" sz="1400" i="0" baseline="0">
              <a:solidFill>
                <a:sysClr val="windowText" lastClr="000000"/>
              </a:solidFill>
              <a:latin typeface="Times New Roman" pitchFamily="18" charset="0"/>
              <a:cs typeface="Times New Roman" pitchFamily="18" charset="0"/>
            </a:rPr>
            <a:t>"  -&gt; </a:t>
          </a:r>
          <a:r>
            <a:rPr lang="vi-VN" sz="1400" i="0" baseline="0">
              <a:solidFill>
                <a:sysClr val="windowText" lastClr="000000"/>
              </a:solidFill>
              <a:latin typeface="Times New Roman" pitchFamily="18" charset="0"/>
              <a:cs typeface="Times New Roman" pitchFamily="18" charset="0"/>
            </a:rPr>
            <a:t>và chọn đến file vừa xuất ở trên</a:t>
          </a:r>
          <a:r>
            <a:rPr lang="en-US" sz="1400" i="0" baseline="0">
              <a:solidFill>
                <a:sysClr val="windowText" lastClr="000000"/>
              </a:solidFill>
              <a:latin typeface="Times New Roman" pitchFamily="18" charset="0"/>
              <a:cs typeface="Times New Roman" pitchFamily="18" charset="0"/>
            </a:rPr>
            <a:t>.</a:t>
          </a:r>
          <a:r>
            <a:rPr lang="vi-VN" sz="1400" i="0" baseline="0">
              <a:solidFill>
                <a:sysClr val="windowText" lastClr="000000"/>
              </a:solidFill>
              <a:latin typeface="Times New Roman" pitchFamily="18" charset="0"/>
              <a:cs typeface="Times New Roman" pitchFamily="18" charset="0"/>
            </a:rPr>
            <a:t> </a:t>
          </a:r>
          <a:endParaRPr lang="en-US" sz="1400" i="0" baseline="0">
            <a:solidFill>
              <a:sysClr val="windowText" lastClr="000000"/>
            </a:solidFill>
            <a:latin typeface="Times New Roman" pitchFamily="18" charset="0"/>
            <a:cs typeface="Times New Roman" pitchFamily="18" charset="0"/>
          </a:endParaRPr>
        </a:p>
        <a:p>
          <a:pPr algn="l"/>
          <a:endParaRPr lang="en-US" sz="1400" i="0" baseline="0">
            <a:solidFill>
              <a:sysClr val="windowText" lastClr="000000"/>
            </a:solidFill>
            <a:latin typeface="Times New Roman" pitchFamily="18" charset="0"/>
            <a:cs typeface="Times New Roman" pitchFamily="18" charset="0"/>
          </a:endParaRPr>
        </a:p>
        <a:p>
          <a:pPr algn="l"/>
          <a:endParaRPr lang="en-US" sz="1400" i="0" baseline="0">
            <a:solidFill>
              <a:sysClr val="windowText" lastClr="000000"/>
            </a:solidFill>
            <a:latin typeface="Times New Roman" pitchFamily="18" charset="0"/>
            <a:cs typeface="Times New Roman" pitchFamily="18" charset="0"/>
          </a:endParaRPr>
        </a:p>
        <a:p>
          <a:pPr algn="l"/>
          <a:endParaRPr lang="en-US" sz="1400" i="0" baseline="0">
            <a:solidFill>
              <a:sysClr val="windowText" lastClr="000000"/>
            </a:solidFill>
            <a:latin typeface="Times New Roman" pitchFamily="18" charset="0"/>
            <a:cs typeface="Times New Roman" pitchFamily="18" charset="0"/>
          </a:endParaRPr>
        </a:p>
        <a:p>
          <a:pPr algn="l"/>
          <a:endParaRPr lang="en-US" sz="1400" i="0" baseline="0">
            <a:solidFill>
              <a:sysClr val="windowText" lastClr="000000"/>
            </a:solidFill>
            <a:latin typeface="Times New Roman" pitchFamily="18" charset="0"/>
            <a:cs typeface="Times New Roman" pitchFamily="18" charset="0"/>
          </a:endParaRPr>
        </a:p>
        <a:p>
          <a:pPr algn="l"/>
          <a:endParaRPr lang="en-US" sz="1400" i="0" baseline="0">
            <a:solidFill>
              <a:sysClr val="windowText" lastClr="000000"/>
            </a:solidFill>
            <a:latin typeface="Times New Roman" pitchFamily="18" charset="0"/>
            <a:cs typeface="Times New Roman" pitchFamily="18" charset="0"/>
          </a:endParaRPr>
        </a:p>
        <a:p>
          <a:pPr algn="l"/>
          <a:endParaRPr lang="en-US" sz="1400" i="0" baseline="0">
            <a:solidFill>
              <a:sysClr val="windowText" lastClr="000000"/>
            </a:solidFill>
            <a:latin typeface="Times New Roman" pitchFamily="18" charset="0"/>
            <a:cs typeface="Times New Roman" pitchFamily="18" charset="0"/>
          </a:endParaRPr>
        </a:p>
        <a:p>
          <a:pPr algn="l"/>
          <a:endParaRPr lang="en-US" sz="1400" i="0" baseline="0">
            <a:solidFill>
              <a:sysClr val="windowText" lastClr="000000"/>
            </a:solidFill>
            <a:latin typeface="Times New Roman" pitchFamily="18" charset="0"/>
            <a:cs typeface="Times New Roman" pitchFamily="18" charset="0"/>
          </a:endParaRPr>
        </a:p>
        <a:p>
          <a:pPr algn="l"/>
          <a:endParaRPr lang="en-US" sz="1400" i="0" baseline="0">
            <a:solidFill>
              <a:sysClr val="windowText" lastClr="000000"/>
            </a:solidFill>
            <a:latin typeface="Times New Roman" pitchFamily="18" charset="0"/>
            <a:cs typeface="Times New Roman" pitchFamily="18" charset="0"/>
          </a:endParaRPr>
        </a:p>
        <a:p>
          <a:pPr algn="l"/>
          <a:endParaRPr lang="en-US" sz="1400" i="0" baseline="0">
            <a:solidFill>
              <a:sysClr val="windowText" lastClr="000000"/>
            </a:solidFill>
            <a:latin typeface="Times New Roman" pitchFamily="18" charset="0"/>
            <a:cs typeface="Times New Roman" pitchFamily="18" charset="0"/>
          </a:endParaRPr>
        </a:p>
        <a:p>
          <a:pPr algn="l"/>
          <a:r>
            <a:rPr lang="en-US" sz="1400" b="1" i="0" baseline="0">
              <a:solidFill>
                <a:sysClr val="windowText" lastClr="000000"/>
              </a:solidFill>
              <a:latin typeface="Times New Roman" pitchFamily="18" charset="0"/>
              <a:cs typeface="Times New Roman" pitchFamily="18" charset="0"/>
            </a:rPr>
            <a:t>BƯỚC 4</a:t>
          </a:r>
          <a:r>
            <a:rPr lang="en-US" sz="1400" i="0" baseline="0">
              <a:solidFill>
                <a:sysClr val="windowText" lastClr="000000"/>
              </a:solidFill>
              <a:latin typeface="Times New Roman" pitchFamily="18" charset="0"/>
              <a:cs typeface="Times New Roman" pitchFamily="18" charset="0"/>
            </a:rPr>
            <a:t>: Tại sheet "</a:t>
          </a:r>
          <a:r>
            <a:rPr lang="en-US" sz="1400" b="1" i="0" baseline="0">
              <a:solidFill>
                <a:sysClr val="windowText" lastClr="000000"/>
              </a:solidFill>
              <a:latin typeface="Times New Roman" pitchFamily="18" charset="0"/>
              <a:cs typeface="Times New Roman" pitchFamily="18" charset="0"/>
            </a:rPr>
            <a:t>01-TC</a:t>
          </a:r>
          <a:r>
            <a:rPr lang="en-US" sz="1400" i="0" baseline="0">
              <a:solidFill>
                <a:sysClr val="windowText" lastClr="000000"/>
              </a:solidFill>
              <a:latin typeface="Times New Roman" pitchFamily="18" charset="0"/>
              <a:cs typeface="Times New Roman" pitchFamily="18" charset="0"/>
            </a:rPr>
            <a:t>"</a:t>
          </a:r>
        </a:p>
        <a:p>
          <a:pPr algn="l"/>
          <a:r>
            <a:rPr lang="en-US" sz="1400" i="0" baseline="0">
              <a:solidFill>
                <a:sysClr val="windowText" lastClr="000000"/>
              </a:solidFill>
              <a:latin typeface="Times New Roman" pitchFamily="18" charset="0"/>
              <a:cs typeface="Times New Roman" pitchFamily="18" charset="0"/>
            </a:rPr>
            <a:t>- Người dùng điều chỉnh (mặc định là trước 5 ngày của ngày kỳ tính điểm) ngày thu thập thông tin khách hàng tại ô mũi tên màu đỏ.</a:t>
          </a:r>
        </a:p>
        <a:p>
          <a:pPr algn="l"/>
          <a:r>
            <a:rPr lang="en-US" sz="1400" i="1" baseline="0">
              <a:solidFill>
                <a:sysClr val="windowText" lastClr="000000"/>
              </a:solidFill>
              <a:latin typeface="Times New Roman" pitchFamily="18" charset="0"/>
              <a:cs typeface="Times New Roman" pitchFamily="18" charset="0"/>
            </a:rPr>
            <a:t>- Lưu ý: nếu "</a:t>
          </a:r>
          <a:r>
            <a:rPr lang="en-US" sz="1400" b="1" i="1" baseline="0">
              <a:solidFill>
                <a:sysClr val="windowText" lastClr="000000"/>
              </a:solidFill>
              <a:latin typeface="Times New Roman" pitchFamily="18" charset="0"/>
              <a:cs typeface="Times New Roman" pitchFamily="18" charset="0"/>
            </a:rPr>
            <a:t>Địa chỉ</a:t>
          </a:r>
          <a:r>
            <a:rPr lang="en-US" sz="1400" i="1" baseline="0">
              <a:solidFill>
                <a:sysClr val="windowText" lastClr="000000"/>
              </a:solidFill>
              <a:latin typeface="Times New Roman" pitchFamily="18" charset="0"/>
              <a:cs typeface="Times New Roman" pitchFamily="18" charset="0"/>
            </a:rPr>
            <a:t>" khách hàng chưa đúng, CBTD cần điều chỉnh lại và thực hiện lại từ đầu</a:t>
          </a:r>
          <a:r>
            <a:rPr lang="en-US" sz="1400" i="0" baseline="0">
              <a:solidFill>
                <a:sysClr val="windowText" lastClr="000000"/>
              </a:solidFill>
              <a:latin typeface="Times New Roman" pitchFamily="18" charset="0"/>
              <a:cs typeface="Times New Roman" pitchFamily="18" charset="0"/>
            </a:rPr>
            <a:t>.</a:t>
          </a:r>
        </a:p>
        <a:p>
          <a:pPr algn="l"/>
          <a:endParaRPr lang="en-US" sz="1400" i="0" baseline="0">
            <a:solidFill>
              <a:sysClr val="windowText" lastClr="000000"/>
            </a:solidFill>
            <a:latin typeface="Times New Roman" pitchFamily="18" charset="0"/>
            <a:cs typeface="Times New Roman" pitchFamily="18" charset="0"/>
          </a:endParaRPr>
        </a:p>
        <a:p>
          <a:pPr algn="l"/>
          <a:endParaRPr lang="en-US" sz="1400" i="0" baseline="0">
            <a:solidFill>
              <a:sysClr val="windowText" lastClr="000000"/>
            </a:solidFill>
            <a:latin typeface="Times New Roman" pitchFamily="18" charset="0"/>
            <a:cs typeface="Times New Roman" pitchFamily="18" charset="0"/>
          </a:endParaRPr>
        </a:p>
        <a:p>
          <a:pPr algn="l"/>
          <a:endParaRPr lang="en-US" sz="1400" i="0" baseline="0">
            <a:solidFill>
              <a:sysClr val="windowText" lastClr="000000"/>
            </a:solidFill>
            <a:latin typeface="Times New Roman" pitchFamily="18" charset="0"/>
            <a:cs typeface="Times New Roman" pitchFamily="18" charset="0"/>
          </a:endParaRPr>
        </a:p>
        <a:p>
          <a:pPr algn="l"/>
          <a:endParaRPr lang="en-US" sz="1400" i="0" baseline="0">
            <a:solidFill>
              <a:sysClr val="windowText" lastClr="000000"/>
            </a:solidFill>
            <a:latin typeface="Times New Roman" pitchFamily="18" charset="0"/>
            <a:cs typeface="Times New Roman" pitchFamily="18" charset="0"/>
          </a:endParaRPr>
        </a:p>
        <a:p>
          <a:pPr algn="l"/>
          <a:endParaRPr lang="en-US" sz="1400" i="0" baseline="0">
            <a:solidFill>
              <a:sysClr val="windowText" lastClr="000000"/>
            </a:solidFill>
            <a:latin typeface="Times New Roman" pitchFamily="18" charset="0"/>
            <a:cs typeface="Times New Roman" pitchFamily="18" charset="0"/>
          </a:endParaRPr>
        </a:p>
        <a:p>
          <a:pPr algn="l"/>
          <a:endParaRPr lang="en-US" sz="1400" i="0" baseline="0">
            <a:solidFill>
              <a:sysClr val="windowText" lastClr="000000"/>
            </a:solidFill>
            <a:latin typeface="Times New Roman" pitchFamily="18" charset="0"/>
            <a:cs typeface="Times New Roman" pitchFamily="18" charset="0"/>
          </a:endParaRPr>
        </a:p>
        <a:p>
          <a:pPr algn="l"/>
          <a:endParaRPr lang="en-US" sz="1400" i="0" baseline="0">
            <a:solidFill>
              <a:sysClr val="windowText" lastClr="000000"/>
            </a:solidFill>
            <a:latin typeface="Times New Roman" pitchFamily="18" charset="0"/>
            <a:cs typeface="Times New Roman" pitchFamily="18" charset="0"/>
          </a:endParaRPr>
        </a:p>
        <a:p>
          <a:pPr algn="l"/>
          <a:r>
            <a:rPr lang="en-US" sz="1300" b="1" i="1" u="sng" baseline="0">
              <a:solidFill>
                <a:srgbClr val="C00000"/>
              </a:solidFill>
              <a:latin typeface="Times New Roman" pitchFamily="18" charset="0"/>
              <a:cs typeface="Times New Roman" pitchFamily="18" charset="0"/>
            </a:rPr>
            <a:t>Ghi chú</a:t>
          </a:r>
          <a:r>
            <a:rPr lang="en-US" sz="1300" i="1" baseline="0">
              <a:solidFill>
                <a:srgbClr val="C00000"/>
              </a:solidFill>
              <a:latin typeface="Times New Roman" pitchFamily="18" charset="0"/>
              <a:cs typeface="Times New Roman" pitchFamily="18" charset="0"/>
            </a:rPr>
            <a:t>: File này được chỉnh sửa và hướng dẫn lại từ file gốc của Chi nhánh Thanh Hóa</a:t>
          </a:r>
        </a:p>
        <a:p>
          <a:pPr algn="l"/>
          <a:endParaRPr lang="en-US" sz="1400" i="0" baseline="0">
            <a:solidFill>
              <a:sysClr val="windowText" lastClr="000000"/>
            </a:solidFill>
            <a:latin typeface="Times New Roman" pitchFamily="18" charset="0"/>
            <a:cs typeface="Times New Roman" pitchFamily="18" charset="0"/>
          </a:endParaRPr>
        </a:p>
        <a:p>
          <a:pPr algn="l"/>
          <a:endParaRPr lang="en-US" sz="1400" i="0">
            <a:solidFill>
              <a:sysClr val="windowText" lastClr="000000"/>
            </a:solidFill>
            <a:latin typeface="Times New Roman" pitchFamily="18" charset="0"/>
            <a:cs typeface="Times New Roman" pitchFamily="18" charset="0"/>
          </a:endParaRPr>
        </a:p>
        <a:p>
          <a:pPr algn="l"/>
          <a:endParaRPr lang="en-US" sz="1400" i="1">
            <a:solidFill>
              <a:sysClr val="windowText" lastClr="000000"/>
            </a:solidFill>
            <a:latin typeface="Times New Roman" pitchFamily="18" charset="0"/>
            <a:cs typeface="Times New Roman" pitchFamily="18" charset="0"/>
          </a:endParaRPr>
        </a:p>
        <a:p>
          <a:pPr algn="l"/>
          <a:endParaRPr lang="en-US" sz="1400" i="1">
            <a:solidFill>
              <a:sysClr val="windowText" lastClr="000000"/>
            </a:solidFill>
            <a:latin typeface="Times New Roman" pitchFamily="18" charset="0"/>
            <a:cs typeface="Times New Roman" pitchFamily="18" charset="0"/>
          </a:endParaRPr>
        </a:p>
        <a:p>
          <a:pPr algn="l"/>
          <a:endParaRPr lang="en-US" sz="1400" i="1">
            <a:solidFill>
              <a:sysClr val="windowText" lastClr="000000"/>
            </a:solidFill>
            <a:latin typeface="Times New Roman" pitchFamily="18" charset="0"/>
            <a:cs typeface="Times New Roman" pitchFamily="18" charset="0"/>
          </a:endParaRPr>
        </a:p>
        <a:p>
          <a:pPr algn="l"/>
          <a:r>
            <a:rPr lang="vi-VN" sz="1400" i="1">
              <a:solidFill>
                <a:sysClr val="windowText" lastClr="000000"/>
              </a:solidFill>
              <a:latin typeface="Times New Roman" pitchFamily="18" charset="0"/>
              <a:cs typeface="Times New Roman" pitchFamily="18" charset="0"/>
            </a:rPr>
            <a:t> </a:t>
          </a:r>
          <a:endParaRPr lang="en-US" sz="1400" i="1">
            <a:solidFill>
              <a:sysClr val="windowText" lastClr="000000"/>
            </a:solidFill>
            <a:latin typeface="Times New Roman" pitchFamily="18" charset="0"/>
            <a:cs typeface="Times New Roman" pitchFamily="18" charset="0"/>
          </a:endParaRPr>
        </a:p>
      </xdr:txBody>
    </xdr:sp>
    <xdr:clientData/>
  </xdr:twoCellAnchor>
  <xdr:twoCellAnchor editAs="oneCell">
    <xdr:from>
      <xdr:col>4</xdr:col>
      <xdr:colOff>485775</xdr:colOff>
      <xdr:row>18</xdr:row>
      <xdr:rowOff>104775</xdr:rowOff>
    </xdr:from>
    <xdr:to>
      <xdr:col>12</xdr:col>
      <xdr:colOff>312350</xdr:colOff>
      <xdr:row>37</xdr:row>
      <xdr:rowOff>49590</xdr:rowOff>
    </xdr:to>
    <xdr:pic>
      <xdr:nvPicPr>
        <xdr:cNvPr id="9" name="Picture 8"/>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533775" y="4391025"/>
          <a:ext cx="5922575" cy="4469190"/>
        </a:xfrm>
        <a:prstGeom prst="rect">
          <a:avLst/>
        </a:prstGeom>
      </xdr:spPr>
    </xdr:pic>
    <xdr:clientData/>
  </xdr:twoCellAnchor>
  <xdr:twoCellAnchor editAs="oneCell">
    <xdr:from>
      <xdr:col>4</xdr:col>
      <xdr:colOff>676275</xdr:colOff>
      <xdr:row>37</xdr:row>
      <xdr:rowOff>152401</xdr:rowOff>
    </xdr:from>
    <xdr:to>
      <xdr:col>13</xdr:col>
      <xdr:colOff>133350</xdr:colOff>
      <xdr:row>54</xdr:row>
      <xdr:rowOff>57150</xdr:rowOff>
    </xdr:to>
    <xdr:pic>
      <xdr:nvPicPr>
        <xdr:cNvPr id="10" name="Picture 9"/>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3724275" y="8963026"/>
          <a:ext cx="6315075" cy="3952874"/>
        </a:xfrm>
        <a:prstGeom prst="rect">
          <a:avLst/>
        </a:prstGeom>
      </xdr:spPr>
    </xdr:pic>
    <xdr:clientData/>
  </xdr:twoCellAnchor>
  <xdr:twoCellAnchor editAs="oneCell">
    <xdr:from>
      <xdr:col>5</xdr:col>
      <xdr:colOff>0</xdr:colOff>
      <xdr:row>55</xdr:row>
      <xdr:rowOff>0</xdr:rowOff>
    </xdr:from>
    <xdr:to>
      <xdr:col>13</xdr:col>
      <xdr:colOff>123825</xdr:colOff>
      <xdr:row>69</xdr:row>
      <xdr:rowOff>133350</xdr:rowOff>
    </xdr:to>
    <xdr:pic>
      <xdr:nvPicPr>
        <xdr:cNvPr id="3" name="Picture 2"/>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3810000" y="13096875"/>
          <a:ext cx="6219825" cy="34671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239"/>
  <sheetViews>
    <sheetView view="pageBreakPreview" zoomScaleNormal="100" zoomScaleSheetLayoutView="100" workbookViewId="0">
      <selection activeCell="I11" sqref="I11"/>
    </sheetView>
  </sheetViews>
  <sheetFormatPr defaultColWidth="7" defaultRowHeight="15" x14ac:dyDescent="0.25"/>
  <cols>
    <col min="1" max="1" width="4.33203125" style="45" customWidth="1"/>
    <col min="2" max="2" width="22" style="46" customWidth="1"/>
    <col min="3" max="3" width="22" style="46" hidden="1" customWidth="1"/>
    <col min="4" max="4" width="6.88671875" style="46" hidden="1" customWidth="1"/>
    <col min="5" max="5" width="28.33203125" style="46" customWidth="1"/>
    <col min="6" max="6" width="10.6640625" style="45" customWidth="1"/>
    <col min="7" max="7" width="9" style="47" customWidth="1"/>
    <col min="8" max="258" width="7" style="47"/>
    <col min="259" max="259" width="4.33203125" style="47" customWidth="1"/>
    <col min="260" max="260" width="22" style="47" customWidth="1"/>
    <col min="261" max="261" width="28.33203125" style="47" customWidth="1"/>
    <col min="262" max="263" width="10.6640625" style="47" customWidth="1"/>
    <col min="264" max="514" width="7" style="47"/>
    <col min="515" max="515" width="4.33203125" style="47" customWidth="1"/>
    <col min="516" max="516" width="22" style="47" customWidth="1"/>
    <col min="517" max="517" width="28.33203125" style="47" customWidth="1"/>
    <col min="518" max="519" width="10.6640625" style="47" customWidth="1"/>
    <col min="520" max="770" width="7" style="47"/>
    <col min="771" max="771" width="4.33203125" style="47" customWidth="1"/>
    <col min="772" max="772" width="22" style="47" customWidth="1"/>
    <col min="773" max="773" width="28.33203125" style="47" customWidth="1"/>
    <col min="774" max="775" width="10.6640625" style="47" customWidth="1"/>
    <col min="776" max="1026" width="7" style="47"/>
    <col min="1027" max="1027" width="4.33203125" style="47" customWidth="1"/>
    <col min="1028" max="1028" width="22" style="47" customWidth="1"/>
    <col min="1029" max="1029" width="28.33203125" style="47" customWidth="1"/>
    <col min="1030" max="1031" width="10.6640625" style="47" customWidth="1"/>
    <col min="1032" max="1282" width="7" style="47"/>
    <col min="1283" max="1283" width="4.33203125" style="47" customWidth="1"/>
    <col min="1284" max="1284" width="22" style="47" customWidth="1"/>
    <col min="1285" max="1285" width="28.33203125" style="47" customWidth="1"/>
    <col min="1286" max="1287" width="10.6640625" style="47" customWidth="1"/>
    <col min="1288" max="1538" width="7" style="47"/>
    <col min="1539" max="1539" width="4.33203125" style="47" customWidth="1"/>
    <col min="1540" max="1540" width="22" style="47" customWidth="1"/>
    <col min="1541" max="1541" width="28.33203125" style="47" customWidth="1"/>
    <col min="1542" max="1543" width="10.6640625" style="47" customWidth="1"/>
    <col min="1544" max="1794" width="7" style="47"/>
    <col min="1795" max="1795" width="4.33203125" style="47" customWidth="1"/>
    <col min="1796" max="1796" width="22" style="47" customWidth="1"/>
    <col min="1797" max="1797" width="28.33203125" style="47" customWidth="1"/>
    <col min="1798" max="1799" width="10.6640625" style="47" customWidth="1"/>
    <col min="1800" max="2050" width="7" style="47"/>
    <col min="2051" max="2051" width="4.33203125" style="47" customWidth="1"/>
    <col min="2052" max="2052" width="22" style="47" customWidth="1"/>
    <col min="2053" max="2053" width="28.33203125" style="47" customWidth="1"/>
    <col min="2054" max="2055" width="10.6640625" style="47" customWidth="1"/>
    <col min="2056" max="2306" width="7" style="47"/>
    <col min="2307" max="2307" width="4.33203125" style="47" customWidth="1"/>
    <col min="2308" max="2308" width="22" style="47" customWidth="1"/>
    <col min="2309" max="2309" width="28.33203125" style="47" customWidth="1"/>
    <col min="2310" max="2311" width="10.6640625" style="47" customWidth="1"/>
    <col min="2312" max="2562" width="7" style="47"/>
    <col min="2563" max="2563" width="4.33203125" style="47" customWidth="1"/>
    <col min="2564" max="2564" width="22" style="47" customWidth="1"/>
    <col min="2565" max="2565" width="28.33203125" style="47" customWidth="1"/>
    <col min="2566" max="2567" width="10.6640625" style="47" customWidth="1"/>
    <col min="2568" max="2818" width="7" style="47"/>
    <col min="2819" max="2819" width="4.33203125" style="47" customWidth="1"/>
    <col min="2820" max="2820" width="22" style="47" customWidth="1"/>
    <col min="2821" max="2821" width="28.33203125" style="47" customWidth="1"/>
    <col min="2822" max="2823" width="10.6640625" style="47" customWidth="1"/>
    <col min="2824" max="3074" width="7" style="47"/>
    <col min="3075" max="3075" width="4.33203125" style="47" customWidth="1"/>
    <col min="3076" max="3076" width="22" style="47" customWidth="1"/>
    <col min="3077" max="3077" width="28.33203125" style="47" customWidth="1"/>
    <col min="3078" max="3079" width="10.6640625" style="47" customWidth="1"/>
    <col min="3080" max="3330" width="7" style="47"/>
    <col min="3331" max="3331" width="4.33203125" style="47" customWidth="1"/>
    <col min="3332" max="3332" width="22" style="47" customWidth="1"/>
    <col min="3333" max="3333" width="28.33203125" style="47" customWidth="1"/>
    <col min="3334" max="3335" width="10.6640625" style="47" customWidth="1"/>
    <col min="3336" max="3586" width="7" style="47"/>
    <col min="3587" max="3587" width="4.33203125" style="47" customWidth="1"/>
    <col min="3588" max="3588" width="22" style="47" customWidth="1"/>
    <col min="3589" max="3589" width="28.33203125" style="47" customWidth="1"/>
    <col min="3590" max="3591" width="10.6640625" style="47" customWidth="1"/>
    <col min="3592" max="3842" width="7" style="47"/>
    <col min="3843" max="3843" width="4.33203125" style="47" customWidth="1"/>
    <col min="3844" max="3844" width="22" style="47" customWidth="1"/>
    <col min="3845" max="3845" width="28.33203125" style="47" customWidth="1"/>
    <col min="3846" max="3847" width="10.6640625" style="47" customWidth="1"/>
    <col min="3848" max="4098" width="7" style="47"/>
    <col min="4099" max="4099" width="4.33203125" style="47" customWidth="1"/>
    <col min="4100" max="4100" width="22" style="47" customWidth="1"/>
    <col min="4101" max="4101" width="28.33203125" style="47" customWidth="1"/>
    <col min="4102" max="4103" width="10.6640625" style="47" customWidth="1"/>
    <col min="4104" max="4354" width="7" style="47"/>
    <col min="4355" max="4355" width="4.33203125" style="47" customWidth="1"/>
    <col min="4356" max="4356" width="22" style="47" customWidth="1"/>
    <col min="4357" max="4357" width="28.33203125" style="47" customWidth="1"/>
    <col min="4358" max="4359" width="10.6640625" style="47" customWidth="1"/>
    <col min="4360" max="4610" width="7" style="47"/>
    <col min="4611" max="4611" width="4.33203125" style="47" customWidth="1"/>
    <col min="4612" max="4612" width="22" style="47" customWidth="1"/>
    <col min="4613" max="4613" width="28.33203125" style="47" customWidth="1"/>
    <col min="4614" max="4615" width="10.6640625" style="47" customWidth="1"/>
    <col min="4616" max="4866" width="7" style="47"/>
    <col min="4867" max="4867" width="4.33203125" style="47" customWidth="1"/>
    <col min="4868" max="4868" width="22" style="47" customWidth="1"/>
    <col min="4869" max="4869" width="28.33203125" style="47" customWidth="1"/>
    <col min="4870" max="4871" width="10.6640625" style="47" customWidth="1"/>
    <col min="4872" max="5122" width="7" style="47"/>
    <col min="5123" max="5123" width="4.33203125" style="47" customWidth="1"/>
    <col min="5124" max="5124" width="22" style="47" customWidth="1"/>
    <col min="5125" max="5125" width="28.33203125" style="47" customWidth="1"/>
    <col min="5126" max="5127" width="10.6640625" style="47" customWidth="1"/>
    <col min="5128" max="5378" width="7" style="47"/>
    <col min="5379" max="5379" width="4.33203125" style="47" customWidth="1"/>
    <col min="5380" max="5380" width="22" style="47" customWidth="1"/>
    <col min="5381" max="5381" width="28.33203125" style="47" customWidth="1"/>
    <col min="5382" max="5383" width="10.6640625" style="47" customWidth="1"/>
    <col min="5384" max="5634" width="7" style="47"/>
    <col min="5635" max="5635" width="4.33203125" style="47" customWidth="1"/>
    <col min="5636" max="5636" width="22" style="47" customWidth="1"/>
    <col min="5637" max="5637" width="28.33203125" style="47" customWidth="1"/>
    <col min="5638" max="5639" width="10.6640625" style="47" customWidth="1"/>
    <col min="5640" max="5890" width="7" style="47"/>
    <col min="5891" max="5891" width="4.33203125" style="47" customWidth="1"/>
    <col min="5892" max="5892" width="22" style="47" customWidth="1"/>
    <col min="5893" max="5893" width="28.33203125" style="47" customWidth="1"/>
    <col min="5894" max="5895" width="10.6640625" style="47" customWidth="1"/>
    <col min="5896" max="6146" width="7" style="47"/>
    <col min="6147" max="6147" width="4.33203125" style="47" customWidth="1"/>
    <col min="6148" max="6148" width="22" style="47" customWidth="1"/>
    <col min="6149" max="6149" width="28.33203125" style="47" customWidth="1"/>
    <col min="6150" max="6151" width="10.6640625" style="47" customWidth="1"/>
    <col min="6152" max="6402" width="7" style="47"/>
    <col min="6403" max="6403" width="4.33203125" style="47" customWidth="1"/>
    <col min="6404" max="6404" width="22" style="47" customWidth="1"/>
    <col min="6405" max="6405" width="28.33203125" style="47" customWidth="1"/>
    <col min="6406" max="6407" width="10.6640625" style="47" customWidth="1"/>
    <col min="6408" max="6658" width="7" style="47"/>
    <col min="6659" max="6659" width="4.33203125" style="47" customWidth="1"/>
    <col min="6660" max="6660" width="22" style="47" customWidth="1"/>
    <col min="6661" max="6661" width="28.33203125" style="47" customWidth="1"/>
    <col min="6662" max="6663" width="10.6640625" style="47" customWidth="1"/>
    <col min="6664" max="6914" width="7" style="47"/>
    <col min="6915" max="6915" width="4.33203125" style="47" customWidth="1"/>
    <col min="6916" max="6916" width="22" style="47" customWidth="1"/>
    <col min="6917" max="6917" width="28.33203125" style="47" customWidth="1"/>
    <col min="6918" max="6919" width="10.6640625" style="47" customWidth="1"/>
    <col min="6920" max="7170" width="7" style="47"/>
    <col min="7171" max="7171" width="4.33203125" style="47" customWidth="1"/>
    <col min="7172" max="7172" width="22" style="47" customWidth="1"/>
    <col min="7173" max="7173" width="28.33203125" style="47" customWidth="1"/>
    <col min="7174" max="7175" width="10.6640625" style="47" customWidth="1"/>
    <col min="7176" max="7426" width="7" style="47"/>
    <col min="7427" max="7427" width="4.33203125" style="47" customWidth="1"/>
    <col min="7428" max="7428" width="22" style="47" customWidth="1"/>
    <col min="7429" max="7429" width="28.33203125" style="47" customWidth="1"/>
    <col min="7430" max="7431" width="10.6640625" style="47" customWidth="1"/>
    <col min="7432" max="7682" width="7" style="47"/>
    <col min="7683" max="7683" width="4.33203125" style="47" customWidth="1"/>
    <col min="7684" max="7684" width="22" style="47" customWidth="1"/>
    <col min="7685" max="7685" width="28.33203125" style="47" customWidth="1"/>
    <col min="7686" max="7687" width="10.6640625" style="47" customWidth="1"/>
    <col min="7688" max="7938" width="7" style="47"/>
    <col min="7939" max="7939" width="4.33203125" style="47" customWidth="1"/>
    <col min="7940" max="7940" width="22" style="47" customWidth="1"/>
    <col min="7941" max="7941" width="28.33203125" style="47" customWidth="1"/>
    <col min="7942" max="7943" width="10.6640625" style="47" customWidth="1"/>
    <col min="7944" max="8194" width="7" style="47"/>
    <col min="8195" max="8195" width="4.33203125" style="47" customWidth="1"/>
    <col min="8196" max="8196" width="22" style="47" customWidth="1"/>
    <col min="8197" max="8197" width="28.33203125" style="47" customWidth="1"/>
    <col min="8198" max="8199" width="10.6640625" style="47" customWidth="1"/>
    <col min="8200" max="8450" width="7" style="47"/>
    <col min="8451" max="8451" width="4.33203125" style="47" customWidth="1"/>
    <col min="8452" max="8452" width="22" style="47" customWidth="1"/>
    <col min="8453" max="8453" width="28.33203125" style="47" customWidth="1"/>
    <col min="8454" max="8455" width="10.6640625" style="47" customWidth="1"/>
    <col min="8456" max="8706" width="7" style="47"/>
    <col min="8707" max="8707" width="4.33203125" style="47" customWidth="1"/>
    <col min="8708" max="8708" width="22" style="47" customWidth="1"/>
    <col min="8709" max="8709" width="28.33203125" style="47" customWidth="1"/>
    <col min="8710" max="8711" width="10.6640625" style="47" customWidth="1"/>
    <col min="8712" max="8962" width="7" style="47"/>
    <col min="8963" max="8963" width="4.33203125" style="47" customWidth="1"/>
    <col min="8964" max="8964" width="22" style="47" customWidth="1"/>
    <col min="8965" max="8965" width="28.33203125" style="47" customWidth="1"/>
    <col min="8966" max="8967" width="10.6640625" style="47" customWidth="1"/>
    <col min="8968" max="9218" width="7" style="47"/>
    <col min="9219" max="9219" width="4.33203125" style="47" customWidth="1"/>
    <col min="9220" max="9220" width="22" style="47" customWidth="1"/>
    <col min="9221" max="9221" width="28.33203125" style="47" customWidth="1"/>
    <col min="9222" max="9223" width="10.6640625" style="47" customWidth="1"/>
    <col min="9224" max="9474" width="7" style="47"/>
    <col min="9475" max="9475" width="4.33203125" style="47" customWidth="1"/>
    <col min="9476" max="9476" width="22" style="47" customWidth="1"/>
    <col min="9477" max="9477" width="28.33203125" style="47" customWidth="1"/>
    <col min="9478" max="9479" width="10.6640625" style="47" customWidth="1"/>
    <col min="9480" max="9730" width="7" style="47"/>
    <col min="9731" max="9731" width="4.33203125" style="47" customWidth="1"/>
    <col min="9732" max="9732" width="22" style="47" customWidth="1"/>
    <col min="9733" max="9733" width="28.33203125" style="47" customWidth="1"/>
    <col min="9734" max="9735" width="10.6640625" style="47" customWidth="1"/>
    <col min="9736" max="9986" width="7" style="47"/>
    <col min="9987" max="9987" width="4.33203125" style="47" customWidth="1"/>
    <col min="9988" max="9988" width="22" style="47" customWidth="1"/>
    <col min="9989" max="9989" width="28.33203125" style="47" customWidth="1"/>
    <col min="9990" max="9991" width="10.6640625" style="47" customWidth="1"/>
    <col min="9992" max="10242" width="7" style="47"/>
    <col min="10243" max="10243" width="4.33203125" style="47" customWidth="1"/>
    <col min="10244" max="10244" width="22" style="47" customWidth="1"/>
    <col min="10245" max="10245" width="28.33203125" style="47" customWidth="1"/>
    <col min="10246" max="10247" width="10.6640625" style="47" customWidth="1"/>
    <col min="10248" max="10498" width="7" style="47"/>
    <col min="10499" max="10499" width="4.33203125" style="47" customWidth="1"/>
    <col min="10500" max="10500" width="22" style="47" customWidth="1"/>
    <col min="10501" max="10501" width="28.33203125" style="47" customWidth="1"/>
    <col min="10502" max="10503" width="10.6640625" style="47" customWidth="1"/>
    <col min="10504" max="10754" width="7" style="47"/>
    <col min="10755" max="10755" width="4.33203125" style="47" customWidth="1"/>
    <col min="10756" max="10756" width="22" style="47" customWidth="1"/>
    <col min="10757" max="10757" width="28.33203125" style="47" customWidth="1"/>
    <col min="10758" max="10759" width="10.6640625" style="47" customWidth="1"/>
    <col min="10760" max="11010" width="7" style="47"/>
    <col min="11011" max="11011" width="4.33203125" style="47" customWidth="1"/>
    <col min="11012" max="11012" width="22" style="47" customWidth="1"/>
    <col min="11013" max="11013" width="28.33203125" style="47" customWidth="1"/>
    <col min="11014" max="11015" width="10.6640625" style="47" customWidth="1"/>
    <col min="11016" max="11266" width="7" style="47"/>
    <col min="11267" max="11267" width="4.33203125" style="47" customWidth="1"/>
    <col min="11268" max="11268" width="22" style="47" customWidth="1"/>
    <col min="11269" max="11269" width="28.33203125" style="47" customWidth="1"/>
    <col min="11270" max="11271" width="10.6640625" style="47" customWidth="1"/>
    <col min="11272" max="11522" width="7" style="47"/>
    <col min="11523" max="11523" width="4.33203125" style="47" customWidth="1"/>
    <col min="11524" max="11524" width="22" style="47" customWidth="1"/>
    <col min="11525" max="11525" width="28.33203125" style="47" customWidth="1"/>
    <col min="11526" max="11527" width="10.6640625" style="47" customWidth="1"/>
    <col min="11528" max="11778" width="7" style="47"/>
    <col min="11779" max="11779" width="4.33203125" style="47" customWidth="1"/>
    <col min="11780" max="11780" width="22" style="47" customWidth="1"/>
    <col min="11781" max="11781" width="28.33203125" style="47" customWidth="1"/>
    <col min="11782" max="11783" width="10.6640625" style="47" customWidth="1"/>
    <col min="11784" max="12034" width="7" style="47"/>
    <col min="12035" max="12035" width="4.33203125" style="47" customWidth="1"/>
    <col min="12036" max="12036" width="22" style="47" customWidth="1"/>
    <col min="12037" max="12037" width="28.33203125" style="47" customWidth="1"/>
    <col min="12038" max="12039" width="10.6640625" style="47" customWidth="1"/>
    <col min="12040" max="12290" width="7" style="47"/>
    <col min="12291" max="12291" width="4.33203125" style="47" customWidth="1"/>
    <col min="12292" max="12292" width="22" style="47" customWidth="1"/>
    <col min="12293" max="12293" width="28.33203125" style="47" customWidth="1"/>
    <col min="12294" max="12295" width="10.6640625" style="47" customWidth="1"/>
    <col min="12296" max="12546" width="7" style="47"/>
    <col min="12547" max="12547" width="4.33203125" style="47" customWidth="1"/>
    <col min="12548" max="12548" width="22" style="47" customWidth="1"/>
    <col min="12549" max="12549" width="28.33203125" style="47" customWidth="1"/>
    <col min="12550" max="12551" width="10.6640625" style="47" customWidth="1"/>
    <col min="12552" max="12802" width="7" style="47"/>
    <col min="12803" max="12803" width="4.33203125" style="47" customWidth="1"/>
    <col min="12804" max="12804" width="22" style="47" customWidth="1"/>
    <col min="12805" max="12805" width="28.33203125" style="47" customWidth="1"/>
    <col min="12806" max="12807" width="10.6640625" style="47" customWidth="1"/>
    <col min="12808" max="13058" width="7" style="47"/>
    <col min="13059" max="13059" width="4.33203125" style="47" customWidth="1"/>
    <col min="13060" max="13060" width="22" style="47" customWidth="1"/>
    <col min="13061" max="13061" width="28.33203125" style="47" customWidth="1"/>
    <col min="13062" max="13063" width="10.6640625" style="47" customWidth="1"/>
    <col min="13064" max="13314" width="7" style="47"/>
    <col min="13315" max="13315" width="4.33203125" style="47" customWidth="1"/>
    <col min="13316" max="13316" width="22" style="47" customWidth="1"/>
    <col min="13317" max="13317" width="28.33203125" style="47" customWidth="1"/>
    <col min="13318" max="13319" width="10.6640625" style="47" customWidth="1"/>
    <col min="13320" max="13570" width="7" style="47"/>
    <col min="13571" max="13571" width="4.33203125" style="47" customWidth="1"/>
    <col min="13572" max="13572" width="22" style="47" customWidth="1"/>
    <col min="13573" max="13573" width="28.33203125" style="47" customWidth="1"/>
    <col min="13574" max="13575" width="10.6640625" style="47" customWidth="1"/>
    <col min="13576" max="13826" width="7" style="47"/>
    <col min="13827" max="13827" width="4.33203125" style="47" customWidth="1"/>
    <col min="13828" max="13828" width="22" style="47" customWidth="1"/>
    <col min="13829" max="13829" width="28.33203125" style="47" customWidth="1"/>
    <col min="13830" max="13831" width="10.6640625" style="47" customWidth="1"/>
    <col min="13832" max="14082" width="7" style="47"/>
    <col min="14083" max="14083" width="4.33203125" style="47" customWidth="1"/>
    <col min="14084" max="14084" width="22" style="47" customWidth="1"/>
    <col min="14085" max="14085" width="28.33203125" style="47" customWidth="1"/>
    <col min="14086" max="14087" width="10.6640625" style="47" customWidth="1"/>
    <col min="14088" max="14338" width="7" style="47"/>
    <col min="14339" max="14339" width="4.33203125" style="47" customWidth="1"/>
    <col min="14340" max="14340" width="22" style="47" customWidth="1"/>
    <col min="14341" max="14341" width="28.33203125" style="47" customWidth="1"/>
    <col min="14342" max="14343" width="10.6640625" style="47" customWidth="1"/>
    <col min="14344" max="14594" width="7" style="47"/>
    <col min="14595" max="14595" width="4.33203125" style="47" customWidth="1"/>
    <col min="14596" max="14596" width="22" style="47" customWidth="1"/>
    <col min="14597" max="14597" width="28.33203125" style="47" customWidth="1"/>
    <col min="14598" max="14599" width="10.6640625" style="47" customWidth="1"/>
    <col min="14600" max="14850" width="7" style="47"/>
    <col min="14851" max="14851" width="4.33203125" style="47" customWidth="1"/>
    <col min="14852" max="14852" width="22" style="47" customWidth="1"/>
    <col min="14853" max="14853" width="28.33203125" style="47" customWidth="1"/>
    <col min="14854" max="14855" width="10.6640625" style="47" customWidth="1"/>
    <col min="14856" max="15106" width="7" style="47"/>
    <col min="15107" max="15107" width="4.33203125" style="47" customWidth="1"/>
    <col min="15108" max="15108" width="22" style="47" customWidth="1"/>
    <col min="15109" max="15109" width="28.33203125" style="47" customWidth="1"/>
    <col min="15110" max="15111" width="10.6640625" style="47" customWidth="1"/>
    <col min="15112" max="15362" width="7" style="47"/>
    <col min="15363" max="15363" width="4.33203125" style="47" customWidth="1"/>
    <col min="15364" max="15364" width="22" style="47" customWidth="1"/>
    <col min="15365" max="15365" width="28.33203125" style="47" customWidth="1"/>
    <col min="15366" max="15367" width="10.6640625" style="47" customWidth="1"/>
    <col min="15368" max="15618" width="7" style="47"/>
    <col min="15619" max="15619" width="4.33203125" style="47" customWidth="1"/>
    <col min="15620" max="15620" width="22" style="47" customWidth="1"/>
    <col min="15621" max="15621" width="28.33203125" style="47" customWidth="1"/>
    <col min="15622" max="15623" width="10.6640625" style="47" customWidth="1"/>
    <col min="15624" max="15874" width="7" style="47"/>
    <col min="15875" max="15875" width="4.33203125" style="47" customWidth="1"/>
    <col min="15876" max="15876" width="22" style="47" customWidth="1"/>
    <col min="15877" max="15877" width="28.33203125" style="47" customWidth="1"/>
    <col min="15878" max="15879" width="10.6640625" style="47" customWidth="1"/>
    <col min="15880" max="16130" width="7" style="47"/>
    <col min="16131" max="16131" width="4.33203125" style="47" customWidth="1"/>
    <col min="16132" max="16132" width="22" style="47" customWidth="1"/>
    <col min="16133" max="16133" width="28.33203125" style="47" customWidth="1"/>
    <col min="16134" max="16135" width="10.6640625" style="47" customWidth="1"/>
    <col min="16136" max="16384" width="7" style="47"/>
  </cols>
  <sheetData>
    <row r="1" spans="1:8" ht="15.75" x14ac:dyDescent="0.25">
      <c r="F1" s="130" t="s">
        <v>2</v>
      </c>
      <c r="G1" s="130"/>
    </row>
    <row r="2" spans="1:8" ht="15.75" x14ac:dyDescent="0.25">
      <c r="A2" s="134" t="s">
        <v>249</v>
      </c>
      <c r="B2" s="134"/>
      <c r="C2" s="134"/>
      <c r="D2" s="134"/>
      <c r="E2" s="134"/>
      <c r="F2" s="134"/>
      <c r="G2" s="134"/>
    </row>
    <row r="3" spans="1:8" ht="15.75" x14ac:dyDescent="0.25">
      <c r="A3" s="134" t="s">
        <v>250</v>
      </c>
      <c r="B3" s="134"/>
      <c r="C3" s="134"/>
      <c r="D3" s="134"/>
      <c r="E3" s="134"/>
      <c r="F3" s="134"/>
      <c r="G3" s="134"/>
    </row>
    <row r="4" spans="1:8" ht="15.75" x14ac:dyDescent="0.25">
      <c r="A4" s="131" t="s">
        <v>279</v>
      </c>
      <c r="B4" s="131"/>
      <c r="C4" s="131"/>
      <c r="D4" s="131"/>
      <c r="E4" s="131"/>
      <c r="F4" s="48"/>
    </row>
    <row r="5" spans="1:8" ht="10.7" customHeight="1" x14ac:dyDescent="0.25">
      <c r="A5" s="49"/>
      <c r="B5" s="50"/>
      <c r="C5" s="50"/>
      <c r="D5" s="50"/>
      <c r="E5" s="50"/>
      <c r="F5" s="48"/>
    </row>
    <row r="6" spans="1:8" ht="16.5" x14ac:dyDescent="0.25">
      <c r="A6" s="135" t="s">
        <v>0</v>
      </c>
      <c r="B6" s="135"/>
      <c r="C6" s="135"/>
      <c r="D6" s="135"/>
      <c r="E6" s="135"/>
      <c r="F6" s="135"/>
      <c r="G6" s="135"/>
    </row>
    <row r="7" spans="1:8" ht="15.75" thickBot="1" x14ac:dyDescent="0.3">
      <c r="A7" s="136" t="s">
        <v>1</v>
      </c>
      <c r="B7" s="136"/>
      <c r="C7" s="136"/>
      <c r="D7" s="136"/>
      <c r="E7" s="136"/>
      <c r="F7" s="136"/>
      <c r="G7" s="136"/>
    </row>
    <row r="8" spans="1:8" ht="18.75" customHeight="1" thickTop="1" thickBot="1" x14ac:dyDescent="0.35">
      <c r="A8" s="132">
        <f>'TT chung'!$B$4-$H$8</f>
        <v>44372</v>
      </c>
      <c r="B8" s="132"/>
      <c r="C8" s="132"/>
      <c r="D8" s="132"/>
      <c r="E8" s="132"/>
      <c r="F8" s="132"/>
      <c r="G8" s="132"/>
      <c r="H8" s="128">
        <v>5</v>
      </c>
    </row>
    <row r="9" spans="1:8" ht="36" customHeight="1" thickTop="1" x14ac:dyDescent="0.25">
      <c r="A9" s="51"/>
      <c r="B9" s="129" t="str">
        <f>"Tên khách hàng: "&amp;RMS!$C$4</f>
        <v xml:space="preserve">Tên khách hàng: </v>
      </c>
      <c r="C9" s="52" t="str">
        <f>"Tên khách hàng: "&amp;RMS!$C$4</f>
        <v xml:space="preserve">Tên khách hàng: </v>
      </c>
      <c r="D9" s="52"/>
      <c r="E9" s="51"/>
      <c r="F9" s="51"/>
    </row>
    <row r="10" spans="1:8" ht="18.2" customHeight="1" x14ac:dyDescent="0.25">
      <c r="A10" s="51"/>
      <c r="B10" s="129" t="str">
        <f>"Mã khách hàng: "&amp;RMS!$C$3</f>
        <v xml:space="preserve">Mã khách hàng: </v>
      </c>
      <c r="C10" s="52" t="str">
        <f>"Mã khách hàng: "&amp;RMS!$C$3</f>
        <v xml:space="preserve">Mã khách hàng: </v>
      </c>
      <c r="D10" s="52"/>
      <c r="E10" s="51"/>
      <c r="F10" s="51"/>
    </row>
    <row r="11" spans="1:8" ht="18.2" customHeight="1" x14ac:dyDescent="0.25">
      <c r="A11" s="51"/>
      <c r="B11" s="129" t="str">
        <f>"Địa chỉ: "&amp;RMS!$C$5</f>
        <v xml:space="preserve">Địa chỉ: </v>
      </c>
      <c r="C11" s="52" t="str">
        <f>"Địa chỉ: "&amp;RMS!$C$5</f>
        <v xml:space="preserve">Địa chỉ: </v>
      </c>
      <c r="D11" s="52"/>
      <c r="E11" s="51"/>
      <c r="F11" s="47"/>
    </row>
    <row r="12" spans="1:8" ht="15.75" x14ac:dyDescent="0.25">
      <c r="A12" s="49"/>
      <c r="B12" s="53"/>
      <c r="C12" s="53"/>
      <c r="D12" s="53"/>
      <c r="E12" s="50"/>
      <c r="F12" s="137"/>
      <c r="G12" s="137"/>
    </row>
    <row r="13" spans="1:8" ht="15" customHeight="1" x14ac:dyDescent="0.25">
      <c r="A13" s="133" t="s">
        <v>3</v>
      </c>
      <c r="B13" s="133" t="s">
        <v>4</v>
      </c>
      <c r="C13" s="133"/>
      <c r="D13" s="54"/>
      <c r="E13" s="138" t="s">
        <v>5</v>
      </c>
      <c r="F13" s="140" t="s">
        <v>6</v>
      </c>
      <c r="G13" s="142" t="s">
        <v>7</v>
      </c>
    </row>
    <row r="14" spans="1:8" ht="15" customHeight="1" x14ac:dyDescent="0.25">
      <c r="A14" s="133"/>
      <c r="B14" s="133"/>
      <c r="C14" s="133"/>
      <c r="D14" s="55"/>
      <c r="E14" s="139"/>
      <c r="F14" s="141"/>
      <c r="G14" s="142"/>
    </row>
    <row r="15" spans="1:8" ht="18.75" x14ac:dyDescent="0.25">
      <c r="A15" s="145" t="s">
        <v>8</v>
      </c>
      <c r="B15" s="145"/>
      <c r="C15" s="56"/>
      <c r="D15" s="56"/>
      <c r="E15" s="55"/>
      <c r="F15" s="57"/>
      <c r="G15" s="58"/>
    </row>
    <row r="16" spans="1:8" s="53" customFormat="1" ht="20.100000000000001" customHeight="1" x14ac:dyDescent="0.25">
      <c r="A16" s="59">
        <v>1</v>
      </c>
      <c r="B16" s="60" t="s">
        <v>9</v>
      </c>
      <c r="C16" s="60" t="s">
        <v>9</v>
      </c>
      <c r="D16" s="60"/>
      <c r="E16" s="59"/>
      <c r="F16" s="61">
        <f>'TT chung'!C5</f>
        <v>0</v>
      </c>
      <c r="G16" s="62"/>
    </row>
    <row r="17" spans="1:7" s="53" customFormat="1" ht="20.100000000000001" customHeight="1" x14ac:dyDescent="0.25">
      <c r="A17" s="59">
        <v>2</v>
      </c>
      <c r="B17" s="60" t="s">
        <v>10</v>
      </c>
      <c r="C17" s="60" t="s">
        <v>10</v>
      </c>
      <c r="D17" s="60"/>
      <c r="E17" s="59"/>
      <c r="F17" s="61" t="str">
        <f>'TT chung'!C6</f>
        <v>x</v>
      </c>
      <c r="G17" s="62"/>
    </row>
    <row r="18" spans="1:7" s="53" customFormat="1" ht="18.75" x14ac:dyDescent="0.25">
      <c r="A18" s="146">
        <v>3</v>
      </c>
      <c r="B18" s="147" t="s">
        <v>11</v>
      </c>
      <c r="C18" s="63" t="s">
        <v>11</v>
      </c>
      <c r="D18" s="63"/>
      <c r="E18" s="64" t="s">
        <v>12</v>
      </c>
      <c r="F18" s="61">
        <f>'TT chung'!C7</f>
        <v>0</v>
      </c>
      <c r="G18" s="65"/>
    </row>
    <row r="19" spans="1:7" s="53" customFormat="1" ht="18.75" x14ac:dyDescent="0.25">
      <c r="A19" s="146"/>
      <c r="B19" s="147"/>
      <c r="C19" s="66" t="str">
        <f>C18</f>
        <v>Hình thức sở hữu</v>
      </c>
      <c r="D19" s="67"/>
      <c r="E19" s="64" t="s">
        <v>13</v>
      </c>
      <c r="F19" s="61">
        <f>'TT chung'!C8</f>
        <v>0</v>
      </c>
      <c r="G19" s="65"/>
    </row>
    <row r="20" spans="1:7" s="53" customFormat="1" ht="18.75" x14ac:dyDescent="0.25">
      <c r="A20" s="146"/>
      <c r="B20" s="147"/>
      <c r="C20" s="68" t="str">
        <f>C19</f>
        <v>Hình thức sở hữu</v>
      </c>
      <c r="D20" s="69"/>
      <c r="E20" s="64" t="s">
        <v>14</v>
      </c>
      <c r="F20" s="61" t="str">
        <f>'TT chung'!C9</f>
        <v>x</v>
      </c>
      <c r="G20" s="65"/>
    </row>
    <row r="21" spans="1:7" s="53" customFormat="1" ht="18.75" x14ac:dyDescent="0.25">
      <c r="A21" s="70">
        <v>4</v>
      </c>
      <c r="B21" s="64" t="s">
        <v>15</v>
      </c>
      <c r="C21" s="64" t="s">
        <v>15</v>
      </c>
      <c r="D21" s="64"/>
      <c r="E21" s="71" t="str">
        <f>'TT chung'!B10</f>
        <v>……….</v>
      </c>
      <c r="F21" s="72"/>
      <c r="G21" s="65"/>
    </row>
    <row r="22" spans="1:7" s="53" customFormat="1" ht="18.75" x14ac:dyDescent="0.25">
      <c r="A22" s="70">
        <v>5</v>
      </c>
      <c r="B22" s="64" t="s">
        <v>16</v>
      </c>
      <c r="C22" s="64" t="s">
        <v>16</v>
      </c>
      <c r="D22" s="64"/>
      <c r="E22" s="71" t="str">
        <f>'TT chung'!B11</f>
        <v>……….</v>
      </c>
      <c r="F22" s="72"/>
      <c r="G22" s="65"/>
    </row>
    <row r="23" spans="1:7" s="53" customFormat="1" ht="25.5" x14ac:dyDescent="0.25">
      <c r="A23" s="70">
        <v>6</v>
      </c>
      <c r="B23" s="64" t="s">
        <v>17</v>
      </c>
      <c r="C23" s="64" t="s">
        <v>17</v>
      </c>
      <c r="D23" s="64"/>
      <c r="E23" s="71" t="str">
        <f>'TT chung'!B12</f>
        <v xml:space="preserve"> ……../……/………..</v>
      </c>
      <c r="F23" s="72"/>
      <c r="G23" s="65"/>
    </row>
    <row r="24" spans="1:7" s="53" customFormat="1" ht="25.5" x14ac:dyDescent="0.25">
      <c r="A24" s="70">
        <v>7</v>
      </c>
      <c r="B24" s="64" t="s">
        <v>19</v>
      </c>
      <c r="C24" s="64" t="s">
        <v>19</v>
      </c>
      <c r="D24" s="64"/>
      <c r="E24" s="71" t="str">
        <f>'TT chung'!B13</f>
        <v xml:space="preserve"> ……../……/………..</v>
      </c>
      <c r="F24" s="72"/>
      <c r="G24" s="65"/>
    </row>
    <row r="25" spans="1:7" s="53" customFormat="1" ht="25.5" x14ac:dyDescent="0.25">
      <c r="A25" s="70">
        <v>8</v>
      </c>
      <c r="B25" s="64" t="s">
        <v>20</v>
      </c>
      <c r="C25" s="64" t="s">
        <v>20</v>
      </c>
      <c r="D25" s="64"/>
      <c r="E25" s="71" t="str">
        <f>'TT chung'!B14</f>
        <v xml:space="preserve"> ……../……/………..</v>
      </c>
      <c r="F25" s="72"/>
      <c r="G25" s="65"/>
    </row>
    <row r="26" spans="1:7" s="53" customFormat="1" ht="24.95" customHeight="1" x14ac:dyDescent="0.25">
      <c r="A26" s="148">
        <v>9</v>
      </c>
      <c r="B26" s="147" t="s">
        <v>21</v>
      </c>
      <c r="C26" s="63" t="s">
        <v>21</v>
      </c>
      <c r="D26" s="73">
        <f t="shared" ref="D26:D31" si="0">IF(C26=C25,D25+1,1)</f>
        <v>1</v>
      </c>
      <c r="E26" s="64" t="s">
        <v>22</v>
      </c>
      <c r="F26" s="61" t="str">
        <f t="array" ref="F26">VLOOKUP(C26&amp;D26,CHOOSE({1,2},data!$B$1:$B$128&amp;data!$D$1:$D$128,data!$I$1:$I$128),2,0)</f>
        <v/>
      </c>
      <c r="G26" s="65"/>
    </row>
    <row r="27" spans="1:7" s="53" customFormat="1" ht="24.95" customHeight="1" x14ac:dyDescent="0.25">
      <c r="A27" s="149"/>
      <c r="B27" s="147"/>
      <c r="C27" s="66" t="str">
        <f>C26</f>
        <v>Trình độ học vấn của người trực tiếp quản lý DN</v>
      </c>
      <c r="D27" s="73">
        <f t="shared" si="0"/>
        <v>2</v>
      </c>
      <c r="E27" s="64" t="s">
        <v>23</v>
      </c>
      <c r="F27" s="61" t="str">
        <f t="array" ref="F27">VLOOKUP(C27&amp;D27,CHOOSE({1,2},data!$B$1:$B$128&amp;data!$D$1:$D$128,data!$I$1:$I$128),2,0)</f>
        <v/>
      </c>
      <c r="G27" s="65"/>
    </row>
    <row r="28" spans="1:7" s="53" customFormat="1" ht="24.95" customHeight="1" x14ac:dyDescent="0.25">
      <c r="A28" s="149"/>
      <c r="B28" s="147"/>
      <c r="C28" s="66" t="str">
        <f>C27</f>
        <v>Trình độ học vấn của người trực tiếp quản lý DN</v>
      </c>
      <c r="D28" s="73">
        <f t="shared" si="0"/>
        <v>3</v>
      </c>
      <c r="E28" s="64" t="s">
        <v>24</v>
      </c>
      <c r="F28" s="61" t="str">
        <f t="array" ref="F28">VLOOKUP(C28&amp;D28,CHOOSE({1,2},data!$B$1:$B$128&amp;data!$D$1:$D$128,data!$I$1:$I$128),2,0)</f>
        <v/>
      </c>
      <c r="G28" s="65"/>
    </row>
    <row r="29" spans="1:7" s="53" customFormat="1" ht="24.95" customHeight="1" x14ac:dyDescent="0.25">
      <c r="A29" s="149"/>
      <c r="B29" s="147"/>
      <c r="C29" s="66" t="str">
        <f>C28</f>
        <v>Trình độ học vấn của người trực tiếp quản lý DN</v>
      </c>
      <c r="D29" s="73">
        <f t="shared" si="0"/>
        <v>4</v>
      </c>
      <c r="E29" s="64" t="s">
        <v>25</v>
      </c>
      <c r="F29" s="61" t="str">
        <f t="array" ref="F29">VLOOKUP(C29&amp;D29,CHOOSE({1,2},data!$B$1:$B$128&amp;data!$D$1:$D$128,data!$I$1:$I$128),2,0)</f>
        <v/>
      </c>
      <c r="G29" s="65"/>
    </row>
    <row r="30" spans="1:7" s="53" customFormat="1" ht="24.95" customHeight="1" x14ac:dyDescent="0.25">
      <c r="A30" s="150"/>
      <c r="B30" s="147"/>
      <c r="C30" s="68" t="str">
        <f>C29</f>
        <v>Trình độ học vấn của người trực tiếp quản lý DN</v>
      </c>
      <c r="D30" s="73">
        <f t="shared" si="0"/>
        <v>5</v>
      </c>
      <c r="E30" s="64" t="s">
        <v>26</v>
      </c>
      <c r="F30" s="61" t="str">
        <f t="array" ref="F30">VLOOKUP(C30&amp;D30,CHOOSE({1,2},data!$B$1:$B$128&amp;data!$D$1:$D$128,data!$I$1:$I$128),2,0)</f>
        <v/>
      </c>
      <c r="G30" s="65"/>
    </row>
    <row r="31" spans="1:7" s="53" customFormat="1" ht="165.75" x14ac:dyDescent="0.25">
      <c r="A31" s="70">
        <v>10</v>
      </c>
      <c r="B31" s="64" t="s">
        <v>27</v>
      </c>
      <c r="C31" s="64" t="s">
        <v>27</v>
      </c>
      <c r="D31" s="73">
        <f t="shared" si="0"/>
        <v>1</v>
      </c>
      <c r="E31" s="74">
        <f>RMS!$C$8</f>
        <v>0</v>
      </c>
      <c r="F31" s="75"/>
      <c r="G31" s="65"/>
    </row>
    <row r="32" spans="1:7" s="53" customFormat="1" ht="15.75" customHeight="1" x14ac:dyDescent="0.25">
      <c r="A32" s="76" t="s">
        <v>28</v>
      </c>
      <c r="B32" s="77"/>
      <c r="C32" s="77"/>
      <c r="D32" s="77"/>
      <c r="E32" s="78"/>
      <c r="F32" s="75"/>
      <c r="G32" s="65"/>
    </row>
    <row r="33" spans="1:9" ht="45.75" customHeight="1" x14ac:dyDescent="0.25">
      <c r="A33" s="143">
        <v>11</v>
      </c>
      <c r="B33" s="151" t="s">
        <v>29</v>
      </c>
      <c r="C33" s="79" t="s">
        <v>29</v>
      </c>
      <c r="D33" s="73">
        <f>IF(C33=C32,D32+1,1)</f>
        <v>1</v>
      </c>
      <c r="E33" s="80" t="s">
        <v>30</v>
      </c>
      <c r="F33" s="81" t="str">
        <f t="array" ref="F33">VLOOKUP(C33&amp;D33,CHOOSE({1,2},data!$B$1:$B$128&amp;data!$D$1:$D$128,data!$I$1:$I$128),2,0)</f>
        <v/>
      </c>
      <c r="G33" s="82"/>
      <c r="H33" s="53"/>
      <c r="I33" s="53"/>
    </row>
    <row r="34" spans="1:9" ht="33.75" customHeight="1" x14ac:dyDescent="0.25">
      <c r="A34" s="143"/>
      <c r="B34" s="152"/>
      <c r="C34" s="83" t="str">
        <f>C33</f>
        <v>Nguồn trả nợ của khách hàng theo đánh giá của CBTD (nguồn trả nợ bao gồm từ hoạt động kinh doanh và nguồn trả nợ khác, vd: công ty mẹ trả nợ thay)</v>
      </c>
      <c r="D34" s="73">
        <f t="shared" ref="D34:D97" si="1">IF(C34=C33,D33+1,1)</f>
        <v>2</v>
      </c>
      <c r="E34" s="80" t="s">
        <v>31</v>
      </c>
      <c r="F34" s="81" t="str">
        <f t="array" ref="F34">VLOOKUP(C34&amp;D34,CHOOSE({1,2},data!$B$1:$B$128&amp;data!$D$1:$D$128,data!$I$1:$I$128),2,0)</f>
        <v/>
      </c>
      <c r="G34" s="82"/>
      <c r="H34" s="53"/>
      <c r="I34" s="53"/>
    </row>
    <row r="35" spans="1:9" ht="34.5" customHeight="1" x14ac:dyDescent="0.25">
      <c r="A35" s="143"/>
      <c r="B35" s="153"/>
      <c r="C35" s="84" t="str">
        <f>C34</f>
        <v>Nguồn trả nợ của khách hàng theo đánh giá của CBTD (nguồn trả nợ bao gồm từ hoạt động kinh doanh và nguồn trả nợ khác, vd: công ty mẹ trả nợ thay)</v>
      </c>
      <c r="D35" s="73">
        <f t="shared" si="1"/>
        <v>3</v>
      </c>
      <c r="E35" s="80" t="s">
        <v>32</v>
      </c>
      <c r="F35" s="81" t="str">
        <f t="array" ref="F35">VLOOKUP(C35&amp;D35,CHOOSE({1,2},data!$B$1:$B$128&amp;data!$D$1:$D$128,data!$I$1:$I$128),2,0)</f>
        <v/>
      </c>
      <c r="G35" s="82"/>
      <c r="H35" s="53"/>
      <c r="I35" s="53"/>
    </row>
    <row r="36" spans="1:9" ht="15" customHeight="1" x14ac:dyDescent="0.25">
      <c r="A36" s="85" t="s">
        <v>33</v>
      </c>
      <c r="B36" s="86"/>
      <c r="C36" s="86"/>
      <c r="D36" s="73">
        <f t="shared" si="1"/>
        <v>1</v>
      </c>
      <c r="E36" s="87"/>
      <c r="F36" s="75"/>
      <c r="G36" s="82"/>
      <c r="H36" s="53"/>
      <c r="I36" s="53"/>
    </row>
    <row r="37" spans="1:9" ht="25.5" x14ac:dyDescent="0.25">
      <c r="A37" s="143">
        <v>12</v>
      </c>
      <c r="B37" s="144" t="s">
        <v>34</v>
      </c>
      <c r="C37" s="88" t="s">
        <v>34</v>
      </c>
      <c r="D37" s="73">
        <f t="shared" si="1"/>
        <v>1</v>
      </c>
      <c r="E37" s="80" t="s">
        <v>35</v>
      </c>
      <c r="F37" s="81" t="str">
        <f t="array" ref="F37">VLOOKUP(C37&amp;D37,CHOOSE({1,2},data!$B$1:$B$128&amp;data!$D$1:$D$128,data!$I$1:$I$128),2,0)</f>
        <v/>
      </c>
      <c r="G37" s="82"/>
    </row>
    <row r="38" spans="1:9" ht="25.5" x14ac:dyDescent="0.25">
      <c r="A38" s="143"/>
      <c r="B38" s="144"/>
      <c r="C38" s="83" t="str">
        <f>C37</f>
        <v>Lý lịch tư pháp của người đứng đầu DN và/hoặc Kế toán trưởng</v>
      </c>
      <c r="D38" s="73">
        <f t="shared" si="1"/>
        <v>2</v>
      </c>
      <c r="E38" s="80" t="s">
        <v>36</v>
      </c>
      <c r="F38" s="81" t="str">
        <f t="array" ref="F38">VLOOKUP(C38&amp;D38,CHOOSE({1,2},data!$B$1:$B$128&amp;data!$D$1:$D$128,data!$I$1:$I$128),2,0)</f>
        <v/>
      </c>
      <c r="G38" s="82"/>
    </row>
    <row r="39" spans="1:9" ht="25.5" x14ac:dyDescent="0.25">
      <c r="A39" s="143"/>
      <c r="B39" s="144"/>
      <c r="C39" s="83" t="str">
        <f>C38</f>
        <v>Lý lịch tư pháp của người đứng đầu DN và/hoặc Kế toán trưởng</v>
      </c>
      <c r="D39" s="73">
        <f t="shared" si="1"/>
        <v>3</v>
      </c>
      <c r="E39" s="80" t="s">
        <v>37</v>
      </c>
      <c r="F39" s="81" t="str">
        <f t="array" ref="F39">VLOOKUP(C39&amp;D39,CHOOSE({1,2},data!$B$1:$B$128&amp;data!$D$1:$D$128,data!$I$1:$I$128),2,0)</f>
        <v/>
      </c>
      <c r="G39" s="82"/>
    </row>
    <row r="40" spans="1:9" ht="25.5" x14ac:dyDescent="0.25">
      <c r="A40" s="143"/>
      <c r="B40" s="144"/>
      <c r="C40" s="84" t="str">
        <f>C39</f>
        <v>Lý lịch tư pháp của người đứng đầu DN và/hoặc Kế toán trưởng</v>
      </c>
      <c r="D40" s="73">
        <f t="shared" si="1"/>
        <v>4</v>
      </c>
      <c r="E40" s="80" t="s">
        <v>38</v>
      </c>
      <c r="F40" s="81" t="str">
        <f t="array" ref="F40">VLOOKUP(C40&amp;D40,CHOOSE({1,2},data!$B$1:$B$128&amp;data!$D$1:$D$128,data!$I$1:$I$128),2,0)</f>
        <v/>
      </c>
      <c r="G40" s="82"/>
    </row>
    <row r="41" spans="1:9" ht="15.95" customHeight="1" x14ac:dyDescent="0.25">
      <c r="A41" s="143">
        <v>13</v>
      </c>
      <c r="B41" s="144" t="s">
        <v>39</v>
      </c>
      <c r="C41" s="88" t="s">
        <v>39</v>
      </c>
      <c r="D41" s="73">
        <f t="shared" si="1"/>
        <v>1</v>
      </c>
      <c r="E41" s="80" t="s">
        <v>40</v>
      </c>
      <c r="F41" s="81" t="str">
        <f t="array" ref="F41">VLOOKUP(C41&amp;D41,CHOOSE({1,2},data!$B$1:$B$128&amp;data!$D$1:$D$128,data!$I$1:$I$128),2,0)</f>
        <v/>
      </c>
      <c r="G41" s="82"/>
    </row>
    <row r="42" spans="1:9" ht="15.95" customHeight="1" x14ac:dyDescent="0.25">
      <c r="A42" s="143"/>
      <c r="B42" s="144"/>
      <c r="C42" s="83" t="str">
        <f>C41</f>
        <v>Năng lực điều hành của người trực tiếp quản lý DN theo đánh giá của CBTD (có các căn cứ chứng minh)</v>
      </c>
      <c r="D42" s="73">
        <f t="shared" si="1"/>
        <v>2</v>
      </c>
      <c r="E42" s="80" t="s">
        <v>41</v>
      </c>
      <c r="F42" s="81" t="str">
        <f t="array" ref="F42">VLOOKUP(C42&amp;D42,CHOOSE({1,2},data!$B$1:$B$128&amp;data!$D$1:$D$128,data!$I$1:$I$128),2,0)</f>
        <v/>
      </c>
      <c r="G42" s="82"/>
    </row>
    <row r="43" spans="1:9" ht="15.95" customHeight="1" x14ac:dyDescent="0.25">
      <c r="A43" s="143"/>
      <c r="B43" s="144"/>
      <c r="C43" s="83" t="str">
        <f>C42</f>
        <v>Năng lực điều hành của người trực tiếp quản lý DN theo đánh giá của CBTD (có các căn cứ chứng minh)</v>
      </c>
      <c r="D43" s="73">
        <f t="shared" si="1"/>
        <v>3</v>
      </c>
      <c r="E43" s="80" t="s">
        <v>42</v>
      </c>
      <c r="F43" s="81" t="str">
        <f t="array" ref="F43">VLOOKUP(C43&amp;D43,CHOOSE({1,2},data!$B$1:$B$128&amp;data!$D$1:$D$128,data!$I$1:$I$128),2,0)</f>
        <v/>
      </c>
      <c r="G43" s="82"/>
    </row>
    <row r="44" spans="1:9" ht="15.95" customHeight="1" x14ac:dyDescent="0.25">
      <c r="A44" s="143"/>
      <c r="B44" s="144"/>
      <c r="C44" s="83" t="str">
        <f>C43</f>
        <v>Năng lực điều hành của người trực tiếp quản lý DN theo đánh giá của CBTD (có các căn cứ chứng minh)</v>
      </c>
      <c r="D44" s="73">
        <f t="shared" si="1"/>
        <v>4</v>
      </c>
      <c r="E44" s="80" t="s">
        <v>43</v>
      </c>
      <c r="F44" s="81" t="str">
        <f t="array" ref="F44">VLOOKUP(C44&amp;D44,CHOOSE({1,2},data!$B$1:$B$128&amp;data!$D$1:$D$128,data!$I$1:$I$128),2,0)</f>
        <v/>
      </c>
      <c r="G44" s="82"/>
    </row>
    <row r="45" spans="1:9" ht="15.95" customHeight="1" x14ac:dyDescent="0.25">
      <c r="A45" s="143"/>
      <c r="B45" s="144"/>
      <c r="C45" s="84" t="str">
        <f>C44</f>
        <v>Năng lực điều hành của người trực tiếp quản lý DN theo đánh giá của CBTD (có các căn cứ chứng minh)</v>
      </c>
      <c r="D45" s="73">
        <f t="shared" si="1"/>
        <v>5</v>
      </c>
      <c r="E45" s="80" t="s">
        <v>44</v>
      </c>
      <c r="F45" s="81" t="str">
        <f t="array" ref="F45">VLOOKUP(C45&amp;D45,CHOOSE({1,2},data!$B$1:$B$128&amp;data!$D$1:$D$128,data!$I$1:$I$128),2,0)</f>
        <v/>
      </c>
      <c r="G45" s="82"/>
    </row>
    <row r="46" spans="1:9" ht="25.5" customHeight="1" x14ac:dyDescent="0.25">
      <c r="A46" s="143">
        <v>14</v>
      </c>
      <c r="B46" s="144" t="s">
        <v>45</v>
      </c>
      <c r="C46" s="88" t="s">
        <v>45</v>
      </c>
      <c r="D46" s="73">
        <f t="shared" si="1"/>
        <v>1</v>
      </c>
      <c r="E46" s="80" t="s">
        <v>46</v>
      </c>
      <c r="F46" s="81" t="str">
        <f t="array" ref="F46">VLOOKUP(C46&amp;D46,CHOOSE({1,2},data!$B$1:$B$128&amp;data!$D$1:$D$128,data!$I$1:$I$128),2,0)</f>
        <v/>
      </c>
      <c r="G46" s="82"/>
    </row>
    <row r="47" spans="1:9" ht="51" x14ac:dyDescent="0.25">
      <c r="A47" s="143"/>
      <c r="B47" s="144"/>
      <c r="C47" s="83" t="str">
        <f>C46</f>
        <v>Quan hệ của Ban lãnh đạo với các cơ quan chủ quản và các cấp bộ ngành có liên quan (không bao gồm Agribank)</v>
      </c>
      <c r="D47" s="73">
        <f t="shared" si="1"/>
        <v>2</v>
      </c>
      <c r="E47" s="80" t="s">
        <v>47</v>
      </c>
      <c r="F47" s="81" t="str">
        <f t="array" ref="F47">VLOOKUP(C47&amp;D47,CHOOSE({1,2},data!$B$1:$B$128&amp;data!$D$1:$D$128,data!$I$1:$I$128),2,0)</f>
        <v/>
      </c>
      <c r="G47" s="82"/>
    </row>
    <row r="48" spans="1:9" ht="51" x14ac:dyDescent="0.25">
      <c r="A48" s="143"/>
      <c r="B48" s="144"/>
      <c r="C48" s="84" t="str">
        <f>C47</f>
        <v>Quan hệ của Ban lãnh đạo với các cơ quan chủ quản và các cấp bộ ngành có liên quan (không bao gồm Agribank)</v>
      </c>
      <c r="D48" s="73">
        <f t="shared" si="1"/>
        <v>3</v>
      </c>
      <c r="E48" s="80" t="s">
        <v>48</v>
      </c>
      <c r="F48" s="81" t="str">
        <f t="array" ref="F48">VLOOKUP(C48&amp;D48,CHOOSE({1,2},data!$B$1:$B$128&amp;data!$D$1:$D$128,data!$I$1:$I$128),2,0)</f>
        <v/>
      </c>
      <c r="G48" s="82"/>
    </row>
    <row r="49" spans="1:7" ht="38.25" customHeight="1" x14ac:dyDescent="0.25">
      <c r="A49" s="143">
        <v>15</v>
      </c>
      <c r="B49" s="144" t="s">
        <v>49</v>
      </c>
      <c r="C49" s="88" t="s">
        <v>49</v>
      </c>
      <c r="D49" s="73">
        <f t="shared" si="1"/>
        <v>1</v>
      </c>
      <c r="E49" s="80" t="s">
        <v>50</v>
      </c>
      <c r="F49" s="81" t="str">
        <f t="array" ref="F49">VLOOKUP(C49&amp;D49,CHOOSE({1,2},data!$B$1:$B$128&amp;data!$D$1:$D$128,data!$I$1:$I$128),2,0)</f>
        <v/>
      </c>
      <c r="G49" s="82"/>
    </row>
    <row r="50" spans="1:7" ht="37.5" customHeight="1" x14ac:dyDescent="0.25">
      <c r="A50" s="143"/>
      <c r="B50" s="144"/>
      <c r="C50" s="83" t="str">
        <f>C49</f>
        <v>Tính năng động và độ nhạy bén của Ban lãnh đạo doanh nghiệp với sự thay đổi của thị trường theo đánh giá của CBTD</v>
      </c>
      <c r="D50" s="73">
        <f t="shared" si="1"/>
        <v>2</v>
      </c>
      <c r="E50" s="80" t="s">
        <v>51</v>
      </c>
      <c r="F50" s="81" t="str">
        <f t="array" ref="F50">VLOOKUP(C50&amp;D50,CHOOSE({1,2},data!$B$1:$B$128&amp;data!$D$1:$D$128,data!$I$1:$I$128),2,0)</f>
        <v/>
      </c>
      <c r="G50" s="82"/>
    </row>
    <row r="51" spans="1:7" ht="15.95" customHeight="1" x14ac:dyDescent="0.25">
      <c r="A51" s="143"/>
      <c r="B51" s="144"/>
      <c r="C51" s="83" t="str">
        <f>C50</f>
        <v>Tính năng động và độ nhạy bén của Ban lãnh đạo doanh nghiệp với sự thay đổi của thị trường theo đánh giá của CBTD</v>
      </c>
      <c r="D51" s="73">
        <f t="shared" si="1"/>
        <v>3</v>
      </c>
      <c r="E51" s="80" t="s">
        <v>52</v>
      </c>
      <c r="F51" s="81" t="str">
        <f t="array" ref="F51">VLOOKUP(C51&amp;D51,CHOOSE({1,2},data!$B$1:$B$128&amp;data!$D$1:$D$128,data!$I$1:$I$128),2,0)</f>
        <v/>
      </c>
      <c r="G51" s="82"/>
    </row>
    <row r="52" spans="1:7" ht="15.95" customHeight="1" x14ac:dyDescent="0.25">
      <c r="A52" s="143"/>
      <c r="B52" s="144"/>
      <c r="C52" s="84" t="str">
        <f>C51</f>
        <v>Tính năng động và độ nhạy bén của Ban lãnh đạo doanh nghiệp với sự thay đổi của thị trường theo đánh giá của CBTD</v>
      </c>
      <c r="D52" s="73">
        <f t="shared" si="1"/>
        <v>4</v>
      </c>
      <c r="E52" s="80" t="s">
        <v>53</v>
      </c>
      <c r="F52" s="81" t="str">
        <f t="array" ref="F52">VLOOKUP(C52&amp;D52,CHOOSE({1,2},data!$B$1:$B$128&amp;data!$D$1:$D$128,data!$I$1:$I$128),2,0)</f>
        <v/>
      </c>
      <c r="G52" s="82"/>
    </row>
    <row r="53" spans="1:7" ht="57" customHeight="1" x14ac:dyDescent="0.25">
      <c r="A53" s="143">
        <v>16</v>
      </c>
      <c r="B53" s="144" t="s">
        <v>54</v>
      </c>
      <c r="C53" s="88" t="s">
        <v>54</v>
      </c>
      <c r="D53" s="73">
        <f t="shared" si="1"/>
        <v>1</v>
      </c>
      <c r="E53" s="80" t="s">
        <v>55</v>
      </c>
      <c r="F53" s="81" t="str">
        <f t="array" ref="F53">VLOOKUP(C53&amp;D53,CHOOSE({1,2},data!$B$1:$B$128&amp;data!$D$1:$D$128,data!$I$1:$I$128),2,0)</f>
        <v/>
      </c>
      <c r="G53" s="82"/>
    </row>
    <row r="54" spans="1:7" ht="45" customHeight="1" x14ac:dyDescent="0.25">
      <c r="A54" s="143"/>
      <c r="B54" s="144"/>
      <c r="C54" s="83" t="str">
        <f>C53</f>
        <v>Môi trường kiểm soát nội bộ, cơ cấu tổ chức của DN theo đánh giá của CBTD</v>
      </c>
      <c r="D54" s="73">
        <f t="shared" si="1"/>
        <v>2</v>
      </c>
      <c r="E54" s="80" t="s">
        <v>56</v>
      </c>
      <c r="F54" s="81" t="str">
        <f t="array" ref="F54">VLOOKUP(C54&amp;D54,CHOOSE({1,2},data!$B$1:$B$128&amp;data!$D$1:$D$128,data!$I$1:$I$128),2,0)</f>
        <v/>
      </c>
      <c r="G54" s="82"/>
    </row>
    <row r="55" spans="1:7" ht="47.25" customHeight="1" x14ac:dyDescent="0.25">
      <c r="A55" s="143"/>
      <c r="B55" s="144"/>
      <c r="C55" s="83" t="str">
        <f>C54</f>
        <v>Môi trường kiểm soát nội bộ, cơ cấu tổ chức của DN theo đánh giá của CBTD</v>
      </c>
      <c r="D55" s="73">
        <f t="shared" si="1"/>
        <v>3</v>
      </c>
      <c r="E55" s="80" t="s">
        <v>57</v>
      </c>
      <c r="F55" s="81" t="str">
        <f t="array" ref="F55">VLOOKUP(C55&amp;D55,CHOOSE({1,2},data!$B$1:$B$128&amp;data!$D$1:$D$128,data!$I$1:$I$128),2,0)</f>
        <v/>
      </c>
      <c r="G55" s="82"/>
    </row>
    <row r="56" spans="1:7" ht="46.5" customHeight="1" x14ac:dyDescent="0.25">
      <c r="A56" s="143"/>
      <c r="B56" s="144"/>
      <c r="C56" s="83" t="str">
        <f>C55</f>
        <v>Môi trường kiểm soát nội bộ, cơ cấu tổ chức của DN theo đánh giá của CBTD</v>
      </c>
      <c r="D56" s="73">
        <f t="shared" si="1"/>
        <v>4</v>
      </c>
      <c r="E56" s="80" t="s">
        <v>58</v>
      </c>
      <c r="F56" s="81" t="str">
        <f t="array" ref="F56">VLOOKUP(C56&amp;D56,CHOOSE({1,2},data!$B$1:$B$128&amp;data!$D$1:$D$128,data!$I$1:$I$128),2,0)</f>
        <v/>
      </c>
      <c r="G56" s="82"/>
    </row>
    <row r="57" spans="1:7" ht="38.25" x14ac:dyDescent="0.25">
      <c r="A57" s="143"/>
      <c r="B57" s="144"/>
      <c r="C57" s="84" t="str">
        <f>C56</f>
        <v>Môi trường kiểm soát nội bộ, cơ cấu tổ chức của DN theo đánh giá của CBTD</v>
      </c>
      <c r="D57" s="73">
        <f t="shared" si="1"/>
        <v>5</v>
      </c>
      <c r="E57" s="80" t="s">
        <v>59</v>
      </c>
      <c r="F57" s="81" t="str">
        <f t="array" ref="F57">VLOOKUP(C57&amp;D57,CHOOSE({1,2},data!$B$1:$B$128&amp;data!$D$1:$D$128,data!$I$1:$I$128),2,0)</f>
        <v/>
      </c>
      <c r="G57" s="82"/>
    </row>
    <row r="58" spans="1:7" ht="15" customHeight="1" x14ac:dyDescent="0.25">
      <c r="A58" s="143">
        <v>17</v>
      </c>
      <c r="B58" s="144" t="s">
        <v>60</v>
      </c>
      <c r="C58" s="88" t="s">
        <v>60</v>
      </c>
      <c r="D58" s="73">
        <f t="shared" si="1"/>
        <v>1</v>
      </c>
      <c r="E58" s="89" t="s">
        <v>61</v>
      </c>
      <c r="F58" s="81" t="str">
        <f t="array" ref="F58">VLOOKUP(C58&amp;D58,CHOOSE({1,2},data!$B$1:$B$128&amp;data!$D$1:$D$128,data!$I$1:$I$128),2,0)</f>
        <v/>
      </c>
      <c r="G58" s="82"/>
    </row>
    <row r="59" spans="1:7" ht="15" customHeight="1" x14ac:dyDescent="0.25">
      <c r="A59" s="143"/>
      <c r="B59" s="144"/>
      <c r="C59" s="83" t="str">
        <f>C58</f>
        <v xml:space="preserve">Môi trường nhân sự nội bộ của doanh nghiệp theo đánh giá của CBTD. </v>
      </c>
      <c r="D59" s="73">
        <f t="shared" si="1"/>
        <v>2</v>
      </c>
      <c r="E59" s="89" t="s">
        <v>40</v>
      </c>
      <c r="F59" s="81" t="str">
        <f t="array" ref="F59">VLOOKUP(C59&amp;D59,CHOOSE({1,2},data!$B$1:$B$128&amp;data!$D$1:$D$128,data!$I$1:$I$128),2,0)</f>
        <v/>
      </c>
      <c r="G59" s="82"/>
    </row>
    <row r="60" spans="1:7" ht="15" customHeight="1" x14ac:dyDescent="0.25">
      <c r="A60" s="143"/>
      <c r="B60" s="144"/>
      <c r="C60" s="83" t="str">
        <f>C59</f>
        <v xml:space="preserve">Môi trường nhân sự nội bộ của doanh nghiệp theo đánh giá của CBTD. </v>
      </c>
      <c r="D60" s="73">
        <f t="shared" si="1"/>
        <v>3</v>
      </c>
      <c r="E60" s="89" t="s">
        <v>42</v>
      </c>
      <c r="F60" s="81" t="str">
        <f t="array" ref="F60">VLOOKUP(C60&amp;D60,CHOOSE({1,2},data!$B$1:$B$128&amp;data!$D$1:$D$128,data!$I$1:$I$128),2,0)</f>
        <v/>
      </c>
      <c r="G60" s="82"/>
    </row>
    <row r="61" spans="1:7" ht="15" customHeight="1" x14ac:dyDescent="0.25">
      <c r="A61" s="143"/>
      <c r="B61" s="144"/>
      <c r="C61" s="83" t="str">
        <f>C60</f>
        <v xml:space="preserve">Môi trường nhân sự nội bộ của doanh nghiệp theo đánh giá của CBTD. </v>
      </c>
      <c r="D61" s="73">
        <f t="shared" si="1"/>
        <v>4</v>
      </c>
      <c r="E61" s="89" t="s">
        <v>43</v>
      </c>
      <c r="F61" s="81" t="str">
        <f t="array" ref="F61">VLOOKUP(C61&amp;D61,CHOOSE({1,2},data!$B$1:$B$128&amp;data!$D$1:$D$128,data!$I$1:$I$128),2,0)</f>
        <v/>
      </c>
      <c r="G61" s="82"/>
    </row>
    <row r="62" spans="1:7" ht="15" customHeight="1" x14ac:dyDescent="0.25">
      <c r="A62" s="143"/>
      <c r="B62" s="144"/>
      <c r="C62" s="84" t="str">
        <f>C61</f>
        <v xml:space="preserve">Môi trường nhân sự nội bộ của doanh nghiệp theo đánh giá của CBTD. </v>
      </c>
      <c r="D62" s="73">
        <f t="shared" si="1"/>
        <v>5</v>
      </c>
      <c r="E62" s="89" t="s">
        <v>44</v>
      </c>
      <c r="F62" s="81" t="str">
        <f t="array" ref="F62">VLOOKUP(C62&amp;D62,CHOOSE({1,2},data!$B$1:$B$128&amp;data!$D$1:$D$128,data!$I$1:$I$128),2,0)</f>
        <v/>
      </c>
      <c r="G62" s="82"/>
    </row>
    <row r="63" spans="1:7" ht="46.5" customHeight="1" x14ac:dyDescent="0.25">
      <c r="A63" s="143">
        <v>18</v>
      </c>
      <c r="B63" s="144" t="s">
        <v>62</v>
      </c>
      <c r="C63" s="88" t="s">
        <v>62</v>
      </c>
      <c r="D63" s="73">
        <f t="shared" si="1"/>
        <v>1</v>
      </c>
      <c r="E63" s="80" t="s">
        <v>63</v>
      </c>
      <c r="F63" s="81" t="str">
        <f t="array" ref="F63">VLOOKUP(C63&amp;D63,CHOOSE({1,2},data!$B$1:$B$128&amp;data!$D$1:$D$128,data!$I$1:$I$128),2,0)</f>
        <v/>
      </c>
      <c r="G63" s="82"/>
    </row>
    <row r="64" spans="1:7" ht="44.25" customHeight="1" x14ac:dyDescent="0.25">
      <c r="A64" s="143"/>
      <c r="B64" s="144"/>
      <c r="C64" s="83" t="str">
        <f>C63</f>
        <v>Tầm nhìn, chiến lược kinh doanh của doanh nghiệp trong giai đoạn từ 2 đến 5 năm tới</v>
      </c>
      <c r="D64" s="73">
        <f t="shared" si="1"/>
        <v>2</v>
      </c>
      <c r="E64" s="80" t="s">
        <v>64</v>
      </c>
      <c r="F64" s="81" t="str">
        <f t="array" ref="F64">VLOOKUP(C64&amp;D64,CHOOSE({1,2},data!$B$1:$B$128&amp;data!$D$1:$D$128,data!$I$1:$I$128),2,0)</f>
        <v/>
      </c>
      <c r="G64" s="82"/>
    </row>
    <row r="65" spans="1:7" ht="28.5" customHeight="1" x14ac:dyDescent="0.25">
      <c r="A65" s="143"/>
      <c r="B65" s="144"/>
      <c r="C65" s="83" t="str">
        <f>C64</f>
        <v>Tầm nhìn, chiến lược kinh doanh của doanh nghiệp trong giai đoạn từ 2 đến 5 năm tới</v>
      </c>
      <c r="D65" s="73">
        <f t="shared" si="1"/>
        <v>3</v>
      </c>
      <c r="E65" s="80" t="s">
        <v>65</v>
      </c>
      <c r="F65" s="81" t="str">
        <f t="array" ref="F65">VLOOKUP(C65&amp;D65,CHOOSE({1,2},data!$B$1:$B$128&amp;data!$D$1:$D$128,data!$I$1:$I$128),2,0)</f>
        <v/>
      </c>
      <c r="G65" s="82"/>
    </row>
    <row r="66" spans="1:7" ht="18.75" x14ac:dyDescent="0.25">
      <c r="A66" s="154" t="s">
        <v>66</v>
      </c>
      <c r="B66" s="154"/>
      <c r="C66" s="90"/>
      <c r="D66" s="73">
        <f t="shared" si="1"/>
        <v>1</v>
      </c>
      <c r="E66" s="91"/>
      <c r="F66" s="75"/>
      <c r="G66" s="82"/>
    </row>
    <row r="67" spans="1:7" ht="15" customHeight="1" x14ac:dyDescent="0.25">
      <c r="A67" s="143">
        <v>19</v>
      </c>
      <c r="B67" s="144" t="s">
        <v>67</v>
      </c>
      <c r="C67" s="88" t="s">
        <v>67</v>
      </c>
      <c r="D67" s="73">
        <f t="shared" si="1"/>
        <v>1</v>
      </c>
      <c r="E67" s="80" t="s">
        <v>68</v>
      </c>
      <c r="F67" s="81" t="str">
        <f t="array" ref="F67">VLOOKUP(C67&amp;D67,CHOOSE({1,2},data!$B$1:$B$128&amp;data!$D$1:$D$128,data!$I$1:$I$128),2,0)</f>
        <v/>
      </c>
      <c r="G67" s="92"/>
    </row>
    <row r="68" spans="1:7" ht="44.25" customHeight="1" x14ac:dyDescent="0.25">
      <c r="A68" s="143"/>
      <c r="B68" s="144"/>
      <c r="C68" s="84" t="str">
        <f>C67</f>
        <v>Lịch sử trả nợ (bao gồm cả gốc và lãi) của khách hàng trong 12 tháng qua</v>
      </c>
      <c r="D68" s="73">
        <f t="shared" si="1"/>
        <v>2</v>
      </c>
      <c r="E68" s="80" t="s">
        <v>69</v>
      </c>
      <c r="F68" s="81" t="str">
        <f t="array" ref="F68">VLOOKUP(C68&amp;D68,CHOOSE({1,2},data!$B$1:$B$128&amp;data!$D$1:$D$128,data!$I$1:$I$128),2,0)</f>
        <v/>
      </c>
      <c r="G68" s="82"/>
    </row>
    <row r="69" spans="1:7" ht="55.5" customHeight="1" x14ac:dyDescent="0.25">
      <c r="A69" s="143">
        <v>20</v>
      </c>
      <c r="B69" s="144" t="s">
        <v>70</v>
      </c>
      <c r="C69" s="88" t="s">
        <v>70</v>
      </c>
      <c r="D69" s="73">
        <f t="shared" si="1"/>
        <v>1</v>
      </c>
      <c r="E69" s="80" t="s">
        <v>71</v>
      </c>
      <c r="F69" s="81" t="str">
        <f t="array" ref="F69">VLOOKUP(C69&amp;D69,CHOOSE({1,2},data!$B$1:$B$128&amp;data!$D$1:$D$128,data!$I$1:$I$128),2,0)</f>
        <v/>
      </c>
      <c r="G69" s="82"/>
    </row>
    <row r="70" spans="1:7" ht="51" x14ac:dyDescent="0.25">
      <c r="A70" s="143"/>
      <c r="B70" s="144"/>
      <c r="C70" s="83" t="str">
        <f>C69</f>
        <v>Lịch sử quan hệ đối với các cam kết ngoại bảng (thư tín dụng, bảo lãnh, các cam kết thanh toán khác…)</v>
      </c>
      <c r="D70" s="73">
        <f t="shared" si="1"/>
        <v>2</v>
      </c>
      <c r="E70" s="80" t="s">
        <v>72</v>
      </c>
      <c r="F70" s="81" t="str">
        <f t="array" ref="F70">VLOOKUP(C70&amp;D70,CHOOSE({1,2},data!$B$1:$B$128&amp;data!$D$1:$D$128,data!$I$1:$I$128),2,0)</f>
        <v/>
      </c>
      <c r="G70" s="82"/>
    </row>
    <row r="71" spans="1:7" ht="34.5" customHeight="1" x14ac:dyDescent="0.25">
      <c r="A71" s="143"/>
      <c r="B71" s="144"/>
      <c r="C71" s="83" t="str">
        <f>C70</f>
        <v>Lịch sử quan hệ đối với các cam kết ngoại bảng (thư tín dụng, bảo lãnh, các cam kết thanh toán khác…)</v>
      </c>
      <c r="D71" s="73">
        <f t="shared" si="1"/>
        <v>3</v>
      </c>
      <c r="E71" s="80" t="s">
        <v>73</v>
      </c>
      <c r="F71" s="81" t="str">
        <f t="array" ref="F71">VLOOKUP(C71&amp;D71,CHOOSE({1,2},data!$B$1:$B$128&amp;data!$D$1:$D$128,data!$I$1:$I$128),2,0)</f>
        <v/>
      </c>
      <c r="G71" s="82"/>
    </row>
    <row r="72" spans="1:7" ht="36.75" customHeight="1" x14ac:dyDescent="0.25">
      <c r="A72" s="143"/>
      <c r="B72" s="144"/>
      <c r="C72" s="84" t="str">
        <f>C71</f>
        <v>Lịch sử quan hệ đối với các cam kết ngoại bảng (thư tín dụng, bảo lãnh, các cam kết thanh toán khác…)</v>
      </c>
      <c r="D72" s="73">
        <f t="shared" si="1"/>
        <v>4</v>
      </c>
      <c r="E72" s="80" t="s">
        <v>74</v>
      </c>
      <c r="F72" s="81" t="str">
        <f t="array" ref="F72">VLOOKUP(C72&amp;D72,CHOOSE({1,2},data!$B$1:$B$128&amp;data!$D$1:$D$128,data!$I$1:$I$128),2,0)</f>
        <v/>
      </c>
      <c r="G72" s="82"/>
    </row>
    <row r="73" spans="1:7" ht="57.75" customHeight="1" x14ac:dyDescent="0.25">
      <c r="A73" s="143">
        <v>21</v>
      </c>
      <c r="B73" s="144" t="s">
        <v>75</v>
      </c>
      <c r="C73" s="88" t="s">
        <v>75</v>
      </c>
      <c r="D73" s="73">
        <f t="shared" si="1"/>
        <v>1</v>
      </c>
      <c r="E73" s="80" t="s">
        <v>76</v>
      </c>
      <c r="F73" s="81" t="str">
        <f t="array" ref="F73">VLOOKUP(C73&amp;D73,CHOOSE({1,2},data!$B$1:$B$128&amp;data!$D$1:$D$128,data!$I$1:$I$128),2,0)</f>
        <v/>
      </c>
      <c r="G73" s="82"/>
    </row>
    <row r="74" spans="1:7" ht="31.5" customHeight="1" x14ac:dyDescent="0.25">
      <c r="A74" s="143"/>
      <c r="B74" s="144"/>
      <c r="C74" s="83" t="str">
        <f>C73</f>
        <v>Tình hình cung cấp thông tin của khách hàng theo yêu cầu của Agribank trong 12 tháng qua</v>
      </c>
      <c r="D74" s="73">
        <f t="shared" si="1"/>
        <v>2</v>
      </c>
      <c r="E74" s="80" t="s">
        <v>77</v>
      </c>
      <c r="F74" s="81" t="str">
        <f t="array" ref="F74">VLOOKUP(C74&amp;D74,CHOOSE({1,2},data!$B$1:$B$128&amp;data!$D$1:$D$128,data!$I$1:$I$128),2,0)</f>
        <v/>
      </c>
      <c r="G74" s="82"/>
    </row>
    <row r="75" spans="1:7" ht="24" customHeight="1" x14ac:dyDescent="0.25">
      <c r="A75" s="143"/>
      <c r="B75" s="144"/>
      <c r="C75" s="83" t="str">
        <f>C74</f>
        <v>Tình hình cung cấp thông tin của khách hàng theo yêu cầu của Agribank trong 12 tháng qua</v>
      </c>
      <c r="D75" s="73">
        <f t="shared" si="1"/>
        <v>3</v>
      </c>
      <c r="E75" s="80" t="s">
        <v>78</v>
      </c>
      <c r="F75" s="81" t="str">
        <f t="array" ref="F75">VLOOKUP(C75&amp;D75,CHOOSE({1,2},data!$B$1:$B$128&amp;data!$D$1:$D$128,data!$I$1:$I$128),2,0)</f>
        <v/>
      </c>
      <c r="G75" s="82"/>
    </row>
    <row r="76" spans="1:7" ht="31.5" customHeight="1" x14ac:dyDescent="0.25">
      <c r="A76" s="143"/>
      <c r="B76" s="144"/>
      <c r="C76" s="84" t="str">
        <f>C75</f>
        <v>Tình hình cung cấp thông tin của khách hàng theo yêu cầu của Agribank trong 12 tháng qua</v>
      </c>
      <c r="D76" s="73">
        <f t="shared" si="1"/>
        <v>4</v>
      </c>
      <c r="E76" s="80" t="s">
        <v>79</v>
      </c>
      <c r="F76" s="81" t="str">
        <f t="array" ref="F76">VLOOKUP(C76&amp;D76,CHOOSE({1,2},data!$B$1:$B$128&amp;data!$D$1:$D$128,data!$I$1:$I$128),2,0)</f>
        <v/>
      </c>
      <c r="G76" s="82"/>
    </row>
    <row r="77" spans="1:7" ht="30" customHeight="1" x14ac:dyDescent="0.25">
      <c r="A77" s="143">
        <v>22</v>
      </c>
      <c r="B77" s="144" t="s">
        <v>80</v>
      </c>
      <c r="C77" s="88" t="s">
        <v>80</v>
      </c>
      <c r="D77" s="73">
        <f t="shared" si="1"/>
        <v>1</v>
      </c>
      <c r="E77" s="80" t="s">
        <v>81</v>
      </c>
      <c r="F77" s="81" t="str">
        <f t="array" ref="F77">VLOOKUP(C77&amp;D77,CHOOSE({1,2},data!$B$1:$B$128&amp;data!$D$1:$D$128,data!$I$1:$I$128),2,0)</f>
        <v/>
      </c>
      <c r="G77" s="82"/>
    </row>
    <row r="78" spans="1:7" ht="45" customHeight="1" x14ac:dyDescent="0.25">
      <c r="A78" s="143"/>
      <c r="B78" s="144"/>
      <c r="C78" s="83" t="str">
        <f>C77</f>
        <v xml:space="preserve">Mức độ sử dụng các dịch vụ (tiền gửi và các dịch vụ khác) của Agribank
</v>
      </c>
      <c r="D78" s="73">
        <f t="shared" si="1"/>
        <v>2</v>
      </c>
      <c r="E78" s="80" t="s">
        <v>82</v>
      </c>
      <c r="F78" s="81" t="str">
        <f t="array" ref="F78">VLOOKUP(C78&amp;D78,CHOOSE({1,2},data!$B$1:$B$128&amp;data!$D$1:$D$128,data!$I$1:$I$128),2,0)</f>
        <v/>
      </c>
      <c r="G78" s="82"/>
    </row>
    <row r="79" spans="1:7" ht="33" customHeight="1" x14ac:dyDescent="0.25">
      <c r="A79" s="143"/>
      <c r="B79" s="144"/>
      <c r="C79" s="83" t="str">
        <f>C78</f>
        <v xml:space="preserve">Mức độ sử dụng các dịch vụ (tiền gửi và các dịch vụ khác) của Agribank
</v>
      </c>
      <c r="D79" s="73">
        <f t="shared" si="1"/>
        <v>3</v>
      </c>
      <c r="E79" s="80" t="s">
        <v>83</v>
      </c>
      <c r="F79" s="81" t="str">
        <f t="array" ref="F79">VLOOKUP(C79&amp;D79,CHOOSE({1,2},data!$B$1:$B$128&amp;data!$D$1:$D$128,data!$I$1:$I$128),2,0)</f>
        <v/>
      </c>
      <c r="G79" s="82"/>
    </row>
    <row r="80" spans="1:7" ht="45" customHeight="1" x14ac:dyDescent="0.25">
      <c r="A80" s="143"/>
      <c r="B80" s="144"/>
      <c r="C80" s="83" t="str">
        <f>C79</f>
        <v xml:space="preserve">Mức độ sử dụng các dịch vụ (tiền gửi và các dịch vụ khác) của Agribank
</v>
      </c>
      <c r="D80" s="73">
        <f t="shared" si="1"/>
        <v>4</v>
      </c>
      <c r="E80" s="80" t="s">
        <v>84</v>
      </c>
      <c r="F80" s="81" t="str">
        <f t="array" ref="F80">VLOOKUP(C80&amp;D80,CHOOSE({1,2},data!$B$1:$B$128&amp;data!$D$1:$D$128,data!$I$1:$I$128),2,0)</f>
        <v/>
      </c>
      <c r="G80" s="82"/>
    </row>
    <row r="81" spans="1:7" ht="29.25" customHeight="1" x14ac:dyDescent="0.25">
      <c r="A81" s="143"/>
      <c r="B81" s="144"/>
      <c r="C81" s="84" t="str">
        <f>C80</f>
        <v xml:space="preserve">Mức độ sử dụng các dịch vụ (tiền gửi và các dịch vụ khác) của Agribank
</v>
      </c>
      <c r="D81" s="73">
        <f t="shared" si="1"/>
        <v>5</v>
      </c>
      <c r="E81" s="80" t="s">
        <v>85</v>
      </c>
      <c r="F81" s="81" t="str">
        <f t="array" ref="F81">VLOOKUP(C81&amp;D81,CHOOSE({1,2},data!$B$1:$B$128&amp;data!$D$1:$D$128,data!$I$1:$I$128),2,0)</f>
        <v/>
      </c>
      <c r="G81" s="82"/>
    </row>
    <row r="82" spans="1:7" ht="33.75" customHeight="1" x14ac:dyDescent="0.25">
      <c r="A82" s="143">
        <v>23</v>
      </c>
      <c r="B82" s="144" t="s">
        <v>86</v>
      </c>
      <c r="C82" s="88" t="s">
        <v>86</v>
      </c>
      <c r="D82" s="73">
        <f t="shared" si="1"/>
        <v>1</v>
      </c>
      <c r="E82" s="80" t="s">
        <v>87</v>
      </c>
      <c r="F82" s="81" t="str">
        <f t="array" ref="F82">VLOOKUP(C82&amp;D82,CHOOSE({1,2},data!$B$1:$B$128&amp;data!$D$1:$D$128,data!$I$1:$I$128),2,0)</f>
        <v/>
      </c>
      <c r="G82" s="82"/>
    </row>
    <row r="83" spans="1:7" ht="42.75" customHeight="1" x14ac:dyDescent="0.25">
      <c r="A83" s="143"/>
      <c r="B83" s="144"/>
      <c r="C83" s="84" t="str">
        <f>C82</f>
        <v>Tình trạng nợ quá hạn tại các ngân hàng khác trong 12 tháng qua</v>
      </c>
      <c r="D83" s="73">
        <f t="shared" si="1"/>
        <v>2</v>
      </c>
      <c r="E83" s="80" t="s">
        <v>88</v>
      </c>
      <c r="F83" s="81" t="str">
        <f t="array" ref="F83">VLOOKUP(C83&amp;D83,CHOOSE({1,2},data!$B$1:$B$128&amp;data!$D$1:$D$128,data!$I$1:$I$128),2,0)</f>
        <v/>
      </c>
      <c r="G83" s="82"/>
    </row>
    <row r="84" spans="1:7" ht="20.100000000000001" customHeight="1" x14ac:dyDescent="0.25">
      <c r="A84" s="143">
        <v>24</v>
      </c>
      <c r="B84" s="144" t="s">
        <v>89</v>
      </c>
      <c r="C84" s="88" t="s">
        <v>89</v>
      </c>
      <c r="D84" s="73">
        <f t="shared" si="1"/>
        <v>1</v>
      </c>
      <c r="E84" s="80" t="s">
        <v>90</v>
      </c>
      <c r="F84" s="81" t="str">
        <f t="array" ref="F84">VLOOKUP(C84&amp;D84,CHOOSE({1,2},data!$B$1:$B$128&amp;data!$D$1:$D$128,data!$I$1:$I$128),2,0)</f>
        <v/>
      </c>
      <c r="G84" s="82"/>
    </row>
    <row r="85" spans="1:7" ht="20.100000000000001" customHeight="1" x14ac:dyDescent="0.25">
      <c r="A85" s="143"/>
      <c r="B85" s="144"/>
      <c r="C85" s="83" t="str">
        <f>C84</f>
        <v>Định hướng quan hệ tín dụng với khách hàng theo quan điểm của CBTD</v>
      </c>
      <c r="D85" s="73">
        <f t="shared" si="1"/>
        <v>2</v>
      </c>
      <c r="E85" s="80" t="s">
        <v>91</v>
      </c>
      <c r="F85" s="81" t="str">
        <f t="array" ref="F85">VLOOKUP(C85&amp;D85,CHOOSE({1,2},data!$B$1:$B$128&amp;data!$D$1:$D$128,data!$I$1:$I$128),2,0)</f>
        <v/>
      </c>
      <c r="G85" s="82"/>
    </row>
    <row r="86" spans="1:7" ht="20.100000000000001" customHeight="1" x14ac:dyDescent="0.25">
      <c r="A86" s="143"/>
      <c r="B86" s="144"/>
      <c r="C86" s="83" t="str">
        <f>C85</f>
        <v>Định hướng quan hệ tín dụng với khách hàng theo quan điểm của CBTD</v>
      </c>
      <c r="D86" s="73">
        <f t="shared" si="1"/>
        <v>3</v>
      </c>
      <c r="E86" s="80" t="s">
        <v>92</v>
      </c>
      <c r="F86" s="81" t="str">
        <f t="array" ref="F86">VLOOKUP(C86&amp;D86,CHOOSE({1,2},data!$B$1:$B$128&amp;data!$D$1:$D$128,data!$I$1:$I$128),2,0)</f>
        <v/>
      </c>
      <c r="G86" s="82"/>
    </row>
    <row r="87" spans="1:7" ht="20.100000000000001" customHeight="1" x14ac:dyDescent="0.25">
      <c r="A87" s="143"/>
      <c r="B87" s="144"/>
      <c r="C87" s="84" t="str">
        <f>C86</f>
        <v>Định hướng quan hệ tín dụng với khách hàng theo quan điểm của CBTD</v>
      </c>
      <c r="D87" s="73">
        <f t="shared" si="1"/>
        <v>4</v>
      </c>
      <c r="E87" s="80" t="s">
        <v>93</v>
      </c>
      <c r="F87" s="81" t="str">
        <f t="array" ref="F87">VLOOKUP(C87&amp;D87,CHOOSE({1,2},data!$B$1:$B$128&amp;data!$D$1:$D$128,data!$I$1:$I$128),2,0)</f>
        <v/>
      </c>
      <c r="G87" s="82"/>
    </row>
    <row r="88" spans="1:7" ht="18.75" x14ac:dyDescent="0.25">
      <c r="A88" s="154" t="s">
        <v>94</v>
      </c>
      <c r="B88" s="154"/>
      <c r="C88" s="90"/>
      <c r="D88" s="73">
        <f t="shared" si="1"/>
        <v>1</v>
      </c>
      <c r="E88" s="93"/>
      <c r="F88" s="75"/>
      <c r="G88" s="82"/>
    </row>
    <row r="89" spans="1:7" ht="20.100000000000001" customHeight="1" x14ac:dyDescent="0.25">
      <c r="A89" s="143">
        <v>25</v>
      </c>
      <c r="B89" s="144" t="s">
        <v>95</v>
      </c>
      <c r="C89" s="88" t="s">
        <v>95</v>
      </c>
      <c r="D89" s="73">
        <f t="shared" si="1"/>
        <v>1</v>
      </c>
      <c r="E89" s="80" t="s">
        <v>96</v>
      </c>
      <c r="F89" s="81" t="str">
        <f t="array" ref="F89">VLOOKUP(C89&amp;D89,CHOOSE({1,2},data!$B$1:$B$128&amp;data!$D$1:$D$128,data!$I$1:$I$128),2,0)</f>
        <v/>
      </c>
      <c r="G89" s="94"/>
    </row>
    <row r="90" spans="1:7" ht="20.100000000000001" customHeight="1" x14ac:dyDescent="0.25">
      <c r="A90" s="143"/>
      <c r="B90" s="144"/>
      <c r="C90" s="83" t="str">
        <f>C89</f>
        <v>Triển vọng của ngành</v>
      </c>
      <c r="D90" s="73">
        <f t="shared" si="1"/>
        <v>2</v>
      </c>
      <c r="E90" s="80" t="s">
        <v>97</v>
      </c>
      <c r="F90" s="81" t="str">
        <f t="array" ref="F90">VLOOKUP(C90&amp;D90,CHOOSE({1,2},data!$B$1:$B$128&amp;data!$D$1:$D$128,data!$I$1:$I$128),2,0)</f>
        <v/>
      </c>
      <c r="G90" s="94"/>
    </row>
    <row r="91" spans="1:7" ht="20.100000000000001" customHeight="1" x14ac:dyDescent="0.25">
      <c r="A91" s="143"/>
      <c r="B91" s="144"/>
      <c r="C91" s="83" t="str">
        <f>C90</f>
        <v>Triển vọng của ngành</v>
      </c>
      <c r="D91" s="73">
        <f t="shared" si="1"/>
        <v>3</v>
      </c>
      <c r="E91" s="80" t="s">
        <v>98</v>
      </c>
      <c r="F91" s="81" t="str">
        <f t="array" ref="F91">VLOOKUP(C91&amp;D91,CHOOSE({1,2},data!$B$1:$B$128&amp;data!$D$1:$D$128,data!$I$1:$I$128),2,0)</f>
        <v/>
      </c>
      <c r="G91" s="94"/>
    </row>
    <row r="92" spans="1:7" ht="20.100000000000001" customHeight="1" x14ac:dyDescent="0.25">
      <c r="A92" s="143"/>
      <c r="B92" s="144"/>
      <c r="C92" s="83" t="str">
        <f>C91</f>
        <v>Triển vọng của ngành</v>
      </c>
      <c r="D92" s="73">
        <f t="shared" si="1"/>
        <v>4</v>
      </c>
      <c r="E92" s="80" t="s">
        <v>99</v>
      </c>
      <c r="F92" s="81" t="str">
        <f t="array" ref="F92">VLOOKUP(C92&amp;D92,CHOOSE({1,2},data!$B$1:$B$128&amp;data!$D$1:$D$128,data!$I$1:$I$128),2,0)</f>
        <v/>
      </c>
      <c r="G92" s="94"/>
    </row>
    <row r="93" spans="1:7" ht="20.100000000000001" customHeight="1" x14ac:dyDescent="0.25">
      <c r="A93" s="143"/>
      <c r="B93" s="144"/>
      <c r="C93" s="84" t="str">
        <f>C92</f>
        <v>Triển vọng của ngành</v>
      </c>
      <c r="D93" s="73">
        <f t="shared" si="1"/>
        <v>5</v>
      </c>
      <c r="E93" s="80" t="s">
        <v>100</v>
      </c>
      <c r="F93" s="81" t="str">
        <f t="array" ref="F93">VLOOKUP(C93&amp;D93,CHOOSE({1,2},data!$B$1:$B$128&amp;data!$D$1:$D$128,data!$I$1:$I$128),2,0)</f>
        <v/>
      </c>
      <c r="G93" s="94"/>
    </row>
    <row r="94" spans="1:7" ht="16.350000000000001" customHeight="1" x14ac:dyDescent="0.25">
      <c r="A94" s="143">
        <v>26</v>
      </c>
      <c r="B94" s="144" t="s">
        <v>101</v>
      </c>
      <c r="C94" s="88" t="s">
        <v>101</v>
      </c>
      <c r="D94" s="73">
        <f t="shared" si="1"/>
        <v>1</v>
      </c>
      <c r="E94" s="80" t="s">
        <v>102</v>
      </c>
      <c r="F94" s="81" t="str">
        <f t="array" ref="F94">VLOOKUP(C94&amp;D94,CHOOSE({1,2},data!$B$1:$B$128&amp;data!$D$1:$D$128,data!$I$1:$I$128),2,0)</f>
        <v/>
      </c>
      <c r="G94" s="82"/>
    </row>
    <row r="95" spans="1:7" ht="29.25" customHeight="1" x14ac:dyDescent="0.25">
      <c r="A95" s="143"/>
      <c r="B95" s="144"/>
      <c r="C95" s="83" t="str">
        <f>C94</f>
        <v>Khả năng gia nhập thị trường (cùng ngành/ lĩnh vực kinh doanh) của các doanh nghiệp mới theo đánh giá của CBTD</v>
      </c>
      <c r="D95" s="73">
        <f t="shared" si="1"/>
        <v>2</v>
      </c>
      <c r="E95" s="80" t="s">
        <v>103</v>
      </c>
      <c r="F95" s="81" t="str">
        <f t="array" ref="F95">VLOOKUP(C95&amp;D95,CHOOSE({1,2},data!$B$1:$B$128&amp;data!$D$1:$D$128,data!$I$1:$I$128),2,0)</f>
        <v/>
      </c>
      <c r="G95" s="82"/>
    </row>
    <row r="96" spans="1:7" ht="17.100000000000001" customHeight="1" x14ac:dyDescent="0.25">
      <c r="A96" s="143"/>
      <c r="B96" s="144"/>
      <c r="C96" s="83" t="str">
        <f>C95</f>
        <v>Khả năng gia nhập thị trường (cùng ngành/ lĩnh vực kinh doanh) của các doanh nghiệp mới theo đánh giá của CBTD</v>
      </c>
      <c r="D96" s="73">
        <f t="shared" si="1"/>
        <v>3</v>
      </c>
      <c r="E96" s="80" t="s">
        <v>104</v>
      </c>
      <c r="F96" s="81" t="str">
        <f t="array" ref="F96">VLOOKUP(C96&amp;D96,CHOOSE({1,2},data!$B$1:$B$128&amp;data!$D$1:$D$128,data!$I$1:$I$128),2,0)</f>
        <v/>
      </c>
      <c r="G96" s="82"/>
    </row>
    <row r="97" spans="1:7" ht="17.100000000000001" customHeight="1" x14ac:dyDescent="0.25">
      <c r="A97" s="143"/>
      <c r="B97" s="144"/>
      <c r="C97" s="83" t="str">
        <f>C96</f>
        <v>Khả năng gia nhập thị trường (cùng ngành/ lĩnh vực kinh doanh) của các doanh nghiệp mới theo đánh giá của CBTD</v>
      </c>
      <c r="D97" s="73">
        <f t="shared" si="1"/>
        <v>4</v>
      </c>
      <c r="E97" s="80" t="s">
        <v>105</v>
      </c>
      <c r="F97" s="81" t="str">
        <f t="array" ref="F97">VLOOKUP(C97&amp;D97,CHOOSE({1,2},data!$B$1:$B$128&amp;data!$D$1:$D$128,data!$I$1:$I$128),2,0)</f>
        <v/>
      </c>
      <c r="G97" s="82"/>
    </row>
    <row r="98" spans="1:7" ht="15.6" customHeight="1" x14ac:dyDescent="0.25">
      <c r="A98" s="143"/>
      <c r="B98" s="144"/>
      <c r="C98" s="84" t="str">
        <f>C97</f>
        <v>Khả năng gia nhập thị trường (cùng ngành/ lĩnh vực kinh doanh) của các doanh nghiệp mới theo đánh giá của CBTD</v>
      </c>
      <c r="D98" s="73">
        <f t="shared" ref="D98:D161" si="2">IF(C98=C97,D97+1,1)</f>
        <v>5</v>
      </c>
      <c r="E98" s="80" t="s">
        <v>106</v>
      </c>
      <c r="F98" s="81" t="str">
        <f t="array" ref="F98">VLOOKUP(C98&amp;D98,CHOOSE({1,2},data!$B$1:$B$128&amp;data!$D$1:$D$128,data!$I$1:$I$128),2,0)</f>
        <v/>
      </c>
      <c r="G98" s="82"/>
    </row>
    <row r="99" spans="1:7" ht="28.15" customHeight="1" x14ac:dyDescent="0.25">
      <c r="A99" s="143">
        <v>27</v>
      </c>
      <c r="B99" s="144" t="s">
        <v>107</v>
      </c>
      <c r="C99" s="88" t="s">
        <v>107</v>
      </c>
      <c r="D99" s="73">
        <f t="shared" si="2"/>
        <v>1</v>
      </c>
      <c r="E99" s="80" t="s">
        <v>108</v>
      </c>
      <c r="F99" s="81" t="str">
        <f t="array" ref="F99">VLOOKUP(C99&amp;D99,CHOOSE({1,2},data!$B$1:$B$128&amp;data!$D$1:$D$128,data!$I$1:$I$128),2,0)</f>
        <v/>
      </c>
      <c r="G99" s="82"/>
    </row>
    <row r="100" spans="1:7" ht="16.350000000000001" customHeight="1" x14ac:dyDescent="0.25">
      <c r="A100" s="143"/>
      <c r="B100" s="144"/>
      <c r="C100" s="83" t="str">
        <f>C99</f>
        <v>Khả năng sản phẩm của DN bị thay thế bởi các "sản phẩm thay thế"</v>
      </c>
      <c r="D100" s="73">
        <f t="shared" si="2"/>
        <v>2</v>
      </c>
      <c r="E100" s="80" t="s">
        <v>109</v>
      </c>
      <c r="F100" s="81" t="str">
        <f t="array" ref="F100">VLOOKUP(C100&amp;D100,CHOOSE({1,2},data!$B$1:$B$128&amp;data!$D$1:$D$128,data!$I$1:$I$128),2,0)</f>
        <v/>
      </c>
      <c r="G100" s="82"/>
    </row>
    <row r="101" spans="1:7" ht="16.350000000000001" customHeight="1" x14ac:dyDescent="0.25">
      <c r="A101" s="143"/>
      <c r="B101" s="144"/>
      <c r="C101" s="83" t="str">
        <f>C100</f>
        <v>Khả năng sản phẩm của DN bị thay thế bởi các "sản phẩm thay thế"</v>
      </c>
      <c r="D101" s="73">
        <f t="shared" si="2"/>
        <v>3</v>
      </c>
      <c r="E101" s="80" t="s">
        <v>104</v>
      </c>
      <c r="F101" s="81" t="str">
        <f t="array" ref="F101">VLOOKUP(C101&amp;D101,CHOOSE({1,2},data!$B$1:$B$128&amp;data!$D$1:$D$128,data!$I$1:$I$128),2,0)</f>
        <v/>
      </c>
      <c r="G101" s="82"/>
    </row>
    <row r="102" spans="1:7" ht="16.350000000000001" customHeight="1" x14ac:dyDescent="0.25">
      <c r="A102" s="143"/>
      <c r="B102" s="144"/>
      <c r="C102" s="83" t="str">
        <f>C101</f>
        <v>Khả năng sản phẩm của DN bị thay thế bởi các "sản phẩm thay thế"</v>
      </c>
      <c r="D102" s="73">
        <f t="shared" si="2"/>
        <v>4</v>
      </c>
      <c r="E102" s="80" t="s">
        <v>105</v>
      </c>
      <c r="F102" s="81" t="str">
        <f t="array" ref="F102">VLOOKUP(C102&amp;D102,CHOOSE({1,2},data!$B$1:$B$128&amp;data!$D$1:$D$128,data!$I$1:$I$128),2,0)</f>
        <v/>
      </c>
      <c r="G102" s="82"/>
    </row>
    <row r="103" spans="1:7" ht="30" customHeight="1" x14ac:dyDescent="0.25">
      <c r="A103" s="143"/>
      <c r="B103" s="144"/>
      <c r="C103" s="84" t="str">
        <f>C102</f>
        <v>Khả năng sản phẩm của DN bị thay thế bởi các "sản phẩm thay thế"</v>
      </c>
      <c r="D103" s="73">
        <f t="shared" si="2"/>
        <v>5</v>
      </c>
      <c r="E103" s="80" t="s">
        <v>110</v>
      </c>
      <c r="F103" s="81" t="str">
        <f t="array" ref="F103">VLOOKUP(C103&amp;D103,CHOOSE({1,2},data!$B$1:$B$128&amp;data!$D$1:$D$128,data!$I$1:$I$128),2,0)</f>
        <v/>
      </c>
      <c r="G103" s="82"/>
    </row>
    <row r="104" spans="1:7" ht="16.350000000000001" customHeight="1" x14ac:dyDescent="0.25">
      <c r="A104" s="143">
        <v>28</v>
      </c>
      <c r="B104" s="144" t="s">
        <v>111</v>
      </c>
      <c r="C104" s="88" t="s">
        <v>111</v>
      </c>
      <c r="D104" s="73">
        <f t="shared" si="2"/>
        <v>1</v>
      </c>
      <c r="E104" s="80" t="s">
        <v>112</v>
      </c>
      <c r="F104" s="81" t="str">
        <f t="array" ref="F104">VLOOKUP(C104&amp;D104,CHOOSE({1,2},data!$B$1:$B$128&amp;data!$D$1:$D$128,data!$I$1:$I$128),2,0)</f>
        <v/>
      </c>
      <c r="G104" s="82"/>
    </row>
    <row r="105" spans="1:7" ht="47.25" customHeight="1" x14ac:dyDescent="0.25">
      <c r="A105" s="143"/>
      <c r="B105" s="144"/>
      <c r="C105" s="83" t="str">
        <f>C104</f>
        <v>Tính ổn định của nguồn nguyên liệu đầu vào/ Chi phí đầu vào (khối lượng và giá cả)</v>
      </c>
      <c r="D105" s="73">
        <f t="shared" si="2"/>
        <v>2</v>
      </c>
      <c r="E105" s="80" t="s">
        <v>113</v>
      </c>
      <c r="F105" s="81" t="str">
        <f t="array" ref="F105">VLOOKUP(C105&amp;D105,CHOOSE({1,2},data!$B$1:$B$128&amp;data!$D$1:$D$128,data!$I$1:$I$128),2,0)</f>
        <v/>
      </c>
      <c r="G105" s="82"/>
    </row>
    <row r="106" spans="1:7" ht="34.5" customHeight="1" x14ac:dyDescent="0.25">
      <c r="A106" s="143"/>
      <c r="B106" s="144"/>
      <c r="C106" s="84" t="str">
        <f>C105</f>
        <v>Tính ổn định của nguồn nguyên liệu đầu vào/ Chi phí đầu vào (khối lượng và giá cả)</v>
      </c>
      <c r="D106" s="73">
        <f t="shared" si="2"/>
        <v>3</v>
      </c>
      <c r="E106" s="80" t="s">
        <v>114</v>
      </c>
      <c r="F106" s="81" t="str">
        <f t="array" ref="F106">VLOOKUP(C106&amp;D106,CHOOSE({1,2},data!$B$1:$B$128&amp;data!$D$1:$D$128,data!$I$1:$I$128),2,0)</f>
        <v/>
      </c>
      <c r="G106" s="82"/>
    </row>
    <row r="107" spans="1:7" ht="57" customHeight="1" x14ac:dyDescent="0.25">
      <c r="A107" s="143">
        <v>29</v>
      </c>
      <c r="B107" s="144" t="s">
        <v>115</v>
      </c>
      <c r="C107" s="88" t="s">
        <v>115</v>
      </c>
      <c r="D107" s="73">
        <f t="shared" si="2"/>
        <v>1</v>
      </c>
      <c r="E107" s="80" t="s">
        <v>116</v>
      </c>
      <c r="F107" s="81" t="str">
        <f t="array" ref="F107">VLOOKUP(C107&amp;D107,CHOOSE({1,2},data!$B$1:$B$128&amp;data!$D$1:$D$128,data!$I$1:$I$128),2,0)</f>
        <v/>
      </c>
      <c r="G107" s="82"/>
    </row>
    <row r="108" spans="1:7" ht="58.5" customHeight="1" x14ac:dyDescent="0.25">
      <c r="A108" s="143"/>
      <c r="B108" s="144"/>
      <c r="C108" s="83" t="str">
        <f>C107</f>
        <v>Các chính sách của Chính phủ, Nhà nước</v>
      </c>
      <c r="D108" s="73">
        <f t="shared" si="2"/>
        <v>2</v>
      </c>
      <c r="E108" s="80" t="s">
        <v>117</v>
      </c>
      <c r="F108" s="81" t="str">
        <f t="array" ref="F108">VLOOKUP(C108&amp;D108,CHOOSE({1,2},data!$B$1:$B$128&amp;data!$D$1:$D$128,data!$I$1:$I$128),2,0)</f>
        <v/>
      </c>
      <c r="G108" s="82"/>
    </row>
    <row r="109" spans="1:7" ht="60" customHeight="1" x14ac:dyDescent="0.25">
      <c r="A109" s="143"/>
      <c r="B109" s="144"/>
      <c r="C109" s="83" t="str">
        <f>C108</f>
        <v>Các chính sách của Chính phủ, Nhà nước</v>
      </c>
      <c r="D109" s="73">
        <f t="shared" si="2"/>
        <v>3</v>
      </c>
      <c r="E109" s="80" t="s">
        <v>118</v>
      </c>
      <c r="F109" s="81" t="str">
        <f t="array" ref="F109">VLOOKUP(C109&amp;D109,CHOOSE({1,2},data!$B$1:$B$128&amp;data!$D$1:$D$128,data!$I$1:$I$128),2,0)</f>
        <v/>
      </c>
      <c r="G109" s="82"/>
    </row>
    <row r="110" spans="1:7" ht="16.350000000000001" customHeight="1" x14ac:dyDescent="0.25">
      <c r="A110" s="143"/>
      <c r="B110" s="144"/>
      <c r="C110" s="84" t="str">
        <f>C109</f>
        <v>Các chính sách của Chính phủ, Nhà nước</v>
      </c>
      <c r="D110" s="73">
        <f t="shared" si="2"/>
        <v>4</v>
      </c>
      <c r="E110" s="80" t="s">
        <v>119</v>
      </c>
      <c r="F110" s="81" t="str">
        <f t="array" ref="F110">VLOOKUP(C110&amp;D110,CHOOSE({1,2},data!$B$1:$B$128&amp;data!$D$1:$D$128,data!$I$1:$I$128),2,0)</f>
        <v/>
      </c>
      <c r="G110" s="82"/>
    </row>
    <row r="111" spans="1:7" ht="69" customHeight="1" x14ac:dyDescent="0.25">
      <c r="A111" s="143">
        <v>30</v>
      </c>
      <c r="B111" s="144" t="s">
        <v>120</v>
      </c>
      <c r="C111" s="88" t="s">
        <v>120</v>
      </c>
      <c r="D111" s="73">
        <f t="shared" si="2"/>
        <v>1</v>
      </c>
      <c r="E111" s="80" t="s">
        <v>121</v>
      </c>
      <c r="F111" s="81" t="str">
        <f t="array" ref="F111">VLOOKUP(C111&amp;D111,CHOOSE({1,2},data!$B$1:$B$128&amp;data!$D$1:$D$128,data!$I$1:$I$128),2,0)</f>
        <v/>
      </c>
      <c r="G111" s="82"/>
    </row>
    <row r="112" spans="1:7" ht="20.100000000000001" customHeight="1" x14ac:dyDescent="0.25">
      <c r="A112" s="143"/>
      <c r="B112" s="144"/>
      <c r="C112" s="83" t="str">
        <f>C111</f>
        <v>Ảnh hưởng của các chính sách của các nước - thị trường xuất khẩu chính của doanh nghiệp</v>
      </c>
      <c r="D112" s="73">
        <f t="shared" si="2"/>
        <v>2</v>
      </c>
      <c r="E112" s="80" t="s">
        <v>122</v>
      </c>
      <c r="F112" s="81" t="str">
        <f t="array" ref="F112">VLOOKUP(C112&amp;D112,CHOOSE({1,2},data!$B$1:$B$128&amp;data!$D$1:$D$128,data!$I$1:$I$128),2,0)</f>
        <v/>
      </c>
      <c r="G112" s="82"/>
    </row>
    <row r="113" spans="1:7" ht="20.100000000000001" customHeight="1" x14ac:dyDescent="0.25">
      <c r="A113" s="143"/>
      <c r="B113" s="144"/>
      <c r="C113" s="83" t="str">
        <f>C112</f>
        <v>Ảnh hưởng của các chính sách của các nước - thị trường xuất khẩu chính của doanh nghiệp</v>
      </c>
      <c r="D113" s="73">
        <f t="shared" si="2"/>
        <v>3</v>
      </c>
      <c r="E113" s="80" t="s">
        <v>123</v>
      </c>
      <c r="F113" s="81" t="str">
        <f t="array" ref="F113">VLOOKUP(C113&amp;D113,CHOOSE({1,2},data!$B$1:$B$128&amp;data!$D$1:$D$128,data!$I$1:$I$128),2,0)</f>
        <v/>
      </c>
      <c r="G113" s="82"/>
    </row>
    <row r="114" spans="1:7" ht="20.100000000000001" customHeight="1" x14ac:dyDescent="0.25">
      <c r="A114" s="143"/>
      <c r="B114" s="144"/>
      <c r="C114" s="83" t="str">
        <f>C113</f>
        <v>Ảnh hưởng của các chính sách của các nước - thị trường xuất khẩu chính của doanh nghiệp</v>
      </c>
      <c r="D114" s="73">
        <f t="shared" si="2"/>
        <v>4</v>
      </c>
      <c r="E114" s="80" t="s">
        <v>124</v>
      </c>
      <c r="F114" s="81" t="str">
        <f t="array" ref="F114">VLOOKUP(C114&amp;D114,CHOOSE({1,2},data!$B$1:$B$128&amp;data!$D$1:$D$128,data!$I$1:$I$128),2,0)</f>
        <v/>
      </c>
      <c r="G114" s="82"/>
    </row>
    <row r="115" spans="1:7" ht="38.25" x14ac:dyDescent="0.25">
      <c r="A115" s="143"/>
      <c r="B115" s="144"/>
      <c r="C115" s="84" t="str">
        <f>C114</f>
        <v>Ảnh hưởng của các chính sách của các nước - thị trường xuất khẩu chính của doanh nghiệp</v>
      </c>
      <c r="D115" s="73">
        <f t="shared" si="2"/>
        <v>5</v>
      </c>
      <c r="E115" s="80" t="s">
        <v>125</v>
      </c>
      <c r="F115" s="81" t="str">
        <f t="array" ref="F115">VLOOKUP(C115&amp;D115,CHOOSE({1,2},data!$B$1:$B$128&amp;data!$D$1:$D$128,data!$I$1:$I$128),2,0)</f>
        <v/>
      </c>
      <c r="G115" s="82"/>
    </row>
    <row r="116" spans="1:7" ht="17.649999999999999" customHeight="1" x14ac:dyDescent="0.25">
      <c r="A116" s="143">
        <v>31</v>
      </c>
      <c r="B116" s="155" t="s">
        <v>126</v>
      </c>
      <c r="C116" s="88" t="s">
        <v>126</v>
      </c>
      <c r="D116" s="73">
        <f t="shared" si="2"/>
        <v>1</v>
      </c>
      <c r="E116" s="80" t="s">
        <v>127</v>
      </c>
      <c r="F116" s="81" t="str">
        <f t="array" ref="F116">VLOOKUP(C116&amp;D116,CHOOSE({1,2},data!$B$1:$B$128&amp;data!$D$1:$D$128,data!$I$1:$I$128),2,0)</f>
        <v/>
      </c>
      <c r="G116" s="82"/>
    </row>
    <row r="117" spans="1:7" ht="33" customHeight="1" x14ac:dyDescent="0.25">
      <c r="A117" s="143"/>
      <c r="B117" s="155"/>
      <c r="C117" s="83" t="str">
        <f>C116</f>
        <v>Mức độ phụ thuộc của hoạt động kinh doanh của DN vào các điều kiện tự nhiên</v>
      </c>
      <c r="D117" s="73">
        <f t="shared" si="2"/>
        <v>2</v>
      </c>
      <c r="E117" s="80" t="s">
        <v>128</v>
      </c>
      <c r="F117" s="81" t="str">
        <f t="array" ref="F117">VLOOKUP(C117&amp;D117,CHOOSE({1,2},data!$B$1:$B$128&amp;data!$D$1:$D$128,data!$I$1:$I$128),2,0)</f>
        <v/>
      </c>
      <c r="G117" s="82"/>
    </row>
    <row r="118" spans="1:7" ht="17.649999999999999" customHeight="1" x14ac:dyDescent="0.25">
      <c r="A118" s="143"/>
      <c r="B118" s="155"/>
      <c r="C118" s="83" t="str">
        <f>C117</f>
        <v>Mức độ phụ thuộc của hoạt động kinh doanh của DN vào các điều kiện tự nhiên</v>
      </c>
      <c r="D118" s="73">
        <f t="shared" si="2"/>
        <v>3</v>
      </c>
      <c r="E118" s="80" t="s">
        <v>129</v>
      </c>
      <c r="F118" s="81" t="str">
        <f t="array" ref="F118">VLOOKUP(C118&amp;D118,CHOOSE({1,2},data!$B$1:$B$128&amp;data!$D$1:$D$128,data!$I$1:$I$128),2,0)</f>
        <v/>
      </c>
      <c r="G118" s="82"/>
    </row>
    <row r="119" spans="1:7" ht="17.649999999999999" customHeight="1" x14ac:dyDescent="0.25">
      <c r="A119" s="143"/>
      <c r="B119" s="155"/>
      <c r="C119" s="84" t="str">
        <f>C118</f>
        <v>Mức độ phụ thuộc của hoạt động kinh doanh của DN vào các điều kiện tự nhiên</v>
      </c>
      <c r="D119" s="73">
        <f t="shared" si="2"/>
        <v>4</v>
      </c>
      <c r="E119" s="80" t="s">
        <v>130</v>
      </c>
      <c r="F119" s="81" t="str">
        <f t="array" ref="F119">VLOOKUP(C119&amp;D119,CHOOSE({1,2},data!$B$1:$B$128&amp;data!$D$1:$D$128,data!$I$1:$I$128),2,0)</f>
        <v/>
      </c>
      <c r="G119" s="82"/>
    </row>
    <row r="120" spans="1:7" ht="18.75" x14ac:dyDescent="0.25">
      <c r="A120" s="154" t="s">
        <v>131</v>
      </c>
      <c r="B120" s="154"/>
      <c r="C120" s="90"/>
      <c r="D120" s="73">
        <f t="shared" si="2"/>
        <v>1</v>
      </c>
      <c r="E120" s="91"/>
      <c r="F120" s="75"/>
      <c r="G120" s="82"/>
    </row>
    <row r="121" spans="1:7" ht="16.350000000000001" customHeight="1" x14ac:dyDescent="0.25">
      <c r="A121" s="143">
        <v>32</v>
      </c>
      <c r="B121" s="144" t="s">
        <v>132</v>
      </c>
      <c r="C121" s="88" t="s">
        <v>132</v>
      </c>
      <c r="D121" s="73">
        <f t="shared" si="2"/>
        <v>1</v>
      </c>
      <c r="E121" s="80" t="s">
        <v>133</v>
      </c>
      <c r="F121" s="81" t="str">
        <f t="array" ref="F121">VLOOKUP(C121&amp;D121,CHOOSE({1,2},data!$B$1:$B$128&amp;data!$D$1:$D$128,data!$I$1:$I$128),2,0)</f>
        <v/>
      </c>
      <c r="G121" s="82"/>
    </row>
    <row r="122" spans="1:7" ht="16.350000000000001" customHeight="1" x14ac:dyDescent="0.25">
      <c r="A122" s="143"/>
      <c r="B122" s="144"/>
      <c r="C122" s="83" t="str">
        <f>C121</f>
        <v>Sự phụ thuộc vào một số ít nhà cung cấp nguồn nguyên liệu đầu vào</v>
      </c>
      <c r="D122" s="73">
        <f t="shared" si="2"/>
        <v>2</v>
      </c>
      <c r="E122" s="80" t="s">
        <v>104</v>
      </c>
      <c r="F122" s="81" t="str">
        <f t="array" ref="F122">VLOOKUP(C122&amp;D122,CHOOSE({1,2},data!$B$1:$B$128&amp;data!$D$1:$D$128,data!$I$1:$I$128),2,0)</f>
        <v/>
      </c>
      <c r="G122" s="82"/>
    </row>
    <row r="123" spans="1:7" ht="38.25" x14ac:dyDescent="0.25">
      <c r="A123" s="143"/>
      <c r="B123" s="144"/>
      <c r="C123" s="84" t="str">
        <f>C122</f>
        <v>Sự phụ thuộc vào một số ít nhà cung cấp nguồn nguyên liệu đầu vào</v>
      </c>
      <c r="D123" s="73">
        <f t="shared" si="2"/>
        <v>3</v>
      </c>
      <c r="E123" s="80" t="s">
        <v>134</v>
      </c>
      <c r="F123" s="81" t="str">
        <f t="array" ref="F123">VLOOKUP(C123&amp;D123,CHOOSE({1,2},data!$B$1:$B$128&amp;data!$D$1:$D$128,data!$I$1:$I$128),2,0)</f>
        <v/>
      </c>
      <c r="G123" s="82"/>
    </row>
    <row r="124" spans="1:7" ht="17.100000000000001" customHeight="1" x14ac:dyDescent="0.25">
      <c r="A124" s="143">
        <v>33</v>
      </c>
      <c r="B124" s="144" t="s">
        <v>135</v>
      </c>
      <c r="C124" s="88" t="s">
        <v>135</v>
      </c>
      <c r="D124" s="73">
        <f t="shared" si="2"/>
        <v>1</v>
      </c>
      <c r="E124" s="80" t="s">
        <v>136</v>
      </c>
      <c r="F124" s="81" t="str">
        <f t="array" ref="F124">VLOOKUP(C124&amp;D124,CHOOSE({1,2},data!$B$1:$B$128&amp;data!$D$1:$D$128,data!$I$1:$I$128),2,0)</f>
        <v/>
      </c>
      <c r="G124" s="82"/>
    </row>
    <row r="125" spans="1:7" ht="17.100000000000001" customHeight="1" x14ac:dyDescent="0.25">
      <c r="A125" s="143"/>
      <c r="B125" s="144"/>
      <c r="C125" s="83" t="str">
        <f>C124</f>
        <v>Sự phụ thuộc vào một số ít người tiêu dùng (sản phẩm đầu ra)</v>
      </c>
      <c r="D125" s="73">
        <f t="shared" si="2"/>
        <v>2</v>
      </c>
      <c r="E125" s="80" t="s">
        <v>104</v>
      </c>
      <c r="F125" s="81" t="str">
        <f t="array" ref="F125">VLOOKUP(C125&amp;D125,CHOOSE({1,2},data!$B$1:$B$128&amp;data!$D$1:$D$128,data!$I$1:$I$128),2,0)</f>
        <v/>
      </c>
      <c r="G125" s="82"/>
    </row>
    <row r="126" spans="1:7" ht="41.45" customHeight="1" x14ac:dyDescent="0.25">
      <c r="A126" s="143"/>
      <c r="B126" s="144"/>
      <c r="C126" s="84" t="str">
        <f>C125</f>
        <v>Sự phụ thuộc vào một số ít người tiêu dùng (sản phẩm đầu ra)</v>
      </c>
      <c r="D126" s="73">
        <f t="shared" si="2"/>
        <v>3</v>
      </c>
      <c r="E126" s="80" t="s">
        <v>137</v>
      </c>
      <c r="F126" s="81" t="str">
        <f t="array" ref="F126">VLOOKUP(C126&amp;D126,CHOOSE({1,2},data!$B$1:$B$128&amp;data!$D$1:$D$128,data!$I$1:$I$128),2,0)</f>
        <v/>
      </c>
      <c r="G126" s="82"/>
    </row>
    <row r="127" spans="1:7" ht="17.100000000000001" customHeight="1" x14ac:dyDescent="0.25">
      <c r="A127" s="143">
        <v>34</v>
      </c>
      <c r="B127" s="144" t="s">
        <v>138</v>
      </c>
      <c r="C127" s="88" t="s">
        <v>138</v>
      </c>
      <c r="D127" s="73">
        <f t="shared" si="2"/>
        <v>1</v>
      </c>
      <c r="E127" s="80" t="s">
        <v>265</v>
      </c>
      <c r="F127" s="81" t="e">
        <f t="array" ref="F127">VLOOKUP(C127&amp;D127,CHOOSE({1,2},data!$B$1:$B$128&amp;data!$D$1:$D$128,data!$I$1:$I$128),2,0)</f>
        <v>#N/A</v>
      </c>
      <c r="G127" s="94"/>
    </row>
    <row r="128" spans="1:7" ht="17.100000000000001" customHeight="1" x14ac:dyDescent="0.25">
      <c r="A128" s="143"/>
      <c r="B128" s="144"/>
      <c r="C128" s="83" t="str">
        <f>C127</f>
        <v>Số năm hoạt động của DN trong ngành (tính từ thời điểm có sản phẩm ra thị trường)</v>
      </c>
      <c r="D128" s="73">
        <f t="shared" si="2"/>
        <v>2</v>
      </c>
      <c r="E128" s="80" t="s">
        <v>139</v>
      </c>
      <c r="F128" s="81" t="e">
        <f t="array" ref="F128">VLOOKUP(C128&amp;D128,CHOOSE({1,2},data!$B$1:$B$128&amp;data!$D$1:$D$128,data!$I$1:$I$128),2,0)</f>
        <v>#N/A</v>
      </c>
      <c r="G128" s="94"/>
    </row>
    <row r="129" spans="1:7" ht="17.100000000000001" customHeight="1" x14ac:dyDescent="0.25">
      <c r="A129" s="143"/>
      <c r="B129" s="144"/>
      <c r="C129" s="83" t="str">
        <f>C128</f>
        <v>Số năm hoạt động của DN trong ngành (tính từ thời điểm có sản phẩm ra thị trường)</v>
      </c>
      <c r="D129" s="73">
        <f t="shared" si="2"/>
        <v>3</v>
      </c>
      <c r="E129" s="80" t="s">
        <v>140</v>
      </c>
      <c r="F129" s="81" t="e">
        <f t="array" ref="F129">VLOOKUP(C129&amp;D129,CHOOSE({1,2},data!$B$1:$B$128&amp;data!$D$1:$D$128,data!$I$1:$I$128),2,0)</f>
        <v>#N/A</v>
      </c>
      <c r="G129" s="94"/>
    </row>
    <row r="130" spans="1:7" ht="17.100000000000001" customHeight="1" x14ac:dyDescent="0.25">
      <c r="A130" s="143"/>
      <c r="B130" s="144"/>
      <c r="C130" s="83" t="str">
        <f>C129</f>
        <v>Số năm hoạt động của DN trong ngành (tính từ thời điểm có sản phẩm ra thị trường)</v>
      </c>
      <c r="D130" s="73">
        <f t="shared" si="2"/>
        <v>4</v>
      </c>
      <c r="E130" s="80" t="s">
        <v>141</v>
      </c>
      <c r="F130" s="81" t="e">
        <f t="array" ref="F130">VLOOKUP(C130&amp;D130,CHOOSE({1,2},data!$B$1:$B$128&amp;data!$D$1:$D$128,data!$I$1:$I$128),2,0)</f>
        <v>#N/A</v>
      </c>
      <c r="G130" s="94"/>
    </row>
    <row r="131" spans="1:7" ht="17.100000000000001" customHeight="1" x14ac:dyDescent="0.25">
      <c r="A131" s="143"/>
      <c r="B131" s="144"/>
      <c r="C131" s="84" t="str">
        <f>C130</f>
        <v>Số năm hoạt động của DN trong ngành (tính từ thời điểm có sản phẩm ra thị trường)</v>
      </c>
      <c r="D131" s="73">
        <f t="shared" si="2"/>
        <v>5</v>
      </c>
      <c r="E131" s="80" t="s">
        <v>142</v>
      </c>
      <c r="F131" s="81" t="e">
        <f t="array" ref="F131">VLOOKUP(C131&amp;D131,CHOOSE({1,2},data!$B$1:$B$128&amp;data!$D$1:$D$128,data!$I$1:$I$128),2,0)</f>
        <v>#N/A</v>
      </c>
      <c r="G131" s="94"/>
    </row>
    <row r="132" spans="1:7" ht="18.399999999999999" customHeight="1" x14ac:dyDescent="0.25">
      <c r="A132" s="143">
        <v>35</v>
      </c>
      <c r="B132" s="144" t="s">
        <v>143</v>
      </c>
      <c r="C132" s="88" t="s">
        <v>143</v>
      </c>
      <c r="D132" s="73">
        <f t="shared" si="2"/>
        <v>1</v>
      </c>
      <c r="E132" s="80" t="s">
        <v>144</v>
      </c>
      <c r="F132" s="81" t="str">
        <f t="array" ref="F132">VLOOKUP(C132&amp;D132,CHOOSE({1,2},data!$B$1:$B$128&amp;data!$D$1:$D$128,data!$I$1:$I$128),2,0)</f>
        <v/>
      </c>
      <c r="G132" s="82"/>
    </row>
    <row r="133" spans="1:7" ht="18.399999999999999" customHeight="1" x14ac:dyDescent="0.25">
      <c r="A133" s="143"/>
      <c r="B133" s="144"/>
      <c r="C133" s="83" t="str">
        <f>C132</f>
        <v>Phạm vi hoạt động của doanh nghiệp (Phạm vi tiêu thụ sản phẩm)</v>
      </c>
      <c r="D133" s="73">
        <f t="shared" si="2"/>
        <v>2</v>
      </c>
      <c r="E133" s="80" t="s">
        <v>145</v>
      </c>
      <c r="F133" s="81" t="str">
        <f t="array" ref="F133">VLOOKUP(C133&amp;D133,CHOOSE({1,2},data!$B$1:$B$128&amp;data!$D$1:$D$128,data!$I$1:$I$128),2,0)</f>
        <v/>
      </c>
      <c r="G133" s="82"/>
    </row>
    <row r="134" spans="1:7" ht="18.399999999999999" customHeight="1" x14ac:dyDescent="0.25">
      <c r="A134" s="143"/>
      <c r="B134" s="144"/>
      <c r="C134" s="83" t="str">
        <f>C133</f>
        <v>Phạm vi hoạt động của doanh nghiệp (Phạm vi tiêu thụ sản phẩm)</v>
      </c>
      <c r="D134" s="73">
        <f t="shared" si="2"/>
        <v>3</v>
      </c>
      <c r="E134" s="80" t="s">
        <v>146</v>
      </c>
      <c r="F134" s="81" t="str">
        <f t="array" ref="F134">VLOOKUP(C134&amp;D134,CHOOSE({1,2},data!$B$1:$B$128&amp;data!$D$1:$D$128,data!$I$1:$I$128),2,0)</f>
        <v/>
      </c>
      <c r="G134" s="82"/>
    </row>
    <row r="135" spans="1:7" ht="18.399999999999999" customHeight="1" x14ac:dyDescent="0.25">
      <c r="A135" s="143"/>
      <c r="B135" s="144"/>
      <c r="C135" s="83" t="str">
        <f>C134</f>
        <v>Phạm vi hoạt động của doanh nghiệp (Phạm vi tiêu thụ sản phẩm)</v>
      </c>
      <c r="D135" s="73">
        <f t="shared" si="2"/>
        <v>4</v>
      </c>
      <c r="E135" s="80" t="s">
        <v>147</v>
      </c>
      <c r="F135" s="81" t="str">
        <f t="array" ref="F135">VLOOKUP(C135&amp;D135,CHOOSE({1,2},data!$B$1:$B$128&amp;data!$D$1:$D$128,data!$I$1:$I$128),2,0)</f>
        <v/>
      </c>
      <c r="G135" s="82"/>
    </row>
    <row r="136" spans="1:7" ht="18.399999999999999" customHeight="1" x14ac:dyDescent="0.25">
      <c r="A136" s="143"/>
      <c r="B136" s="144"/>
      <c r="C136" s="84" t="str">
        <f>C135</f>
        <v>Phạm vi hoạt động của doanh nghiệp (Phạm vi tiêu thụ sản phẩm)</v>
      </c>
      <c r="D136" s="73">
        <f t="shared" si="2"/>
        <v>5</v>
      </c>
      <c r="E136" s="80" t="s">
        <v>148</v>
      </c>
      <c r="F136" s="81" t="str">
        <f t="array" ref="F136">VLOOKUP(C136&amp;D136,CHOOSE({1,2},data!$B$1:$B$128&amp;data!$D$1:$D$128,data!$I$1:$I$128),2,0)</f>
        <v/>
      </c>
      <c r="G136" s="82"/>
    </row>
    <row r="137" spans="1:7" ht="60.75" customHeight="1" x14ac:dyDescent="0.25">
      <c r="A137" s="143">
        <v>36</v>
      </c>
      <c r="B137" s="144" t="s">
        <v>149</v>
      </c>
      <c r="C137" s="88" t="s">
        <v>149</v>
      </c>
      <c r="D137" s="73">
        <f t="shared" si="2"/>
        <v>1</v>
      </c>
      <c r="E137" s="80" t="s">
        <v>150</v>
      </c>
      <c r="F137" s="81" t="str">
        <f t="array" ref="F137">VLOOKUP(C137&amp;D137,CHOOSE({1,2},data!$B$1:$B$128&amp;data!$D$1:$D$128,data!$I$1:$I$128),2,0)</f>
        <v/>
      </c>
      <c r="G137" s="82"/>
    </row>
    <row r="138" spans="1:7" ht="48.75" customHeight="1" x14ac:dyDescent="0.25">
      <c r="A138" s="143"/>
      <c r="B138" s="144"/>
      <c r="C138" s="83" t="str">
        <f>C137</f>
        <v>Uy tín của doanh nghiệp với người tiêu dùng</v>
      </c>
      <c r="D138" s="73">
        <f t="shared" si="2"/>
        <v>2</v>
      </c>
      <c r="E138" s="80" t="s">
        <v>151</v>
      </c>
      <c r="F138" s="81" t="str">
        <f t="array" ref="F138">VLOOKUP(C138&amp;D138,CHOOSE({1,2},data!$B$1:$B$128&amp;data!$D$1:$D$128,data!$I$1:$I$128),2,0)</f>
        <v/>
      </c>
      <c r="G138" s="82"/>
    </row>
    <row r="139" spans="1:7" ht="21.75" customHeight="1" x14ac:dyDescent="0.25">
      <c r="A139" s="143"/>
      <c r="B139" s="144"/>
      <c r="C139" s="83" t="str">
        <f>C138</f>
        <v>Uy tín của doanh nghiệp với người tiêu dùng</v>
      </c>
      <c r="D139" s="73">
        <f t="shared" si="2"/>
        <v>3</v>
      </c>
      <c r="E139" s="80" t="s">
        <v>152</v>
      </c>
      <c r="F139" s="81" t="str">
        <f t="array" ref="F139">VLOOKUP(C139&amp;D139,CHOOSE({1,2},data!$B$1:$B$128&amp;data!$D$1:$D$128,data!$I$1:$I$128),2,0)</f>
        <v/>
      </c>
      <c r="G139" s="82"/>
    </row>
    <row r="140" spans="1:7" ht="33.75" customHeight="1" x14ac:dyDescent="0.25">
      <c r="A140" s="143"/>
      <c r="B140" s="144"/>
      <c r="C140" s="83" t="str">
        <f>C139</f>
        <v>Uy tín của doanh nghiệp với người tiêu dùng</v>
      </c>
      <c r="D140" s="73">
        <f t="shared" si="2"/>
        <v>4</v>
      </c>
      <c r="E140" s="80" t="s">
        <v>153</v>
      </c>
      <c r="F140" s="81" t="str">
        <f t="array" ref="F140">VLOOKUP(C140&amp;D140,CHOOSE({1,2},data!$B$1:$B$128&amp;data!$D$1:$D$128,data!$I$1:$I$128),2,0)</f>
        <v/>
      </c>
      <c r="G140" s="82"/>
    </row>
    <row r="141" spans="1:7" ht="16.899999999999999" customHeight="1" x14ac:dyDescent="0.25">
      <c r="A141" s="143"/>
      <c r="B141" s="144"/>
      <c r="C141" s="84" t="str">
        <f>C140</f>
        <v>Uy tín của doanh nghiệp với người tiêu dùng</v>
      </c>
      <c r="D141" s="73">
        <f t="shared" si="2"/>
        <v>5</v>
      </c>
      <c r="E141" s="80" t="s">
        <v>154</v>
      </c>
      <c r="F141" s="81" t="str">
        <f t="array" ref="F141">VLOOKUP(C141&amp;D141,CHOOSE({1,2},data!$B$1:$B$128&amp;data!$D$1:$D$128,data!$I$1:$I$128),2,0)</f>
        <v/>
      </c>
      <c r="G141" s="82"/>
    </row>
    <row r="142" spans="1:7" ht="17.100000000000001" customHeight="1" x14ac:dyDescent="0.25">
      <c r="A142" s="143">
        <v>37</v>
      </c>
      <c r="B142" s="144" t="s">
        <v>155</v>
      </c>
      <c r="C142" s="88" t="s">
        <v>155</v>
      </c>
      <c r="D142" s="73">
        <f t="shared" si="2"/>
        <v>1</v>
      </c>
      <c r="E142" s="95" t="s">
        <v>156</v>
      </c>
      <c r="F142" s="81" t="e">
        <f t="array" ref="F142">VLOOKUP(C142&amp;D142,CHOOSE({1,2},data!$B$1:$B$128&amp;data!$D$1:$D$128,data!$I$1:$I$128),2,0)</f>
        <v>#N/A</v>
      </c>
      <c r="G142" s="82"/>
    </row>
    <row r="143" spans="1:7" ht="17.100000000000001" customHeight="1" x14ac:dyDescent="0.25">
      <c r="A143" s="143"/>
      <c r="B143" s="144"/>
      <c r="C143" s="83" t="str">
        <f>C142</f>
        <v xml:space="preserve">Mức độ bảo hiểm tài sản.
Đánh giá trên: Tổng số tiền bảo hiểm được bồi thường từ các HĐBH của tài sản cố định và hàng tồn kho/ (Giá trị TSCĐ của doanh nghiệp + Giá trị hàng tồn kho) (%). </v>
      </c>
      <c r="D143" s="73">
        <f t="shared" si="2"/>
        <v>2</v>
      </c>
      <c r="E143" s="95" t="s">
        <v>157</v>
      </c>
      <c r="F143" s="81" t="e">
        <f t="array" ref="F143">VLOOKUP(C143&amp;D143,CHOOSE({1,2},data!$B$1:$B$128&amp;data!$D$1:$D$128,data!$I$1:$I$128),2,0)</f>
        <v>#N/A</v>
      </c>
      <c r="G143" s="82"/>
    </row>
    <row r="144" spans="1:7" ht="17.100000000000001" customHeight="1" x14ac:dyDescent="0.25">
      <c r="A144" s="143"/>
      <c r="B144" s="144"/>
      <c r="C144" s="83" t="str">
        <f>C143</f>
        <v xml:space="preserve">Mức độ bảo hiểm tài sản.
Đánh giá trên: Tổng số tiền bảo hiểm được bồi thường từ các HĐBH của tài sản cố định và hàng tồn kho/ (Giá trị TSCĐ của doanh nghiệp + Giá trị hàng tồn kho) (%). </v>
      </c>
      <c r="D144" s="73">
        <f t="shared" si="2"/>
        <v>3</v>
      </c>
      <c r="E144" s="95" t="s">
        <v>158</v>
      </c>
      <c r="F144" s="81" t="e">
        <f t="array" ref="F144">VLOOKUP(C144&amp;D144,CHOOSE({1,2},data!$B$1:$B$128&amp;data!$D$1:$D$128,data!$I$1:$I$128),2,0)</f>
        <v>#N/A</v>
      </c>
      <c r="G144" s="82"/>
    </row>
    <row r="145" spans="1:7" ht="17.100000000000001" customHeight="1" x14ac:dyDescent="0.25">
      <c r="A145" s="143"/>
      <c r="B145" s="144"/>
      <c r="C145" s="83" t="str">
        <f>C144</f>
        <v xml:space="preserve">Mức độ bảo hiểm tài sản.
Đánh giá trên: Tổng số tiền bảo hiểm được bồi thường từ các HĐBH của tài sản cố định và hàng tồn kho/ (Giá trị TSCĐ của doanh nghiệp + Giá trị hàng tồn kho) (%). </v>
      </c>
      <c r="D145" s="73">
        <f t="shared" si="2"/>
        <v>4</v>
      </c>
      <c r="E145" s="95" t="s">
        <v>159</v>
      </c>
      <c r="F145" s="81" t="e">
        <f t="array" ref="F145">VLOOKUP(C145&amp;D145,CHOOSE({1,2},data!$B$1:$B$128&amp;data!$D$1:$D$128,data!$I$1:$I$128),2,0)</f>
        <v>#N/A</v>
      </c>
      <c r="G145" s="82"/>
    </row>
    <row r="146" spans="1:7" ht="17.100000000000001" customHeight="1" x14ac:dyDescent="0.25">
      <c r="A146" s="143"/>
      <c r="B146" s="144"/>
      <c r="C146" s="84" t="str">
        <f>C145</f>
        <v xml:space="preserve">Mức độ bảo hiểm tài sản.
Đánh giá trên: Tổng số tiền bảo hiểm được bồi thường từ các HĐBH của tài sản cố định và hàng tồn kho/ (Giá trị TSCĐ của doanh nghiệp + Giá trị hàng tồn kho) (%). </v>
      </c>
      <c r="D146" s="73">
        <f t="shared" si="2"/>
        <v>5</v>
      </c>
      <c r="E146" s="95" t="s">
        <v>160</v>
      </c>
      <c r="F146" s="81" t="e">
        <f t="array" ref="F146">VLOOKUP(C146&amp;D146,CHOOSE({1,2},data!$B$1:$B$128&amp;data!$D$1:$D$128,data!$I$1:$I$128),2,0)</f>
        <v>#N/A</v>
      </c>
      <c r="G146" s="82"/>
    </row>
    <row r="147" spans="1:7" ht="33" customHeight="1" x14ac:dyDescent="0.25">
      <c r="A147" s="143">
        <v>38</v>
      </c>
      <c r="B147" s="144" t="s">
        <v>161</v>
      </c>
      <c r="C147" s="88" t="s">
        <v>161</v>
      </c>
      <c r="D147" s="73">
        <f t="shared" si="2"/>
        <v>1</v>
      </c>
      <c r="E147" s="80" t="s">
        <v>162</v>
      </c>
      <c r="F147" s="81" t="str">
        <f t="array" ref="F147">VLOOKUP(C147&amp;D147,CHOOSE({1,2},data!$B$1:$B$128&amp;data!$D$1:$D$128,data!$I$1:$I$128),2,0)</f>
        <v/>
      </c>
      <c r="G147" s="82"/>
    </row>
    <row r="148" spans="1:7" ht="42.6" customHeight="1" x14ac:dyDescent="0.25">
      <c r="A148" s="143"/>
      <c r="B148" s="144"/>
      <c r="C148" s="83" t="str">
        <f>C147</f>
        <v>Ảnh hưởng của sự biến động nhân sự nội bộ đến hoạt động kinh doanh của DN trong 2 năm gần đây</v>
      </c>
      <c r="D148" s="73">
        <f t="shared" si="2"/>
        <v>2</v>
      </c>
      <c r="E148" s="95" t="s">
        <v>163</v>
      </c>
      <c r="F148" s="81" t="str">
        <f t="array" ref="F148">VLOOKUP(C148&amp;D148,CHOOSE({1,2},data!$B$1:$B$128&amp;data!$D$1:$D$128,data!$I$1:$I$128),2,0)</f>
        <v/>
      </c>
      <c r="G148" s="82"/>
    </row>
    <row r="149" spans="1:7" ht="36" customHeight="1" x14ac:dyDescent="0.25">
      <c r="A149" s="143"/>
      <c r="B149" s="144"/>
      <c r="C149" s="84" t="str">
        <f>C148</f>
        <v>Ảnh hưởng của sự biến động nhân sự nội bộ đến hoạt động kinh doanh của DN trong 2 năm gần đây</v>
      </c>
      <c r="D149" s="73">
        <f t="shared" si="2"/>
        <v>3</v>
      </c>
      <c r="E149" s="80" t="s">
        <v>164</v>
      </c>
      <c r="F149" s="81" t="str">
        <f t="array" ref="F149">VLOOKUP(C149&amp;D149,CHOOSE({1,2},data!$B$1:$B$128&amp;data!$D$1:$D$128,data!$I$1:$I$128),2,0)</f>
        <v/>
      </c>
      <c r="G149" s="82"/>
    </row>
    <row r="150" spans="1:7" ht="61.5" customHeight="1" x14ac:dyDescent="0.25">
      <c r="A150" s="143">
        <v>39</v>
      </c>
      <c r="B150" s="144" t="s">
        <v>165</v>
      </c>
      <c r="C150" s="88" t="s">
        <v>165</v>
      </c>
      <c r="D150" s="73">
        <f t="shared" si="2"/>
        <v>1</v>
      </c>
      <c r="E150" s="80" t="s">
        <v>166</v>
      </c>
      <c r="F150" s="81" t="str">
        <f t="array" ref="F150">VLOOKUP(C150&amp;D150,CHOOSE({1,2},data!$B$1:$B$128&amp;data!$D$1:$D$128,data!$I$1:$I$128),2,0)</f>
        <v/>
      </c>
      <c r="G150" s="82"/>
    </row>
    <row r="151" spans="1:7" ht="32.25" customHeight="1" x14ac:dyDescent="0.25">
      <c r="A151" s="143"/>
      <c r="B151" s="144"/>
      <c r="C151" s="83" t="str">
        <f>C150</f>
        <v>Khả năng tiếp cận các nguồn vốn để tài trợ cho hoạt động kinh doanh của doanh nghiệp</v>
      </c>
      <c r="D151" s="73">
        <f t="shared" si="2"/>
        <v>2</v>
      </c>
      <c r="E151" s="80" t="s">
        <v>167</v>
      </c>
      <c r="F151" s="81" t="str">
        <f t="array" ref="F151">VLOOKUP(C151&amp;D151,CHOOSE({1,2},data!$B$1:$B$128&amp;data!$D$1:$D$128,data!$I$1:$I$128),2,0)</f>
        <v/>
      </c>
      <c r="G151" s="82"/>
    </row>
    <row r="152" spans="1:7" ht="25.5" customHeight="1" x14ac:dyDescent="0.25">
      <c r="A152" s="143"/>
      <c r="B152" s="144"/>
      <c r="C152" s="83" t="str">
        <f>C151</f>
        <v>Khả năng tiếp cận các nguồn vốn để tài trợ cho hoạt động kinh doanh của doanh nghiệp</v>
      </c>
      <c r="D152" s="73">
        <f t="shared" si="2"/>
        <v>3</v>
      </c>
      <c r="E152" s="80" t="s">
        <v>168</v>
      </c>
      <c r="F152" s="81" t="str">
        <f t="array" ref="F152">VLOOKUP(C152&amp;D152,CHOOSE({1,2},data!$B$1:$B$128&amp;data!$D$1:$D$128,data!$I$1:$I$128),2,0)</f>
        <v/>
      </c>
      <c r="G152" s="82"/>
    </row>
    <row r="153" spans="1:7" ht="17.649999999999999" customHeight="1" x14ac:dyDescent="0.25">
      <c r="A153" s="143"/>
      <c r="B153" s="144"/>
      <c r="C153" s="83" t="str">
        <f>C152</f>
        <v>Khả năng tiếp cận các nguồn vốn để tài trợ cho hoạt động kinh doanh của doanh nghiệp</v>
      </c>
      <c r="D153" s="73">
        <f t="shared" si="2"/>
        <v>4</v>
      </c>
      <c r="E153" s="80" t="s">
        <v>169</v>
      </c>
      <c r="F153" s="81" t="str">
        <f t="array" ref="F153">VLOOKUP(C153&amp;D153,CHOOSE({1,2},data!$B$1:$B$128&amp;data!$D$1:$D$128,data!$I$1:$I$128),2,0)</f>
        <v/>
      </c>
      <c r="G153" s="82"/>
    </row>
    <row r="154" spans="1:7" ht="17.649999999999999" customHeight="1" x14ac:dyDescent="0.25">
      <c r="A154" s="143"/>
      <c r="B154" s="144"/>
      <c r="C154" s="84" t="str">
        <f>C153</f>
        <v>Khả năng tiếp cận các nguồn vốn để tài trợ cho hoạt động kinh doanh của doanh nghiệp</v>
      </c>
      <c r="D154" s="73">
        <f t="shared" si="2"/>
        <v>5</v>
      </c>
      <c r="E154" s="80" t="s">
        <v>170</v>
      </c>
      <c r="F154" s="81" t="str">
        <f t="array" ref="F154">VLOOKUP(C154&amp;D154,CHOOSE({1,2},data!$B$1:$B$128&amp;data!$D$1:$D$128,data!$I$1:$I$128),2,0)</f>
        <v/>
      </c>
      <c r="G154" s="82"/>
    </row>
    <row r="155" spans="1:7" ht="25.5" customHeight="1" x14ac:dyDescent="0.25">
      <c r="A155" s="143">
        <v>40</v>
      </c>
      <c r="B155" s="144" t="s">
        <v>171</v>
      </c>
      <c r="C155" s="88" t="s">
        <v>171</v>
      </c>
      <c r="D155" s="73">
        <f t="shared" si="2"/>
        <v>1</v>
      </c>
      <c r="E155" s="95" t="s">
        <v>172</v>
      </c>
      <c r="F155" s="81" t="str">
        <f t="array" ref="F155">VLOOKUP(C155&amp;D155,CHOOSE({1,2},data!$B$1:$B$128&amp;data!$D$1:$D$128,data!$I$1:$I$128),2,0)</f>
        <v/>
      </c>
      <c r="G155" s="82"/>
    </row>
    <row r="156" spans="1:7" ht="28.15" customHeight="1" x14ac:dyDescent="0.25">
      <c r="A156" s="143"/>
      <c r="B156" s="144"/>
      <c r="C156" s="83" t="str">
        <f>C155</f>
        <v>Triển vọng phát triển của DN theo đánh giá của CBTD</v>
      </c>
      <c r="D156" s="73">
        <f t="shared" si="2"/>
        <v>2</v>
      </c>
      <c r="E156" s="95" t="s">
        <v>173</v>
      </c>
      <c r="F156" s="81" t="str">
        <f t="array" ref="F156">VLOOKUP(C156&amp;D156,CHOOSE({1,2},data!$B$1:$B$128&amp;data!$D$1:$D$128,data!$I$1:$I$128),2,0)</f>
        <v/>
      </c>
      <c r="G156" s="82"/>
    </row>
    <row r="157" spans="1:7" ht="33" customHeight="1" x14ac:dyDescent="0.25">
      <c r="A157" s="143"/>
      <c r="B157" s="144"/>
      <c r="C157" s="83" t="str">
        <f>C156</f>
        <v>Triển vọng phát triển của DN theo đánh giá của CBTD</v>
      </c>
      <c r="D157" s="73">
        <f t="shared" si="2"/>
        <v>3</v>
      </c>
      <c r="E157" s="95" t="s">
        <v>174</v>
      </c>
      <c r="F157" s="81" t="str">
        <f t="array" ref="F157">VLOOKUP(C157&amp;D157,CHOOSE({1,2},data!$B$1:$B$128&amp;data!$D$1:$D$128,data!$I$1:$I$128),2,0)</f>
        <v/>
      </c>
      <c r="G157" s="82"/>
    </row>
    <row r="158" spans="1:7" ht="18.399999999999999" customHeight="1" x14ac:dyDescent="0.25">
      <c r="A158" s="143"/>
      <c r="B158" s="144"/>
      <c r="C158" s="83" t="str">
        <f>C157</f>
        <v>Triển vọng phát triển của DN theo đánh giá của CBTD</v>
      </c>
      <c r="D158" s="73">
        <f t="shared" si="2"/>
        <v>4</v>
      </c>
      <c r="E158" s="95" t="s">
        <v>175</v>
      </c>
      <c r="F158" s="81" t="str">
        <f t="array" ref="F158">VLOOKUP(C158&amp;D158,CHOOSE({1,2},data!$B$1:$B$128&amp;data!$D$1:$D$128,data!$I$1:$I$128),2,0)</f>
        <v/>
      </c>
      <c r="G158" s="82"/>
    </row>
    <row r="159" spans="1:7" ht="18.399999999999999" customHeight="1" x14ac:dyDescent="0.25">
      <c r="A159" s="143"/>
      <c r="B159" s="144"/>
      <c r="C159" s="84" t="str">
        <f>C158</f>
        <v>Triển vọng phát triển của DN theo đánh giá của CBTD</v>
      </c>
      <c r="D159" s="73">
        <f t="shared" si="2"/>
        <v>5</v>
      </c>
      <c r="E159" s="95" t="s">
        <v>176</v>
      </c>
      <c r="F159" s="81" t="str">
        <f t="array" ref="F159">VLOOKUP(C159&amp;D159,CHOOSE({1,2},data!$B$1:$B$128&amp;data!$D$1:$D$128,data!$I$1:$I$128),2,0)</f>
        <v/>
      </c>
      <c r="G159" s="82"/>
    </row>
    <row r="160" spans="1:7" ht="37.5" customHeight="1" x14ac:dyDescent="0.25">
      <c r="A160" s="143">
        <v>41</v>
      </c>
      <c r="B160" s="144" t="s">
        <v>177</v>
      </c>
      <c r="C160" s="88" t="s">
        <v>177</v>
      </c>
      <c r="D160" s="73">
        <f t="shared" si="2"/>
        <v>1</v>
      </c>
      <c r="E160" s="96" t="s">
        <v>178</v>
      </c>
      <c r="F160" s="75"/>
      <c r="G160" s="82"/>
    </row>
    <row r="161" spans="1:7" ht="17.649999999999999" customHeight="1" x14ac:dyDescent="0.25">
      <c r="A161" s="143"/>
      <c r="B161" s="144"/>
      <c r="C161" s="83" t="str">
        <f t="shared" ref="C161:C166" si="3">C160</f>
        <v xml:space="preserve">Tuổi đời trung bình của các nhà máy điện của doanh nghiệp </v>
      </c>
      <c r="D161" s="73">
        <f t="shared" si="2"/>
        <v>2</v>
      </c>
      <c r="E161" s="97" t="s">
        <v>179</v>
      </c>
      <c r="F161" s="75"/>
      <c r="G161" s="82"/>
    </row>
    <row r="162" spans="1:7" ht="17.649999999999999" customHeight="1" x14ac:dyDescent="0.25">
      <c r="A162" s="143"/>
      <c r="B162" s="144"/>
      <c r="C162" s="83" t="str">
        <f t="shared" si="3"/>
        <v xml:space="preserve">Tuổi đời trung bình của các nhà máy điện của doanh nghiệp </v>
      </c>
      <c r="D162" s="73">
        <f t="shared" ref="D162:D178" si="4">IF(C162=C161,D161+1,1)</f>
        <v>3</v>
      </c>
      <c r="E162" s="98" t="s">
        <v>180</v>
      </c>
      <c r="F162" s="75"/>
      <c r="G162" s="82"/>
    </row>
    <row r="163" spans="1:7" ht="31.5" customHeight="1" x14ac:dyDescent="0.25">
      <c r="A163" s="143"/>
      <c r="B163" s="144"/>
      <c r="C163" s="83" t="str">
        <f t="shared" si="3"/>
        <v xml:space="preserve">Tuổi đời trung bình của các nhà máy điện của doanh nghiệp </v>
      </c>
      <c r="D163" s="73">
        <f t="shared" si="4"/>
        <v>4</v>
      </c>
      <c r="E163" s="98" t="s">
        <v>181</v>
      </c>
      <c r="F163" s="75"/>
      <c r="G163" s="82"/>
    </row>
    <row r="164" spans="1:7" ht="17.649999999999999" customHeight="1" x14ac:dyDescent="0.25">
      <c r="A164" s="143"/>
      <c r="B164" s="144"/>
      <c r="C164" s="83" t="str">
        <f t="shared" si="3"/>
        <v xml:space="preserve">Tuổi đời trung bình của các nhà máy điện của doanh nghiệp </v>
      </c>
      <c r="D164" s="73">
        <f t="shared" si="4"/>
        <v>5</v>
      </c>
      <c r="E164" s="98" t="s">
        <v>182</v>
      </c>
      <c r="F164" s="75"/>
      <c r="G164" s="82"/>
    </row>
    <row r="165" spans="1:7" ht="17.649999999999999" customHeight="1" x14ac:dyDescent="0.25">
      <c r="A165" s="143"/>
      <c r="B165" s="144"/>
      <c r="C165" s="83" t="str">
        <f t="shared" si="3"/>
        <v xml:space="preserve">Tuổi đời trung bình của các nhà máy điện của doanh nghiệp </v>
      </c>
      <c r="D165" s="73">
        <f t="shared" si="4"/>
        <v>6</v>
      </c>
      <c r="E165" s="98" t="s">
        <v>183</v>
      </c>
      <c r="F165" s="75"/>
      <c r="G165" s="82"/>
    </row>
    <row r="166" spans="1:7" ht="17.649999999999999" customHeight="1" x14ac:dyDescent="0.25">
      <c r="A166" s="143"/>
      <c r="B166" s="144"/>
      <c r="C166" s="84" t="str">
        <f t="shared" si="3"/>
        <v xml:space="preserve">Tuổi đời trung bình của các nhà máy điện của doanh nghiệp </v>
      </c>
      <c r="D166" s="73">
        <f t="shared" si="4"/>
        <v>7</v>
      </c>
      <c r="E166" s="98" t="s">
        <v>184</v>
      </c>
      <c r="F166" s="75"/>
      <c r="G166" s="82"/>
    </row>
    <row r="167" spans="1:7" ht="33" customHeight="1" x14ac:dyDescent="0.25">
      <c r="A167" s="156">
        <v>41</v>
      </c>
      <c r="B167" s="157" t="s">
        <v>185</v>
      </c>
      <c r="C167" s="99" t="s">
        <v>185</v>
      </c>
      <c r="D167" s="73">
        <f t="shared" si="4"/>
        <v>1</v>
      </c>
      <c r="E167" s="96" t="s">
        <v>186</v>
      </c>
      <c r="F167" s="75"/>
      <c r="G167" s="82"/>
    </row>
    <row r="168" spans="1:7" ht="31.5" customHeight="1" x14ac:dyDescent="0.25">
      <c r="A168" s="156"/>
      <c r="B168" s="157"/>
      <c r="C168" s="100" t="str">
        <f>C167</f>
        <v>Lợi thế vị trí kinh doanh</v>
      </c>
      <c r="D168" s="73">
        <f t="shared" si="4"/>
        <v>2</v>
      </c>
      <c r="E168" s="96" t="s">
        <v>187</v>
      </c>
      <c r="F168" s="75"/>
      <c r="G168" s="82"/>
    </row>
    <row r="169" spans="1:7" ht="34.5" customHeight="1" x14ac:dyDescent="0.25">
      <c r="A169" s="156"/>
      <c r="B169" s="157"/>
      <c r="C169" s="100" t="str">
        <f>C168</f>
        <v>Lợi thế vị trí kinh doanh</v>
      </c>
      <c r="D169" s="73">
        <f t="shared" si="4"/>
        <v>3</v>
      </c>
      <c r="E169" s="98" t="s">
        <v>188</v>
      </c>
      <c r="F169" s="75"/>
      <c r="G169" s="94"/>
    </row>
    <row r="170" spans="1:7" ht="31.5" customHeight="1" x14ac:dyDescent="0.25">
      <c r="A170" s="156"/>
      <c r="B170" s="157"/>
      <c r="C170" s="100" t="str">
        <f>C169</f>
        <v>Lợi thế vị trí kinh doanh</v>
      </c>
      <c r="D170" s="73">
        <f t="shared" si="4"/>
        <v>4</v>
      </c>
      <c r="E170" s="98" t="s">
        <v>189</v>
      </c>
      <c r="F170" s="75"/>
      <c r="G170" s="94"/>
    </row>
    <row r="171" spans="1:7" ht="22.5" customHeight="1" x14ac:dyDescent="0.25">
      <c r="A171" s="156"/>
      <c r="B171" s="157"/>
      <c r="C171" s="101" t="str">
        <f>C170</f>
        <v>Lợi thế vị trí kinh doanh</v>
      </c>
      <c r="D171" s="73">
        <f t="shared" si="4"/>
        <v>5</v>
      </c>
      <c r="E171" s="98" t="s">
        <v>190</v>
      </c>
      <c r="F171" s="75"/>
      <c r="G171" s="94"/>
    </row>
    <row r="172" spans="1:7" s="104" customFormat="1" ht="35.25" customHeight="1" x14ac:dyDescent="0.25">
      <c r="A172" s="158">
        <v>43</v>
      </c>
      <c r="B172" s="158" t="s">
        <v>191</v>
      </c>
      <c r="C172" s="102" t="s">
        <v>191</v>
      </c>
      <c r="D172" s="73">
        <f t="shared" si="4"/>
        <v>1</v>
      </c>
      <c r="E172" s="98" t="s">
        <v>192</v>
      </c>
      <c r="F172" s="75"/>
      <c r="G172" s="103"/>
    </row>
    <row r="173" spans="1:7" s="104" customFormat="1" ht="30" x14ac:dyDescent="0.25">
      <c r="A173" s="159"/>
      <c r="B173" s="159"/>
      <c r="C173" s="105" t="str">
        <f>C172</f>
        <v>Khả năng trả nợ gốc trung, dài hạn.</v>
      </c>
      <c r="D173" s="73">
        <f t="shared" si="4"/>
        <v>2</v>
      </c>
      <c r="E173" s="98" t="s">
        <v>193</v>
      </c>
      <c r="F173" s="75"/>
      <c r="G173" s="103"/>
    </row>
    <row r="174" spans="1:7" s="104" customFormat="1" ht="30" x14ac:dyDescent="0.25">
      <c r="A174" s="159"/>
      <c r="B174" s="159"/>
      <c r="C174" s="105" t="str">
        <f>C173</f>
        <v>Khả năng trả nợ gốc trung, dài hạn.</v>
      </c>
      <c r="D174" s="73">
        <f t="shared" si="4"/>
        <v>3</v>
      </c>
      <c r="E174" s="98" t="s">
        <v>194</v>
      </c>
      <c r="F174" s="75"/>
      <c r="G174" s="103"/>
    </row>
    <row r="175" spans="1:7" ht="51" x14ac:dyDescent="0.25">
      <c r="A175" s="159"/>
      <c r="B175" s="159"/>
      <c r="C175" s="105" t="str">
        <f>C174</f>
        <v>Khả năng trả nợ gốc trung, dài hạn.</v>
      </c>
      <c r="D175" s="73">
        <f t="shared" si="4"/>
        <v>4</v>
      </c>
      <c r="E175" s="64" t="s">
        <v>195</v>
      </c>
      <c r="F175" s="75"/>
      <c r="G175" s="106"/>
    </row>
    <row r="176" spans="1:7" ht="38.25" x14ac:dyDescent="0.25">
      <c r="A176" s="159"/>
      <c r="B176" s="159"/>
      <c r="C176" s="105" t="str">
        <f>C175</f>
        <v>Khả năng trả nợ gốc trung, dài hạn.</v>
      </c>
      <c r="D176" s="73">
        <f t="shared" si="4"/>
        <v>5</v>
      </c>
      <c r="E176" s="64" t="s">
        <v>196</v>
      </c>
      <c r="F176" s="75"/>
      <c r="G176" s="106"/>
    </row>
    <row r="177" spans="1:9" ht="49.5" customHeight="1" x14ac:dyDescent="0.25">
      <c r="A177" s="160"/>
      <c r="B177" s="160"/>
      <c r="C177" s="107" t="str">
        <f>C176</f>
        <v>Khả năng trả nợ gốc trung, dài hạn.</v>
      </c>
      <c r="D177" s="73">
        <f t="shared" si="4"/>
        <v>6</v>
      </c>
      <c r="E177" s="64" t="s">
        <v>197</v>
      </c>
      <c r="F177" s="75"/>
      <c r="G177" s="106"/>
    </row>
    <row r="178" spans="1:9" s="111" customFormat="1" ht="17.25" customHeight="1" x14ac:dyDescent="0.3">
      <c r="A178" s="108">
        <v>44</v>
      </c>
      <c r="B178" s="109" t="s">
        <v>198</v>
      </c>
      <c r="C178" s="109"/>
      <c r="D178" s="73">
        <f t="shared" si="4"/>
        <v>1</v>
      </c>
      <c r="E178" s="110"/>
      <c r="F178" s="161"/>
      <c r="G178" s="162"/>
    </row>
    <row r="179" spans="1:9" s="53" customFormat="1" ht="12.75" customHeight="1" x14ac:dyDescent="0.25">
      <c r="A179" s="112"/>
      <c r="B179" s="113"/>
      <c r="C179" s="113"/>
      <c r="D179" s="113"/>
      <c r="E179" s="163"/>
      <c r="F179" s="163"/>
      <c r="G179" s="163"/>
      <c r="H179" s="163"/>
      <c r="I179" s="163"/>
    </row>
    <row r="180" spans="1:9" s="53" customFormat="1" ht="15.75" x14ac:dyDescent="0.25">
      <c r="A180" s="164" t="s">
        <v>199</v>
      </c>
      <c r="B180" s="164"/>
      <c r="C180" s="114"/>
      <c r="D180" s="114"/>
      <c r="E180" s="165" t="s">
        <v>200</v>
      </c>
      <c r="F180" s="165"/>
      <c r="G180" s="165"/>
      <c r="H180" s="165"/>
      <c r="I180" s="165"/>
    </row>
    <row r="181" spans="1:9" s="116" customFormat="1" ht="15.75" x14ac:dyDescent="0.25">
      <c r="A181" s="136" t="s">
        <v>201</v>
      </c>
      <c r="B181" s="136"/>
      <c r="C181" s="115"/>
      <c r="D181" s="115"/>
      <c r="E181" s="136" t="s">
        <v>202</v>
      </c>
      <c r="F181" s="136"/>
      <c r="G181" s="136"/>
      <c r="H181" s="136"/>
      <c r="I181" s="136"/>
    </row>
    <row r="182" spans="1:9" s="53" customFormat="1" ht="20.100000000000001" customHeight="1" x14ac:dyDescent="0.25">
      <c r="A182" s="117"/>
      <c r="B182" s="118"/>
      <c r="C182" s="118"/>
      <c r="D182" s="118"/>
      <c r="E182" s="117"/>
      <c r="F182" s="119"/>
      <c r="G182" s="120"/>
      <c r="H182" s="120"/>
      <c r="I182" s="120"/>
    </row>
    <row r="183" spans="1:9" s="111" customFormat="1" ht="15.75" x14ac:dyDescent="0.25">
      <c r="A183" s="121"/>
      <c r="E183" s="122"/>
      <c r="F183" s="53"/>
    </row>
    <row r="184" spans="1:9" s="111" customFormat="1" ht="85.5" customHeight="1" x14ac:dyDescent="0.25">
      <c r="A184" s="121"/>
      <c r="E184" s="122"/>
      <c r="F184" s="53"/>
    </row>
    <row r="185" spans="1:9" s="111" customFormat="1" ht="15.75" x14ac:dyDescent="0.25">
      <c r="A185" s="49"/>
      <c r="B185" s="123" t="s">
        <v>203</v>
      </c>
      <c r="C185" s="123" t="s">
        <v>203</v>
      </c>
      <c r="D185" s="123"/>
      <c r="E185" s="122"/>
      <c r="F185" s="53"/>
    </row>
    <row r="186" spans="1:9" s="111" customFormat="1" ht="15.75" x14ac:dyDescent="0.25">
      <c r="A186" s="49"/>
      <c r="B186" s="124" t="s">
        <v>204</v>
      </c>
      <c r="C186" s="124" t="s">
        <v>204</v>
      </c>
      <c r="D186" s="124"/>
      <c r="E186" s="122"/>
      <c r="F186" s="53"/>
    </row>
    <row r="187" spans="1:9" s="111" customFormat="1" ht="15.75" x14ac:dyDescent="0.25">
      <c r="A187" s="49"/>
      <c r="B187" s="124" t="s">
        <v>205</v>
      </c>
      <c r="C187" s="124" t="s">
        <v>205</v>
      </c>
      <c r="D187" s="124"/>
      <c r="E187" s="122"/>
      <c r="F187" s="53"/>
    </row>
    <row r="188" spans="1:9" s="111" customFormat="1" x14ac:dyDescent="0.25">
      <c r="A188" s="121"/>
      <c r="B188" s="124" t="s">
        <v>206</v>
      </c>
      <c r="C188" s="124" t="s">
        <v>206</v>
      </c>
      <c r="D188" s="124"/>
      <c r="E188" s="125"/>
    </row>
    <row r="189" spans="1:9" s="111" customFormat="1" x14ac:dyDescent="0.25">
      <c r="A189" s="121"/>
      <c r="B189" s="124" t="s">
        <v>207</v>
      </c>
      <c r="C189" s="124" t="s">
        <v>207</v>
      </c>
      <c r="D189" s="124"/>
      <c r="E189" s="125"/>
    </row>
    <row r="190" spans="1:9" s="111" customFormat="1" x14ac:dyDescent="0.25">
      <c r="A190" s="121"/>
      <c r="B190" s="124" t="s">
        <v>208</v>
      </c>
      <c r="C190" s="124" t="s">
        <v>208</v>
      </c>
      <c r="D190" s="124"/>
      <c r="E190" s="125"/>
    </row>
    <row r="191" spans="1:9" x14ac:dyDescent="0.25">
      <c r="A191" s="126"/>
      <c r="B191" s="124" t="s">
        <v>209</v>
      </c>
      <c r="C191" s="124" t="s">
        <v>209</v>
      </c>
      <c r="D191" s="124"/>
      <c r="E191" s="127"/>
    </row>
    <row r="192" spans="1:9" x14ac:dyDescent="0.25">
      <c r="A192" s="126"/>
      <c r="B192" s="124" t="s">
        <v>210</v>
      </c>
      <c r="C192" s="124" t="s">
        <v>210</v>
      </c>
      <c r="D192" s="124"/>
      <c r="E192" s="127"/>
    </row>
    <row r="193" spans="1:5" x14ac:dyDescent="0.25">
      <c r="A193" s="126"/>
      <c r="B193" s="127"/>
      <c r="C193" s="127"/>
      <c r="D193" s="127"/>
      <c r="E193" s="127"/>
    </row>
    <row r="194" spans="1:5" x14ac:dyDescent="0.25">
      <c r="A194" s="126"/>
      <c r="B194" s="127"/>
      <c r="C194" s="127"/>
      <c r="D194" s="127"/>
      <c r="E194" s="127"/>
    </row>
    <row r="195" spans="1:5" x14ac:dyDescent="0.25">
      <c r="A195" s="126"/>
      <c r="B195" s="127"/>
      <c r="C195" s="127"/>
      <c r="D195" s="127"/>
      <c r="E195" s="127"/>
    </row>
    <row r="196" spans="1:5" x14ac:dyDescent="0.25">
      <c r="A196" s="126"/>
      <c r="B196" s="127"/>
      <c r="C196" s="127"/>
      <c r="D196" s="127"/>
      <c r="E196" s="127"/>
    </row>
    <row r="197" spans="1:5" x14ac:dyDescent="0.25">
      <c r="A197" s="126"/>
      <c r="B197" s="127"/>
      <c r="C197" s="127"/>
      <c r="D197" s="127"/>
      <c r="E197" s="127"/>
    </row>
    <row r="198" spans="1:5" x14ac:dyDescent="0.25">
      <c r="A198" s="126"/>
      <c r="B198" s="127"/>
      <c r="C198" s="127"/>
      <c r="D198" s="127"/>
      <c r="E198" s="127"/>
    </row>
    <row r="199" spans="1:5" x14ac:dyDescent="0.25">
      <c r="A199" s="126"/>
      <c r="B199" s="127"/>
      <c r="C199" s="127"/>
      <c r="D199" s="127"/>
      <c r="E199" s="127"/>
    </row>
    <row r="200" spans="1:5" x14ac:dyDescent="0.25">
      <c r="A200" s="126"/>
      <c r="B200" s="127"/>
      <c r="C200" s="127"/>
      <c r="D200" s="127"/>
      <c r="E200" s="127"/>
    </row>
    <row r="201" spans="1:5" x14ac:dyDescent="0.25">
      <c r="A201" s="126"/>
      <c r="B201" s="127"/>
      <c r="C201" s="127"/>
      <c r="D201" s="127"/>
      <c r="E201" s="127"/>
    </row>
    <row r="202" spans="1:5" x14ac:dyDescent="0.25">
      <c r="A202" s="126"/>
      <c r="B202" s="127"/>
      <c r="C202" s="127"/>
      <c r="D202" s="127"/>
      <c r="E202" s="127"/>
    </row>
    <row r="203" spans="1:5" x14ac:dyDescent="0.25">
      <c r="A203" s="126"/>
      <c r="B203" s="127"/>
      <c r="C203" s="127"/>
      <c r="D203" s="127"/>
      <c r="E203" s="127"/>
    </row>
    <row r="204" spans="1:5" x14ac:dyDescent="0.25">
      <c r="A204" s="126"/>
      <c r="B204" s="127"/>
      <c r="C204" s="127"/>
      <c r="D204" s="127"/>
      <c r="E204" s="127"/>
    </row>
    <row r="205" spans="1:5" x14ac:dyDescent="0.25">
      <c r="A205" s="126"/>
      <c r="B205" s="127"/>
      <c r="C205" s="127"/>
      <c r="D205" s="127"/>
      <c r="E205" s="127"/>
    </row>
    <row r="206" spans="1:5" x14ac:dyDescent="0.25">
      <c r="A206" s="126"/>
      <c r="B206" s="127"/>
      <c r="C206" s="127"/>
      <c r="D206" s="127"/>
      <c r="E206" s="127"/>
    </row>
    <row r="207" spans="1:5" x14ac:dyDescent="0.25">
      <c r="A207" s="126"/>
      <c r="B207" s="127"/>
      <c r="C207" s="127"/>
      <c r="D207" s="127"/>
      <c r="E207" s="127"/>
    </row>
    <row r="208" spans="1:5" x14ac:dyDescent="0.25">
      <c r="A208" s="126"/>
      <c r="B208" s="127"/>
      <c r="C208" s="127"/>
      <c r="D208" s="127"/>
      <c r="E208" s="127"/>
    </row>
    <row r="209" spans="1:5" x14ac:dyDescent="0.25">
      <c r="A209" s="126"/>
      <c r="B209" s="127"/>
      <c r="C209" s="127"/>
      <c r="D209" s="127"/>
      <c r="E209" s="127"/>
    </row>
    <row r="210" spans="1:5" x14ac:dyDescent="0.25">
      <c r="A210" s="126"/>
      <c r="B210" s="127"/>
      <c r="C210" s="127"/>
      <c r="D210" s="127"/>
      <c r="E210" s="127"/>
    </row>
    <row r="211" spans="1:5" x14ac:dyDescent="0.25">
      <c r="A211" s="126"/>
      <c r="B211" s="127"/>
      <c r="C211" s="127"/>
      <c r="D211" s="127"/>
      <c r="E211" s="127"/>
    </row>
    <row r="212" spans="1:5" x14ac:dyDescent="0.25">
      <c r="A212" s="126"/>
      <c r="B212" s="127"/>
      <c r="C212" s="127"/>
      <c r="D212" s="127"/>
      <c r="E212" s="127"/>
    </row>
    <row r="213" spans="1:5" x14ac:dyDescent="0.25">
      <c r="A213" s="126"/>
      <c r="B213" s="127"/>
      <c r="C213" s="127"/>
      <c r="D213" s="127"/>
      <c r="E213" s="127"/>
    </row>
    <row r="214" spans="1:5" x14ac:dyDescent="0.25">
      <c r="A214" s="126"/>
      <c r="B214" s="127"/>
      <c r="C214" s="127"/>
      <c r="D214" s="127"/>
      <c r="E214" s="127"/>
    </row>
    <row r="215" spans="1:5" x14ac:dyDescent="0.25">
      <c r="A215" s="126"/>
      <c r="B215" s="127"/>
      <c r="C215" s="127"/>
      <c r="D215" s="127"/>
      <c r="E215" s="127"/>
    </row>
    <row r="216" spans="1:5" x14ac:dyDescent="0.25">
      <c r="A216" s="126"/>
      <c r="B216" s="127"/>
      <c r="C216" s="127"/>
      <c r="D216" s="127"/>
      <c r="E216" s="127"/>
    </row>
    <row r="217" spans="1:5" x14ac:dyDescent="0.25">
      <c r="A217" s="126"/>
      <c r="B217" s="127"/>
      <c r="C217" s="127"/>
      <c r="D217" s="127"/>
      <c r="E217" s="127"/>
    </row>
    <row r="218" spans="1:5" x14ac:dyDescent="0.25">
      <c r="A218" s="126"/>
      <c r="B218" s="127"/>
      <c r="C218" s="127"/>
      <c r="D218" s="127"/>
      <c r="E218" s="127"/>
    </row>
    <row r="219" spans="1:5" x14ac:dyDescent="0.25">
      <c r="A219" s="126"/>
      <c r="B219" s="127"/>
      <c r="C219" s="127"/>
      <c r="D219" s="127"/>
      <c r="E219" s="127"/>
    </row>
    <row r="220" spans="1:5" x14ac:dyDescent="0.25">
      <c r="A220" s="126"/>
      <c r="B220" s="127"/>
      <c r="C220" s="127"/>
      <c r="D220" s="127"/>
      <c r="E220" s="127"/>
    </row>
    <row r="221" spans="1:5" x14ac:dyDescent="0.25">
      <c r="A221" s="126"/>
      <c r="B221" s="127"/>
      <c r="C221" s="127"/>
      <c r="D221" s="127"/>
      <c r="E221" s="127"/>
    </row>
    <row r="222" spans="1:5" x14ac:dyDescent="0.25">
      <c r="A222" s="126"/>
      <c r="B222" s="127"/>
      <c r="C222" s="127"/>
      <c r="D222" s="127"/>
      <c r="E222" s="127"/>
    </row>
    <row r="223" spans="1:5" x14ac:dyDescent="0.25">
      <c r="A223" s="126"/>
      <c r="B223" s="127"/>
      <c r="C223" s="127"/>
      <c r="D223" s="127"/>
      <c r="E223" s="127"/>
    </row>
    <row r="224" spans="1:5" x14ac:dyDescent="0.25">
      <c r="A224" s="126"/>
      <c r="B224" s="127"/>
      <c r="C224" s="127"/>
      <c r="D224" s="127"/>
      <c r="E224" s="127"/>
    </row>
    <row r="225" spans="1:5" x14ac:dyDescent="0.25">
      <c r="A225" s="126"/>
      <c r="B225" s="127"/>
      <c r="C225" s="127"/>
      <c r="D225" s="127"/>
      <c r="E225" s="127"/>
    </row>
    <row r="226" spans="1:5" x14ac:dyDescent="0.25">
      <c r="A226" s="126"/>
      <c r="B226" s="127"/>
      <c r="C226" s="127"/>
      <c r="D226" s="127"/>
      <c r="E226" s="127"/>
    </row>
    <row r="227" spans="1:5" x14ac:dyDescent="0.25">
      <c r="A227" s="126"/>
      <c r="B227" s="127"/>
      <c r="C227" s="127"/>
      <c r="D227" s="127"/>
      <c r="E227" s="127"/>
    </row>
    <row r="228" spans="1:5" x14ac:dyDescent="0.25">
      <c r="A228" s="126"/>
      <c r="B228" s="127"/>
      <c r="C228" s="127"/>
      <c r="D228" s="127"/>
      <c r="E228" s="127"/>
    </row>
    <row r="229" spans="1:5" x14ac:dyDescent="0.25">
      <c r="A229" s="126"/>
      <c r="B229" s="127"/>
      <c r="C229" s="127"/>
      <c r="D229" s="127"/>
      <c r="E229" s="127"/>
    </row>
    <row r="230" spans="1:5" x14ac:dyDescent="0.25">
      <c r="A230" s="126"/>
      <c r="B230" s="127"/>
      <c r="C230" s="127"/>
      <c r="D230" s="127"/>
      <c r="E230" s="127"/>
    </row>
    <row r="231" spans="1:5" x14ac:dyDescent="0.25">
      <c r="A231" s="126"/>
      <c r="B231" s="127"/>
      <c r="C231" s="127"/>
      <c r="D231" s="127"/>
      <c r="E231" s="127"/>
    </row>
    <row r="232" spans="1:5" x14ac:dyDescent="0.25">
      <c r="A232" s="126"/>
      <c r="B232" s="127"/>
      <c r="C232" s="127"/>
      <c r="D232" s="127"/>
      <c r="E232" s="127"/>
    </row>
    <row r="233" spans="1:5" x14ac:dyDescent="0.25">
      <c r="A233" s="126"/>
      <c r="B233" s="127"/>
      <c r="C233" s="127"/>
      <c r="D233" s="127"/>
      <c r="E233" s="127"/>
    </row>
    <row r="234" spans="1:5" x14ac:dyDescent="0.25">
      <c r="A234" s="126"/>
      <c r="B234" s="127"/>
      <c r="C234" s="127"/>
      <c r="D234" s="127"/>
      <c r="E234" s="127"/>
    </row>
    <row r="235" spans="1:5" x14ac:dyDescent="0.25">
      <c r="A235" s="126"/>
      <c r="B235" s="127"/>
      <c r="C235" s="127"/>
      <c r="D235" s="127"/>
      <c r="E235" s="127"/>
    </row>
    <row r="236" spans="1:5" x14ac:dyDescent="0.25">
      <c r="A236" s="126"/>
      <c r="B236" s="127"/>
      <c r="C236" s="127"/>
      <c r="D236" s="127"/>
      <c r="E236" s="127"/>
    </row>
    <row r="237" spans="1:5" x14ac:dyDescent="0.25">
      <c r="A237" s="126"/>
      <c r="B237" s="127"/>
      <c r="C237" s="127"/>
      <c r="D237" s="127"/>
      <c r="E237" s="127"/>
    </row>
    <row r="238" spans="1:5" x14ac:dyDescent="0.25">
      <c r="A238" s="126"/>
      <c r="B238" s="127"/>
      <c r="C238" s="127"/>
      <c r="D238" s="127"/>
      <c r="E238" s="127"/>
    </row>
    <row r="239" spans="1:5" x14ac:dyDescent="0.25">
      <c r="A239" s="126"/>
      <c r="B239" s="127"/>
      <c r="C239" s="127"/>
      <c r="D239" s="127"/>
      <c r="E239" s="127"/>
    </row>
  </sheetData>
  <sheetProtection sheet="1" objects="1" scenarios="1"/>
  <mergeCells count="94">
    <mergeCell ref="F178:G178"/>
    <mergeCell ref="E179:I179"/>
    <mergeCell ref="A180:B180"/>
    <mergeCell ref="E180:I180"/>
    <mergeCell ref="A181:B181"/>
    <mergeCell ref="E181:I181"/>
    <mergeCell ref="A160:A166"/>
    <mergeCell ref="B160:B166"/>
    <mergeCell ref="A167:A171"/>
    <mergeCell ref="B167:B171"/>
    <mergeCell ref="A172:A177"/>
    <mergeCell ref="B172:B177"/>
    <mergeCell ref="A147:A149"/>
    <mergeCell ref="B147:B149"/>
    <mergeCell ref="A150:A154"/>
    <mergeCell ref="B150:B154"/>
    <mergeCell ref="A155:A159"/>
    <mergeCell ref="B155:B159"/>
    <mergeCell ref="A132:A136"/>
    <mergeCell ref="B132:B136"/>
    <mergeCell ref="A137:A141"/>
    <mergeCell ref="B137:B141"/>
    <mergeCell ref="A142:A146"/>
    <mergeCell ref="B142:B146"/>
    <mergeCell ref="A127:A131"/>
    <mergeCell ref="B127:B131"/>
    <mergeCell ref="A107:A110"/>
    <mergeCell ref="B107:B110"/>
    <mergeCell ref="A111:A115"/>
    <mergeCell ref="B111:B115"/>
    <mergeCell ref="A116:A119"/>
    <mergeCell ref="B116:B119"/>
    <mergeCell ref="A120:B120"/>
    <mergeCell ref="A121:A123"/>
    <mergeCell ref="B121:B123"/>
    <mergeCell ref="A124:A126"/>
    <mergeCell ref="B124:B126"/>
    <mergeCell ref="A94:A98"/>
    <mergeCell ref="B94:B98"/>
    <mergeCell ref="A99:A103"/>
    <mergeCell ref="B99:B103"/>
    <mergeCell ref="A104:A106"/>
    <mergeCell ref="B104:B106"/>
    <mergeCell ref="A89:A93"/>
    <mergeCell ref="B89:B93"/>
    <mergeCell ref="A69:A72"/>
    <mergeCell ref="B69:B72"/>
    <mergeCell ref="A73:A76"/>
    <mergeCell ref="B73:B76"/>
    <mergeCell ref="A77:A81"/>
    <mergeCell ref="B77:B81"/>
    <mergeCell ref="A82:A83"/>
    <mergeCell ref="B82:B83"/>
    <mergeCell ref="A84:A87"/>
    <mergeCell ref="B84:B87"/>
    <mergeCell ref="A88:B88"/>
    <mergeCell ref="A67:A68"/>
    <mergeCell ref="B67:B68"/>
    <mergeCell ref="A46:A48"/>
    <mergeCell ref="B46:B48"/>
    <mergeCell ref="A49:A52"/>
    <mergeCell ref="B49:B52"/>
    <mergeCell ref="A53:A57"/>
    <mergeCell ref="B53:B57"/>
    <mergeCell ref="A58:A62"/>
    <mergeCell ref="B58:B62"/>
    <mergeCell ref="A63:A65"/>
    <mergeCell ref="B63:B65"/>
    <mergeCell ref="A66:B66"/>
    <mergeCell ref="A41:A45"/>
    <mergeCell ref="B41:B45"/>
    <mergeCell ref="A15:B15"/>
    <mergeCell ref="A18:A20"/>
    <mergeCell ref="B18:B20"/>
    <mergeCell ref="A26:A30"/>
    <mergeCell ref="B26:B30"/>
    <mergeCell ref="A33:A35"/>
    <mergeCell ref="B33:B35"/>
    <mergeCell ref="A37:A40"/>
    <mergeCell ref="B37:B40"/>
    <mergeCell ref="F1:G1"/>
    <mergeCell ref="A4:E4"/>
    <mergeCell ref="A8:G8"/>
    <mergeCell ref="C13:C14"/>
    <mergeCell ref="A2:G2"/>
    <mergeCell ref="A3:G3"/>
    <mergeCell ref="A6:G6"/>
    <mergeCell ref="A7:G7"/>
    <mergeCell ref="F12:G12"/>
    <mergeCell ref="A13:A14"/>
    <mergeCell ref="B13:B14"/>
    <mergeCell ref="E13:E14"/>
    <mergeCell ref="F13:F14"/>
    <mergeCell ref="G13:G14"/>
  </mergeCells>
  <dataValidations count="1">
    <dataValidation allowBlank="1" showInputMessage="1" showErrorMessage="1" promptTitle="CHÚ Ý" prompt="MẶC ĐỊNH THU THẬP THÔNG TIN TRƯỚC 10 NGÀY, CBTD CÓ THỂ ĐIỀU CHỈNH NGÀY NÀY CHO PHÙ HỢP" sqref="A8:G8"/>
  </dataValidations>
  <printOptions horizontalCentered="1"/>
  <pageMargins left="0.39370078740157483" right="0.19685039370078741" top="0.59055118110236227" bottom="0.59055118110236227"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6"/>
  <sheetViews>
    <sheetView zoomScale="115" zoomScaleNormal="115" workbookViewId="0">
      <selection activeCell="B4" sqref="B4"/>
    </sheetView>
  </sheetViews>
  <sheetFormatPr defaultColWidth="0" defaultRowHeight="18.75" zeroHeight="1" x14ac:dyDescent="0.3"/>
  <cols>
    <col min="1" max="1" width="24.21875" customWidth="1"/>
    <col min="2" max="2" width="65" bestFit="1" customWidth="1"/>
    <col min="3" max="3" width="5.33203125" style="31" customWidth="1"/>
    <col min="4" max="4" width="8.88671875" customWidth="1"/>
    <col min="5" max="16384" width="8.88671875" hidden="1"/>
  </cols>
  <sheetData>
    <row r="1" spans="1:4" x14ac:dyDescent="0.3">
      <c r="A1" s="36" t="s">
        <v>211</v>
      </c>
      <c r="B1" s="34"/>
      <c r="D1" s="31"/>
    </row>
    <row r="2" spans="1:4" x14ac:dyDescent="0.3">
      <c r="A2" s="36" t="s">
        <v>212</v>
      </c>
      <c r="B2" s="34"/>
      <c r="D2" s="31"/>
    </row>
    <row r="3" spans="1:4" x14ac:dyDescent="0.3">
      <c r="A3" s="36" t="s">
        <v>213</v>
      </c>
      <c r="B3" s="34"/>
      <c r="D3" s="31"/>
    </row>
    <row r="4" spans="1:4" x14ac:dyDescent="0.3">
      <c r="A4" s="37" t="s">
        <v>266</v>
      </c>
      <c r="B4" s="35">
        <v>44377</v>
      </c>
      <c r="D4" s="31"/>
    </row>
    <row r="5" spans="1:4" x14ac:dyDescent="0.3">
      <c r="A5" s="38" t="s">
        <v>9</v>
      </c>
      <c r="B5" s="39"/>
      <c r="C5" s="32"/>
      <c r="D5" s="31"/>
    </row>
    <row r="6" spans="1:4" x14ac:dyDescent="0.3">
      <c r="A6" s="38" t="s">
        <v>10</v>
      </c>
      <c r="B6" s="39"/>
      <c r="C6" s="32" t="s">
        <v>251</v>
      </c>
      <c r="D6" s="31"/>
    </row>
    <row r="7" spans="1:4" x14ac:dyDescent="0.3">
      <c r="A7" s="166" t="s">
        <v>11</v>
      </c>
      <c r="B7" s="40" t="s">
        <v>12</v>
      </c>
      <c r="C7" s="32"/>
      <c r="D7" s="31"/>
    </row>
    <row r="8" spans="1:4" x14ac:dyDescent="0.3">
      <c r="A8" s="166"/>
      <c r="B8" s="40" t="s">
        <v>13</v>
      </c>
      <c r="C8" s="32"/>
      <c r="D8" s="31"/>
    </row>
    <row r="9" spans="1:4" x14ac:dyDescent="0.3">
      <c r="A9" s="166"/>
      <c r="B9" s="40" t="s">
        <v>14</v>
      </c>
      <c r="C9" s="32" t="s">
        <v>251</v>
      </c>
      <c r="D9" s="31"/>
    </row>
    <row r="10" spans="1:4" x14ac:dyDescent="0.3">
      <c r="A10" s="38" t="s">
        <v>15</v>
      </c>
      <c r="B10" s="33" t="s">
        <v>280</v>
      </c>
      <c r="D10" s="31"/>
    </row>
    <row r="11" spans="1:4" x14ac:dyDescent="0.3">
      <c r="A11" s="38" t="s">
        <v>16</v>
      </c>
      <c r="B11" s="33" t="s">
        <v>280</v>
      </c>
      <c r="D11" s="31"/>
    </row>
    <row r="12" spans="1:4" ht="37.5" x14ac:dyDescent="0.3">
      <c r="A12" s="38" t="s">
        <v>17</v>
      </c>
      <c r="B12" s="33" t="s">
        <v>18</v>
      </c>
      <c r="D12" s="31"/>
    </row>
    <row r="13" spans="1:4" ht="56.25" x14ac:dyDescent="0.3">
      <c r="A13" s="38" t="s">
        <v>19</v>
      </c>
      <c r="B13" s="33" t="s">
        <v>18</v>
      </c>
      <c r="D13" s="31"/>
    </row>
    <row r="14" spans="1:4" ht="37.5" x14ac:dyDescent="0.3">
      <c r="A14" s="38" t="s">
        <v>20</v>
      </c>
      <c r="B14" s="33" t="s">
        <v>18</v>
      </c>
      <c r="D14" s="31"/>
    </row>
    <row r="15" spans="1:4" x14ac:dyDescent="0.3">
      <c r="A15" s="31"/>
      <c r="B15" s="31"/>
      <c r="D15" s="31"/>
    </row>
    <row r="16" spans="1:4" x14ac:dyDescent="0.3">
      <c r="A16" s="31"/>
      <c r="B16" s="31"/>
      <c r="D16" s="31"/>
    </row>
  </sheetData>
  <sheetProtection sheet="1" objects="1" scenarios="1" selectLockedCells="1"/>
  <mergeCells count="1">
    <mergeCell ref="A7:A9"/>
  </mergeCells>
  <conditionalFormatting sqref="C5:C9">
    <cfRule type="expression" dxfId="0" priority="1">
      <formula>C5=""</formula>
    </cfRule>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128"/>
  <sheetViews>
    <sheetView topLeftCell="C1" zoomScaleNormal="100" workbookViewId="0">
      <selection activeCell="G118" sqref="G118"/>
    </sheetView>
  </sheetViews>
  <sheetFormatPr defaultRowHeight="11.25" x14ac:dyDescent="0.3"/>
  <cols>
    <col min="1" max="1" width="3.77734375" style="22" customWidth="1"/>
    <col min="2" max="2" width="23.44140625" style="23" customWidth="1"/>
    <col min="3" max="3" width="26.88671875" style="15" customWidth="1"/>
    <col min="4" max="4" width="1.77734375" style="15" bestFit="1" customWidth="1"/>
    <col min="5" max="5" width="3.44140625" style="22" bestFit="1" customWidth="1"/>
    <col min="6" max="6" width="27.77734375" style="4" customWidth="1"/>
    <col min="7" max="7" width="25.21875" style="4" customWidth="1"/>
    <col min="8" max="8" width="24.6640625" style="4" customWidth="1"/>
    <col min="9" max="9" width="3.5546875" style="15" customWidth="1"/>
    <col min="10" max="16384" width="8.88671875" style="15"/>
  </cols>
  <sheetData>
    <row r="1" spans="1:9" ht="22.5" x14ac:dyDescent="0.3">
      <c r="A1" s="9">
        <v>9</v>
      </c>
      <c r="B1" s="10" t="s">
        <v>21</v>
      </c>
      <c r="C1" s="11" t="s">
        <v>22</v>
      </c>
      <c r="D1" s="12">
        <v>1</v>
      </c>
      <c r="E1" s="13">
        <v>220</v>
      </c>
      <c r="F1" s="14" t="s">
        <v>218</v>
      </c>
      <c r="G1" s="14" t="s">
        <v>22</v>
      </c>
      <c r="H1" s="3" t="str">
        <f>IFERROR(VLOOKUP(F1,RMS!C:E,3,0),"")</f>
        <v/>
      </c>
      <c r="I1" s="12" t="str">
        <f>IF(G1=H1,"x","")</f>
        <v/>
      </c>
    </row>
    <row r="2" spans="1:9" ht="22.5" x14ac:dyDescent="0.3">
      <c r="A2" s="9">
        <v>9</v>
      </c>
      <c r="B2" s="10" t="s">
        <v>21</v>
      </c>
      <c r="C2" s="11" t="s">
        <v>23</v>
      </c>
      <c r="D2" s="12">
        <f>IF(B2=B1,D1+1,1)</f>
        <v>2</v>
      </c>
      <c r="E2" s="13">
        <v>220</v>
      </c>
      <c r="F2" s="14" t="s">
        <v>218</v>
      </c>
      <c r="G2" s="14" t="s">
        <v>23</v>
      </c>
      <c r="H2" s="3" t="str">
        <f>IFERROR(VLOOKUP(F2,RMS!C:E,3,0),"")</f>
        <v/>
      </c>
      <c r="I2" s="12" t="str">
        <f t="shared" ref="I2:I64" si="0">IF(G2=H2,"x","")</f>
        <v/>
      </c>
    </row>
    <row r="3" spans="1:9" ht="22.5" x14ac:dyDescent="0.3">
      <c r="A3" s="9">
        <v>9</v>
      </c>
      <c r="B3" s="10" t="s">
        <v>21</v>
      </c>
      <c r="C3" s="11" t="s">
        <v>24</v>
      </c>
      <c r="D3" s="12">
        <f t="shared" ref="D3:D66" si="1">IF(B3=B2,D2+1,1)</f>
        <v>3</v>
      </c>
      <c r="E3" s="13">
        <v>220</v>
      </c>
      <c r="F3" s="14" t="s">
        <v>218</v>
      </c>
      <c r="G3" s="14" t="s">
        <v>24</v>
      </c>
      <c r="H3" s="3" t="str">
        <f>IFERROR(VLOOKUP(F3,RMS!C:E,3,0),"")</f>
        <v/>
      </c>
      <c r="I3" s="12" t="str">
        <f t="shared" si="0"/>
        <v/>
      </c>
    </row>
    <row r="4" spans="1:9" ht="22.5" x14ac:dyDescent="0.3">
      <c r="A4" s="9">
        <v>9</v>
      </c>
      <c r="B4" s="10" t="s">
        <v>21</v>
      </c>
      <c r="C4" s="11" t="s">
        <v>25</v>
      </c>
      <c r="D4" s="12">
        <f t="shared" si="1"/>
        <v>4</v>
      </c>
      <c r="E4" s="13">
        <v>220</v>
      </c>
      <c r="F4" s="14" t="s">
        <v>218</v>
      </c>
      <c r="G4" s="14" t="s">
        <v>25</v>
      </c>
      <c r="H4" s="3" t="str">
        <f>IFERROR(VLOOKUP(F4,RMS!C:E,3,0),"")</f>
        <v/>
      </c>
      <c r="I4" s="12" t="str">
        <f t="shared" si="0"/>
        <v/>
      </c>
    </row>
    <row r="5" spans="1:9" ht="22.5" x14ac:dyDescent="0.3">
      <c r="A5" s="9">
        <v>9</v>
      </c>
      <c r="B5" s="10" t="s">
        <v>21</v>
      </c>
      <c r="C5" s="11" t="s">
        <v>26</v>
      </c>
      <c r="D5" s="12">
        <f t="shared" si="1"/>
        <v>5</v>
      </c>
      <c r="E5" s="13">
        <v>220</v>
      </c>
      <c r="F5" s="14" t="s">
        <v>218</v>
      </c>
      <c r="G5" s="14" t="s">
        <v>26</v>
      </c>
      <c r="H5" s="3" t="str">
        <f>IFERROR(VLOOKUP(F5,RMS!C:E,3,0),"")</f>
        <v/>
      </c>
      <c r="I5" s="12" t="str">
        <f t="shared" si="0"/>
        <v/>
      </c>
    </row>
    <row r="6" spans="1:9" ht="45" x14ac:dyDescent="0.3">
      <c r="A6" s="16">
        <v>11</v>
      </c>
      <c r="B6" s="17" t="s">
        <v>29</v>
      </c>
      <c r="C6" s="18" t="s">
        <v>30</v>
      </c>
      <c r="D6" s="12">
        <f t="shared" si="1"/>
        <v>1</v>
      </c>
      <c r="E6" s="13">
        <v>205</v>
      </c>
      <c r="F6" s="19" t="s">
        <v>214</v>
      </c>
      <c r="G6" s="19" t="s">
        <v>215</v>
      </c>
      <c r="H6" s="3" t="str">
        <f>IFERROR(VLOOKUP(F6,RMS!C:E,3,0),"")</f>
        <v/>
      </c>
      <c r="I6" s="12" t="str">
        <f t="shared" si="0"/>
        <v/>
      </c>
    </row>
    <row r="7" spans="1:9" ht="45" x14ac:dyDescent="0.3">
      <c r="A7" s="16">
        <v>11</v>
      </c>
      <c r="B7" s="17" t="s">
        <v>29</v>
      </c>
      <c r="C7" s="18" t="s">
        <v>31</v>
      </c>
      <c r="D7" s="12">
        <f t="shared" si="1"/>
        <v>2</v>
      </c>
      <c r="E7" s="13">
        <v>205</v>
      </c>
      <c r="F7" s="19" t="s">
        <v>214</v>
      </c>
      <c r="G7" s="19" t="s">
        <v>31</v>
      </c>
      <c r="H7" s="3" t="str">
        <f>IFERROR(VLOOKUP(F7,RMS!C:E,3,0),"")</f>
        <v/>
      </c>
      <c r="I7" s="12" t="str">
        <f t="shared" si="0"/>
        <v/>
      </c>
    </row>
    <row r="8" spans="1:9" ht="45" x14ac:dyDescent="0.3">
      <c r="A8" s="16">
        <v>11</v>
      </c>
      <c r="B8" s="17" t="s">
        <v>29</v>
      </c>
      <c r="C8" s="18" t="s">
        <v>32</v>
      </c>
      <c r="D8" s="12">
        <f t="shared" si="1"/>
        <v>3</v>
      </c>
      <c r="E8" s="13">
        <v>205</v>
      </c>
      <c r="F8" s="19" t="s">
        <v>214</v>
      </c>
      <c r="G8" s="19" t="s">
        <v>32</v>
      </c>
      <c r="H8" s="3" t="str">
        <f>IFERROR(VLOOKUP(F8,RMS!C:E,3,0),"")</f>
        <v/>
      </c>
      <c r="I8" s="12" t="str">
        <f t="shared" si="0"/>
        <v/>
      </c>
    </row>
    <row r="9" spans="1:9" ht="22.5" x14ac:dyDescent="0.3">
      <c r="A9" s="16">
        <v>12</v>
      </c>
      <c r="B9" s="17" t="s">
        <v>34</v>
      </c>
      <c r="C9" s="18" t="s">
        <v>35</v>
      </c>
      <c r="D9" s="12">
        <f t="shared" si="1"/>
        <v>1</v>
      </c>
      <c r="E9" s="13">
        <v>210</v>
      </c>
      <c r="F9" s="19" t="s">
        <v>216</v>
      </c>
      <c r="G9" s="19" t="s">
        <v>217</v>
      </c>
      <c r="H9" s="3" t="str">
        <f>IFERROR(VLOOKUP(F9,RMS!C:E,3,0),"")</f>
        <v/>
      </c>
      <c r="I9" s="12" t="str">
        <f t="shared" si="0"/>
        <v/>
      </c>
    </row>
    <row r="10" spans="1:9" ht="22.5" x14ac:dyDescent="0.3">
      <c r="A10" s="16">
        <v>12</v>
      </c>
      <c r="B10" s="17" t="s">
        <v>34</v>
      </c>
      <c r="C10" s="18" t="s">
        <v>36</v>
      </c>
      <c r="D10" s="12">
        <f t="shared" si="1"/>
        <v>2</v>
      </c>
      <c r="E10" s="13">
        <v>210</v>
      </c>
      <c r="F10" s="19" t="s">
        <v>216</v>
      </c>
      <c r="G10" s="19" t="s">
        <v>252</v>
      </c>
      <c r="H10" s="3" t="str">
        <f>IFERROR(VLOOKUP(F10,RMS!C:E,3,0),"")</f>
        <v/>
      </c>
      <c r="I10" s="12" t="str">
        <f t="shared" si="0"/>
        <v/>
      </c>
    </row>
    <row r="11" spans="1:9" ht="22.5" x14ac:dyDescent="0.3">
      <c r="A11" s="16">
        <v>12</v>
      </c>
      <c r="B11" s="17" t="s">
        <v>34</v>
      </c>
      <c r="C11" s="18" t="s">
        <v>37</v>
      </c>
      <c r="D11" s="12">
        <f t="shared" si="1"/>
        <v>3</v>
      </c>
      <c r="E11" s="13">
        <v>210</v>
      </c>
      <c r="F11" s="19" t="s">
        <v>216</v>
      </c>
      <c r="G11" s="19" t="s">
        <v>37</v>
      </c>
      <c r="H11" s="3" t="str">
        <f>IFERROR(VLOOKUP(F11,RMS!C:E,3,0),"")</f>
        <v/>
      </c>
      <c r="I11" s="12" t="str">
        <f t="shared" si="0"/>
        <v/>
      </c>
    </row>
    <row r="12" spans="1:9" ht="22.5" x14ac:dyDescent="0.3">
      <c r="A12" s="16">
        <v>12</v>
      </c>
      <c r="B12" s="17" t="s">
        <v>34</v>
      </c>
      <c r="C12" s="18" t="s">
        <v>38</v>
      </c>
      <c r="D12" s="12">
        <f t="shared" si="1"/>
        <v>4</v>
      </c>
      <c r="E12" s="13">
        <v>210</v>
      </c>
      <c r="F12" s="19" t="s">
        <v>216</v>
      </c>
      <c r="G12" s="19" t="s">
        <v>38</v>
      </c>
      <c r="H12" s="3" t="str">
        <f>IFERROR(VLOOKUP(F12,RMS!C:E,3,0),"")</f>
        <v/>
      </c>
      <c r="I12" s="12" t="str">
        <f t="shared" si="0"/>
        <v/>
      </c>
    </row>
    <row r="13" spans="1:9" ht="33.75" x14ac:dyDescent="0.3">
      <c r="A13" s="16">
        <v>13</v>
      </c>
      <c r="B13" s="17" t="s">
        <v>39</v>
      </c>
      <c r="C13" s="18" t="s">
        <v>40</v>
      </c>
      <c r="D13" s="12">
        <f t="shared" si="1"/>
        <v>1</v>
      </c>
      <c r="E13" s="13">
        <v>225</v>
      </c>
      <c r="F13" s="19" t="s">
        <v>219</v>
      </c>
      <c r="G13" s="19" t="s">
        <v>61</v>
      </c>
      <c r="H13" s="3" t="str">
        <f>IFERROR(VLOOKUP(F13,RMS!C:E,3,0),"")</f>
        <v/>
      </c>
      <c r="I13" s="12" t="str">
        <f t="shared" si="0"/>
        <v/>
      </c>
    </row>
    <row r="14" spans="1:9" ht="33.75" x14ac:dyDescent="0.3">
      <c r="A14" s="16">
        <v>13</v>
      </c>
      <c r="B14" s="17" t="s">
        <v>39</v>
      </c>
      <c r="C14" s="18" t="s">
        <v>41</v>
      </c>
      <c r="D14" s="12">
        <f t="shared" si="1"/>
        <v>2</v>
      </c>
      <c r="E14" s="13">
        <v>225</v>
      </c>
      <c r="F14" s="19" t="s">
        <v>219</v>
      </c>
      <c r="G14" s="19" t="s">
        <v>41</v>
      </c>
      <c r="H14" s="3" t="str">
        <f>IFERROR(VLOOKUP(F14,RMS!C:E,3,0),"")</f>
        <v/>
      </c>
      <c r="I14" s="12" t="str">
        <f t="shared" si="0"/>
        <v/>
      </c>
    </row>
    <row r="15" spans="1:9" ht="33.75" x14ac:dyDescent="0.3">
      <c r="A15" s="16">
        <v>13</v>
      </c>
      <c r="B15" s="17" t="s">
        <v>39</v>
      </c>
      <c r="C15" s="18" t="s">
        <v>42</v>
      </c>
      <c r="D15" s="12">
        <f t="shared" si="1"/>
        <v>3</v>
      </c>
      <c r="E15" s="13">
        <v>225</v>
      </c>
      <c r="F15" s="19" t="s">
        <v>219</v>
      </c>
      <c r="G15" s="19" t="s">
        <v>42</v>
      </c>
      <c r="H15" s="3" t="str">
        <f>IFERROR(VLOOKUP(F15,RMS!C:E,3,0),"")</f>
        <v/>
      </c>
      <c r="I15" s="12" t="str">
        <f t="shared" si="0"/>
        <v/>
      </c>
    </row>
    <row r="16" spans="1:9" ht="33.75" x14ac:dyDescent="0.3">
      <c r="A16" s="16">
        <v>13</v>
      </c>
      <c r="B16" s="17" t="s">
        <v>39</v>
      </c>
      <c r="C16" s="18" t="s">
        <v>43</v>
      </c>
      <c r="D16" s="12">
        <f t="shared" si="1"/>
        <v>4</v>
      </c>
      <c r="E16" s="13">
        <v>225</v>
      </c>
      <c r="F16" s="19" t="s">
        <v>219</v>
      </c>
      <c r="G16" s="19" t="s">
        <v>43</v>
      </c>
      <c r="H16" s="3" t="str">
        <f>IFERROR(VLOOKUP(F16,RMS!C:E,3,0),"")</f>
        <v/>
      </c>
      <c r="I16" s="12" t="str">
        <f t="shared" si="0"/>
        <v/>
      </c>
    </row>
    <row r="17" spans="1:9" ht="33.75" x14ac:dyDescent="0.3">
      <c r="A17" s="16">
        <v>13</v>
      </c>
      <c r="B17" s="17" t="s">
        <v>39</v>
      </c>
      <c r="C17" s="18" t="s">
        <v>44</v>
      </c>
      <c r="D17" s="12">
        <f t="shared" si="1"/>
        <v>5</v>
      </c>
      <c r="E17" s="13">
        <v>225</v>
      </c>
      <c r="F17" s="19" t="s">
        <v>219</v>
      </c>
      <c r="G17" s="19" t="s">
        <v>44</v>
      </c>
      <c r="H17" s="3" t="str">
        <f>IFERROR(VLOOKUP(F17,RMS!C:E,3,0),"")</f>
        <v/>
      </c>
      <c r="I17" s="12" t="str">
        <f t="shared" si="0"/>
        <v/>
      </c>
    </row>
    <row r="18" spans="1:9" ht="33.75" x14ac:dyDescent="0.3">
      <c r="A18" s="16">
        <v>14</v>
      </c>
      <c r="B18" s="17" t="s">
        <v>45</v>
      </c>
      <c r="C18" s="18" t="s">
        <v>46</v>
      </c>
      <c r="D18" s="12">
        <f t="shared" si="1"/>
        <v>1</v>
      </c>
      <c r="E18" s="13">
        <v>230</v>
      </c>
      <c r="F18" s="19" t="s">
        <v>220</v>
      </c>
      <c r="G18" s="19" t="s">
        <v>46</v>
      </c>
      <c r="H18" s="3" t="str">
        <f>IFERROR(VLOOKUP(F18,RMS!C:E,3,0),"")</f>
        <v/>
      </c>
      <c r="I18" s="12" t="str">
        <f t="shared" si="0"/>
        <v/>
      </c>
    </row>
    <row r="19" spans="1:9" ht="33.75" x14ac:dyDescent="0.3">
      <c r="A19" s="16">
        <v>14</v>
      </c>
      <c r="B19" s="17" t="s">
        <v>45</v>
      </c>
      <c r="C19" s="18" t="s">
        <v>47</v>
      </c>
      <c r="D19" s="12">
        <f t="shared" si="1"/>
        <v>2</v>
      </c>
      <c r="E19" s="13">
        <v>230</v>
      </c>
      <c r="F19" s="19" t="s">
        <v>220</v>
      </c>
      <c r="G19" s="19" t="s">
        <v>47</v>
      </c>
      <c r="H19" s="3" t="str">
        <f>IFERROR(VLOOKUP(F19,RMS!C:E,3,0),"")</f>
        <v/>
      </c>
      <c r="I19" s="12" t="str">
        <f t="shared" si="0"/>
        <v/>
      </c>
    </row>
    <row r="20" spans="1:9" ht="33.75" x14ac:dyDescent="0.3">
      <c r="A20" s="16">
        <v>14</v>
      </c>
      <c r="B20" s="17" t="s">
        <v>45</v>
      </c>
      <c r="C20" s="18" t="s">
        <v>48</v>
      </c>
      <c r="D20" s="12">
        <f t="shared" si="1"/>
        <v>3</v>
      </c>
      <c r="E20" s="13">
        <v>230</v>
      </c>
      <c r="F20" s="19" t="s">
        <v>220</v>
      </c>
      <c r="G20" s="19" t="s">
        <v>48</v>
      </c>
      <c r="H20" s="3" t="str">
        <f>IFERROR(VLOOKUP(F20,RMS!C:E,3,0),"")</f>
        <v/>
      </c>
      <c r="I20" s="12" t="str">
        <f t="shared" si="0"/>
        <v/>
      </c>
    </row>
    <row r="21" spans="1:9" ht="45" x14ac:dyDescent="0.3">
      <c r="A21" s="16">
        <v>15</v>
      </c>
      <c r="B21" s="17" t="s">
        <v>49</v>
      </c>
      <c r="C21" s="18" t="s">
        <v>50</v>
      </c>
      <c r="D21" s="12">
        <f t="shared" si="1"/>
        <v>1</v>
      </c>
      <c r="E21" s="13">
        <v>235</v>
      </c>
      <c r="F21" s="19" t="s">
        <v>221</v>
      </c>
      <c r="G21" s="19" t="s">
        <v>222</v>
      </c>
      <c r="H21" s="3" t="str">
        <f>IFERROR(VLOOKUP(F21,RMS!C:E,3,0),"")</f>
        <v/>
      </c>
      <c r="I21" s="12" t="str">
        <f t="shared" si="0"/>
        <v/>
      </c>
    </row>
    <row r="22" spans="1:9" ht="33.75" x14ac:dyDescent="0.3">
      <c r="A22" s="16">
        <v>15</v>
      </c>
      <c r="B22" s="17" t="s">
        <v>49</v>
      </c>
      <c r="C22" s="18" t="s">
        <v>51</v>
      </c>
      <c r="D22" s="12">
        <f t="shared" si="1"/>
        <v>2</v>
      </c>
      <c r="E22" s="13">
        <v>235</v>
      </c>
      <c r="F22" s="19" t="s">
        <v>221</v>
      </c>
      <c r="G22" s="19" t="s">
        <v>51</v>
      </c>
      <c r="H22" s="3" t="str">
        <f>IFERROR(VLOOKUP(F22,RMS!C:E,3,0),"")</f>
        <v/>
      </c>
      <c r="I22" s="12" t="str">
        <f t="shared" si="0"/>
        <v/>
      </c>
    </row>
    <row r="23" spans="1:9" ht="33.75" x14ac:dyDescent="0.3">
      <c r="A23" s="16">
        <v>15</v>
      </c>
      <c r="B23" s="17" t="s">
        <v>49</v>
      </c>
      <c r="C23" s="18" t="s">
        <v>52</v>
      </c>
      <c r="D23" s="12">
        <f t="shared" si="1"/>
        <v>3</v>
      </c>
      <c r="E23" s="13">
        <v>235</v>
      </c>
      <c r="F23" s="19" t="s">
        <v>221</v>
      </c>
      <c r="G23" s="19" t="s">
        <v>52</v>
      </c>
      <c r="H23" s="3" t="str">
        <f>IFERROR(VLOOKUP(F23,RMS!C:E,3,0),"")</f>
        <v/>
      </c>
      <c r="I23" s="12" t="str">
        <f t="shared" si="0"/>
        <v/>
      </c>
    </row>
    <row r="24" spans="1:9" ht="33.75" x14ac:dyDescent="0.3">
      <c r="A24" s="16">
        <v>15</v>
      </c>
      <c r="B24" s="17" t="s">
        <v>49</v>
      </c>
      <c r="C24" s="18" t="s">
        <v>53</v>
      </c>
      <c r="D24" s="12">
        <f t="shared" si="1"/>
        <v>4</v>
      </c>
      <c r="E24" s="13">
        <v>235</v>
      </c>
      <c r="F24" s="19" t="s">
        <v>221</v>
      </c>
      <c r="G24" s="19" t="s">
        <v>53</v>
      </c>
      <c r="H24" s="3" t="str">
        <f>IFERROR(VLOOKUP(F24,RMS!C:E,3,0),"")</f>
        <v/>
      </c>
      <c r="I24" s="12" t="str">
        <f t="shared" si="0"/>
        <v/>
      </c>
    </row>
    <row r="25" spans="1:9" ht="45" x14ac:dyDescent="0.3">
      <c r="A25" s="16">
        <v>16</v>
      </c>
      <c r="B25" s="17" t="s">
        <v>54</v>
      </c>
      <c r="C25" s="18" t="s">
        <v>55</v>
      </c>
      <c r="D25" s="12">
        <f t="shared" si="1"/>
        <v>1</v>
      </c>
      <c r="E25" s="13">
        <v>240</v>
      </c>
      <c r="F25" s="19" t="s">
        <v>223</v>
      </c>
      <c r="G25" s="19" t="s">
        <v>55</v>
      </c>
      <c r="H25" s="3" t="str">
        <f>IFERROR(VLOOKUP(F25,RMS!C:E,3,0),"")</f>
        <v/>
      </c>
      <c r="I25" s="12" t="str">
        <f t="shared" si="0"/>
        <v/>
      </c>
    </row>
    <row r="26" spans="1:9" ht="33.75" x14ac:dyDescent="0.3">
      <c r="A26" s="16">
        <v>16</v>
      </c>
      <c r="B26" s="17" t="s">
        <v>54</v>
      </c>
      <c r="C26" s="18" t="s">
        <v>56</v>
      </c>
      <c r="D26" s="12">
        <f t="shared" si="1"/>
        <v>2</v>
      </c>
      <c r="E26" s="13">
        <v>240</v>
      </c>
      <c r="F26" s="19" t="s">
        <v>223</v>
      </c>
      <c r="G26" s="19" t="s">
        <v>56</v>
      </c>
      <c r="H26" s="3" t="str">
        <f>IFERROR(VLOOKUP(F26,RMS!C:E,3,0),"")</f>
        <v/>
      </c>
      <c r="I26" s="12" t="str">
        <f t="shared" si="0"/>
        <v/>
      </c>
    </row>
    <row r="27" spans="1:9" ht="33.75" x14ac:dyDescent="0.3">
      <c r="A27" s="16">
        <v>16</v>
      </c>
      <c r="B27" s="17" t="s">
        <v>54</v>
      </c>
      <c r="C27" s="18" t="s">
        <v>57</v>
      </c>
      <c r="D27" s="12">
        <f t="shared" si="1"/>
        <v>3</v>
      </c>
      <c r="E27" s="13">
        <v>240</v>
      </c>
      <c r="F27" s="19" t="s">
        <v>223</v>
      </c>
      <c r="G27" s="19" t="s">
        <v>57</v>
      </c>
      <c r="H27" s="3" t="str">
        <f>IFERROR(VLOOKUP(F27,RMS!C:E,3,0),"")</f>
        <v/>
      </c>
      <c r="I27" s="12" t="str">
        <f t="shared" si="0"/>
        <v/>
      </c>
    </row>
    <row r="28" spans="1:9" ht="33.75" x14ac:dyDescent="0.3">
      <c r="A28" s="16">
        <v>16</v>
      </c>
      <c r="B28" s="17" t="s">
        <v>54</v>
      </c>
      <c r="C28" s="18" t="s">
        <v>58</v>
      </c>
      <c r="D28" s="12">
        <f t="shared" si="1"/>
        <v>4</v>
      </c>
      <c r="E28" s="13">
        <v>240</v>
      </c>
      <c r="F28" s="19" t="s">
        <v>223</v>
      </c>
      <c r="G28" s="19" t="s">
        <v>58</v>
      </c>
      <c r="H28" s="3" t="str">
        <f>IFERROR(VLOOKUP(F28,RMS!C:E,3,0),"")</f>
        <v/>
      </c>
      <c r="I28" s="12" t="str">
        <f t="shared" si="0"/>
        <v/>
      </c>
    </row>
    <row r="29" spans="1:9" ht="22.5" x14ac:dyDescent="0.3">
      <c r="A29" s="16">
        <v>16</v>
      </c>
      <c r="B29" s="17" t="s">
        <v>54</v>
      </c>
      <c r="C29" s="18" t="s">
        <v>59</v>
      </c>
      <c r="D29" s="12">
        <f t="shared" si="1"/>
        <v>5</v>
      </c>
      <c r="E29" s="13">
        <v>240</v>
      </c>
      <c r="F29" s="19" t="s">
        <v>223</v>
      </c>
      <c r="G29" s="19" t="s">
        <v>59</v>
      </c>
      <c r="H29" s="3" t="str">
        <f>IFERROR(VLOOKUP(F29,RMS!C:E,3,0),"")</f>
        <v/>
      </c>
      <c r="I29" s="12" t="str">
        <f t="shared" si="0"/>
        <v/>
      </c>
    </row>
    <row r="30" spans="1:9" ht="22.5" x14ac:dyDescent="0.3">
      <c r="A30" s="16">
        <v>17</v>
      </c>
      <c r="B30" s="17" t="s">
        <v>60</v>
      </c>
      <c r="C30" s="20" t="s">
        <v>61</v>
      </c>
      <c r="D30" s="12">
        <f t="shared" si="1"/>
        <v>1</v>
      </c>
      <c r="E30" s="13">
        <v>245</v>
      </c>
      <c r="F30" s="19" t="s">
        <v>224</v>
      </c>
      <c r="G30" s="19" t="s">
        <v>61</v>
      </c>
      <c r="H30" s="3" t="str">
        <f>IFERROR(VLOOKUP(F30,RMS!C:E,3,0),"")</f>
        <v/>
      </c>
      <c r="I30" s="12" t="str">
        <f t="shared" si="0"/>
        <v/>
      </c>
    </row>
    <row r="31" spans="1:9" ht="22.5" x14ac:dyDescent="0.3">
      <c r="A31" s="16">
        <v>17</v>
      </c>
      <c r="B31" s="17" t="s">
        <v>60</v>
      </c>
      <c r="C31" s="20" t="s">
        <v>40</v>
      </c>
      <c r="D31" s="12">
        <f t="shared" si="1"/>
        <v>2</v>
      </c>
      <c r="E31" s="13">
        <v>245</v>
      </c>
      <c r="F31" s="19" t="s">
        <v>224</v>
      </c>
      <c r="G31" s="19" t="s">
        <v>40</v>
      </c>
      <c r="H31" s="3" t="str">
        <f>IFERROR(VLOOKUP(F31,RMS!C:E,3,0),"")</f>
        <v/>
      </c>
      <c r="I31" s="12" t="str">
        <f t="shared" si="0"/>
        <v/>
      </c>
    </row>
    <row r="32" spans="1:9" ht="22.5" x14ac:dyDescent="0.3">
      <c r="A32" s="16">
        <v>17</v>
      </c>
      <c r="B32" s="17" t="s">
        <v>60</v>
      </c>
      <c r="C32" s="20" t="s">
        <v>42</v>
      </c>
      <c r="D32" s="12">
        <f t="shared" si="1"/>
        <v>3</v>
      </c>
      <c r="E32" s="13">
        <v>245</v>
      </c>
      <c r="F32" s="19" t="s">
        <v>224</v>
      </c>
      <c r="G32" s="19" t="s">
        <v>42</v>
      </c>
      <c r="H32" s="3" t="str">
        <f>IFERROR(VLOOKUP(F32,RMS!C:E,3,0),"")</f>
        <v/>
      </c>
      <c r="I32" s="12" t="str">
        <f t="shared" si="0"/>
        <v/>
      </c>
    </row>
    <row r="33" spans="1:9" ht="22.5" x14ac:dyDescent="0.3">
      <c r="A33" s="16">
        <v>17</v>
      </c>
      <c r="B33" s="17" t="s">
        <v>60</v>
      </c>
      <c r="C33" s="20" t="s">
        <v>43</v>
      </c>
      <c r="D33" s="12">
        <f t="shared" si="1"/>
        <v>4</v>
      </c>
      <c r="E33" s="13">
        <v>245</v>
      </c>
      <c r="F33" s="19" t="s">
        <v>224</v>
      </c>
      <c r="G33" s="19" t="s">
        <v>43</v>
      </c>
      <c r="H33" s="3" t="str">
        <f>IFERROR(VLOOKUP(F33,RMS!C:E,3,0),"")</f>
        <v/>
      </c>
      <c r="I33" s="12" t="str">
        <f t="shared" si="0"/>
        <v/>
      </c>
    </row>
    <row r="34" spans="1:9" ht="22.5" x14ac:dyDescent="0.3">
      <c r="A34" s="16">
        <v>17</v>
      </c>
      <c r="B34" s="17" t="s">
        <v>60</v>
      </c>
      <c r="C34" s="20" t="s">
        <v>44</v>
      </c>
      <c r="D34" s="12">
        <f t="shared" si="1"/>
        <v>5</v>
      </c>
      <c r="E34" s="13">
        <v>245</v>
      </c>
      <c r="F34" s="19" t="s">
        <v>224</v>
      </c>
      <c r="G34" s="19" t="s">
        <v>44</v>
      </c>
      <c r="H34" s="3" t="str">
        <f>IFERROR(VLOOKUP(F34,RMS!C:E,3,0),"")</f>
        <v/>
      </c>
      <c r="I34" s="12" t="str">
        <f t="shared" si="0"/>
        <v/>
      </c>
    </row>
    <row r="35" spans="1:9" ht="33.75" x14ac:dyDescent="0.3">
      <c r="A35" s="16">
        <v>18</v>
      </c>
      <c r="B35" s="17" t="s">
        <v>62</v>
      </c>
      <c r="C35" s="18" t="s">
        <v>63</v>
      </c>
      <c r="D35" s="12">
        <f t="shared" si="1"/>
        <v>1</v>
      </c>
      <c r="E35" s="13">
        <v>250</v>
      </c>
      <c r="F35" s="19" t="s">
        <v>225</v>
      </c>
      <c r="G35" s="19" t="s">
        <v>226</v>
      </c>
      <c r="H35" s="3" t="str">
        <f>IFERROR(VLOOKUP(F35,RMS!C:E,3,0),"")</f>
        <v/>
      </c>
      <c r="I35" s="12" t="str">
        <f t="shared" si="0"/>
        <v/>
      </c>
    </row>
    <row r="36" spans="1:9" ht="33.75" x14ac:dyDescent="0.3">
      <c r="A36" s="16">
        <v>18</v>
      </c>
      <c r="B36" s="17" t="s">
        <v>62</v>
      </c>
      <c r="C36" s="18" t="s">
        <v>64</v>
      </c>
      <c r="D36" s="12">
        <f t="shared" si="1"/>
        <v>2</v>
      </c>
      <c r="E36" s="13">
        <v>250</v>
      </c>
      <c r="F36" s="19" t="s">
        <v>225</v>
      </c>
      <c r="G36" s="19" t="s">
        <v>64</v>
      </c>
      <c r="H36" s="3" t="str">
        <f>IFERROR(VLOOKUP(F36,RMS!C:E,3,0),"")</f>
        <v/>
      </c>
      <c r="I36" s="12" t="str">
        <f t="shared" si="0"/>
        <v/>
      </c>
    </row>
    <row r="37" spans="1:9" ht="33.75" x14ac:dyDescent="0.3">
      <c r="A37" s="16">
        <v>18</v>
      </c>
      <c r="B37" s="17" t="s">
        <v>62</v>
      </c>
      <c r="C37" s="18" t="s">
        <v>65</v>
      </c>
      <c r="D37" s="12">
        <f t="shared" si="1"/>
        <v>3</v>
      </c>
      <c r="E37" s="13">
        <v>250</v>
      </c>
      <c r="F37" s="19" t="s">
        <v>225</v>
      </c>
      <c r="G37" s="19" t="s">
        <v>253</v>
      </c>
      <c r="H37" s="3" t="str">
        <f>IFERROR(VLOOKUP(F37,RMS!C:E,3,0),"")</f>
        <v/>
      </c>
      <c r="I37" s="12" t="str">
        <f t="shared" si="0"/>
        <v/>
      </c>
    </row>
    <row r="38" spans="1:9" ht="22.5" x14ac:dyDescent="0.3">
      <c r="A38" s="16">
        <v>19</v>
      </c>
      <c r="B38" s="17" t="s">
        <v>67</v>
      </c>
      <c r="C38" s="18" t="s">
        <v>68</v>
      </c>
      <c r="D38" s="12">
        <f t="shared" si="1"/>
        <v>1</v>
      </c>
      <c r="E38" s="13">
        <v>255</v>
      </c>
      <c r="F38" s="19" t="s">
        <v>227</v>
      </c>
      <c r="G38" s="19" t="s">
        <v>68</v>
      </c>
      <c r="H38" s="3" t="str">
        <f>IFERROR(VLOOKUP(F38,RMS!C:E,3,0),"")</f>
        <v/>
      </c>
      <c r="I38" s="12" t="str">
        <f t="shared" si="0"/>
        <v/>
      </c>
    </row>
    <row r="39" spans="1:9" ht="33.75" x14ac:dyDescent="0.3">
      <c r="A39" s="16">
        <v>19</v>
      </c>
      <c r="B39" s="17" t="s">
        <v>67</v>
      </c>
      <c r="C39" s="18" t="s">
        <v>69</v>
      </c>
      <c r="D39" s="12">
        <f t="shared" si="1"/>
        <v>2</v>
      </c>
      <c r="E39" s="13">
        <v>255</v>
      </c>
      <c r="F39" s="19" t="s">
        <v>227</v>
      </c>
      <c r="G39" s="19" t="s">
        <v>69</v>
      </c>
      <c r="H39" s="3" t="str">
        <f>IFERROR(VLOOKUP(F39,RMS!C:E,3,0),"")</f>
        <v/>
      </c>
      <c r="I39" s="12" t="str">
        <f t="shared" si="0"/>
        <v/>
      </c>
    </row>
    <row r="40" spans="1:9" ht="33.75" x14ac:dyDescent="0.3">
      <c r="A40" s="16">
        <v>20</v>
      </c>
      <c r="B40" s="17" t="s">
        <v>70</v>
      </c>
      <c r="C40" s="18" t="s">
        <v>71</v>
      </c>
      <c r="D40" s="12">
        <f t="shared" si="1"/>
        <v>1</v>
      </c>
      <c r="E40" s="13">
        <v>270</v>
      </c>
      <c r="F40" s="19" t="s">
        <v>228</v>
      </c>
      <c r="G40" s="19" t="s">
        <v>229</v>
      </c>
      <c r="H40" s="3" t="str">
        <f>IFERROR(VLOOKUP(F40,RMS!C:E,3,0),"")</f>
        <v/>
      </c>
      <c r="I40" s="12" t="str">
        <f t="shared" si="0"/>
        <v/>
      </c>
    </row>
    <row r="41" spans="1:9" ht="33.75" x14ac:dyDescent="0.3">
      <c r="A41" s="16">
        <v>20</v>
      </c>
      <c r="B41" s="17" t="s">
        <v>70</v>
      </c>
      <c r="C41" s="18" t="s">
        <v>72</v>
      </c>
      <c r="D41" s="12">
        <f t="shared" si="1"/>
        <v>2</v>
      </c>
      <c r="E41" s="13">
        <v>270</v>
      </c>
      <c r="F41" s="19" t="s">
        <v>228</v>
      </c>
      <c r="G41" s="19" t="s">
        <v>254</v>
      </c>
      <c r="H41" s="3" t="str">
        <f>IFERROR(VLOOKUP(F41,RMS!C:E,3,0),"")</f>
        <v/>
      </c>
      <c r="I41" s="12" t="str">
        <f t="shared" si="0"/>
        <v/>
      </c>
    </row>
    <row r="42" spans="1:9" ht="33.75" x14ac:dyDescent="0.3">
      <c r="A42" s="16">
        <v>20</v>
      </c>
      <c r="B42" s="17" t="s">
        <v>70</v>
      </c>
      <c r="C42" s="18" t="s">
        <v>73</v>
      </c>
      <c r="D42" s="12">
        <f t="shared" si="1"/>
        <v>3</v>
      </c>
      <c r="E42" s="13">
        <v>270</v>
      </c>
      <c r="F42" s="19" t="s">
        <v>228</v>
      </c>
      <c r="G42" s="19" t="s">
        <v>73</v>
      </c>
      <c r="H42" s="3" t="str">
        <f>IFERROR(VLOOKUP(F42,RMS!C:E,3,0),"")</f>
        <v/>
      </c>
      <c r="I42" s="12" t="str">
        <f t="shared" si="0"/>
        <v/>
      </c>
    </row>
    <row r="43" spans="1:9" ht="33.75" x14ac:dyDescent="0.3">
      <c r="A43" s="16">
        <v>20</v>
      </c>
      <c r="B43" s="17" t="s">
        <v>70</v>
      </c>
      <c r="C43" s="18" t="s">
        <v>74</v>
      </c>
      <c r="D43" s="12">
        <f t="shared" si="1"/>
        <v>4</v>
      </c>
      <c r="E43" s="13">
        <v>270</v>
      </c>
      <c r="F43" s="19" t="s">
        <v>228</v>
      </c>
      <c r="G43" s="19" t="s">
        <v>255</v>
      </c>
      <c r="H43" s="3" t="str">
        <f>IFERROR(VLOOKUP(F43,RMS!C:E,3,0),"")</f>
        <v/>
      </c>
      <c r="I43" s="12" t="str">
        <f t="shared" si="0"/>
        <v/>
      </c>
    </row>
    <row r="44" spans="1:9" ht="45" x14ac:dyDescent="0.3">
      <c r="A44" s="16">
        <v>21</v>
      </c>
      <c r="B44" s="17" t="s">
        <v>75</v>
      </c>
      <c r="C44" s="18" t="s">
        <v>76</v>
      </c>
      <c r="D44" s="12">
        <f t="shared" si="1"/>
        <v>1</v>
      </c>
      <c r="E44" s="13">
        <v>275</v>
      </c>
      <c r="F44" s="19" t="s">
        <v>230</v>
      </c>
      <c r="G44" s="19" t="s">
        <v>231</v>
      </c>
      <c r="H44" s="3" t="str">
        <f>IFERROR(VLOOKUP(F44,RMS!C:E,3,0),"")</f>
        <v/>
      </c>
      <c r="I44" s="12" t="str">
        <f t="shared" si="0"/>
        <v/>
      </c>
    </row>
    <row r="45" spans="1:9" ht="33.75" x14ac:dyDescent="0.3">
      <c r="A45" s="16">
        <v>21</v>
      </c>
      <c r="B45" s="17" t="s">
        <v>75</v>
      </c>
      <c r="C45" s="18" t="s">
        <v>77</v>
      </c>
      <c r="D45" s="12">
        <f t="shared" si="1"/>
        <v>2</v>
      </c>
      <c r="E45" s="13">
        <v>275</v>
      </c>
      <c r="F45" s="19" t="s">
        <v>230</v>
      </c>
      <c r="G45" s="19" t="s">
        <v>77</v>
      </c>
      <c r="H45" s="3" t="str">
        <f>IFERROR(VLOOKUP(F45,RMS!C:E,3,0),"")</f>
        <v/>
      </c>
      <c r="I45" s="12" t="str">
        <f t="shared" si="0"/>
        <v/>
      </c>
    </row>
    <row r="46" spans="1:9" ht="33.75" x14ac:dyDescent="0.3">
      <c r="A46" s="16">
        <v>21</v>
      </c>
      <c r="B46" s="17" t="s">
        <v>75</v>
      </c>
      <c r="C46" s="18" t="s">
        <v>78</v>
      </c>
      <c r="D46" s="12">
        <f t="shared" si="1"/>
        <v>3</v>
      </c>
      <c r="E46" s="13">
        <v>275</v>
      </c>
      <c r="F46" s="19" t="s">
        <v>230</v>
      </c>
      <c r="G46" s="19" t="s">
        <v>256</v>
      </c>
      <c r="H46" s="3" t="str">
        <f>IFERROR(VLOOKUP(F46,RMS!C:E,3,0),"")</f>
        <v/>
      </c>
      <c r="I46" s="12" t="str">
        <f t="shared" si="0"/>
        <v/>
      </c>
    </row>
    <row r="47" spans="1:9" ht="33.75" x14ac:dyDescent="0.3">
      <c r="A47" s="16">
        <v>21</v>
      </c>
      <c r="B47" s="17" t="s">
        <v>75</v>
      </c>
      <c r="C47" s="18" t="s">
        <v>79</v>
      </c>
      <c r="D47" s="12">
        <f t="shared" si="1"/>
        <v>4</v>
      </c>
      <c r="E47" s="13">
        <v>275</v>
      </c>
      <c r="F47" s="19" t="s">
        <v>230</v>
      </c>
      <c r="G47" s="19" t="s">
        <v>79</v>
      </c>
      <c r="H47" s="3" t="str">
        <f>IFERROR(VLOOKUP(F47,RMS!C:E,3,0),"")</f>
        <v/>
      </c>
      <c r="I47" s="12" t="str">
        <f t="shared" si="0"/>
        <v/>
      </c>
    </row>
    <row r="48" spans="1:9" ht="33.75" x14ac:dyDescent="0.3">
      <c r="A48" s="16">
        <v>22</v>
      </c>
      <c r="B48" s="17" t="s">
        <v>80</v>
      </c>
      <c r="C48" s="18" t="s">
        <v>81</v>
      </c>
      <c r="D48" s="12">
        <f t="shared" si="1"/>
        <v>1</v>
      </c>
      <c r="E48" s="13">
        <v>285</v>
      </c>
      <c r="F48" s="19" t="s">
        <v>232</v>
      </c>
      <c r="G48" s="19" t="s">
        <v>233</v>
      </c>
      <c r="H48" s="3" t="str">
        <f>IFERROR(VLOOKUP(F48,RMS!C:E,3,0),"")</f>
        <v/>
      </c>
      <c r="I48" s="12" t="str">
        <f t="shared" si="0"/>
        <v/>
      </c>
    </row>
    <row r="49" spans="1:9" ht="33.75" x14ac:dyDescent="0.3">
      <c r="A49" s="16">
        <v>22</v>
      </c>
      <c r="B49" s="17" t="s">
        <v>80</v>
      </c>
      <c r="C49" s="18" t="s">
        <v>82</v>
      </c>
      <c r="D49" s="12">
        <f t="shared" si="1"/>
        <v>2</v>
      </c>
      <c r="E49" s="13">
        <v>285</v>
      </c>
      <c r="F49" s="19" t="s">
        <v>232</v>
      </c>
      <c r="G49" s="19" t="s">
        <v>257</v>
      </c>
      <c r="H49" s="3" t="str">
        <f>IFERROR(VLOOKUP(F49,RMS!C:E,3,0),"")</f>
        <v/>
      </c>
      <c r="I49" s="12" t="str">
        <f t="shared" si="0"/>
        <v/>
      </c>
    </row>
    <row r="50" spans="1:9" ht="45" x14ac:dyDescent="0.3">
      <c r="A50" s="16">
        <v>22</v>
      </c>
      <c r="B50" s="17" t="s">
        <v>80</v>
      </c>
      <c r="C50" s="18" t="s">
        <v>83</v>
      </c>
      <c r="D50" s="12">
        <f t="shared" si="1"/>
        <v>3</v>
      </c>
      <c r="E50" s="13">
        <v>285</v>
      </c>
      <c r="F50" s="19" t="s">
        <v>232</v>
      </c>
      <c r="G50" s="19" t="s">
        <v>258</v>
      </c>
      <c r="H50" s="3" t="str">
        <f>IFERROR(VLOOKUP(F50,RMS!C:E,3,0),"")</f>
        <v/>
      </c>
      <c r="I50" s="12" t="str">
        <f t="shared" si="0"/>
        <v/>
      </c>
    </row>
    <row r="51" spans="1:9" ht="33.75" x14ac:dyDescent="0.3">
      <c r="A51" s="16">
        <v>22</v>
      </c>
      <c r="B51" s="17" t="s">
        <v>80</v>
      </c>
      <c r="C51" s="18" t="s">
        <v>84</v>
      </c>
      <c r="D51" s="12">
        <f t="shared" si="1"/>
        <v>4</v>
      </c>
      <c r="E51" s="13">
        <v>285</v>
      </c>
      <c r="F51" s="19" t="s">
        <v>232</v>
      </c>
      <c r="G51" s="19" t="s">
        <v>259</v>
      </c>
      <c r="H51" s="3" t="str">
        <f>IFERROR(VLOOKUP(F51,RMS!C:E,3,0),"")</f>
        <v/>
      </c>
      <c r="I51" s="12" t="str">
        <f t="shared" si="0"/>
        <v/>
      </c>
    </row>
    <row r="52" spans="1:9" ht="33.75" x14ac:dyDescent="0.3">
      <c r="A52" s="16">
        <v>22</v>
      </c>
      <c r="B52" s="17" t="s">
        <v>80</v>
      </c>
      <c r="C52" s="18" t="s">
        <v>85</v>
      </c>
      <c r="D52" s="12">
        <f t="shared" si="1"/>
        <v>5</v>
      </c>
      <c r="E52" s="13">
        <v>285</v>
      </c>
      <c r="F52" s="19" t="s">
        <v>232</v>
      </c>
      <c r="G52" s="19" t="s">
        <v>260</v>
      </c>
      <c r="H52" s="3" t="str">
        <f>IFERROR(VLOOKUP(F52,RMS!C:E,3,0),"")</f>
        <v/>
      </c>
      <c r="I52" s="12" t="str">
        <f t="shared" si="0"/>
        <v/>
      </c>
    </row>
    <row r="53" spans="1:9" ht="22.5" x14ac:dyDescent="0.3">
      <c r="A53" s="16">
        <v>23</v>
      </c>
      <c r="B53" s="17" t="s">
        <v>86</v>
      </c>
      <c r="C53" s="18" t="s">
        <v>87</v>
      </c>
      <c r="D53" s="12">
        <f t="shared" si="1"/>
        <v>1</v>
      </c>
      <c r="E53" s="13">
        <v>295</v>
      </c>
      <c r="F53" s="19" t="s">
        <v>86</v>
      </c>
      <c r="G53" s="19" t="s">
        <v>87</v>
      </c>
      <c r="H53" s="3" t="str">
        <f>IFERROR(VLOOKUP(F53,RMS!C:E,3,0),"")</f>
        <v/>
      </c>
      <c r="I53" s="12" t="str">
        <f t="shared" si="0"/>
        <v/>
      </c>
    </row>
    <row r="54" spans="1:9" ht="33.75" x14ac:dyDescent="0.3">
      <c r="A54" s="16">
        <v>23</v>
      </c>
      <c r="B54" s="17" t="s">
        <v>86</v>
      </c>
      <c r="C54" s="18" t="s">
        <v>88</v>
      </c>
      <c r="D54" s="12">
        <f t="shared" si="1"/>
        <v>2</v>
      </c>
      <c r="E54" s="13">
        <v>295</v>
      </c>
      <c r="F54" s="19" t="s">
        <v>86</v>
      </c>
      <c r="G54" s="19" t="s">
        <v>261</v>
      </c>
      <c r="H54" s="3" t="str">
        <f>IFERROR(VLOOKUP(F54,RMS!C:E,3,0),"")</f>
        <v/>
      </c>
      <c r="I54" s="12" t="str">
        <f t="shared" si="0"/>
        <v/>
      </c>
    </row>
    <row r="55" spans="1:9" ht="22.5" x14ac:dyDescent="0.3">
      <c r="A55" s="16">
        <v>24</v>
      </c>
      <c r="B55" s="17" t="s">
        <v>89</v>
      </c>
      <c r="C55" s="18" t="s">
        <v>90</v>
      </c>
      <c r="D55" s="12">
        <f t="shared" si="1"/>
        <v>1</v>
      </c>
      <c r="E55" s="13">
        <v>300</v>
      </c>
      <c r="F55" s="19" t="s">
        <v>89</v>
      </c>
      <c r="G55" s="19" t="s">
        <v>90</v>
      </c>
      <c r="H55" s="3" t="str">
        <f>IFERROR(VLOOKUP(F55,RMS!C:E,3,0),"")</f>
        <v/>
      </c>
      <c r="I55" s="12" t="str">
        <f t="shared" si="0"/>
        <v/>
      </c>
    </row>
    <row r="56" spans="1:9" ht="22.5" x14ac:dyDescent="0.3">
      <c r="A56" s="16">
        <v>24</v>
      </c>
      <c r="B56" s="17" t="s">
        <v>89</v>
      </c>
      <c r="C56" s="18" t="s">
        <v>91</v>
      </c>
      <c r="D56" s="12">
        <f t="shared" si="1"/>
        <v>2</v>
      </c>
      <c r="E56" s="13">
        <v>300</v>
      </c>
      <c r="F56" s="19" t="s">
        <v>89</v>
      </c>
      <c r="G56" s="19" t="s">
        <v>91</v>
      </c>
      <c r="H56" s="3" t="str">
        <f>IFERROR(VLOOKUP(F56,RMS!C:E,3,0),"")</f>
        <v/>
      </c>
      <c r="I56" s="12" t="str">
        <f t="shared" si="0"/>
        <v/>
      </c>
    </row>
    <row r="57" spans="1:9" ht="22.5" x14ac:dyDescent="0.3">
      <c r="A57" s="16">
        <v>24</v>
      </c>
      <c r="B57" s="17" t="s">
        <v>89</v>
      </c>
      <c r="C57" s="18" t="s">
        <v>92</v>
      </c>
      <c r="D57" s="12">
        <f t="shared" si="1"/>
        <v>3</v>
      </c>
      <c r="E57" s="13">
        <v>300</v>
      </c>
      <c r="F57" s="19" t="s">
        <v>89</v>
      </c>
      <c r="G57" s="19" t="s">
        <v>92</v>
      </c>
      <c r="H57" s="3" t="str">
        <f>IFERROR(VLOOKUP(F57,RMS!C:E,3,0),"")</f>
        <v/>
      </c>
      <c r="I57" s="12" t="str">
        <f t="shared" si="0"/>
        <v/>
      </c>
    </row>
    <row r="58" spans="1:9" ht="22.5" x14ac:dyDescent="0.3">
      <c r="A58" s="16">
        <v>24</v>
      </c>
      <c r="B58" s="17" t="s">
        <v>89</v>
      </c>
      <c r="C58" s="18" t="s">
        <v>93</v>
      </c>
      <c r="D58" s="12">
        <f t="shared" si="1"/>
        <v>4</v>
      </c>
      <c r="E58" s="13">
        <v>300</v>
      </c>
      <c r="F58" s="19" t="s">
        <v>89</v>
      </c>
      <c r="G58" s="19" t="s">
        <v>93</v>
      </c>
      <c r="H58" s="3" t="str">
        <f>IFERROR(VLOOKUP(F58,RMS!C:E,3,0),"")</f>
        <v/>
      </c>
      <c r="I58" s="12" t="str">
        <f t="shared" si="0"/>
        <v/>
      </c>
    </row>
    <row r="59" spans="1:9" x14ac:dyDescent="0.3">
      <c r="A59" s="16">
        <v>25</v>
      </c>
      <c r="B59" s="17" t="s">
        <v>95</v>
      </c>
      <c r="C59" s="18" t="s">
        <v>96</v>
      </c>
      <c r="D59" s="12">
        <f t="shared" si="1"/>
        <v>1</v>
      </c>
      <c r="E59" s="13">
        <v>305</v>
      </c>
      <c r="F59" s="19" t="s">
        <v>234</v>
      </c>
      <c r="G59" s="19" t="s">
        <v>96</v>
      </c>
      <c r="H59" s="3" t="str">
        <f>IFERROR(VLOOKUP(F59,RMS!C:E,3,0),"")</f>
        <v/>
      </c>
      <c r="I59" s="12" t="str">
        <f t="shared" si="0"/>
        <v/>
      </c>
    </row>
    <row r="60" spans="1:9" x14ac:dyDescent="0.3">
      <c r="A60" s="16">
        <v>25</v>
      </c>
      <c r="B60" s="17" t="s">
        <v>95</v>
      </c>
      <c r="C60" s="18" t="s">
        <v>97</v>
      </c>
      <c r="D60" s="12">
        <f t="shared" si="1"/>
        <v>2</v>
      </c>
      <c r="E60" s="13">
        <v>305</v>
      </c>
      <c r="F60" s="19" t="s">
        <v>234</v>
      </c>
      <c r="G60" s="19" t="s">
        <v>97</v>
      </c>
      <c r="H60" s="3" t="str">
        <f>IFERROR(VLOOKUP(F60,RMS!C:E,3,0),"")</f>
        <v/>
      </c>
      <c r="I60" s="12" t="str">
        <f t="shared" si="0"/>
        <v/>
      </c>
    </row>
    <row r="61" spans="1:9" x14ac:dyDescent="0.3">
      <c r="A61" s="16">
        <v>25</v>
      </c>
      <c r="B61" s="17" t="s">
        <v>95</v>
      </c>
      <c r="C61" s="18" t="s">
        <v>98</v>
      </c>
      <c r="D61" s="12">
        <f t="shared" si="1"/>
        <v>3</v>
      </c>
      <c r="E61" s="13">
        <v>305</v>
      </c>
      <c r="F61" s="19" t="s">
        <v>234</v>
      </c>
      <c r="G61" s="19" t="s">
        <v>262</v>
      </c>
      <c r="H61" s="3" t="str">
        <f>IFERROR(VLOOKUP(F61,RMS!C:E,3,0),"")</f>
        <v/>
      </c>
      <c r="I61" s="12" t="str">
        <f t="shared" si="0"/>
        <v/>
      </c>
    </row>
    <row r="62" spans="1:9" x14ac:dyDescent="0.3">
      <c r="A62" s="16">
        <v>25</v>
      </c>
      <c r="B62" s="17" t="s">
        <v>95</v>
      </c>
      <c r="C62" s="18" t="s">
        <v>99</v>
      </c>
      <c r="D62" s="12">
        <f t="shared" si="1"/>
        <v>4</v>
      </c>
      <c r="E62" s="13">
        <v>305</v>
      </c>
      <c r="F62" s="19" t="s">
        <v>234</v>
      </c>
      <c r="G62" s="19" t="s">
        <v>99</v>
      </c>
      <c r="H62" s="3" t="str">
        <f>IFERROR(VLOOKUP(F62,RMS!C:E,3,0),"")</f>
        <v/>
      </c>
      <c r="I62" s="12" t="str">
        <f t="shared" si="0"/>
        <v/>
      </c>
    </row>
    <row r="63" spans="1:9" x14ac:dyDescent="0.3">
      <c r="A63" s="16">
        <v>25</v>
      </c>
      <c r="B63" s="17" t="s">
        <v>95</v>
      </c>
      <c r="C63" s="18" t="s">
        <v>100</v>
      </c>
      <c r="D63" s="12">
        <f t="shared" si="1"/>
        <v>5</v>
      </c>
      <c r="E63" s="13">
        <v>305</v>
      </c>
      <c r="F63" s="19" t="s">
        <v>234</v>
      </c>
      <c r="G63" s="19" t="s">
        <v>100</v>
      </c>
      <c r="H63" s="3" t="str">
        <f>IFERROR(VLOOKUP(F63,RMS!C:E,3,0),"")</f>
        <v/>
      </c>
      <c r="I63" s="12" t="str">
        <f t="shared" si="0"/>
        <v/>
      </c>
    </row>
    <row r="64" spans="1:9" ht="33.75" x14ac:dyDescent="0.3">
      <c r="A64" s="16">
        <v>26</v>
      </c>
      <c r="B64" s="17" t="s">
        <v>101</v>
      </c>
      <c r="C64" s="18" t="s">
        <v>102</v>
      </c>
      <c r="D64" s="12">
        <f t="shared" si="1"/>
        <v>1</v>
      </c>
      <c r="E64" s="13">
        <v>310</v>
      </c>
      <c r="F64" s="19" t="s">
        <v>101</v>
      </c>
      <c r="G64" s="19" t="s">
        <v>102</v>
      </c>
      <c r="H64" s="3" t="str">
        <f>IFERROR(VLOOKUP(F64,RMS!C:E,3,0),"")</f>
        <v/>
      </c>
      <c r="I64" s="12" t="str">
        <f t="shared" si="0"/>
        <v/>
      </c>
    </row>
    <row r="65" spans="1:9" ht="33.75" x14ac:dyDescent="0.3">
      <c r="A65" s="16">
        <v>26</v>
      </c>
      <c r="B65" s="17" t="s">
        <v>101</v>
      </c>
      <c r="C65" s="18" t="s">
        <v>103</v>
      </c>
      <c r="D65" s="12">
        <f t="shared" si="1"/>
        <v>2</v>
      </c>
      <c r="E65" s="13">
        <v>310</v>
      </c>
      <c r="F65" s="19" t="s">
        <v>101</v>
      </c>
      <c r="G65" s="19" t="s">
        <v>103</v>
      </c>
      <c r="H65" s="3" t="str">
        <f>IFERROR(VLOOKUP(F65,RMS!C:E,3,0),"")</f>
        <v/>
      </c>
      <c r="I65" s="12" t="str">
        <f t="shared" ref="I65:I128" si="2">IF(G65=H65,"x","")</f>
        <v/>
      </c>
    </row>
    <row r="66" spans="1:9" ht="33.75" x14ac:dyDescent="0.3">
      <c r="A66" s="16">
        <v>26</v>
      </c>
      <c r="B66" s="17" t="s">
        <v>101</v>
      </c>
      <c r="C66" s="18" t="s">
        <v>104</v>
      </c>
      <c r="D66" s="12">
        <f t="shared" si="1"/>
        <v>3</v>
      </c>
      <c r="E66" s="13">
        <v>310</v>
      </c>
      <c r="F66" s="19" t="s">
        <v>101</v>
      </c>
      <c r="G66" s="19" t="s">
        <v>104</v>
      </c>
      <c r="H66" s="3" t="str">
        <f>IFERROR(VLOOKUP(F66,RMS!C:E,3,0),"")</f>
        <v/>
      </c>
      <c r="I66" s="12" t="str">
        <f t="shared" si="2"/>
        <v/>
      </c>
    </row>
    <row r="67" spans="1:9" ht="33.75" x14ac:dyDescent="0.3">
      <c r="A67" s="16">
        <v>26</v>
      </c>
      <c r="B67" s="17" t="s">
        <v>101</v>
      </c>
      <c r="C67" s="18" t="s">
        <v>105</v>
      </c>
      <c r="D67" s="12">
        <f t="shared" ref="D67:D128" si="3">IF(B67=B66,D66+1,1)</f>
        <v>4</v>
      </c>
      <c r="E67" s="13">
        <v>310</v>
      </c>
      <c r="F67" s="19" t="s">
        <v>101</v>
      </c>
      <c r="G67" s="19" t="s">
        <v>105</v>
      </c>
      <c r="H67" s="3" t="str">
        <f>IFERROR(VLOOKUP(F67,RMS!C:E,3,0),"")</f>
        <v/>
      </c>
      <c r="I67" s="12" t="str">
        <f t="shared" si="2"/>
        <v/>
      </c>
    </row>
    <row r="68" spans="1:9" ht="33.75" x14ac:dyDescent="0.3">
      <c r="A68" s="16">
        <v>26</v>
      </c>
      <c r="B68" s="17" t="s">
        <v>101</v>
      </c>
      <c r="C68" s="18" t="s">
        <v>106</v>
      </c>
      <c r="D68" s="12">
        <f t="shared" si="3"/>
        <v>5</v>
      </c>
      <c r="E68" s="13">
        <v>310</v>
      </c>
      <c r="F68" s="19" t="s">
        <v>101</v>
      </c>
      <c r="G68" s="19" t="s">
        <v>106</v>
      </c>
      <c r="H68" s="3" t="str">
        <f>IFERROR(VLOOKUP(F68,RMS!C:E,3,0),"")</f>
        <v/>
      </c>
      <c r="I68" s="12" t="str">
        <f t="shared" si="2"/>
        <v/>
      </c>
    </row>
    <row r="69" spans="1:9" ht="22.5" x14ac:dyDescent="0.3">
      <c r="A69" s="16">
        <v>27</v>
      </c>
      <c r="B69" s="17" t="s">
        <v>107</v>
      </c>
      <c r="C69" s="18" t="s">
        <v>108</v>
      </c>
      <c r="D69" s="12">
        <f t="shared" si="3"/>
        <v>1</v>
      </c>
      <c r="E69" s="13">
        <v>315</v>
      </c>
      <c r="F69" s="19" t="s">
        <v>235</v>
      </c>
      <c r="G69" s="19" t="s">
        <v>108</v>
      </c>
      <c r="H69" s="3" t="str">
        <f>IFERROR(VLOOKUP(F69,RMS!C:E,3,0),"")</f>
        <v/>
      </c>
      <c r="I69" s="12" t="str">
        <f t="shared" si="2"/>
        <v/>
      </c>
    </row>
    <row r="70" spans="1:9" ht="22.5" x14ac:dyDescent="0.3">
      <c r="A70" s="16">
        <v>27</v>
      </c>
      <c r="B70" s="17" t="s">
        <v>107</v>
      </c>
      <c r="C70" s="18" t="s">
        <v>109</v>
      </c>
      <c r="D70" s="12">
        <f t="shared" si="3"/>
        <v>2</v>
      </c>
      <c r="E70" s="13">
        <v>315</v>
      </c>
      <c r="F70" s="19" t="s">
        <v>235</v>
      </c>
      <c r="G70" s="19" t="s">
        <v>109</v>
      </c>
      <c r="H70" s="3" t="str">
        <f>IFERROR(VLOOKUP(F70,RMS!C:E,3,0),"")</f>
        <v/>
      </c>
      <c r="I70" s="12" t="str">
        <f t="shared" si="2"/>
        <v/>
      </c>
    </row>
    <row r="71" spans="1:9" ht="22.5" x14ac:dyDescent="0.3">
      <c r="A71" s="16">
        <v>27</v>
      </c>
      <c r="B71" s="17" t="s">
        <v>107</v>
      </c>
      <c r="C71" s="18" t="s">
        <v>104</v>
      </c>
      <c r="D71" s="12">
        <f t="shared" si="3"/>
        <v>3</v>
      </c>
      <c r="E71" s="13">
        <v>315</v>
      </c>
      <c r="F71" s="19" t="s">
        <v>235</v>
      </c>
      <c r="G71" s="19" t="s">
        <v>104</v>
      </c>
      <c r="H71" s="3" t="str">
        <f>IFERROR(VLOOKUP(F71,RMS!C:E,3,0),"")</f>
        <v/>
      </c>
      <c r="I71" s="12" t="str">
        <f t="shared" si="2"/>
        <v/>
      </c>
    </row>
    <row r="72" spans="1:9" ht="22.5" x14ac:dyDescent="0.3">
      <c r="A72" s="16">
        <v>27</v>
      </c>
      <c r="B72" s="17" t="s">
        <v>107</v>
      </c>
      <c r="C72" s="18" t="s">
        <v>105</v>
      </c>
      <c r="D72" s="12">
        <f t="shared" si="3"/>
        <v>4</v>
      </c>
      <c r="E72" s="13">
        <v>315</v>
      </c>
      <c r="F72" s="19" t="s">
        <v>235</v>
      </c>
      <c r="G72" s="19" t="s">
        <v>105</v>
      </c>
      <c r="H72" s="3" t="str">
        <f>IFERROR(VLOOKUP(F72,RMS!C:E,3,0),"")</f>
        <v/>
      </c>
      <c r="I72" s="12" t="str">
        <f t="shared" si="2"/>
        <v/>
      </c>
    </row>
    <row r="73" spans="1:9" ht="22.5" x14ac:dyDescent="0.3">
      <c r="A73" s="16">
        <v>27</v>
      </c>
      <c r="B73" s="17" t="s">
        <v>107</v>
      </c>
      <c r="C73" s="18" t="s">
        <v>110</v>
      </c>
      <c r="D73" s="12">
        <f t="shared" si="3"/>
        <v>5</v>
      </c>
      <c r="E73" s="13">
        <v>315</v>
      </c>
      <c r="F73" s="19" t="s">
        <v>235</v>
      </c>
      <c r="G73" s="19" t="s">
        <v>110</v>
      </c>
      <c r="H73" s="3" t="str">
        <f>IFERROR(VLOOKUP(F73,RMS!C:E,3,0),"")</f>
        <v/>
      </c>
      <c r="I73" s="12" t="str">
        <f t="shared" si="2"/>
        <v/>
      </c>
    </row>
    <row r="74" spans="1:9" ht="22.5" x14ac:dyDescent="0.3">
      <c r="A74" s="16">
        <v>28</v>
      </c>
      <c r="B74" s="17" t="s">
        <v>111</v>
      </c>
      <c r="C74" s="18" t="s">
        <v>112</v>
      </c>
      <c r="D74" s="12">
        <f t="shared" si="3"/>
        <v>1</v>
      </c>
      <c r="E74" s="13">
        <v>320</v>
      </c>
      <c r="F74" s="19" t="s">
        <v>236</v>
      </c>
      <c r="G74" s="19" t="s">
        <v>112</v>
      </c>
      <c r="H74" s="3" t="str">
        <f>IFERROR(VLOOKUP(F74,RMS!C:E,3,0),"")</f>
        <v/>
      </c>
      <c r="I74" s="12" t="str">
        <f t="shared" si="2"/>
        <v/>
      </c>
    </row>
    <row r="75" spans="1:9" ht="33.75" x14ac:dyDescent="0.3">
      <c r="A75" s="16">
        <v>28</v>
      </c>
      <c r="B75" s="17" t="s">
        <v>111</v>
      </c>
      <c r="C75" s="18" t="s">
        <v>113</v>
      </c>
      <c r="D75" s="12">
        <f t="shared" si="3"/>
        <v>2</v>
      </c>
      <c r="E75" s="13">
        <v>320</v>
      </c>
      <c r="F75" s="19" t="s">
        <v>236</v>
      </c>
      <c r="G75" s="19" t="s">
        <v>237</v>
      </c>
      <c r="H75" s="3" t="str">
        <f>IFERROR(VLOOKUP(F75,RMS!C:E,3,0),"")</f>
        <v/>
      </c>
      <c r="I75" s="12" t="str">
        <f t="shared" si="2"/>
        <v/>
      </c>
    </row>
    <row r="76" spans="1:9" ht="22.5" x14ac:dyDescent="0.3">
      <c r="A76" s="16">
        <v>28</v>
      </c>
      <c r="B76" s="17" t="s">
        <v>111</v>
      </c>
      <c r="C76" s="18" t="s">
        <v>114</v>
      </c>
      <c r="D76" s="12">
        <f t="shared" si="3"/>
        <v>3</v>
      </c>
      <c r="E76" s="13">
        <v>320</v>
      </c>
      <c r="F76" s="19" t="s">
        <v>236</v>
      </c>
      <c r="G76" s="19" t="s">
        <v>114</v>
      </c>
      <c r="H76" s="3" t="str">
        <f>IFERROR(VLOOKUP(F76,RMS!C:E,3,0),"")</f>
        <v/>
      </c>
      <c r="I76" s="12" t="str">
        <f t="shared" si="2"/>
        <v/>
      </c>
    </row>
    <row r="77" spans="1:9" ht="45" x14ac:dyDescent="0.3">
      <c r="A77" s="16">
        <v>29</v>
      </c>
      <c r="B77" s="17" t="s">
        <v>115</v>
      </c>
      <c r="C77" s="18" t="s">
        <v>116</v>
      </c>
      <c r="D77" s="12">
        <f t="shared" si="3"/>
        <v>1</v>
      </c>
      <c r="E77" s="13">
        <v>325</v>
      </c>
      <c r="F77" s="19" t="s">
        <v>238</v>
      </c>
      <c r="G77" s="19" t="s">
        <v>117</v>
      </c>
      <c r="H77" s="3" t="str">
        <f>IFERROR(VLOOKUP(F77,RMS!C:E,3,0),"")</f>
        <v/>
      </c>
      <c r="I77" s="12" t="str">
        <f t="shared" si="2"/>
        <v/>
      </c>
    </row>
    <row r="78" spans="1:9" ht="45" x14ac:dyDescent="0.3">
      <c r="A78" s="16">
        <v>29</v>
      </c>
      <c r="B78" s="17" t="s">
        <v>115</v>
      </c>
      <c r="C78" s="18" t="s">
        <v>117</v>
      </c>
      <c r="D78" s="12">
        <f t="shared" si="3"/>
        <v>2</v>
      </c>
      <c r="E78" s="13">
        <v>325</v>
      </c>
      <c r="F78" s="19" t="s">
        <v>238</v>
      </c>
      <c r="G78" s="19" t="s">
        <v>117</v>
      </c>
      <c r="H78" s="3" t="str">
        <f>IFERROR(VLOOKUP(F78,RMS!C:E,3,0),"")</f>
        <v/>
      </c>
      <c r="I78" s="12" t="str">
        <f t="shared" si="2"/>
        <v/>
      </c>
    </row>
    <row r="79" spans="1:9" ht="45" x14ac:dyDescent="0.3">
      <c r="A79" s="16">
        <v>29</v>
      </c>
      <c r="B79" s="17" t="s">
        <v>115</v>
      </c>
      <c r="C79" s="18" t="s">
        <v>118</v>
      </c>
      <c r="D79" s="12">
        <f t="shared" si="3"/>
        <v>3</v>
      </c>
      <c r="E79" s="13">
        <v>325</v>
      </c>
      <c r="F79" s="19" t="s">
        <v>238</v>
      </c>
      <c r="G79" s="19" t="s">
        <v>118</v>
      </c>
      <c r="H79" s="3" t="str">
        <f>IFERROR(VLOOKUP(F79,RMS!C:E,3,0),"")</f>
        <v/>
      </c>
      <c r="I79" s="12" t="str">
        <f t="shared" si="2"/>
        <v/>
      </c>
    </row>
    <row r="80" spans="1:9" x14ac:dyDescent="0.3">
      <c r="A80" s="16">
        <v>29</v>
      </c>
      <c r="B80" s="17" t="s">
        <v>115</v>
      </c>
      <c r="C80" s="18" t="s">
        <v>119</v>
      </c>
      <c r="D80" s="12">
        <f t="shared" si="3"/>
        <v>4</v>
      </c>
      <c r="E80" s="13">
        <v>325</v>
      </c>
      <c r="F80" s="19" t="s">
        <v>238</v>
      </c>
      <c r="G80" s="19" t="s">
        <v>119</v>
      </c>
      <c r="H80" s="3" t="str">
        <f>IFERROR(VLOOKUP(F80,RMS!C:E,3,0),"")</f>
        <v/>
      </c>
      <c r="I80" s="12" t="str">
        <f t="shared" si="2"/>
        <v/>
      </c>
    </row>
    <row r="81" spans="1:10" ht="56.25" x14ac:dyDescent="0.3">
      <c r="A81" s="16">
        <v>30</v>
      </c>
      <c r="B81" s="17" t="s">
        <v>120</v>
      </c>
      <c r="C81" s="18" t="s">
        <v>121</v>
      </c>
      <c r="D81" s="12">
        <f t="shared" si="3"/>
        <v>1</v>
      </c>
      <c r="E81" s="13">
        <v>330</v>
      </c>
      <c r="F81" s="19" t="s">
        <v>239</v>
      </c>
      <c r="G81" s="19" t="s">
        <v>121</v>
      </c>
      <c r="H81" s="3" t="str">
        <f>IFERROR(VLOOKUP(F81,RMS!C:E,3,0),"")</f>
        <v/>
      </c>
      <c r="I81" s="12" t="str">
        <f t="shared" si="2"/>
        <v/>
      </c>
      <c r="J81" s="15">
        <f>LEN(D81)</f>
        <v>1</v>
      </c>
    </row>
    <row r="82" spans="1:10" ht="33.75" x14ac:dyDescent="0.3">
      <c r="A82" s="16">
        <v>30</v>
      </c>
      <c r="B82" s="17" t="s">
        <v>120</v>
      </c>
      <c r="C82" s="18" t="s">
        <v>122</v>
      </c>
      <c r="D82" s="12">
        <f t="shared" si="3"/>
        <v>2</v>
      </c>
      <c r="E82" s="13">
        <v>330</v>
      </c>
      <c r="F82" s="19" t="s">
        <v>239</v>
      </c>
      <c r="G82" s="19" t="s">
        <v>122</v>
      </c>
      <c r="H82" s="3" t="str">
        <f>IFERROR(VLOOKUP(F82,RMS!C:E,3,0),"")</f>
        <v/>
      </c>
      <c r="I82" s="12" t="str">
        <f t="shared" si="2"/>
        <v/>
      </c>
    </row>
    <row r="83" spans="1:10" ht="33.75" x14ac:dyDescent="0.3">
      <c r="A83" s="16">
        <v>30</v>
      </c>
      <c r="B83" s="17" t="s">
        <v>120</v>
      </c>
      <c r="C83" s="18" t="s">
        <v>123</v>
      </c>
      <c r="D83" s="12">
        <f t="shared" si="3"/>
        <v>3</v>
      </c>
      <c r="E83" s="13">
        <v>330</v>
      </c>
      <c r="F83" s="19" t="s">
        <v>239</v>
      </c>
      <c r="G83" s="19" t="s">
        <v>123</v>
      </c>
      <c r="H83" s="3" t="str">
        <f>IFERROR(VLOOKUP(F83,RMS!C:E,3,0),"")</f>
        <v/>
      </c>
      <c r="I83" s="12" t="str">
        <f t="shared" si="2"/>
        <v/>
      </c>
    </row>
    <row r="84" spans="1:10" ht="33.75" x14ac:dyDescent="0.3">
      <c r="A84" s="16">
        <v>30</v>
      </c>
      <c r="B84" s="17" t="s">
        <v>120</v>
      </c>
      <c r="C84" s="18" t="s">
        <v>124</v>
      </c>
      <c r="D84" s="12">
        <f t="shared" si="3"/>
        <v>4</v>
      </c>
      <c r="E84" s="13">
        <v>330</v>
      </c>
      <c r="F84" s="19" t="s">
        <v>239</v>
      </c>
      <c r="G84" s="19" t="s">
        <v>124</v>
      </c>
      <c r="H84" s="3" t="str">
        <f>IFERROR(VLOOKUP(F84,RMS!C:E,3,0),"")</f>
        <v/>
      </c>
      <c r="I84" s="12" t="str">
        <f t="shared" si="2"/>
        <v/>
      </c>
    </row>
    <row r="85" spans="1:10" ht="33.75" x14ac:dyDescent="0.3">
      <c r="A85" s="16">
        <v>30</v>
      </c>
      <c r="B85" s="17" t="s">
        <v>120</v>
      </c>
      <c r="C85" s="18" t="s">
        <v>125</v>
      </c>
      <c r="D85" s="12">
        <f t="shared" si="3"/>
        <v>5</v>
      </c>
      <c r="E85" s="13">
        <v>330</v>
      </c>
      <c r="F85" s="19" t="s">
        <v>239</v>
      </c>
      <c r="G85" s="19" t="s">
        <v>263</v>
      </c>
      <c r="H85" s="3" t="str">
        <f>IFERROR(VLOOKUP(F85,RMS!C:E,3,0),"")</f>
        <v/>
      </c>
      <c r="I85" s="12" t="str">
        <f t="shared" si="2"/>
        <v/>
      </c>
    </row>
    <row r="86" spans="1:10" ht="22.5" x14ac:dyDescent="0.3">
      <c r="A86" s="16">
        <v>31</v>
      </c>
      <c r="B86" s="17" t="s">
        <v>126</v>
      </c>
      <c r="C86" s="18" t="s">
        <v>127</v>
      </c>
      <c r="D86" s="12">
        <f t="shared" si="3"/>
        <v>1</v>
      </c>
      <c r="E86" s="13">
        <v>335</v>
      </c>
      <c r="F86" s="19" t="s">
        <v>240</v>
      </c>
      <c r="G86" s="19" t="s">
        <v>127</v>
      </c>
      <c r="H86" s="3" t="str">
        <f>IFERROR(VLOOKUP(F86,RMS!C:E,3,0),"")</f>
        <v/>
      </c>
      <c r="I86" s="12" t="str">
        <f t="shared" si="2"/>
        <v/>
      </c>
    </row>
    <row r="87" spans="1:10" ht="22.5" x14ac:dyDescent="0.3">
      <c r="A87" s="16">
        <v>31</v>
      </c>
      <c r="B87" s="17" t="s">
        <v>126</v>
      </c>
      <c r="C87" s="18" t="s">
        <v>128</v>
      </c>
      <c r="D87" s="12">
        <f t="shared" si="3"/>
        <v>2</v>
      </c>
      <c r="E87" s="13">
        <v>335</v>
      </c>
      <c r="F87" s="19" t="s">
        <v>240</v>
      </c>
      <c r="G87" s="19" t="s">
        <v>128</v>
      </c>
      <c r="H87" s="3" t="str">
        <f>IFERROR(VLOOKUP(F87,RMS!C:E,3,0),"")</f>
        <v/>
      </c>
      <c r="I87" s="12" t="str">
        <f t="shared" si="2"/>
        <v/>
      </c>
    </row>
    <row r="88" spans="1:10" ht="22.5" x14ac:dyDescent="0.3">
      <c r="A88" s="16">
        <v>31</v>
      </c>
      <c r="B88" s="17" t="s">
        <v>126</v>
      </c>
      <c r="C88" s="18" t="s">
        <v>129</v>
      </c>
      <c r="D88" s="12">
        <f t="shared" si="3"/>
        <v>3</v>
      </c>
      <c r="E88" s="13">
        <v>335</v>
      </c>
      <c r="F88" s="19" t="s">
        <v>240</v>
      </c>
      <c r="G88" s="19" t="s">
        <v>129</v>
      </c>
      <c r="H88" s="3" t="str">
        <f>IFERROR(VLOOKUP(F88,RMS!C:E,3,0),"")</f>
        <v/>
      </c>
      <c r="I88" s="12" t="str">
        <f t="shared" si="2"/>
        <v/>
      </c>
    </row>
    <row r="89" spans="1:10" ht="22.5" x14ac:dyDescent="0.3">
      <c r="A89" s="16">
        <v>31</v>
      </c>
      <c r="B89" s="17" t="s">
        <v>126</v>
      </c>
      <c r="C89" s="18" t="s">
        <v>130</v>
      </c>
      <c r="D89" s="12">
        <f t="shared" si="3"/>
        <v>4</v>
      </c>
      <c r="E89" s="13">
        <v>335</v>
      </c>
      <c r="F89" s="19" t="s">
        <v>240</v>
      </c>
      <c r="G89" s="19" t="s">
        <v>130</v>
      </c>
      <c r="H89" s="3" t="str">
        <f>IFERROR(VLOOKUP(F89,RMS!C:E,3,0),"")</f>
        <v/>
      </c>
      <c r="I89" s="12" t="str">
        <f t="shared" si="2"/>
        <v/>
      </c>
    </row>
    <row r="90" spans="1:10" ht="22.5" x14ac:dyDescent="0.3">
      <c r="A90" s="16">
        <v>32</v>
      </c>
      <c r="B90" s="17" t="s">
        <v>132</v>
      </c>
      <c r="C90" s="18" t="s">
        <v>133</v>
      </c>
      <c r="D90" s="12">
        <f t="shared" si="3"/>
        <v>1</v>
      </c>
      <c r="E90" s="13">
        <v>339</v>
      </c>
      <c r="F90" s="19" t="s">
        <v>132</v>
      </c>
      <c r="G90" s="19" t="s">
        <v>241</v>
      </c>
      <c r="H90" s="3" t="str">
        <f>IFERROR(VLOOKUP(F90,RMS!C:E,3,0),"")</f>
        <v/>
      </c>
      <c r="I90" s="12" t="str">
        <f t="shared" si="2"/>
        <v/>
      </c>
    </row>
    <row r="91" spans="1:10" ht="22.5" x14ac:dyDescent="0.3">
      <c r="A91" s="16">
        <v>32</v>
      </c>
      <c r="B91" s="17" t="s">
        <v>132</v>
      </c>
      <c r="C91" s="18" t="s">
        <v>104</v>
      </c>
      <c r="D91" s="12">
        <f t="shared" si="3"/>
        <v>2</v>
      </c>
      <c r="E91" s="13">
        <v>339</v>
      </c>
      <c r="F91" s="19" t="s">
        <v>132</v>
      </c>
      <c r="G91" s="19" t="s">
        <v>104</v>
      </c>
      <c r="H91" s="3" t="str">
        <f>IFERROR(VLOOKUP(F91,RMS!C:E,3,0),"")</f>
        <v/>
      </c>
      <c r="I91" s="12" t="str">
        <f t="shared" si="2"/>
        <v/>
      </c>
    </row>
    <row r="92" spans="1:10" ht="33.75" x14ac:dyDescent="0.3">
      <c r="A92" s="16">
        <v>32</v>
      </c>
      <c r="B92" s="17" t="s">
        <v>132</v>
      </c>
      <c r="C92" s="18" t="s">
        <v>134</v>
      </c>
      <c r="D92" s="12">
        <f t="shared" si="3"/>
        <v>3</v>
      </c>
      <c r="E92" s="13">
        <v>339</v>
      </c>
      <c r="F92" s="19" t="s">
        <v>132</v>
      </c>
      <c r="G92" s="19" t="s">
        <v>134</v>
      </c>
      <c r="H92" s="3" t="str">
        <f>IFERROR(VLOOKUP(F92,RMS!C:E,3,0),"")</f>
        <v/>
      </c>
      <c r="I92" s="12" t="str">
        <f t="shared" si="2"/>
        <v/>
      </c>
    </row>
    <row r="93" spans="1:10" ht="22.5" x14ac:dyDescent="0.3">
      <c r="A93" s="16">
        <v>33</v>
      </c>
      <c r="B93" s="17" t="s">
        <v>135</v>
      </c>
      <c r="C93" s="18" t="s">
        <v>136</v>
      </c>
      <c r="D93" s="12">
        <f t="shared" si="3"/>
        <v>1</v>
      </c>
      <c r="E93" s="13">
        <v>340</v>
      </c>
      <c r="F93" s="19" t="s">
        <v>242</v>
      </c>
      <c r="G93" s="19" t="s">
        <v>136</v>
      </c>
      <c r="H93" s="3" t="str">
        <f>IFERROR(VLOOKUP(F93,RMS!C:E,3,0),"")</f>
        <v/>
      </c>
      <c r="I93" s="12" t="str">
        <f t="shared" si="2"/>
        <v/>
      </c>
    </row>
    <row r="94" spans="1:10" ht="22.5" x14ac:dyDescent="0.3">
      <c r="A94" s="16">
        <v>33</v>
      </c>
      <c r="B94" s="17" t="s">
        <v>135</v>
      </c>
      <c r="C94" s="18" t="s">
        <v>104</v>
      </c>
      <c r="D94" s="12">
        <f t="shared" si="3"/>
        <v>2</v>
      </c>
      <c r="E94" s="13">
        <v>340</v>
      </c>
      <c r="F94" s="19" t="s">
        <v>242</v>
      </c>
      <c r="G94" s="19" t="s">
        <v>104</v>
      </c>
      <c r="H94" s="3" t="str">
        <f>IFERROR(VLOOKUP(F94,RMS!C:E,3,0),"")</f>
        <v/>
      </c>
      <c r="I94" s="12" t="str">
        <f t="shared" si="2"/>
        <v/>
      </c>
    </row>
    <row r="95" spans="1:10" ht="33.75" x14ac:dyDescent="0.3">
      <c r="A95" s="16">
        <v>33</v>
      </c>
      <c r="B95" s="17" t="s">
        <v>135</v>
      </c>
      <c r="C95" s="18" t="s">
        <v>137</v>
      </c>
      <c r="D95" s="12">
        <f t="shared" si="3"/>
        <v>3</v>
      </c>
      <c r="E95" s="13">
        <v>340</v>
      </c>
      <c r="F95" s="19" t="s">
        <v>242</v>
      </c>
      <c r="G95" s="19" t="s">
        <v>137</v>
      </c>
      <c r="H95" s="3" t="str">
        <f>IFERROR(VLOOKUP(F95,RMS!C:E,3,0),"")</f>
        <v/>
      </c>
      <c r="I95" s="12" t="str">
        <f t="shared" si="2"/>
        <v/>
      </c>
    </row>
    <row r="96" spans="1:10" ht="33.75" x14ac:dyDescent="0.3">
      <c r="A96" s="16">
        <v>34</v>
      </c>
      <c r="B96" s="17" t="s">
        <v>138</v>
      </c>
      <c r="C96" s="18" t="s">
        <v>265</v>
      </c>
      <c r="D96" s="12">
        <f t="shared" si="3"/>
        <v>1</v>
      </c>
      <c r="E96" s="13">
        <v>355</v>
      </c>
      <c r="F96" s="19" t="s">
        <v>243</v>
      </c>
      <c r="G96" s="19">
        <v>10</v>
      </c>
      <c r="H96" s="24" t="e">
        <f t="array" ref="H96">LOOKUP(2,1/(VLOOKUP(F96,RMS!C:E,3,0)&gt;={0;1;3;7;10}),{0;1;3;7;10})</f>
        <v>#N/A</v>
      </c>
      <c r="I96" s="12" t="e">
        <f t="shared" si="2"/>
        <v>#N/A</v>
      </c>
    </row>
    <row r="97" spans="1:10" ht="33.75" x14ac:dyDescent="0.3">
      <c r="A97" s="16">
        <v>34</v>
      </c>
      <c r="B97" s="17" t="s">
        <v>138</v>
      </c>
      <c r="C97" s="18" t="s">
        <v>139</v>
      </c>
      <c r="D97" s="12">
        <f t="shared" si="3"/>
        <v>2</v>
      </c>
      <c r="E97" s="13">
        <v>355</v>
      </c>
      <c r="F97" s="19" t="s">
        <v>243</v>
      </c>
      <c r="G97" s="19">
        <v>7</v>
      </c>
      <c r="H97" s="24" t="e">
        <f t="array" ref="H97">LOOKUP(2,1/(VLOOKUP(F97,RMS!C:E,3,0)&gt;={0;1;3;7;10}),{0;1;3;7;10})</f>
        <v>#N/A</v>
      </c>
      <c r="I97" s="12" t="e">
        <f t="shared" si="2"/>
        <v>#N/A</v>
      </c>
    </row>
    <row r="98" spans="1:10" ht="33.75" x14ac:dyDescent="0.3">
      <c r="A98" s="16">
        <v>34</v>
      </c>
      <c r="B98" s="17" t="s">
        <v>138</v>
      </c>
      <c r="C98" s="18" t="s">
        <v>140</v>
      </c>
      <c r="D98" s="12">
        <f t="shared" si="3"/>
        <v>3</v>
      </c>
      <c r="E98" s="13">
        <v>355</v>
      </c>
      <c r="F98" s="19" t="s">
        <v>243</v>
      </c>
      <c r="G98" s="19">
        <v>3</v>
      </c>
      <c r="H98" s="24" t="e">
        <f t="array" ref="H98">LOOKUP(2,1/(VLOOKUP(F98,RMS!C:E,3,0)&gt;={0;1;3;7;10}),{0;1;3;7;10})</f>
        <v>#N/A</v>
      </c>
      <c r="I98" s="12" t="e">
        <f t="shared" si="2"/>
        <v>#N/A</v>
      </c>
    </row>
    <row r="99" spans="1:10" ht="33.75" x14ac:dyDescent="0.3">
      <c r="A99" s="16">
        <v>34</v>
      </c>
      <c r="B99" s="17" t="s">
        <v>138</v>
      </c>
      <c r="C99" s="18" t="s">
        <v>141</v>
      </c>
      <c r="D99" s="12">
        <f t="shared" si="3"/>
        <v>4</v>
      </c>
      <c r="E99" s="13">
        <v>355</v>
      </c>
      <c r="F99" s="19" t="s">
        <v>243</v>
      </c>
      <c r="G99" s="19">
        <v>1</v>
      </c>
      <c r="H99" s="24" t="e">
        <f t="array" ref="H99">LOOKUP(2,1/(VLOOKUP(F99,RMS!C:E,3,0)&gt;={0;1;3;7;10}),{0;1;3;7;10})</f>
        <v>#N/A</v>
      </c>
      <c r="I99" s="12" t="e">
        <f t="shared" si="2"/>
        <v>#N/A</v>
      </c>
      <c r="J99" s="15" t="e">
        <f>VLOOKUP(F99,RMS!C:E,3,0)</f>
        <v>#N/A</v>
      </c>
    </row>
    <row r="100" spans="1:10" ht="33.75" x14ac:dyDescent="0.3">
      <c r="A100" s="16">
        <v>34</v>
      </c>
      <c r="B100" s="17" t="s">
        <v>138</v>
      </c>
      <c r="C100" s="18" t="s">
        <v>142</v>
      </c>
      <c r="D100" s="12">
        <f t="shared" si="3"/>
        <v>5</v>
      </c>
      <c r="E100" s="13">
        <v>355</v>
      </c>
      <c r="F100" s="19" t="s">
        <v>243</v>
      </c>
      <c r="G100" s="19">
        <v>0</v>
      </c>
      <c r="H100" s="24" t="e">
        <f t="array" ref="H100">LOOKUP(2,1/(VLOOKUP(F100,RMS!C:E,3,0)&gt;={0;1;3;7;10}),{0;1;3;7;10})</f>
        <v>#N/A</v>
      </c>
      <c r="I100" s="12" t="e">
        <f t="shared" si="2"/>
        <v>#N/A</v>
      </c>
    </row>
    <row r="101" spans="1:10" ht="33.75" x14ac:dyDescent="0.3">
      <c r="A101" s="16">
        <v>35</v>
      </c>
      <c r="B101" s="17" t="s">
        <v>143</v>
      </c>
      <c r="C101" s="18" t="s">
        <v>144</v>
      </c>
      <c r="D101" s="12">
        <f t="shared" si="3"/>
        <v>1</v>
      </c>
      <c r="E101" s="13">
        <v>360</v>
      </c>
      <c r="F101" s="19" t="s">
        <v>244</v>
      </c>
      <c r="G101" s="19" t="s">
        <v>264</v>
      </c>
      <c r="H101" s="3" t="str">
        <f>IFERROR(VLOOKUP(F101,RMS!C:E,3,0),"")</f>
        <v/>
      </c>
      <c r="I101" s="12" t="str">
        <f t="shared" si="2"/>
        <v/>
      </c>
    </row>
    <row r="102" spans="1:10" ht="33.75" x14ac:dyDescent="0.3">
      <c r="A102" s="16">
        <v>35</v>
      </c>
      <c r="B102" s="17" t="s">
        <v>143</v>
      </c>
      <c r="C102" s="18" t="s">
        <v>145</v>
      </c>
      <c r="D102" s="12">
        <f t="shared" si="3"/>
        <v>2</v>
      </c>
      <c r="E102" s="13">
        <v>360</v>
      </c>
      <c r="F102" s="19" t="s">
        <v>244</v>
      </c>
      <c r="G102" s="19" t="s">
        <v>245</v>
      </c>
      <c r="H102" s="3" t="str">
        <f>IFERROR(VLOOKUP(F102,RMS!C:E,3,0),"")</f>
        <v/>
      </c>
      <c r="I102" s="12" t="str">
        <f t="shared" si="2"/>
        <v/>
      </c>
    </row>
    <row r="103" spans="1:10" ht="22.5" x14ac:dyDescent="0.3">
      <c r="A103" s="16">
        <v>35</v>
      </c>
      <c r="B103" s="17" t="s">
        <v>143</v>
      </c>
      <c r="C103" s="18" t="s">
        <v>146</v>
      </c>
      <c r="D103" s="12">
        <f t="shared" si="3"/>
        <v>3</v>
      </c>
      <c r="E103" s="13">
        <v>360</v>
      </c>
      <c r="F103" s="19" t="s">
        <v>244</v>
      </c>
      <c r="G103" s="19" t="s">
        <v>146</v>
      </c>
      <c r="H103" s="3" t="str">
        <f>IFERROR(VLOOKUP(F103,RMS!C:E,3,0),"")</f>
        <v/>
      </c>
      <c r="I103" s="12" t="str">
        <f t="shared" si="2"/>
        <v/>
      </c>
    </row>
    <row r="104" spans="1:10" ht="22.5" x14ac:dyDescent="0.3">
      <c r="A104" s="16">
        <v>35</v>
      </c>
      <c r="B104" s="17" t="s">
        <v>143</v>
      </c>
      <c r="C104" s="18" t="s">
        <v>147</v>
      </c>
      <c r="D104" s="12">
        <f t="shared" si="3"/>
        <v>4</v>
      </c>
      <c r="E104" s="13">
        <v>360</v>
      </c>
      <c r="F104" s="19" t="s">
        <v>244</v>
      </c>
      <c r="G104" s="19" t="s">
        <v>147</v>
      </c>
      <c r="H104" s="3" t="str">
        <f>IFERROR(VLOOKUP(F104,RMS!C:E,3,0),"")</f>
        <v/>
      </c>
      <c r="I104" s="12" t="str">
        <f t="shared" si="2"/>
        <v/>
      </c>
    </row>
    <row r="105" spans="1:10" ht="22.5" x14ac:dyDescent="0.3">
      <c r="A105" s="16">
        <v>35</v>
      </c>
      <c r="B105" s="17" t="s">
        <v>143</v>
      </c>
      <c r="C105" s="18" t="s">
        <v>148</v>
      </c>
      <c r="D105" s="12">
        <f t="shared" si="3"/>
        <v>5</v>
      </c>
      <c r="E105" s="13">
        <v>360</v>
      </c>
      <c r="F105" s="19" t="s">
        <v>244</v>
      </c>
      <c r="G105" s="19" t="s">
        <v>148</v>
      </c>
      <c r="H105" s="3" t="str">
        <f>IFERROR(VLOOKUP(F105,RMS!C:E,3,0),"")</f>
        <v/>
      </c>
      <c r="I105" s="12" t="str">
        <f t="shared" si="2"/>
        <v/>
      </c>
    </row>
    <row r="106" spans="1:10" ht="45" x14ac:dyDescent="0.3">
      <c r="A106" s="16">
        <v>36</v>
      </c>
      <c r="B106" s="17" t="s">
        <v>149</v>
      </c>
      <c r="C106" s="18" t="s">
        <v>150</v>
      </c>
      <c r="D106" s="12">
        <f t="shared" si="3"/>
        <v>1</v>
      </c>
      <c r="E106" s="13">
        <v>365</v>
      </c>
      <c r="F106" s="19" t="s">
        <v>149</v>
      </c>
      <c r="G106" s="19" t="s">
        <v>150</v>
      </c>
      <c r="H106" s="3" t="str">
        <f>IFERROR(VLOOKUP(F106,RMS!C:E,3,0),"")</f>
        <v/>
      </c>
      <c r="I106" s="12" t="str">
        <f t="shared" si="2"/>
        <v/>
      </c>
    </row>
    <row r="107" spans="1:10" ht="33.75" x14ac:dyDescent="0.3">
      <c r="A107" s="16">
        <v>36</v>
      </c>
      <c r="B107" s="17" t="s">
        <v>149</v>
      </c>
      <c r="C107" s="18" t="s">
        <v>151</v>
      </c>
      <c r="D107" s="12">
        <f t="shared" si="3"/>
        <v>2</v>
      </c>
      <c r="E107" s="13">
        <v>365</v>
      </c>
      <c r="F107" s="19" t="s">
        <v>149</v>
      </c>
      <c r="G107" s="19" t="s">
        <v>151</v>
      </c>
      <c r="H107" s="3" t="str">
        <f>IFERROR(VLOOKUP(F107,RMS!C:E,3,0),"")</f>
        <v/>
      </c>
      <c r="I107" s="12" t="str">
        <f t="shared" si="2"/>
        <v/>
      </c>
    </row>
    <row r="108" spans="1:10" ht="22.5" x14ac:dyDescent="0.3">
      <c r="A108" s="16">
        <v>36</v>
      </c>
      <c r="B108" s="17" t="s">
        <v>149</v>
      </c>
      <c r="C108" s="18" t="s">
        <v>152</v>
      </c>
      <c r="D108" s="12">
        <f t="shared" si="3"/>
        <v>3</v>
      </c>
      <c r="E108" s="13">
        <v>365</v>
      </c>
      <c r="F108" s="19" t="s">
        <v>149</v>
      </c>
      <c r="G108" s="19" t="s">
        <v>152</v>
      </c>
      <c r="H108" s="3" t="str">
        <f>IFERROR(VLOOKUP(F108,RMS!C:E,3,0),"")</f>
        <v/>
      </c>
      <c r="I108" s="12" t="str">
        <f t="shared" si="2"/>
        <v/>
      </c>
    </row>
    <row r="109" spans="1:10" ht="22.5" x14ac:dyDescent="0.3">
      <c r="A109" s="16">
        <v>36</v>
      </c>
      <c r="B109" s="17" t="s">
        <v>149</v>
      </c>
      <c r="C109" s="18" t="s">
        <v>153</v>
      </c>
      <c r="D109" s="12">
        <f t="shared" si="3"/>
        <v>4</v>
      </c>
      <c r="E109" s="13">
        <v>365</v>
      </c>
      <c r="F109" s="19" t="s">
        <v>149</v>
      </c>
      <c r="G109" s="19" t="s">
        <v>153</v>
      </c>
      <c r="H109" s="3" t="str">
        <f>IFERROR(VLOOKUP(F109,RMS!C:E,3,0),"")</f>
        <v/>
      </c>
      <c r="I109" s="12" t="str">
        <f t="shared" si="2"/>
        <v/>
      </c>
    </row>
    <row r="110" spans="1:10" ht="22.5" x14ac:dyDescent="0.3">
      <c r="A110" s="16">
        <v>36</v>
      </c>
      <c r="B110" s="17" t="s">
        <v>149</v>
      </c>
      <c r="C110" s="18" t="s">
        <v>154</v>
      </c>
      <c r="D110" s="12">
        <f t="shared" si="3"/>
        <v>5</v>
      </c>
      <c r="E110" s="13">
        <v>365</v>
      </c>
      <c r="F110" s="19" t="s">
        <v>149</v>
      </c>
      <c r="G110" s="19" t="s">
        <v>154</v>
      </c>
      <c r="H110" s="3" t="str">
        <f>IFERROR(VLOOKUP(F110,RMS!C:E,3,0),"")</f>
        <v/>
      </c>
      <c r="I110" s="12" t="str">
        <f t="shared" si="2"/>
        <v/>
      </c>
    </row>
    <row r="111" spans="1:10" ht="56.25" x14ac:dyDescent="0.3">
      <c r="A111" s="16">
        <v>37</v>
      </c>
      <c r="B111" s="17" t="s">
        <v>155</v>
      </c>
      <c r="C111" s="21" t="s">
        <v>156</v>
      </c>
      <c r="D111" s="12">
        <f t="shared" si="3"/>
        <v>1</v>
      </c>
      <c r="E111" s="13">
        <v>370</v>
      </c>
      <c r="F111" s="19" t="s">
        <v>246</v>
      </c>
      <c r="G111" s="19">
        <v>70</v>
      </c>
      <c r="H111" s="24" t="e">
        <f t="array" ref="H111">LOOKUP(2,1/(VLOOKUP(F111,RMS!C:E,3,0)&gt;={0;10;30;50;70}),{0;10;30;50;70})</f>
        <v>#N/A</v>
      </c>
      <c r="I111" s="12" t="e">
        <f t="shared" si="2"/>
        <v>#N/A</v>
      </c>
    </row>
    <row r="112" spans="1:10" ht="56.25" x14ac:dyDescent="0.3">
      <c r="A112" s="16">
        <v>37</v>
      </c>
      <c r="B112" s="17" t="s">
        <v>155</v>
      </c>
      <c r="C112" s="21" t="s">
        <v>157</v>
      </c>
      <c r="D112" s="12">
        <f t="shared" si="3"/>
        <v>2</v>
      </c>
      <c r="E112" s="13">
        <v>370</v>
      </c>
      <c r="F112" s="19" t="s">
        <v>246</v>
      </c>
      <c r="G112" s="19">
        <v>50</v>
      </c>
      <c r="H112" s="24" t="e">
        <f t="array" ref="H112">LOOKUP(2,1/(VLOOKUP(F112,RMS!C:E,3,0)&gt;={0;10;30;50;70}),{0;10;30;50;70})</f>
        <v>#N/A</v>
      </c>
      <c r="I112" s="12" t="e">
        <f t="shared" si="2"/>
        <v>#N/A</v>
      </c>
    </row>
    <row r="113" spans="1:9" ht="56.25" x14ac:dyDescent="0.3">
      <c r="A113" s="16">
        <v>37</v>
      </c>
      <c r="B113" s="17" t="s">
        <v>155</v>
      </c>
      <c r="C113" s="21" t="s">
        <v>158</v>
      </c>
      <c r="D113" s="12">
        <f t="shared" si="3"/>
        <v>3</v>
      </c>
      <c r="E113" s="13">
        <v>370</v>
      </c>
      <c r="F113" s="19" t="s">
        <v>246</v>
      </c>
      <c r="G113" s="19">
        <v>30</v>
      </c>
      <c r="H113" s="24" t="e">
        <f t="array" ref="H113">LOOKUP(2,1/(VLOOKUP(F113,RMS!C:E,3,0)&gt;={0;10;30;50;70}),{0;10;30;50;70})</f>
        <v>#N/A</v>
      </c>
      <c r="I113" s="12" t="e">
        <f t="shared" si="2"/>
        <v>#N/A</v>
      </c>
    </row>
    <row r="114" spans="1:9" ht="56.25" x14ac:dyDescent="0.3">
      <c r="A114" s="16">
        <v>37</v>
      </c>
      <c r="B114" s="17" t="s">
        <v>155</v>
      </c>
      <c r="C114" s="21" t="s">
        <v>159</v>
      </c>
      <c r="D114" s="12">
        <f t="shared" si="3"/>
        <v>4</v>
      </c>
      <c r="E114" s="13">
        <v>370</v>
      </c>
      <c r="F114" s="19" t="s">
        <v>246</v>
      </c>
      <c r="G114" s="19">
        <v>10</v>
      </c>
      <c r="H114" s="24" t="e">
        <f t="array" ref="H114">LOOKUP(2,1/(VLOOKUP(F114,RMS!C:E,3,0)&gt;={0;10;30;50;70}),{0;10;30;50;70})</f>
        <v>#N/A</v>
      </c>
      <c r="I114" s="12" t="e">
        <f t="shared" si="2"/>
        <v>#N/A</v>
      </c>
    </row>
    <row r="115" spans="1:9" ht="56.25" x14ac:dyDescent="0.3">
      <c r="A115" s="16">
        <v>37</v>
      </c>
      <c r="B115" s="17" t="s">
        <v>155</v>
      </c>
      <c r="C115" s="21" t="s">
        <v>160</v>
      </c>
      <c r="D115" s="12">
        <f t="shared" si="3"/>
        <v>5</v>
      </c>
      <c r="E115" s="13">
        <v>370</v>
      </c>
      <c r="F115" s="19" t="s">
        <v>246</v>
      </c>
      <c r="G115" s="19">
        <v>0</v>
      </c>
      <c r="H115" s="24" t="e">
        <f t="array" ref="H115">LOOKUP(2,1/(VLOOKUP(F115,RMS!C:E,3,0)&gt;={0;10;30;50;70}),{0;10;30;50;70})</f>
        <v>#N/A</v>
      </c>
      <c r="I115" s="12" t="e">
        <f t="shared" si="2"/>
        <v>#N/A</v>
      </c>
    </row>
    <row r="116" spans="1:9" ht="33.75" x14ac:dyDescent="0.3">
      <c r="A116" s="16">
        <v>38</v>
      </c>
      <c r="B116" s="17" t="s">
        <v>161</v>
      </c>
      <c r="C116" s="18" t="s">
        <v>162</v>
      </c>
      <c r="D116" s="12">
        <f t="shared" si="3"/>
        <v>1</v>
      </c>
      <c r="E116" s="13">
        <v>375</v>
      </c>
      <c r="F116" s="19" t="s">
        <v>247</v>
      </c>
      <c r="G116" s="19" t="s">
        <v>162</v>
      </c>
      <c r="H116" s="3" t="str">
        <f>IFERROR(VLOOKUP(F116,RMS!C:E,3,0),"")</f>
        <v/>
      </c>
      <c r="I116" s="12" t="str">
        <f t="shared" si="2"/>
        <v/>
      </c>
    </row>
    <row r="117" spans="1:9" ht="33.75" x14ac:dyDescent="0.3">
      <c r="A117" s="16">
        <v>38</v>
      </c>
      <c r="B117" s="17" t="s">
        <v>161</v>
      </c>
      <c r="C117" s="21" t="s">
        <v>163</v>
      </c>
      <c r="D117" s="12">
        <f t="shared" si="3"/>
        <v>2</v>
      </c>
      <c r="E117" s="13">
        <v>375</v>
      </c>
      <c r="F117" s="19" t="s">
        <v>247</v>
      </c>
      <c r="G117" s="19" t="s">
        <v>278</v>
      </c>
      <c r="H117" s="3" t="str">
        <f>IFERROR(VLOOKUP(F117,RMS!C:E,3,0),"")</f>
        <v/>
      </c>
      <c r="I117" s="12" t="str">
        <f t="shared" si="2"/>
        <v/>
      </c>
    </row>
    <row r="118" spans="1:9" ht="33.75" x14ac:dyDescent="0.3">
      <c r="A118" s="16">
        <v>38</v>
      </c>
      <c r="B118" s="17" t="s">
        <v>161</v>
      </c>
      <c r="C118" s="18" t="s">
        <v>164</v>
      </c>
      <c r="D118" s="12">
        <f t="shared" si="3"/>
        <v>3</v>
      </c>
      <c r="E118" s="13">
        <v>375</v>
      </c>
      <c r="F118" s="19" t="s">
        <v>247</v>
      </c>
      <c r="G118" s="19" t="s">
        <v>164</v>
      </c>
      <c r="H118" s="3" t="str">
        <f>IFERROR(VLOOKUP(F118,RMS!C:E,3,0),"")</f>
        <v/>
      </c>
      <c r="I118" s="12" t="str">
        <f t="shared" si="2"/>
        <v/>
      </c>
    </row>
    <row r="119" spans="1:9" ht="45" x14ac:dyDescent="0.3">
      <c r="A119" s="16">
        <v>39</v>
      </c>
      <c r="B119" s="17" t="s">
        <v>165</v>
      </c>
      <c r="C119" s="18" t="s">
        <v>166</v>
      </c>
      <c r="D119" s="12">
        <f t="shared" si="3"/>
        <v>1</v>
      </c>
      <c r="E119" s="13">
        <v>380</v>
      </c>
      <c r="F119" s="19" t="s">
        <v>165</v>
      </c>
      <c r="G119" s="19" t="s">
        <v>166</v>
      </c>
      <c r="H119" s="3" t="str">
        <f>IFERROR(VLOOKUP(F119,RMS!C:E,3,0),"")</f>
        <v/>
      </c>
      <c r="I119" s="12" t="str">
        <f t="shared" si="2"/>
        <v/>
      </c>
    </row>
    <row r="120" spans="1:9" ht="33.75" x14ac:dyDescent="0.3">
      <c r="A120" s="16">
        <v>39</v>
      </c>
      <c r="B120" s="17" t="s">
        <v>165</v>
      </c>
      <c r="C120" s="18" t="s">
        <v>167</v>
      </c>
      <c r="D120" s="12">
        <f t="shared" si="3"/>
        <v>2</v>
      </c>
      <c r="E120" s="13">
        <v>380</v>
      </c>
      <c r="F120" s="19" t="s">
        <v>165</v>
      </c>
      <c r="G120" s="19" t="s">
        <v>167</v>
      </c>
      <c r="H120" s="3" t="str">
        <f>IFERROR(VLOOKUP(F120,RMS!C:E,3,0),"")</f>
        <v/>
      </c>
      <c r="I120" s="12" t="str">
        <f t="shared" si="2"/>
        <v/>
      </c>
    </row>
    <row r="121" spans="1:9" ht="33.75" x14ac:dyDescent="0.3">
      <c r="A121" s="16">
        <v>39</v>
      </c>
      <c r="B121" s="17" t="s">
        <v>165</v>
      </c>
      <c r="C121" s="18" t="s">
        <v>168</v>
      </c>
      <c r="D121" s="12">
        <f t="shared" si="3"/>
        <v>3</v>
      </c>
      <c r="E121" s="13">
        <v>380</v>
      </c>
      <c r="F121" s="19" t="s">
        <v>165</v>
      </c>
      <c r="G121" s="19" t="s">
        <v>168</v>
      </c>
      <c r="H121" s="3" t="str">
        <f>IFERROR(VLOOKUP(F121,RMS!C:E,3,0),"")</f>
        <v/>
      </c>
      <c r="I121" s="12" t="str">
        <f t="shared" si="2"/>
        <v/>
      </c>
    </row>
    <row r="122" spans="1:9" ht="33.75" x14ac:dyDescent="0.3">
      <c r="A122" s="16">
        <v>39</v>
      </c>
      <c r="B122" s="17" t="s">
        <v>165</v>
      </c>
      <c r="C122" s="18" t="s">
        <v>169</v>
      </c>
      <c r="D122" s="12">
        <f t="shared" si="3"/>
        <v>4</v>
      </c>
      <c r="E122" s="13">
        <v>380</v>
      </c>
      <c r="F122" s="19" t="s">
        <v>165</v>
      </c>
      <c r="G122" s="19" t="s">
        <v>169</v>
      </c>
      <c r="H122" s="3" t="str">
        <f>IFERROR(VLOOKUP(F122,RMS!C:E,3,0),"")</f>
        <v/>
      </c>
      <c r="I122" s="12" t="str">
        <f t="shared" si="2"/>
        <v/>
      </c>
    </row>
    <row r="123" spans="1:9" ht="33.75" x14ac:dyDescent="0.3">
      <c r="A123" s="16">
        <v>39</v>
      </c>
      <c r="B123" s="17" t="s">
        <v>165</v>
      </c>
      <c r="C123" s="18" t="s">
        <v>170</v>
      </c>
      <c r="D123" s="12">
        <f t="shared" si="3"/>
        <v>5</v>
      </c>
      <c r="E123" s="13">
        <v>380</v>
      </c>
      <c r="F123" s="19" t="s">
        <v>165</v>
      </c>
      <c r="G123" s="19" t="s">
        <v>170</v>
      </c>
      <c r="H123" s="3" t="str">
        <f>IFERROR(VLOOKUP(F123,RMS!C:E,3,0),"")</f>
        <v/>
      </c>
      <c r="I123" s="12" t="str">
        <f t="shared" si="2"/>
        <v/>
      </c>
    </row>
    <row r="124" spans="1:9" ht="22.5" x14ac:dyDescent="0.3">
      <c r="A124" s="16">
        <v>40</v>
      </c>
      <c r="B124" s="17" t="s">
        <v>171</v>
      </c>
      <c r="C124" s="21" t="s">
        <v>172</v>
      </c>
      <c r="D124" s="12">
        <f t="shared" si="3"/>
        <v>1</v>
      </c>
      <c r="E124" s="13">
        <v>385</v>
      </c>
      <c r="F124" s="19" t="s">
        <v>248</v>
      </c>
      <c r="G124" s="19" t="s">
        <v>172</v>
      </c>
      <c r="H124" s="3" t="str">
        <f>IFERROR(VLOOKUP(F124,RMS!C:E,3,0),"")</f>
        <v/>
      </c>
      <c r="I124" s="12" t="str">
        <f t="shared" si="2"/>
        <v/>
      </c>
    </row>
    <row r="125" spans="1:9" ht="22.5" x14ac:dyDescent="0.3">
      <c r="A125" s="16">
        <v>40</v>
      </c>
      <c r="B125" s="17" t="s">
        <v>171</v>
      </c>
      <c r="C125" s="21" t="s">
        <v>173</v>
      </c>
      <c r="D125" s="12">
        <f t="shared" si="3"/>
        <v>2</v>
      </c>
      <c r="E125" s="13">
        <v>385</v>
      </c>
      <c r="F125" s="19" t="s">
        <v>248</v>
      </c>
      <c r="G125" s="19" t="s">
        <v>173</v>
      </c>
      <c r="H125" s="3" t="str">
        <f>IFERROR(VLOOKUP(F125,RMS!C:E,3,0),"")</f>
        <v/>
      </c>
      <c r="I125" s="12" t="str">
        <f t="shared" si="2"/>
        <v/>
      </c>
    </row>
    <row r="126" spans="1:9" ht="22.5" x14ac:dyDescent="0.3">
      <c r="A126" s="16">
        <v>40</v>
      </c>
      <c r="B126" s="17" t="s">
        <v>171</v>
      </c>
      <c r="C126" s="21" t="s">
        <v>174</v>
      </c>
      <c r="D126" s="12">
        <f t="shared" si="3"/>
        <v>3</v>
      </c>
      <c r="E126" s="13">
        <v>385</v>
      </c>
      <c r="F126" s="19" t="s">
        <v>248</v>
      </c>
      <c r="G126" s="19" t="s">
        <v>174</v>
      </c>
      <c r="H126" s="3" t="str">
        <f>IFERROR(VLOOKUP(F126,RMS!C:E,3,0),"")</f>
        <v/>
      </c>
      <c r="I126" s="12" t="str">
        <f t="shared" si="2"/>
        <v/>
      </c>
    </row>
    <row r="127" spans="1:9" ht="22.5" x14ac:dyDescent="0.3">
      <c r="A127" s="16">
        <v>40</v>
      </c>
      <c r="B127" s="17" t="s">
        <v>171</v>
      </c>
      <c r="C127" s="21" t="s">
        <v>175</v>
      </c>
      <c r="D127" s="12">
        <f t="shared" si="3"/>
        <v>4</v>
      </c>
      <c r="E127" s="13">
        <v>385</v>
      </c>
      <c r="F127" s="19" t="s">
        <v>248</v>
      </c>
      <c r="G127" s="19" t="s">
        <v>175</v>
      </c>
      <c r="H127" s="3" t="str">
        <f>IFERROR(VLOOKUP(F127,RMS!C:E,3,0),"")</f>
        <v/>
      </c>
      <c r="I127" s="12" t="str">
        <f t="shared" si="2"/>
        <v/>
      </c>
    </row>
    <row r="128" spans="1:9" ht="22.5" x14ac:dyDescent="0.3">
      <c r="A128" s="16">
        <v>40</v>
      </c>
      <c r="B128" s="17" t="s">
        <v>171</v>
      </c>
      <c r="C128" s="21" t="s">
        <v>176</v>
      </c>
      <c r="D128" s="12">
        <f t="shared" si="3"/>
        <v>5</v>
      </c>
      <c r="E128" s="13">
        <v>385</v>
      </c>
      <c r="F128" s="19" t="s">
        <v>248</v>
      </c>
      <c r="G128" s="19" t="s">
        <v>176</v>
      </c>
      <c r="H128" s="3" t="str">
        <f>IFERROR(VLOOKUP(F128,RMS!C:E,3,0),"")</f>
        <v/>
      </c>
      <c r="I128" s="12" t="str">
        <f t="shared" si="2"/>
        <v/>
      </c>
    </row>
  </sheetData>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67"/>
  <sheetViews>
    <sheetView zoomScale="70" zoomScaleNormal="70" workbookViewId="0">
      <selection activeCell="A28" sqref="A28"/>
    </sheetView>
  </sheetViews>
  <sheetFormatPr defaultColWidth="5.5546875" defaultRowHeight="18.75" x14ac:dyDescent="0.3"/>
  <cols>
    <col min="1" max="1" width="69.77734375" bestFit="1" customWidth="1"/>
    <col min="2" max="2" width="12.33203125" bestFit="1" customWidth="1"/>
    <col min="3" max="3" width="146.88671875" bestFit="1" customWidth="1"/>
    <col min="4" max="4" width="19.6640625" bestFit="1" customWidth="1"/>
    <col min="5" max="5" width="142.77734375" style="6" bestFit="1" customWidth="1"/>
    <col min="6" max="6" width="6.88671875" bestFit="1" customWidth="1"/>
    <col min="7" max="7" width="9" bestFit="1" customWidth="1"/>
    <col min="8" max="8" width="11.77734375" bestFit="1" customWidth="1"/>
  </cols>
  <sheetData>
    <row r="1" spans="1:8" ht="20.25" x14ac:dyDescent="0.3">
      <c r="A1" s="26"/>
      <c r="B1" s="25"/>
      <c r="C1" s="25"/>
      <c r="D1" s="25"/>
      <c r="E1" s="25"/>
      <c r="F1" s="25"/>
      <c r="G1" s="25"/>
      <c r="H1" s="25"/>
    </row>
    <row r="3" spans="1:8" x14ac:dyDescent="0.3">
      <c r="A3" s="25"/>
      <c r="B3" s="25"/>
      <c r="E3" s="5"/>
    </row>
    <row r="4" spans="1:8" x14ac:dyDescent="0.3">
      <c r="A4" s="25"/>
      <c r="B4" s="25"/>
    </row>
    <row r="5" spans="1:8" x14ac:dyDescent="0.3">
      <c r="A5" s="25"/>
      <c r="B5" s="25"/>
    </row>
    <row r="6" spans="1:8" x14ac:dyDescent="0.3">
      <c r="A6" s="25"/>
      <c r="B6" s="25"/>
    </row>
    <row r="7" spans="1:8" x14ac:dyDescent="0.3">
      <c r="A7" s="25"/>
      <c r="B7" s="25"/>
    </row>
    <row r="8" spans="1:8" x14ac:dyDescent="0.3">
      <c r="A8" s="25"/>
      <c r="B8" s="25"/>
    </row>
    <row r="10" spans="1:8" s="1" customFormat="1" x14ac:dyDescent="0.3">
      <c r="E10" s="7"/>
    </row>
    <row r="11" spans="1:8" x14ac:dyDescent="0.3">
      <c r="E11" s="8"/>
    </row>
    <row r="12" spans="1:8" x14ac:dyDescent="0.3">
      <c r="E12" s="8"/>
    </row>
    <row r="14" spans="1:8" x14ac:dyDescent="0.3">
      <c r="E14" s="8"/>
    </row>
    <row r="17" spans="2:5" x14ac:dyDescent="0.3">
      <c r="E17" s="8"/>
    </row>
    <row r="24" spans="2:5" x14ac:dyDescent="0.3">
      <c r="E24" s="8"/>
    </row>
    <row r="25" spans="2:5" x14ac:dyDescent="0.3">
      <c r="E25" s="8"/>
    </row>
    <row r="27" spans="2:5" x14ac:dyDescent="0.3">
      <c r="C27" s="2"/>
    </row>
    <row r="28" spans="2:5" x14ac:dyDescent="0.3">
      <c r="B28" s="2"/>
      <c r="C28" s="2"/>
    </row>
    <row r="30" spans="2:5" x14ac:dyDescent="0.3">
      <c r="C30" s="2"/>
    </row>
    <row r="31" spans="2:5" x14ac:dyDescent="0.3">
      <c r="B31" s="2"/>
      <c r="C31" s="2"/>
    </row>
    <row r="32" spans="2:5" x14ac:dyDescent="0.3">
      <c r="B32" s="2"/>
      <c r="C32" s="2"/>
    </row>
    <row r="33" spans="2:3" x14ac:dyDescent="0.3">
      <c r="B33" s="2"/>
      <c r="C33" s="2"/>
    </row>
    <row r="34" spans="2:3" x14ac:dyDescent="0.3">
      <c r="B34" s="2"/>
      <c r="C34" s="2"/>
    </row>
    <row r="35" spans="2:3" x14ac:dyDescent="0.3">
      <c r="B35" s="2"/>
      <c r="C35" s="2"/>
    </row>
    <row r="36" spans="2:3" x14ac:dyDescent="0.3">
      <c r="B36" s="2"/>
      <c r="C36" s="2"/>
    </row>
    <row r="37" spans="2:3" x14ac:dyDescent="0.3">
      <c r="B37" s="2"/>
      <c r="C37" s="2"/>
    </row>
    <row r="42" spans="2:3" x14ac:dyDescent="0.3">
      <c r="B42" s="2"/>
      <c r="C42" s="2"/>
    </row>
    <row r="43" spans="2:3" x14ac:dyDescent="0.3">
      <c r="B43" s="2"/>
      <c r="C43" s="2"/>
    </row>
    <row r="46" spans="2:3" x14ac:dyDescent="0.3">
      <c r="B46" s="2"/>
      <c r="C46" s="2"/>
    </row>
    <row r="48" spans="2:3" x14ac:dyDescent="0.3">
      <c r="B48" s="2"/>
      <c r="C48" s="2"/>
    </row>
    <row r="49" spans="2:5" x14ac:dyDescent="0.3">
      <c r="B49" s="2"/>
      <c r="C49" s="2"/>
    </row>
    <row r="50" spans="2:5" x14ac:dyDescent="0.3">
      <c r="B50" s="2"/>
      <c r="C50" s="2"/>
    </row>
    <row r="51" spans="2:5" x14ac:dyDescent="0.3">
      <c r="B51" s="2"/>
      <c r="C51" s="2"/>
    </row>
    <row r="52" spans="2:5" x14ac:dyDescent="0.3">
      <c r="B52" s="2"/>
      <c r="C52" s="2"/>
    </row>
    <row r="53" spans="2:5" x14ac:dyDescent="0.3">
      <c r="B53" s="2"/>
      <c r="C53" s="2"/>
    </row>
    <row r="54" spans="2:5" x14ac:dyDescent="0.3">
      <c r="B54" s="2"/>
      <c r="C54" s="2"/>
    </row>
    <row r="55" spans="2:5" x14ac:dyDescent="0.3">
      <c r="B55" s="2"/>
      <c r="C55" s="2"/>
    </row>
    <row r="56" spans="2:5" x14ac:dyDescent="0.3">
      <c r="B56" s="2"/>
      <c r="C56" s="2"/>
    </row>
    <row r="57" spans="2:5" x14ac:dyDescent="0.3">
      <c r="B57" s="2"/>
      <c r="C57" s="2"/>
    </row>
    <row r="58" spans="2:5" x14ac:dyDescent="0.3">
      <c r="B58" s="2"/>
      <c r="C58" s="2"/>
    </row>
    <row r="61" spans="2:5" x14ac:dyDescent="0.3">
      <c r="B61" s="2"/>
      <c r="C61" s="27"/>
      <c r="D61" s="28"/>
      <c r="E61" s="29"/>
    </row>
    <row r="62" spans="2:5" x14ac:dyDescent="0.3">
      <c r="B62" s="2"/>
      <c r="C62" s="2"/>
    </row>
    <row r="63" spans="2:5" x14ac:dyDescent="0.3">
      <c r="B63" s="2"/>
      <c r="C63" s="2"/>
    </row>
    <row r="64" spans="2:5" x14ac:dyDescent="0.3">
      <c r="B64" s="2"/>
      <c r="C64" s="27"/>
      <c r="D64" s="28"/>
      <c r="E64" s="30"/>
    </row>
    <row r="65" spans="2:3" x14ac:dyDescent="0.3">
      <c r="B65" s="2"/>
      <c r="C65" s="2"/>
    </row>
    <row r="66" spans="2:3" x14ac:dyDescent="0.3">
      <c r="B66" s="2"/>
      <c r="C66" s="2"/>
    </row>
    <row r="67" spans="2:3" x14ac:dyDescent="0.3">
      <c r="B67" s="2"/>
      <c r="C67" s="2"/>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M102"/>
  <sheetViews>
    <sheetView topLeftCell="A55" zoomScale="85" zoomScaleNormal="85" workbookViewId="0">
      <selection activeCell="B76" sqref="B76"/>
    </sheetView>
  </sheetViews>
  <sheetFormatPr defaultColWidth="0" defaultRowHeight="18.75" zeroHeight="1" x14ac:dyDescent="0.3"/>
  <cols>
    <col min="1" max="1" width="8.88671875" style="42" customWidth="1"/>
    <col min="2" max="2" width="33.44140625" style="42" bestFit="1" customWidth="1"/>
    <col min="3" max="9" width="8.88671875" style="42" customWidth="1"/>
    <col min="10" max="10" width="23" style="42" bestFit="1" customWidth="1"/>
    <col min="11" max="13" width="8.88671875" style="42" customWidth="1"/>
    <col min="14" max="16384" width="8.88671875" style="42" hidden="1"/>
  </cols>
  <sheetData>
    <row r="1" spans="1:11" x14ac:dyDescent="0.3">
      <c r="A1" s="41" t="s">
        <v>267</v>
      </c>
      <c r="B1" s="41" t="s">
        <v>268</v>
      </c>
      <c r="K1" s="41"/>
    </row>
    <row r="2" spans="1:11" x14ac:dyDescent="0.3">
      <c r="B2" s="42" t="s">
        <v>269</v>
      </c>
    </row>
    <row r="3" spans="1:11" x14ac:dyDescent="0.3"/>
    <row r="4" spans="1:11" x14ac:dyDescent="0.3"/>
    <row r="5" spans="1:11" x14ac:dyDescent="0.3"/>
    <row r="6" spans="1:11" x14ac:dyDescent="0.3"/>
    <row r="7" spans="1:11" x14ac:dyDescent="0.3"/>
    <row r="8" spans="1:11" x14ac:dyDescent="0.3"/>
    <row r="9" spans="1:11" x14ac:dyDescent="0.3"/>
    <row r="10" spans="1:11" x14ac:dyDescent="0.3"/>
    <row r="11" spans="1:11" x14ac:dyDescent="0.3"/>
    <row r="12" spans="1:11" x14ac:dyDescent="0.3"/>
    <row r="13" spans="1:11" x14ac:dyDescent="0.3"/>
    <row r="14" spans="1:11" x14ac:dyDescent="0.3"/>
    <row r="15" spans="1:11" x14ac:dyDescent="0.3"/>
    <row r="16" spans="1:11" x14ac:dyDescent="0.3"/>
    <row r="17" spans="1:2" x14ac:dyDescent="0.3"/>
    <row r="18" spans="1:2" x14ac:dyDescent="0.3"/>
    <row r="19" spans="1:2" x14ac:dyDescent="0.3"/>
    <row r="20" spans="1:2" x14ac:dyDescent="0.3"/>
    <row r="21" spans="1:2" x14ac:dyDescent="0.3"/>
    <row r="22" spans="1:2" x14ac:dyDescent="0.3"/>
    <row r="23" spans="1:2" x14ac:dyDescent="0.3"/>
    <row r="24" spans="1:2" x14ac:dyDescent="0.3"/>
    <row r="25" spans="1:2" x14ac:dyDescent="0.3"/>
    <row r="26" spans="1:2" x14ac:dyDescent="0.3"/>
    <row r="27" spans="1:2" x14ac:dyDescent="0.3"/>
    <row r="28" spans="1:2" x14ac:dyDescent="0.3"/>
    <row r="29" spans="1:2" x14ac:dyDescent="0.3"/>
    <row r="30" spans="1:2" x14ac:dyDescent="0.3">
      <c r="A30" s="41" t="s">
        <v>274</v>
      </c>
      <c r="B30" s="41" t="s">
        <v>270</v>
      </c>
    </row>
    <row r="31" spans="1:2" x14ac:dyDescent="0.3"/>
    <row r="32" spans="1:2" x14ac:dyDescent="0.3"/>
    <row r="33" x14ac:dyDescent="0.3"/>
    <row r="34" x14ac:dyDescent="0.3"/>
    <row r="35" x14ac:dyDescent="0.3"/>
    <row r="36" x14ac:dyDescent="0.3"/>
    <row r="37" x14ac:dyDescent="0.3"/>
    <row r="38" x14ac:dyDescent="0.3"/>
    <row r="39" x14ac:dyDescent="0.3"/>
    <row r="40" x14ac:dyDescent="0.3"/>
    <row r="41" x14ac:dyDescent="0.3"/>
    <row r="42" x14ac:dyDescent="0.3"/>
    <row r="43" x14ac:dyDescent="0.3"/>
    <row r="44" x14ac:dyDescent="0.3"/>
    <row r="45" x14ac:dyDescent="0.3"/>
    <row r="46" x14ac:dyDescent="0.3"/>
    <row r="47" x14ac:dyDescent="0.3"/>
    <row r="48" x14ac:dyDescent="0.3"/>
    <row r="49" spans="2:2" x14ac:dyDescent="0.3"/>
    <row r="50" spans="2:2" x14ac:dyDescent="0.3"/>
    <row r="51" spans="2:2" x14ac:dyDescent="0.3"/>
    <row r="52" spans="2:2" x14ac:dyDescent="0.3"/>
    <row r="53" spans="2:2" x14ac:dyDescent="0.3"/>
    <row r="54" spans="2:2" x14ac:dyDescent="0.3">
      <c r="B54" s="42" t="s">
        <v>271</v>
      </c>
    </row>
    <row r="55" spans="2:2" ht="18.75" customHeight="1" x14ac:dyDescent="0.3">
      <c r="B55" s="167" t="s">
        <v>272</v>
      </c>
    </row>
    <row r="56" spans="2:2" x14ac:dyDescent="0.3">
      <c r="B56" s="167"/>
    </row>
    <row r="57" spans="2:2" x14ac:dyDescent="0.3">
      <c r="B57" s="167"/>
    </row>
    <row r="58" spans="2:2" x14ac:dyDescent="0.3">
      <c r="B58" s="167"/>
    </row>
    <row r="59" spans="2:2" x14ac:dyDescent="0.3">
      <c r="B59" s="167"/>
    </row>
    <row r="60" spans="2:2" x14ac:dyDescent="0.3">
      <c r="B60" s="43" t="s">
        <v>273</v>
      </c>
    </row>
    <row r="61" spans="2:2" x14ac:dyDescent="0.3">
      <c r="B61" s="44"/>
    </row>
    <row r="62" spans="2:2" x14ac:dyDescent="0.3">
      <c r="B62" s="44"/>
    </row>
    <row r="63" spans="2:2" x14ac:dyDescent="0.3">
      <c r="B63" s="44"/>
    </row>
    <row r="64" spans="2:2" x14ac:dyDescent="0.3">
      <c r="B64" s="44"/>
    </row>
    <row r="65" spans="1:2" x14ac:dyDescent="0.3">
      <c r="B65" s="44"/>
    </row>
    <row r="66" spans="1:2" x14ac:dyDescent="0.3">
      <c r="B66" s="44"/>
    </row>
    <row r="67" spans="1:2" x14ac:dyDescent="0.3"/>
    <row r="68" spans="1:2" x14ac:dyDescent="0.3">
      <c r="A68" s="41" t="s">
        <v>275</v>
      </c>
      <c r="B68" s="41" t="s">
        <v>276</v>
      </c>
    </row>
    <row r="69" spans="1:2" x14ac:dyDescent="0.3">
      <c r="B69" s="168" t="s">
        <v>277</v>
      </c>
    </row>
    <row r="70" spans="1:2" x14ac:dyDescent="0.3">
      <c r="B70" s="168"/>
    </row>
    <row r="71" spans="1:2" x14ac:dyDescent="0.3"/>
    <row r="72" spans="1:2" x14ac:dyDescent="0.3"/>
    <row r="73" spans="1:2" x14ac:dyDescent="0.3"/>
    <row r="74" spans="1:2" x14ac:dyDescent="0.3"/>
    <row r="75" spans="1:2" x14ac:dyDescent="0.3"/>
    <row r="76" spans="1:2" x14ac:dyDescent="0.3"/>
    <row r="77" spans="1:2" x14ac:dyDescent="0.3"/>
    <row r="78" spans="1:2" x14ac:dyDescent="0.3"/>
    <row r="79" spans="1:2" x14ac:dyDescent="0.3"/>
    <row r="80" spans="1:2" x14ac:dyDescent="0.3"/>
    <row r="81" x14ac:dyDescent="0.3"/>
    <row r="82" x14ac:dyDescent="0.3"/>
    <row r="83" x14ac:dyDescent="0.3"/>
    <row r="84" x14ac:dyDescent="0.3"/>
    <row r="85" x14ac:dyDescent="0.3"/>
    <row r="86" x14ac:dyDescent="0.3"/>
    <row r="87" x14ac:dyDescent="0.3"/>
    <row r="88" x14ac:dyDescent="0.3"/>
    <row r="89" x14ac:dyDescent="0.3"/>
    <row r="90" x14ac:dyDescent="0.3"/>
    <row r="91" x14ac:dyDescent="0.3"/>
    <row r="92" x14ac:dyDescent="0.3"/>
    <row r="93" x14ac:dyDescent="0.3"/>
    <row r="94" x14ac:dyDescent="0.3"/>
    <row r="95" x14ac:dyDescent="0.3"/>
    <row r="96" x14ac:dyDescent="0.3"/>
    <row r="97" x14ac:dyDescent="0.3"/>
    <row r="98" x14ac:dyDescent="0.3"/>
    <row r="99" x14ac:dyDescent="0.3"/>
    <row r="100" x14ac:dyDescent="0.3"/>
    <row r="101" x14ac:dyDescent="0.3"/>
    <row r="102" x14ac:dyDescent="0.3"/>
  </sheetData>
  <sheetProtection password="D3B0" sheet="1" objects="1" scenarios="1"/>
  <mergeCells count="2">
    <mergeCell ref="B55:B59"/>
    <mergeCell ref="B69:B70"/>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showGridLines="0" tabSelected="1" zoomScaleNormal="100" workbookViewId="0">
      <selection activeCell="C71" sqref="C71"/>
    </sheetView>
  </sheetViews>
  <sheetFormatPr defaultRowHeight="18.75" x14ac:dyDescent="0.3"/>
  <sheetData/>
  <sheetProtection sheet="1" objects="1" scenarios="1" selectLockedCells="1"/>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01-TC</vt:lpstr>
      <vt:lpstr>TT chung</vt:lpstr>
      <vt:lpstr>data</vt:lpstr>
      <vt:lpstr>RMS</vt:lpstr>
      <vt:lpstr>Huongdan</vt:lpstr>
      <vt:lpstr>HUONG DAN</vt:lpstr>
      <vt:lpstr>'01-TC'!Print_Area</vt:lpstr>
      <vt:lpstr>'01-TC'!Print_Titles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Dam Van Dong - 3501</dc:creator>
  <cp:lastModifiedBy>Hoang Thach - 3613</cp:lastModifiedBy>
  <cp:lastPrinted>2021-08-25T02:40:01Z</cp:lastPrinted>
  <dcterms:created xsi:type="dcterms:W3CDTF">2020-09-16T11:41:54Z</dcterms:created>
  <dcterms:modified xsi:type="dcterms:W3CDTF">2022-07-14T00:36:52Z</dcterms:modified>
</cp:coreProperties>
</file>