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19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<sst xmlns="http://schemas.openxmlformats.org/spreadsheetml/2006/main" count="23" uniqueCount="21">
  <si>
    <t>物屏</t>
  </si>
  <si>
    <t>透镜位置1</t>
  </si>
  <si>
    <t>透镜位置2</t>
  </si>
  <si>
    <t>像屏</t>
  </si>
  <si>
    <t>D</t>
  </si>
  <si>
    <t>d</t>
  </si>
  <si>
    <t>f</t>
  </si>
  <si>
    <t>mm</t>
  </si>
  <si>
    <t>物距</t>
  </si>
  <si>
    <t>像距差</t>
  </si>
  <si>
    <t>焦距</t>
  </si>
  <si>
    <t>名称</t>
  </si>
  <si>
    <t>d（mm）</t>
  </si>
  <si>
    <t>a（mm）</t>
  </si>
  <si>
    <t>b（mm）</t>
  </si>
  <si>
    <t>f（mm）</t>
  </si>
  <si>
    <t>备注</t>
  </si>
  <si>
    <t>L3与目镜距离</t>
  </si>
  <si>
    <t>实像位置</t>
  </si>
  <si>
    <t>L2位置</t>
  </si>
  <si>
    <t>L2焦距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</si>
</sst>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1"/>
  <sheetViews>
    <sheetView zoomScale="160" zoomScaleNormal="160" workbookViewId="0">
      <selection activeCell="A13" sqref="A13"/>
    </sheetView>
  </sheetViews>
  <sheetFormatPr defaultColWidth="9" defaultRowHeight="14"/>
  <cols>
    <col min="7" max="8" width="12.8181818181818"/>
    <col min="9" max="9" width="14"/>
    <col min="10" max="11" width="12.8181818181818"/>
  </cols>
  <sheetData>
    <row r="1" spans="2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6:8">
      <c r="F2" t="s">
        <v>7</v>
      </c>
      <c r="G2" t="s">
        <v>7</v>
      </c>
      <c r="H2" t="s">
        <v>7</v>
      </c>
    </row>
    <row r="3" spans="6:8">
      <c r="F3" t="s">
        <v>8</v>
      </c>
      <c r="G3" t="s">
        <v>9</v>
      </c>
      <c r="H3" t="s">
        <v>10</v>
      </c>
    </row>
    <row r="4" spans="2:10">
      <c r="B4">
        <v>87.5</v>
      </c>
      <c r="C4">
        <v>342</v>
      </c>
      <c r="D4">
        <v>429.2</v>
      </c>
      <c r="E4">
        <v>700</v>
      </c>
      <c r="F4">
        <v>612.5</v>
      </c>
      <c r="G4">
        <v>87.2</v>
      </c>
      <c r="H4" s="1">
        <f t="shared" ref="H4:H9" si="0">(F4/4-G4*G4/4/F4)</f>
        <v>150.021391836735</v>
      </c>
      <c r="I4">
        <f>(H10)-(H4)</f>
        <v>0.770459586205305</v>
      </c>
      <c r="J4">
        <f t="shared" ref="J4:J9" si="1">ABS(I4)</f>
        <v>0.770459586205305</v>
      </c>
    </row>
    <row r="5" spans="2:10">
      <c r="B5">
        <v>87.5</v>
      </c>
      <c r="C5">
        <v>327.9</v>
      </c>
      <c r="D5">
        <v>481.3</v>
      </c>
      <c r="E5">
        <v>730</v>
      </c>
      <c r="F5">
        <v>642.5</v>
      </c>
      <c r="G5">
        <v>153.4</v>
      </c>
      <c r="H5" s="1">
        <f t="shared" si="0"/>
        <v>151.468750972763</v>
      </c>
      <c r="I5">
        <f>(H10)-(H5)</f>
        <v>-0.67689954982265</v>
      </c>
      <c r="J5">
        <f t="shared" si="1"/>
        <v>0.67689954982265</v>
      </c>
    </row>
    <row r="6" spans="2:10">
      <c r="B6">
        <v>87.5</v>
      </c>
      <c r="C6">
        <v>318.1</v>
      </c>
      <c r="D6">
        <v>525.8</v>
      </c>
      <c r="E6">
        <v>760</v>
      </c>
      <c r="F6">
        <v>672.5</v>
      </c>
      <c r="G6">
        <v>207.7</v>
      </c>
      <c r="H6" s="1">
        <f t="shared" si="0"/>
        <v>152.088089219331</v>
      </c>
      <c r="I6">
        <f>(H10)-(H6)</f>
        <v>-1.29623779639087</v>
      </c>
      <c r="J6">
        <f t="shared" si="1"/>
        <v>1.29623779639087</v>
      </c>
    </row>
    <row r="7" spans="2:10">
      <c r="B7">
        <v>87.5</v>
      </c>
      <c r="C7">
        <v>305.2</v>
      </c>
      <c r="D7">
        <v>573.5</v>
      </c>
      <c r="E7">
        <v>790</v>
      </c>
      <c r="F7">
        <v>702.5</v>
      </c>
      <c r="G7">
        <v>268.3</v>
      </c>
      <c r="H7" s="1">
        <f t="shared" si="0"/>
        <v>150.007601423488</v>
      </c>
      <c r="I7">
        <f>(H10)-(H7)</f>
        <v>0.78424999945247</v>
      </c>
      <c r="J7">
        <f t="shared" si="1"/>
        <v>0.78424999945247</v>
      </c>
    </row>
    <row r="8" spans="2:10">
      <c r="B8">
        <v>87.5</v>
      </c>
      <c r="C8">
        <v>296.3</v>
      </c>
      <c r="D8">
        <v>607</v>
      </c>
      <c r="E8">
        <v>820</v>
      </c>
      <c r="F8">
        <v>732.5</v>
      </c>
      <c r="G8">
        <v>310.7</v>
      </c>
      <c r="H8" s="1">
        <f t="shared" si="0"/>
        <v>150.178075085324</v>
      </c>
      <c r="I8">
        <f>(H10)-(H8)</f>
        <v>0.613776337615775</v>
      </c>
      <c r="J8">
        <f t="shared" si="1"/>
        <v>0.613776337615775</v>
      </c>
    </row>
    <row r="9" spans="2:10">
      <c r="B9">
        <v>87.5</v>
      </c>
      <c r="C9">
        <v>294.7</v>
      </c>
      <c r="D9">
        <v>642.4</v>
      </c>
      <c r="E9">
        <v>850</v>
      </c>
      <c r="F9">
        <v>762.5</v>
      </c>
      <c r="G9">
        <v>347.7</v>
      </c>
      <c r="H9" s="1">
        <f t="shared" si="0"/>
        <v>150.9872</v>
      </c>
      <c r="I9">
        <f>(H10)-(H9)</f>
        <v>-0.195348577060003</v>
      </c>
      <c r="J9">
        <f t="shared" si="1"/>
        <v>0.195348577060003</v>
      </c>
    </row>
    <row r="10" spans="8:10">
      <c r="H10">
        <f>AVERAGE(H4:H9)</f>
        <v>150.79185142294</v>
      </c>
      <c r="I10">
        <f>(H10)-(H10)</f>
        <v>0</v>
      </c>
      <c r="J10">
        <f>SUM(J4:J9)</f>
        <v>4.33697184654707</v>
      </c>
    </row>
    <row r="11" spans="10:11">
      <c r="J11">
        <f>AVERAGE(J4:J9)</f>
        <v>0.722828641091179</v>
      </c>
      <c r="K11">
        <f>(J11/H10)</f>
        <v>0.00479355239868893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zoomScale="145" zoomScaleNormal="145" workbookViewId="0">
      <selection activeCell="J5" sqref="J5"/>
    </sheetView>
  </sheetViews>
  <sheetFormatPr defaultColWidth="9" defaultRowHeight="14" outlineLevelCol="6"/>
  <sheetData>
    <row r="1" spans="1: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>
      <c r="A2" t="s">
        <v>16</v>
      </c>
      <c r="B2" t="s">
        <v>17</v>
      </c>
      <c r="C2" t="s">
        <v>18</v>
      </c>
      <c r="D2" t="s">
        <v>19</v>
      </c>
      <c r="E2" t="s">
        <v>20</v>
      </c>
    </row>
    <row r="3" spans="1:7">
      <c r="A3">
        <v>1</v>
      </c>
      <c r="B3">
        <v>395.2</v>
      </c>
      <c r="C3">
        <v>650.3</v>
      </c>
      <c r="D3">
        <v>600.3</v>
      </c>
      <c r="E3">
        <f>C3-D3</f>
        <v>50</v>
      </c>
      <c r="F3">
        <v>49.55</v>
      </c>
      <c r="G3">
        <f>ABS(F3-E3)</f>
        <v>0.450000000000003</v>
      </c>
    </row>
    <row r="4" spans="1:7">
      <c r="A4">
        <v>2</v>
      </c>
      <c r="B4">
        <v>392.5</v>
      </c>
      <c r="C4">
        <v>654.6</v>
      </c>
      <c r="D4">
        <v>605.2</v>
      </c>
      <c r="E4">
        <f>C4-D4</f>
        <v>49.4</v>
      </c>
      <c r="F4">
        <v>49.55</v>
      </c>
      <c r="G4">
        <f>ABS(F4-E4)</f>
        <v>0.15000000000002</v>
      </c>
    </row>
    <row r="5" spans="1:7">
      <c r="A5">
        <v>3</v>
      </c>
      <c r="B5">
        <v>386.1</v>
      </c>
      <c r="C5">
        <v>660</v>
      </c>
      <c r="D5">
        <v>610.7</v>
      </c>
      <c r="E5">
        <f>C5-D5</f>
        <v>49.3</v>
      </c>
      <c r="F5">
        <v>49.55</v>
      </c>
      <c r="G5">
        <f>ABS(F5-E5)</f>
        <v>0.250000000000043</v>
      </c>
    </row>
    <row r="6" spans="1:7">
      <c r="A6">
        <v>4</v>
      </c>
      <c r="B6">
        <v>374.7</v>
      </c>
      <c r="C6">
        <v>666.6</v>
      </c>
      <c r="D6">
        <v>618.4</v>
      </c>
      <c r="E6">
        <f>C6-D6</f>
        <v>48.2</v>
      </c>
      <c r="F6">
        <v>49.55</v>
      </c>
      <c r="G6">
        <f>ABS(F6-E6)</f>
        <v>1.34999999999995</v>
      </c>
    </row>
    <row r="7" spans="1:7">
      <c r="A7">
        <v>5</v>
      </c>
      <c r="B7">
        <v>371.1</v>
      </c>
      <c r="C7">
        <v>671.1</v>
      </c>
      <c r="D7">
        <v>621.9</v>
      </c>
      <c r="E7">
        <f>C7-D7</f>
        <v>49.2</v>
      </c>
      <c r="F7">
        <v>49.55</v>
      </c>
      <c r="G7">
        <f>ABS(F7-E7)</f>
        <v>0.349999999999952</v>
      </c>
    </row>
    <row r="8" spans="1:7">
      <c r="A8">
        <v>6</v>
      </c>
      <c r="B8">
        <v>362.8</v>
      </c>
      <c r="C8">
        <v>678</v>
      </c>
      <c r="D8">
        <v>626.8</v>
      </c>
      <c r="E8">
        <f>C8-D8</f>
        <v>51.2</v>
      </c>
      <c r="F8">
        <v>49.55</v>
      </c>
      <c r="G8">
        <f>ABS(F8-E8)</f>
        <v>1.65000000000005</v>
      </c>
    </row>
    <row r="9" spans="5:7">
      <c r="E9">
        <f>AVERAGE(E3:E8)</f>
        <v>49.55</v>
      </c>
      <c r="G9">
        <f>AVERAGE(G3:G8)</f>
        <v>0.700000000000003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nian</dc:creator>
  <cp:lastModifiedBy>K.night</cp:lastModifiedBy>
  <dcterms:created xsi:type="dcterms:W3CDTF">2023-05-12T11:15:00Z</dcterms:created>
  <dcterms:modified xsi:type="dcterms:W3CDTF">2024-05-15T14:44:49Z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4805A0AC253D4492A94951A3C2A68CC3_12</vt:lpwstr>
  </property>
</Properties>
</file>