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\算法设计与分析\22222222222222222222222222222222222222025\实验\实验四 动态规划\"/>
    </mc:Choice>
  </mc:AlternateContent>
  <xr:revisionPtr revIDLastSave="0" documentId="13_ncr:1_{35CD8F31-4BC5-4597-8999-DFFF82C6829C}" xr6:coauthVersionLast="47" xr6:coauthVersionMax="47" xr10:uidLastSave="{00000000-0000-0000-0000-000000000000}"/>
  <bookViews>
    <workbookView xWindow="-120" yWindow="-120" windowWidth="38640" windowHeight="21120" xr2:uid="{DB397993-83BF-4DFD-ADD1-4B43872AA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1" i="1" l="1"/>
  <c r="AB23" i="1" s="1"/>
  <c r="AC23" i="1" s="1"/>
  <c r="M81" i="1"/>
  <c r="N81" i="1" s="1"/>
  <c r="U77" i="1"/>
  <c r="L77" i="1"/>
  <c r="L76" i="1"/>
  <c r="U76" i="1" s="1"/>
  <c r="BG18" i="1"/>
  <c r="BG27" i="1" s="1"/>
  <c r="BH27" i="1" s="1"/>
  <c r="BG7" i="1"/>
  <c r="BG16" i="1" s="1"/>
  <c r="BH16" i="1" s="1"/>
  <c r="BS8" i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BA7" i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AX30" i="1"/>
  <c r="AX31" i="1" s="1"/>
  <c r="AY31" i="1" s="1"/>
  <c r="AX19" i="1"/>
  <c r="AX23" i="1" s="1"/>
  <c r="AX7" i="1"/>
  <c r="AX9" i="1" s="1"/>
  <c r="AY9" i="1" s="1"/>
  <c r="R19" i="1"/>
  <c r="R20" i="1"/>
  <c r="R21" i="1"/>
  <c r="R22" i="1"/>
  <c r="R23" i="1"/>
  <c r="R24" i="1"/>
  <c r="R25" i="1"/>
  <c r="R26" i="1"/>
  <c r="R27" i="1"/>
  <c r="R18" i="1"/>
  <c r="AE7" i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Q7" i="1"/>
  <c r="AR7" i="1" s="1"/>
  <c r="AK9" i="1"/>
  <c r="AL9" i="1" s="1"/>
  <c r="AK10" i="1"/>
  <c r="AL10" i="1" s="1"/>
  <c r="AK11" i="1"/>
  <c r="AL11" i="1" s="1"/>
  <c r="AK12" i="1"/>
  <c r="AL12" i="1" s="1"/>
  <c r="AK13" i="1"/>
  <c r="AL13" i="1" s="1"/>
  <c r="AK14" i="1"/>
  <c r="AL14" i="1" s="1"/>
  <c r="AK15" i="1"/>
  <c r="AL15" i="1" s="1"/>
  <c r="AK16" i="1"/>
  <c r="AL16" i="1" s="1"/>
  <c r="AK7" i="1"/>
  <c r="AL7" i="1" s="1"/>
  <c r="E99" i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AB8" i="1"/>
  <c r="AB9" i="1" s="1"/>
  <c r="AX32" i="1" l="1"/>
  <c r="AY32" i="1" s="1"/>
  <c r="AX33" i="1"/>
  <c r="AY33" i="1" s="1"/>
  <c r="AX39" i="1"/>
  <c r="AY39" i="1" s="1"/>
  <c r="AX38" i="1"/>
  <c r="AY38" i="1" s="1"/>
  <c r="AX37" i="1"/>
  <c r="AY37" i="1" s="1"/>
  <c r="AX36" i="1"/>
  <c r="AY36" i="1" s="1"/>
  <c r="AX35" i="1"/>
  <c r="AY35" i="1" s="1"/>
  <c r="AX34" i="1"/>
  <c r="AY34" i="1" s="1"/>
  <c r="AX16" i="1"/>
  <c r="AY16" i="1" s="1"/>
  <c r="AY19" i="1"/>
  <c r="M76" i="1"/>
  <c r="M77" i="1" s="1"/>
  <c r="N76" i="1"/>
  <c r="N77" i="1" s="1"/>
  <c r="O76" i="1"/>
  <c r="O77" i="1" s="1"/>
  <c r="P76" i="1"/>
  <c r="P77" i="1" s="1"/>
  <c r="Q76" i="1"/>
  <c r="Q77" i="1" s="1"/>
  <c r="R76" i="1"/>
  <c r="R77" i="1" s="1"/>
  <c r="S76" i="1"/>
  <c r="S77" i="1" s="1"/>
  <c r="T76" i="1"/>
  <c r="T77" i="1" s="1"/>
  <c r="BG23" i="1"/>
  <c r="BH23" i="1" s="1"/>
  <c r="BG26" i="1"/>
  <c r="BH26" i="1" s="1"/>
  <c r="BG22" i="1"/>
  <c r="BH22" i="1" s="1"/>
  <c r="BG25" i="1"/>
  <c r="BH25" i="1" s="1"/>
  <c r="BG21" i="1"/>
  <c r="BH21" i="1" s="1"/>
  <c r="BG24" i="1"/>
  <c r="BH24" i="1" s="1"/>
  <c r="BG20" i="1"/>
  <c r="BH20" i="1" s="1"/>
  <c r="BH18" i="1"/>
  <c r="BG19" i="1"/>
  <c r="BH19" i="1" s="1"/>
  <c r="BG11" i="1"/>
  <c r="BH11" i="1" s="1"/>
  <c r="BG10" i="1"/>
  <c r="BH10" i="1" s="1"/>
  <c r="BG9" i="1"/>
  <c r="BH9" i="1" s="1"/>
  <c r="BG15" i="1"/>
  <c r="BH15" i="1" s="1"/>
  <c r="BG14" i="1"/>
  <c r="BH14" i="1" s="1"/>
  <c r="BG13" i="1"/>
  <c r="BH13" i="1" s="1"/>
  <c r="BG12" i="1"/>
  <c r="BH12" i="1" s="1"/>
  <c r="BG8" i="1"/>
  <c r="BH8" i="1" s="1"/>
  <c r="BH7" i="1"/>
  <c r="AY30" i="1"/>
  <c r="AX27" i="1"/>
  <c r="AY27" i="1"/>
  <c r="AX25" i="1"/>
  <c r="AY25" i="1" s="1"/>
  <c r="AX22" i="1"/>
  <c r="AX26" i="1"/>
  <c r="AX21" i="1"/>
  <c r="AX28" i="1"/>
  <c r="AY28" i="1" s="1"/>
  <c r="AX24" i="1"/>
  <c r="AY24" i="1" s="1"/>
  <c r="AX20" i="1"/>
  <c r="AY20" i="1" s="1"/>
  <c r="AY26" i="1"/>
  <c r="AY22" i="1"/>
  <c r="AY23" i="1"/>
  <c r="AY21" i="1"/>
  <c r="AX15" i="1"/>
  <c r="AY15" i="1" s="1"/>
  <c r="AX14" i="1"/>
  <c r="AY14" i="1" s="1"/>
  <c r="AY7" i="1"/>
  <c r="AX13" i="1"/>
  <c r="AY13" i="1" s="1"/>
  <c r="AX12" i="1"/>
  <c r="AY12" i="1" s="1"/>
  <c r="AX11" i="1"/>
  <c r="AY11" i="1" s="1"/>
  <c r="AX10" i="1"/>
  <c r="AY10" i="1" s="1"/>
  <c r="AX8" i="1"/>
  <c r="AY8" i="1" s="1"/>
  <c r="AK8" i="1"/>
  <c r="AL8" i="1" s="1"/>
  <c r="AQ12" i="1"/>
  <c r="AQ14" i="1"/>
  <c r="AR14" i="1" s="1"/>
  <c r="AQ11" i="1"/>
  <c r="AR11" i="1" s="1"/>
  <c r="AQ16" i="1"/>
  <c r="AR16" i="1" s="1"/>
  <c r="AQ13" i="1"/>
  <c r="AQ10" i="1"/>
  <c r="AR10" i="1" s="1"/>
  <c r="AQ8" i="1"/>
  <c r="AQ15" i="1"/>
  <c r="AR15" i="1" s="1"/>
  <c r="AQ9" i="1"/>
  <c r="AR9" i="1" s="1"/>
  <c r="AR12" i="1"/>
  <c r="AR8" i="1"/>
  <c r="AR13" i="1"/>
  <c r="AB12" i="1"/>
  <c r="AC12" i="1" s="1"/>
  <c r="AB11" i="1"/>
  <c r="AC11" i="1" s="1"/>
  <c r="AB10" i="1"/>
  <c r="AC10" i="1" s="1"/>
  <c r="AC9" i="1"/>
  <c r="AC8" i="1"/>
  <c r="AC21" i="1"/>
  <c r="AB22" i="1"/>
  <c r="AC22" i="1" s="1"/>
  <c r="AB30" i="1"/>
  <c r="AC30" i="1" s="1"/>
  <c r="AB29" i="1"/>
  <c r="AC29" i="1" s="1"/>
  <c r="AB28" i="1"/>
  <c r="AC28" i="1" s="1"/>
  <c r="AB27" i="1"/>
  <c r="AC27" i="1" s="1"/>
  <c r="AB26" i="1"/>
  <c r="AC26" i="1" s="1"/>
  <c r="AB25" i="1"/>
  <c r="AC25" i="1" s="1"/>
  <c r="AB24" i="1"/>
  <c r="AC24" i="1" s="1"/>
  <c r="R12" i="1"/>
  <c r="R13" i="1" s="1"/>
  <c r="R14" i="1" s="1"/>
  <c r="R15" i="1" s="1"/>
  <c r="O18" i="1"/>
  <c r="O7" i="1"/>
  <c r="O9" i="1" s="1"/>
  <c r="P9" i="1" s="1"/>
  <c r="O34" i="1" l="1"/>
  <c r="P34" i="1" s="1"/>
  <c r="M86" i="1"/>
  <c r="N86" i="1" s="1"/>
  <c r="M93" i="1"/>
  <c r="N93" i="1" s="1"/>
  <c r="M100" i="1"/>
  <c r="N100" i="1" s="1"/>
  <c r="M85" i="1"/>
  <c r="N85" i="1" s="1"/>
  <c r="M82" i="1"/>
  <c r="N82" i="1" s="1"/>
  <c r="M87" i="1"/>
  <c r="N87" i="1" s="1"/>
  <c r="M99" i="1"/>
  <c r="N99" i="1" s="1"/>
  <c r="M84" i="1"/>
  <c r="N84" i="1" s="1"/>
  <c r="M90" i="1"/>
  <c r="N90" i="1" s="1"/>
  <c r="M89" i="1"/>
  <c r="N89" i="1" s="1"/>
  <c r="M98" i="1"/>
  <c r="N98" i="1" s="1"/>
  <c r="M83" i="1"/>
  <c r="N83" i="1" s="1"/>
  <c r="M97" i="1"/>
  <c r="N97" i="1" s="1"/>
  <c r="M96" i="1"/>
  <c r="N96" i="1" s="1"/>
  <c r="M88" i="1"/>
  <c r="N88" i="1" s="1"/>
  <c r="M95" i="1"/>
  <c r="N95" i="1" s="1"/>
  <c r="M94" i="1"/>
  <c r="N94" i="1" s="1"/>
  <c r="M92" i="1"/>
  <c r="N92" i="1" s="1"/>
  <c r="M91" i="1"/>
  <c r="N91" i="1" s="1"/>
  <c r="AB13" i="1"/>
  <c r="AC13" i="1" s="1"/>
  <c r="O32" i="1"/>
  <c r="P32" i="1" s="1"/>
  <c r="O31" i="1"/>
  <c r="P31" i="1" s="1"/>
  <c r="O33" i="1"/>
  <c r="P33" i="1" s="1"/>
  <c r="O24" i="1"/>
  <c r="P24" i="1" s="1"/>
  <c r="O23" i="1"/>
  <c r="P23" i="1" s="1"/>
  <c r="O22" i="1"/>
  <c r="P22" i="1" s="1"/>
  <c r="O28" i="1"/>
  <c r="P28" i="1" s="1"/>
  <c r="O11" i="1"/>
  <c r="P11" i="1" s="1"/>
  <c r="O10" i="1"/>
  <c r="P10" i="1" s="1"/>
  <c r="O21" i="1"/>
  <c r="P21" i="1" s="1"/>
  <c r="O37" i="1"/>
  <c r="P37" i="1" s="1"/>
  <c r="O20" i="1"/>
  <c r="P20" i="1" s="1"/>
  <c r="O15" i="1"/>
  <c r="P15" i="1" s="1"/>
  <c r="O29" i="1"/>
  <c r="P29" i="1" s="1"/>
  <c r="O27" i="1"/>
  <c r="P27" i="1" s="1"/>
  <c r="P7" i="1"/>
  <c r="O19" i="1"/>
  <c r="P19" i="1" s="1"/>
  <c r="O36" i="1"/>
  <c r="P36" i="1" s="1"/>
  <c r="O35" i="1"/>
  <c r="P35" i="1" s="1"/>
  <c r="O8" i="1"/>
  <c r="P8" i="1" s="1"/>
  <c r="P18" i="1"/>
  <c r="O26" i="1"/>
  <c r="P26" i="1" s="1"/>
  <c r="O16" i="1"/>
  <c r="P16" i="1" s="1"/>
  <c r="O30" i="1"/>
  <c r="P30" i="1" s="1"/>
  <c r="O14" i="1"/>
  <c r="P14" i="1" s="1"/>
  <c r="O13" i="1"/>
  <c r="P13" i="1" s="1"/>
  <c r="O12" i="1"/>
  <c r="P12" i="1" s="1"/>
  <c r="O25" i="1"/>
  <c r="P25" i="1" s="1"/>
  <c r="AB14" i="1" l="1"/>
  <c r="AC14" i="1" s="1"/>
  <c r="AB15" i="1" l="1"/>
  <c r="AC15" i="1" s="1"/>
  <c r="AB17" i="1" l="1"/>
  <c r="AC17" i="1" s="1"/>
  <c r="AB16" i="1"/>
  <c r="AC16" i="1" s="1"/>
</calcChain>
</file>

<file path=xl/sharedStrings.xml><?xml version="1.0" encoding="utf-8"?>
<sst xmlns="http://schemas.openxmlformats.org/spreadsheetml/2006/main" count="125" uniqueCount="32">
  <si>
    <t>楼层数</t>
    <phoneticPr fontId="1" type="noConversion"/>
  </si>
  <si>
    <t>鸡蛋数</t>
    <phoneticPr fontId="1" type="noConversion"/>
  </si>
  <si>
    <t xml:space="preserve">DP(2,1)=1+min{ max(DP(1,0),DP(1,1)) ,max(DP(0,0),DP(0,1)) </t>
    <phoneticPr fontId="1" type="noConversion"/>
  </si>
  <si>
    <t>小规模</t>
    <phoneticPr fontId="1" type="noConversion"/>
  </si>
  <si>
    <t>朴素DP</t>
    <phoneticPr fontId="1" type="noConversion"/>
  </si>
  <si>
    <t>运行时间</t>
    <phoneticPr fontId="1" type="noConversion"/>
  </si>
  <si>
    <t>理论时间</t>
    <phoneticPr fontId="1" type="noConversion"/>
  </si>
  <si>
    <t>相对误差</t>
    <phoneticPr fontId="1" type="noConversion"/>
  </si>
  <si>
    <t>1s最大规模</t>
    <phoneticPr fontId="1" type="noConversion"/>
  </si>
  <si>
    <t>1内最大规模</t>
    <phoneticPr fontId="1" type="noConversion"/>
  </si>
  <si>
    <t>蛮力法</t>
    <phoneticPr fontId="1" type="noConversion"/>
  </si>
  <si>
    <t>鸡蛋数/楼层数</t>
    <phoneticPr fontId="1" type="noConversion"/>
  </si>
  <si>
    <t>DP[0][1]==DP[1][0]——终止</t>
    <phoneticPr fontId="1" type="noConversion"/>
  </si>
  <si>
    <t>DP[1][1]&gt;DP[0][0]——left=mid+1=2</t>
    <phoneticPr fontId="1" type="noConversion"/>
  </si>
  <si>
    <t>left=2,right=2,mid=2</t>
    <phoneticPr fontId="1" type="noConversion"/>
  </si>
  <si>
    <t>二分优化</t>
    <phoneticPr fontId="1" type="noConversion"/>
  </si>
  <si>
    <t>left=1,right=2,mid=1</t>
    <phoneticPr fontId="1" type="noConversion"/>
  </si>
  <si>
    <t>ms</t>
    <phoneticPr fontId="1" type="noConversion"/>
  </si>
  <si>
    <t>μs</t>
    <phoneticPr fontId="1" type="noConversion"/>
  </si>
  <si>
    <t>滚动数组+朴素DP</t>
    <phoneticPr fontId="1" type="noConversion"/>
  </si>
  <si>
    <t>滚动数组+二分DP</t>
    <phoneticPr fontId="1" type="noConversion"/>
  </si>
  <si>
    <t>试验次数</t>
    <phoneticPr fontId="1" type="noConversion"/>
  </si>
  <si>
    <t>DP[1][1]=DP[0][0]+DP[1][0]+1</t>
    <phoneticPr fontId="1" type="noConversion"/>
  </si>
  <si>
    <t>DP[2][1]=DP[1][0]+DP[2][0]+1</t>
    <phoneticPr fontId="1" type="noConversion"/>
  </si>
  <si>
    <t>逆向DP</t>
    <phoneticPr fontId="1" type="noConversion"/>
  </si>
  <si>
    <t>决策单调性</t>
    <phoneticPr fontId="1" type="noConversion"/>
  </si>
  <si>
    <t>Floor2-&gt;x=1</t>
    <phoneticPr fontId="1" type="noConversion"/>
  </si>
  <si>
    <t>Floor3-&gt;x=1</t>
    <phoneticPr fontId="1" type="noConversion"/>
  </si>
  <si>
    <t>Floor4-&gt;x=1</t>
    <phoneticPr fontId="1" type="noConversion"/>
  </si>
  <si>
    <t>运行时间/ms</t>
    <phoneticPr fontId="1" type="noConversion"/>
  </si>
  <si>
    <t>理论时间/ms</t>
    <phoneticPr fontId="1" type="noConversion"/>
  </si>
  <si>
    <t>相对误差/%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</si>
</sst>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/>
      <bottom style="thick">
        <color theme="4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4" fillId="0" borderId="12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5" borderId="6" xfId="2" applyAlignment="1">
      <alignment horizontal="center" vertical="center"/>
    </xf>
    <xf numFmtId="0" fontId="8" fillId="6" borderId="7" xfId="4" applyFont="1" applyAlignment="1">
      <alignment horizontal="center" vertical="center"/>
    </xf>
    <xf numFmtId="0" fontId="7" fillId="5" borderId="5" xfId="1" applyFill="1" applyAlignment="1">
      <alignment horizontal="center" vertical="center"/>
    </xf>
    <xf numFmtId="0" fontId="8" fillId="5" borderId="8" xfId="2" applyBorder="1" applyAlignment="1">
      <alignment horizontal="center" vertical="center"/>
    </xf>
    <xf numFmtId="0" fontId="7" fillId="5" borderId="10" xfId="1" applyFill="1" applyBorder="1" applyAlignment="1">
      <alignment horizontal="center" vertical="center"/>
    </xf>
    <xf numFmtId="0" fontId="7" fillId="5" borderId="9" xfId="1" applyFill="1" applyBorder="1" applyAlignment="1">
      <alignment horizontal="center" vertical="center"/>
    </xf>
    <xf numFmtId="0" fontId="10" fillId="5" borderId="6" xfId="3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2" xfId="5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6">
    <cellStyle name="标题 1" xfId="1" builtinId="16"/>
    <cellStyle name="标题 3" xfId="5" builtinId="18"/>
    <cellStyle name="常规" xfId="0" builtinId="0"/>
    <cellStyle name="警告文本" xfId="3" builtinId="11"/>
    <cellStyle name="输出" xfId="2" builtinId="21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A43D-C4A0-4430-B5EE-D7C78F145A75}">
  <dimension ref="C5:BV116"/>
  <sheetViews>
    <sheetView tabSelected="1" topLeftCell="AM1" zoomScale="145" zoomScaleNormal="145" workbookViewId="0">
      <selection activeCell="AZ26" sqref="AZ26"/>
    </sheetView>
  </sheetViews>
  <sheetFormatPr defaultRowHeight="14.25" x14ac:dyDescent="0.2"/>
  <cols>
    <col min="9" max="9" width="10.875" customWidth="1"/>
    <col min="11" max="11" width="13.875" customWidth="1"/>
    <col min="12" max="12" width="12.25" customWidth="1"/>
    <col min="13" max="13" width="11.125" customWidth="1"/>
    <col min="14" max="14" width="12.125" customWidth="1"/>
    <col min="34" max="34" width="9.125" customWidth="1"/>
    <col min="40" max="40" width="15.875" customWidth="1"/>
    <col min="64" max="64" width="14.625" customWidth="1"/>
    <col min="65" max="65" width="10.5" customWidth="1"/>
    <col min="66" max="66" width="8.25" customWidth="1"/>
    <col min="67" max="67" width="8.625" customWidth="1"/>
    <col min="68" max="68" width="7.875" customWidth="1"/>
    <col min="69" max="69" width="6.25" customWidth="1"/>
    <col min="70" max="70" width="3.875" customWidth="1"/>
    <col min="71" max="71" width="5" customWidth="1"/>
    <col min="72" max="72" width="10.125" customWidth="1"/>
    <col min="73" max="73" width="5.375" customWidth="1"/>
    <col min="74" max="74" width="5.125" customWidth="1"/>
    <col min="75" max="75" width="5.25" customWidth="1"/>
  </cols>
  <sheetData>
    <row r="5" spans="4:72" ht="15" x14ac:dyDescent="0.2">
      <c r="L5" s="6" t="s">
        <v>4</v>
      </c>
      <c r="M5" s="6"/>
      <c r="R5" s="6" t="s">
        <v>9</v>
      </c>
      <c r="U5" s="6" t="s">
        <v>10</v>
      </c>
      <c r="V5" s="6"/>
      <c r="W5" s="6" t="s">
        <v>17</v>
      </c>
      <c r="Y5" s="6" t="s">
        <v>15</v>
      </c>
      <c r="AA5" t="s">
        <v>18</v>
      </c>
      <c r="AE5" s="28" t="s">
        <v>8</v>
      </c>
      <c r="AF5" s="28"/>
      <c r="AH5" t="s">
        <v>19</v>
      </c>
      <c r="AJ5" t="s">
        <v>17</v>
      </c>
      <c r="AN5" t="s">
        <v>20</v>
      </c>
      <c r="AP5" t="s">
        <v>18</v>
      </c>
      <c r="AU5" t="s">
        <v>24</v>
      </c>
      <c r="AW5" t="s">
        <v>18</v>
      </c>
      <c r="BA5" s="28" t="s">
        <v>8</v>
      </c>
      <c r="BB5" s="28"/>
      <c r="BD5" t="s">
        <v>25</v>
      </c>
      <c r="BF5" t="s">
        <v>18</v>
      </c>
      <c r="BL5" s="22"/>
      <c r="BM5" s="23"/>
      <c r="BN5" s="23"/>
      <c r="BO5" s="23"/>
      <c r="BP5" s="23"/>
    </row>
    <row r="6" spans="4:72" ht="17.25" thickBot="1" x14ac:dyDescent="0.25">
      <c r="D6" s="1"/>
      <c r="E6" s="4"/>
      <c r="F6" s="29" t="s">
        <v>1</v>
      </c>
      <c r="G6" s="30"/>
      <c r="H6" s="30"/>
      <c r="L6" s="6" t="s">
        <v>1</v>
      </c>
      <c r="M6" s="6" t="s">
        <v>0</v>
      </c>
      <c r="N6" s="6" t="s">
        <v>5</v>
      </c>
      <c r="O6" s="6" t="s">
        <v>6</v>
      </c>
      <c r="P6" t="s">
        <v>7</v>
      </c>
      <c r="R6" s="11" t="s">
        <v>1</v>
      </c>
      <c r="S6" s="11" t="s">
        <v>0</v>
      </c>
      <c r="U6" s="32" t="s">
        <v>1</v>
      </c>
      <c r="V6" s="32" t="s">
        <v>0</v>
      </c>
      <c r="W6" s="32" t="s">
        <v>5</v>
      </c>
      <c r="X6" s="6"/>
      <c r="AE6" s="11" t="s">
        <v>1</v>
      </c>
      <c r="AF6" s="11" t="s">
        <v>0</v>
      </c>
      <c r="AH6" s="6" t="s">
        <v>1</v>
      </c>
      <c r="AI6" s="32" t="s">
        <v>0</v>
      </c>
      <c r="AJ6" s="32" t="s">
        <v>5</v>
      </c>
      <c r="AK6" s="32" t="s">
        <v>6</v>
      </c>
      <c r="AL6" s="32" t="s">
        <v>7</v>
      </c>
      <c r="AN6" s="6" t="s">
        <v>1</v>
      </c>
      <c r="AO6" s="32" t="s">
        <v>0</v>
      </c>
      <c r="AP6" s="32" t="s">
        <v>5</v>
      </c>
      <c r="AQ6" s="32" t="s">
        <v>6</v>
      </c>
      <c r="AR6" s="32" t="s">
        <v>7</v>
      </c>
      <c r="AV6" s="32" t="s">
        <v>1</v>
      </c>
      <c r="AW6" s="32" t="s">
        <v>5</v>
      </c>
      <c r="AX6" s="32" t="s">
        <v>6</v>
      </c>
      <c r="AY6" s="32" t="s">
        <v>7</v>
      </c>
      <c r="BA6" s="11" t="s">
        <v>1</v>
      </c>
      <c r="BB6" s="11" t="s">
        <v>0</v>
      </c>
      <c r="BD6" s="6" t="s">
        <v>1</v>
      </c>
      <c r="BE6" s="32" t="s">
        <v>0</v>
      </c>
      <c r="BF6" s="32" t="s">
        <v>5</v>
      </c>
      <c r="BG6" s="32" t="s">
        <v>6</v>
      </c>
      <c r="BH6" s="32" t="s">
        <v>7</v>
      </c>
      <c r="BL6" s="4"/>
      <c r="BM6" s="24" t="s">
        <v>1</v>
      </c>
      <c r="BN6" s="25"/>
      <c r="BO6" s="25"/>
      <c r="BP6" s="25"/>
      <c r="BS6" s="28" t="s">
        <v>8</v>
      </c>
      <c r="BT6" s="28"/>
    </row>
    <row r="7" spans="4:72" ht="17.25" thickBot="1" x14ac:dyDescent="0.25">
      <c r="E7" s="3" t="s">
        <v>0</v>
      </c>
      <c r="F7" s="4">
        <v>1</v>
      </c>
      <c r="G7" s="4">
        <v>2</v>
      </c>
      <c r="H7" s="4">
        <v>3</v>
      </c>
      <c r="L7">
        <v>20</v>
      </c>
      <c r="M7">
        <v>1000</v>
      </c>
      <c r="N7">
        <v>31</v>
      </c>
      <c r="O7">
        <f>N7</f>
        <v>31</v>
      </c>
      <c r="P7">
        <f>ABS(N7-O7)/O7*100</f>
        <v>0</v>
      </c>
      <c r="R7" s="10">
        <v>2</v>
      </c>
      <c r="S7" s="10">
        <v>24001</v>
      </c>
      <c r="U7" s="33">
        <v>1</v>
      </c>
      <c r="V7" s="33">
        <v>20</v>
      </c>
      <c r="W7" s="33">
        <v>0</v>
      </c>
      <c r="Z7" s="32" t="s">
        <v>1</v>
      </c>
      <c r="AA7" s="32" t="s">
        <v>5</v>
      </c>
      <c r="AB7" s="32" t="s">
        <v>6</v>
      </c>
      <c r="AC7" s="32" t="s">
        <v>7</v>
      </c>
      <c r="AE7" s="10">
        <f>100</f>
        <v>100</v>
      </c>
      <c r="AF7" s="10">
        <v>50000</v>
      </c>
      <c r="AH7">
        <v>20</v>
      </c>
      <c r="AI7" s="1">
        <v>1000</v>
      </c>
      <c r="AJ7" s="1">
        <v>28</v>
      </c>
      <c r="AK7" s="1">
        <f>AJ7</f>
        <v>28</v>
      </c>
      <c r="AL7" s="1">
        <f>ABS(AJ7-AK7)/AK7*100</f>
        <v>0</v>
      </c>
      <c r="AN7">
        <v>30</v>
      </c>
      <c r="AO7" s="1">
        <v>1000</v>
      </c>
      <c r="AP7" s="1">
        <v>2390</v>
      </c>
      <c r="AQ7" s="1">
        <f>AP7</f>
        <v>2390</v>
      </c>
      <c r="AR7" s="1">
        <f>ABS(AP7-AQ7)/AQ7*100</f>
        <v>0</v>
      </c>
      <c r="AV7" s="1">
        <v>1000</v>
      </c>
      <c r="AW7" s="1">
        <v>133439</v>
      </c>
      <c r="AX7" s="1">
        <f>AW7</f>
        <v>133439</v>
      </c>
      <c r="AY7" s="1">
        <f>ABS(AW7-AX7)/AX7*100</f>
        <v>0</v>
      </c>
      <c r="BA7" s="10">
        <f>1000</f>
        <v>1000</v>
      </c>
      <c r="BB7" s="10">
        <v>700000</v>
      </c>
      <c r="BD7">
        <v>30</v>
      </c>
      <c r="BE7" s="1">
        <v>1000</v>
      </c>
      <c r="BF7" s="1">
        <v>374</v>
      </c>
      <c r="BG7" s="1">
        <f>BF7</f>
        <v>374</v>
      </c>
      <c r="BH7" s="1">
        <f>ABS(BF7-BG7)/BG7*100</f>
        <v>0</v>
      </c>
      <c r="BL7" s="3" t="s">
        <v>0</v>
      </c>
      <c r="BM7" s="4">
        <v>0</v>
      </c>
      <c r="BN7" s="4">
        <v>1</v>
      </c>
      <c r="BO7" s="4">
        <v>2</v>
      </c>
      <c r="BP7" s="4">
        <v>3</v>
      </c>
      <c r="BS7" s="11" t="s">
        <v>1</v>
      </c>
      <c r="BT7" s="11" t="s">
        <v>0</v>
      </c>
    </row>
    <row r="8" spans="4:72" ht="16.5" x14ac:dyDescent="0.2">
      <c r="E8" s="2">
        <v>1</v>
      </c>
      <c r="F8" s="1">
        <v>1</v>
      </c>
      <c r="G8" s="1">
        <v>1</v>
      </c>
      <c r="H8" s="1">
        <v>1</v>
      </c>
      <c r="L8">
        <v>20</v>
      </c>
      <c r="M8">
        <v>2000</v>
      </c>
      <c r="N8">
        <v>129.4</v>
      </c>
      <c r="O8">
        <f>$O$7*POWER(M8/$M$7,2)</f>
        <v>124</v>
      </c>
      <c r="P8">
        <f t="shared" ref="P8:P16" si="0">ABS(N8-O8)/O8*100</f>
        <v>4.3548387096774244</v>
      </c>
      <c r="R8" s="10">
        <v>3</v>
      </c>
      <c r="S8" s="10">
        <v>17001</v>
      </c>
      <c r="U8" s="33">
        <v>2</v>
      </c>
      <c r="V8" s="33">
        <v>20</v>
      </c>
      <c r="W8" s="33">
        <v>7.9</v>
      </c>
      <c r="Z8" s="1">
        <v>10</v>
      </c>
      <c r="AA8" s="1">
        <v>11877</v>
      </c>
      <c r="AB8" s="1">
        <f>AA8</f>
        <v>11877</v>
      </c>
      <c r="AC8" s="1">
        <f>ABS(AA8-AB8)/AB8*100</f>
        <v>0</v>
      </c>
      <c r="AE8" s="10">
        <f>AE7+10</f>
        <v>110</v>
      </c>
      <c r="AF8" s="10">
        <v>46000</v>
      </c>
      <c r="AH8">
        <v>20</v>
      </c>
      <c r="AI8" s="1">
        <v>2000</v>
      </c>
      <c r="AJ8" s="1">
        <v>117.4</v>
      </c>
      <c r="AK8" s="1">
        <f>$AK$7*POWER(AI8/$AI$7,2)</f>
        <v>112</v>
      </c>
      <c r="AL8" s="1">
        <f t="shared" ref="AL8:AL16" si="1">ABS(AJ8-AK8)/AK8*100</f>
        <v>4.8214285714285765</v>
      </c>
      <c r="AN8">
        <v>30</v>
      </c>
      <c r="AO8" s="1">
        <v>2000</v>
      </c>
      <c r="AP8" s="1">
        <v>5437</v>
      </c>
      <c r="AQ8" s="1">
        <f>$AQ$7*AO8*LOG10(AO8)/$AO$7/LOG10($AO$7)</f>
        <v>5259.6411264246099</v>
      </c>
      <c r="AR8" s="1">
        <f t="shared" ref="AR8:AR16" si="2">ABS(AP8-AQ8)/AQ8*100</f>
        <v>3.3720717690097395</v>
      </c>
      <c r="AV8" s="1">
        <v>2000</v>
      </c>
      <c r="AW8" s="1">
        <v>271147</v>
      </c>
      <c r="AX8" s="1">
        <f>$AX$7*AV8/1000</f>
        <v>266878</v>
      </c>
      <c r="AY8" s="1">
        <f t="shared" ref="AY8:AY16" si="3">ABS(AW8-AX8)/AX8*100</f>
        <v>1.5996073112058695</v>
      </c>
      <c r="BA8" s="10">
        <f>BA7+100</f>
        <v>1100</v>
      </c>
      <c r="BB8" s="10">
        <v>670000</v>
      </c>
      <c r="BD8">
        <v>30</v>
      </c>
      <c r="BE8" s="1">
        <v>2000</v>
      </c>
      <c r="BF8" s="1">
        <v>761</v>
      </c>
      <c r="BG8" s="1">
        <f>$BG$7*BE8/1000</f>
        <v>748</v>
      </c>
      <c r="BH8" s="1">
        <f t="shared" ref="BH8:BH16" si="4">ABS(BF8-BG8)/BG8*100</f>
        <v>1.7379679144385027</v>
      </c>
      <c r="BL8" s="2">
        <v>0</v>
      </c>
      <c r="BM8" s="5">
        <v>0</v>
      </c>
      <c r="BN8" s="1">
        <v>0</v>
      </c>
      <c r="BO8" s="1">
        <v>0</v>
      </c>
      <c r="BP8" s="1">
        <v>0</v>
      </c>
      <c r="BS8" s="10">
        <f>1000</f>
        <v>1000</v>
      </c>
      <c r="BT8" s="10">
        <v>700000</v>
      </c>
    </row>
    <row r="9" spans="4:72" ht="16.5" x14ac:dyDescent="0.2">
      <c r="E9" s="2">
        <v>2</v>
      </c>
      <c r="F9" s="1"/>
      <c r="G9" s="1"/>
      <c r="L9">
        <v>20</v>
      </c>
      <c r="M9">
        <v>3000</v>
      </c>
      <c r="N9">
        <v>290.5</v>
      </c>
      <c r="O9">
        <f t="shared" ref="O9:O16" si="5">$O$7*POWER(M9/$M$7,2)</f>
        <v>279</v>
      </c>
      <c r="P9">
        <f t="shared" si="0"/>
        <v>4.1218637992831546</v>
      </c>
      <c r="R9" s="10">
        <v>4</v>
      </c>
      <c r="S9" s="10">
        <v>14001</v>
      </c>
      <c r="U9" s="33">
        <v>3</v>
      </c>
      <c r="V9" s="33">
        <v>20</v>
      </c>
      <c r="W9" s="33">
        <v>86.6</v>
      </c>
      <c r="Z9" s="1">
        <v>20</v>
      </c>
      <c r="AA9" s="1">
        <v>23927.9</v>
      </c>
      <c r="AB9" s="1">
        <f>$AB$8*Z9/$Z$8</f>
        <v>23754</v>
      </c>
      <c r="AC9" s="1">
        <f t="shared" ref="AC9:AC17" si="6">ABS(AA9-AB9)/AB9*100</f>
        <v>0.73208722741433629</v>
      </c>
      <c r="AE9" s="10">
        <f>AE8+10</f>
        <v>120</v>
      </c>
      <c r="AF9" s="10">
        <v>42000</v>
      </c>
      <c r="AH9">
        <v>20</v>
      </c>
      <c r="AI9" s="1">
        <v>3000</v>
      </c>
      <c r="AJ9" s="1">
        <v>258.5</v>
      </c>
      <c r="AK9" s="1">
        <f t="shared" ref="AK9:AK16" si="7">$AK$7*POWER(AI9/$AI$7,2)</f>
        <v>252</v>
      </c>
      <c r="AL9" s="1">
        <f t="shared" si="1"/>
        <v>2.5793650793650791</v>
      </c>
      <c r="AN9">
        <v>30</v>
      </c>
      <c r="AO9" s="1">
        <v>3000</v>
      </c>
      <c r="AP9" s="1">
        <v>8701</v>
      </c>
      <c r="AQ9" s="1">
        <f t="shared" ref="AQ9:AQ16" si="8">$AQ$7*AO9*LOG10(AO9)/$AO$7/LOG10($AO$7)</f>
        <v>8310.3197987799922</v>
      </c>
      <c r="AR9" s="1">
        <f t="shared" si="2"/>
        <v>4.7011452107698926</v>
      </c>
      <c r="AV9" s="1">
        <v>3000</v>
      </c>
      <c r="AW9" s="1">
        <v>411985</v>
      </c>
      <c r="AX9" s="1">
        <f>$AX$7*AV9/1000</f>
        <v>400317</v>
      </c>
      <c r="AY9" s="1">
        <f t="shared" si="3"/>
        <v>2.914690108089339</v>
      </c>
      <c r="BA9" s="10">
        <f t="shared" ref="BA9:BA17" si="9">BA8+100</f>
        <v>1200</v>
      </c>
      <c r="BB9" s="10">
        <v>630000</v>
      </c>
      <c r="BD9">
        <v>30</v>
      </c>
      <c r="BE9" s="1">
        <v>3000</v>
      </c>
      <c r="BF9" s="1">
        <v>1142</v>
      </c>
      <c r="BG9" s="1">
        <f t="shared" ref="BG9:BG16" si="10">$BG$7*BE9/1000</f>
        <v>1122</v>
      </c>
      <c r="BH9" s="1">
        <f t="shared" si="4"/>
        <v>1.7825311942959003</v>
      </c>
      <c r="BL9" s="21">
        <v>1</v>
      </c>
      <c r="BM9" s="1">
        <v>0</v>
      </c>
      <c r="BN9" s="5">
        <v>1</v>
      </c>
      <c r="BO9" s="1">
        <v>1</v>
      </c>
      <c r="BP9" s="1">
        <v>1</v>
      </c>
      <c r="BS9" s="10">
        <f>BS8+100</f>
        <v>1100</v>
      </c>
      <c r="BT9" s="10">
        <v>670000</v>
      </c>
    </row>
    <row r="10" spans="4:72" ht="16.5" x14ac:dyDescent="0.2">
      <c r="E10" s="2">
        <v>3</v>
      </c>
      <c r="F10" s="1"/>
      <c r="G10" s="1"/>
      <c r="L10">
        <v>20</v>
      </c>
      <c r="M10">
        <v>4000</v>
      </c>
      <c r="N10">
        <v>511.7</v>
      </c>
      <c r="O10">
        <f t="shared" si="5"/>
        <v>496</v>
      </c>
      <c r="P10">
        <f t="shared" si="0"/>
        <v>3.1653225806451593</v>
      </c>
      <c r="R10" s="10">
        <v>5</v>
      </c>
      <c r="S10" s="10">
        <v>12001</v>
      </c>
      <c r="U10" s="33">
        <v>4</v>
      </c>
      <c r="V10" s="33">
        <v>20</v>
      </c>
      <c r="W10" s="33">
        <v>411.2</v>
      </c>
      <c r="Z10" s="1">
        <v>30</v>
      </c>
      <c r="AA10" s="1">
        <v>35893</v>
      </c>
      <c r="AB10" s="1">
        <f>$AB$8*Z10/$Z$8</f>
        <v>35631</v>
      </c>
      <c r="AC10" s="1">
        <f t="shared" si="6"/>
        <v>0.73531475400634283</v>
      </c>
      <c r="AE10" s="10">
        <f>AE9+10</f>
        <v>130</v>
      </c>
      <c r="AF10" s="10">
        <v>38000</v>
      </c>
      <c r="AH10">
        <v>20</v>
      </c>
      <c r="AI10" s="1">
        <v>4000</v>
      </c>
      <c r="AJ10" s="1">
        <v>459</v>
      </c>
      <c r="AK10" s="1">
        <f t="shared" si="7"/>
        <v>448</v>
      </c>
      <c r="AL10" s="1">
        <f t="shared" si="1"/>
        <v>2.4553571428571428</v>
      </c>
      <c r="AN10">
        <v>30</v>
      </c>
      <c r="AO10" s="1">
        <v>4000</v>
      </c>
      <c r="AP10" s="1">
        <v>11691</v>
      </c>
      <c r="AQ10" s="1">
        <f t="shared" si="8"/>
        <v>11478.564505698441</v>
      </c>
      <c r="AR10" s="1">
        <f t="shared" si="2"/>
        <v>1.8507148188791103</v>
      </c>
      <c r="AV10" s="1">
        <v>4000</v>
      </c>
      <c r="AW10" s="1">
        <v>549070</v>
      </c>
      <c r="AX10" s="1">
        <f>$AX$7*AV10/1000</f>
        <v>533756</v>
      </c>
      <c r="AY10" s="1">
        <f t="shared" si="3"/>
        <v>2.8691012372694642</v>
      </c>
      <c r="BA10" s="10">
        <f t="shared" si="9"/>
        <v>1300</v>
      </c>
      <c r="BB10" s="10">
        <v>530000</v>
      </c>
      <c r="BD10">
        <v>30</v>
      </c>
      <c r="BE10" s="1">
        <v>4000</v>
      </c>
      <c r="BF10" s="1">
        <v>1508.2</v>
      </c>
      <c r="BG10" s="1">
        <f t="shared" si="10"/>
        <v>1496</v>
      </c>
      <c r="BH10" s="1">
        <f t="shared" si="4"/>
        <v>0.81550802139037737</v>
      </c>
      <c r="BL10" s="2">
        <v>2</v>
      </c>
      <c r="BM10" s="1">
        <v>0</v>
      </c>
      <c r="BN10" s="7">
        <v>2</v>
      </c>
      <c r="BS10" s="10">
        <f t="shared" ref="BS10:BS18" si="11">BS9+100</f>
        <v>1200</v>
      </c>
      <c r="BT10" s="10">
        <v>630000</v>
      </c>
    </row>
    <row r="11" spans="4:72" ht="16.5" x14ac:dyDescent="0.2">
      <c r="E11" s="2">
        <v>4</v>
      </c>
      <c r="F11" s="1"/>
      <c r="G11" s="1"/>
      <c r="L11">
        <v>20</v>
      </c>
      <c r="M11">
        <v>5000</v>
      </c>
      <c r="N11">
        <v>814.9</v>
      </c>
      <c r="O11">
        <f t="shared" si="5"/>
        <v>775</v>
      </c>
      <c r="P11">
        <f t="shared" si="0"/>
        <v>5.1483870967741909</v>
      </c>
      <c r="R11" s="10">
        <v>6</v>
      </c>
      <c r="S11" s="10">
        <v>11001</v>
      </c>
      <c r="U11" s="33">
        <v>5</v>
      </c>
      <c r="V11" s="33">
        <v>20</v>
      </c>
      <c r="W11" s="33">
        <v>1671.7</v>
      </c>
      <c r="Z11" s="1">
        <v>40</v>
      </c>
      <c r="AA11" s="1">
        <v>47785</v>
      </c>
      <c r="AB11" s="1">
        <f>$AB$8*Z11/$Z$8</f>
        <v>47508</v>
      </c>
      <c r="AC11" s="1">
        <f t="shared" si="6"/>
        <v>0.58305969520922796</v>
      </c>
      <c r="AE11" s="10">
        <f t="shared" ref="AE11:AE17" si="12">AE10+10</f>
        <v>140</v>
      </c>
      <c r="AF11" s="10">
        <v>36000</v>
      </c>
      <c r="AH11">
        <v>20</v>
      </c>
      <c r="AI11" s="1">
        <v>5000</v>
      </c>
      <c r="AJ11" s="1">
        <v>713.1</v>
      </c>
      <c r="AK11" s="1">
        <f t="shared" si="7"/>
        <v>700</v>
      </c>
      <c r="AL11" s="1">
        <f t="shared" si="1"/>
        <v>1.8714285714285745</v>
      </c>
      <c r="AN11">
        <v>30</v>
      </c>
      <c r="AO11" s="1">
        <v>5000</v>
      </c>
      <c r="AP11" s="1">
        <v>15288</v>
      </c>
      <c r="AQ11" s="1">
        <f t="shared" si="8"/>
        <v>14734.230517271806</v>
      </c>
      <c r="AR11" s="1">
        <f t="shared" si="2"/>
        <v>3.7583875322097922</v>
      </c>
      <c r="AV11" s="1">
        <v>5000</v>
      </c>
      <c r="AW11" s="1">
        <v>690833</v>
      </c>
      <c r="AX11" s="1">
        <f>$AX$7*AV11/1000</f>
        <v>667195</v>
      </c>
      <c r="AY11" s="1">
        <f t="shared" si="3"/>
        <v>3.5428922578856255</v>
      </c>
      <c r="BA11" s="10">
        <f t="shared" si="9"/>
        <v>1400</v>
      </c>
      <c r="BB11" s="10">
        <v>510000</v>
      </c>
      <c r="BD11">
        <v>30</v>
      </c>
      <c r="BE11" s="1">
        <v>5000</v>
      </c>
      <c r="BF11" s="1">
        <v>1827.9</v>
      </c>
      <c r="BG11" s="1">
        <f t="shared" si="10"/>
        <v>1870</v>
      </c>
      <c r="BH11" s="1">
        <f t="shared" si="4"/>
        <v>2.2513368983957172</v>
      </c>
      <c r="BL11" s="2">
        <v>3</v>
      </c>
      <c r="BM11" s="1">
        <v>0</v>
      </c>
      <c r="BN11" s="9"/>
      <c r="BS11" s="10">
        <f t="shared" si="11"/>
        <v>1300</v>
      </c>
      <c r="BT11" s="10">
        <v>530000</v>
      </c>
    </row>
    <row r="12" spans="4:72" ht="16.5" x14ac:dyDescent="0.2">
      <c r="E12" s="2">
        <v>5</v>
      </c>
      <c r="F12" s="1"/>
      <c r="G12" s="1"/>
      <c r="L12">
        <v>20</v>
      </c>
      <c r="M12">
        <v>6000</v>
      </c>
      <c r="N12">
        <v>1132.5</v>
      </c>
      <c r="O12">
        <f t="shared" si="5"/>
        <v>1116</v>
      </c>
      <c r="P12">
        <f t="shared" si="0"/>
        <v>1.478494623655914</v>
      </c>
      <c r="R12" s="10">
        <f>1+R11</f>
        <v>7</v>
      </c>
      <c r="S12" s="10">
        <v>9001</v>
      </c>
      <c r="U12" s="33">
        <v>6</v>
      </c>
      <c r="V12" s="33">
        <v>20</v>
      </c>
      <c r="W12" s="33">
        <v>3543</v>
      </c>
      <c r="Z12" s="1">
        <v>50</v>
      </c>
      <c r="AA12" s="1">
        <v>60178</v>
      </c>
      <c r="AB12" s="1">
        <f>$AB$8*Z12/$Z$8</f>
        <v>59385</v>
      </c>
      <c r="AC12" s="1">
        <f t="shared" si="6"/>
        <v>1.3353540456344193</v>
      </c>
      <c r="AE12" s="10">
        <f t="shared" si="12"/>
        <v>150</v>
      </c>
      <c r="AF12" s="10">
        <v>34000</v>
      </c>
      <c r="AH12">
        <v>20</v>
      </c>
      <c r="AI12" s="1">
        <v>6000</v>
      </c>
      <c r="AJ12" s="1">
        <v>1027.8</v>
      </c>
      <c r="AK12" s="1">
        <f t="shared" si="7"/>
        <v>1008</v>
      </c>
      <c r="AL12" s="1">
        <f t="shared" si="1"/>
        <v>1.9642857142857097</v>
      </c>
      <c r="AN12">
        <v>30</v>
      </c>
      <c r="AO12" s="1">
        <v>6000</v>
      </c>
      <c r="AP12" s="1">
        <v>18560</v>
      </c>
      <c r="AQ12" s="1">
        <f t="shared" si="8"/>
        <v>18059.562976833815</v>
      </c>
      <c r="AR12" s="1">
        <f t="shared" si="2"/>
        <v>2.771036175172835</v>
      </c>
      <c r="AV12" s="1">
        <v>6000</v>
      </c>
      <c r="AW12" s="1">
        <v>824774</v>
      </c>
      <c r="AX12" s="1">
        <f>$AX$7*AV12/1000</f>
        <v>800634</v>
      </c>
      <c r="AY12" s="1">
        <f t="shared" si="3"/>
        <v>3.0151105249090095</v>
      </c>
      <c r="BA12" s="10">
        <f t="shared" si="9"/>
        <v>1500</v>
      </c>
      <c r="BB12" s="10">
        <v>460000</v>
      </c>
      <c r="BD12">
        <v>30</v>
      </c>
      <c r="BE12" s="1">
        <v>6000</v>
      </c>
      <c r="BF12" s="1">
        <v>2258</v>
      </c>
      <c r="BG12" s="1">
        <f t="shared" si="10"/>
        <v>2244</v>
      </c>
      <c r="BH12" s="1">
        <f t="shared" si="4"/>
        <v>0.62388591800356508</v>
      </c>
      <c r="BL12" s="2">
        <v>4</v>
      </c>
      <c r="BM12" s="1">
        <v>0</v>
      </c>
      <c r="BS12" s="10">
        <f t="shared" si="11"/>
        <v>1400</v>
      </c>
      <c r="BT12" s="10">
        <v>510000</v>
      </c>
    </row>
    <row r="13" spans="4:72" ht="16.5" x14ac:dyDescent="0.2">
      <c r="L13">
        <v>20</v>
      </c>
      <c r="M13">
        <v>7000</v>
      </c>
      <c r="N13">
        <v>1540.2</v>
      </c>
      <c r="O13">
        <f t="shared" si="5"/>
        <v>1519</v>
      </c>
      <c r="P13">
        <f t="shared" si="0"/>
        <v>1.3956550362080347</v>
      </c>
      <c r="R13" s="10">
        <f>1+R12</f>
        <v>8</v>
      </c>
      <c r="S13" s="10">
        <v>9001</v>
      </c>
      <c r="U13" s="33">
        <v>7</v>
      </c>
      <c r="V13" s="33">
        <v>20</v>
      </c>
      <c r="W13" s="33">
        <v>6479.3</v>
      </c>
      <c r="Z13" s="1">
        <v>60</v>
      </c>
      <c r="AA13" s="1">
        <v>72874</v>
      </c>
      <c r="AB13" s="1">
        <f>$AB$8*Z13/$Z$8</f>
        <v>71262</v>
      </c>
      <c r="AC13" s="1">
        <f t="shared" si="6"/>
        <v>2.2620751592714208</v>
      </c>
      <c r="AE13" s="10">
        <f t="shared" si="12"/>
        <v>160</v>
      </c>
      <c r="AF13" s="10">
        <v>32000</v>
      </c>
      <c r="AH13">
        <v>20</v>
      </c>
      <c r="AI13" s="1">
        <v>7000</v>
      </c>
      <c r="AJ13" s="1">
        <v>1397.1</v>
      </c>
      <c r="AK13" s="1">
        <f t="shared" si="7"/>
        <v>1372</v>
      </c>
      <c r="AL13" s="1">
        <f t="shared" si="1"/>
        <v>1.8294460641399353</v>
      </c>
      <c r="AN13">
        <v>30</v>
      </c>
      <c r="AO13" s="1">
        <v>7000</v>
      </c>
      <c r="AP13" s="1">
        <v>22319</v>
      </c>
      <c r="AQ13" s="1">
        <f t="shared" si="8"/>
        <v>21442.830069812841</v>
      </c>
      <c r="AR13" s="1">
        <f t="shared" si="2"/>
        <v>4.0860741205081377</v>
      </c>
      <c r="AV13" s="1">
        <v>7000</v>
      </c>
      <c r="AW13" s="1">
        <v>938928</v>
      </c>
      <c r="AX13" s="1">
        <f>$AX$7*AV13/1000</f>
        <v>934073</v>
      </c>
      <c r="AY13" s="1">
        <f t="shared" si="3"/>
        <v>0.51976665635341135</v>
      </c>
      <c r="BA13" s="10">
        <f t="shared" si="9"/>
        <v>1600</v>
      </c>
      <c r="BB13" s="10">
        <v>450000</v>
      </c>
      <c r="BD13">
        <v>30</v>
      </c>
      <c r="BE13" s="1">
        <v>7000</v>
      </c>
      <c r="BF13" s="1">
        <v>2626.9</v>
      </c>
      <c r="BG13" s="1">
        <f t="shared" si="10"/>
        <v>2618</v>
      </c>
      <c r="BH13" s="1">
        <f t="shared" si="4"/>
        <v>0.33995416348357871</v>
      </c>
      <c r="BL13" s="2">
        <v>5</v>
      </c>
      <c r="BM13" s="1">
        <v>0</v>
      </c>
      <c r="BO13" s="8"/>
      <c r="BS13" s="10">
        <f t="shared" si="11"/>
        <v>1500</v>
      </c>
      <c r="BT13" s="10">
        <v>460000</v>
      </c>
    </row>
    <row r="14" spans="4:72" ht="16.5" x14ac:dyDescent="0.2">
      <c r="E14" s="6" t="s">
        <v>3</v>
      </c>
      <c r="L14">
        <v>20</v>
      </c>
      <c r="M14">
        <v>8000</v>
      </c>
      <c r="N14">
        <v>2003.2</v>
      </c>
      <c r="O14">
        <f t="shared" si="5"/>
        <v>1984</v>
      </c>
      <c r="P14">
        <f t="shared" si="0"/>
        <v>0.96774193548387322</v>
      </c>
      <c r="R14" s="10">
        <f>1+R13</f>
        <v>9</v>
      </c>
      <c r="S14" s="10">
        <v>8001</v>
      </c>
      <c r="U14" s="33">
        <v>8</v>
      </c>
      <c r="V14" s="33">
        <v>20</v>
      </c>
      <c r="W14" s="33">
        <v>8282.2999999999993</v>
      </c>
      <c r="Z14" s="1">
        <v>70</v>
      </c>
      <c r="AA14" s="1">
        <v>85239</v>
      </c>
      <c r="AB14" s="1">
        <f>$AB$8*Z14/$Z$8</f>
        <v>83139</v>
      </c>
      <c r="AC14" s="1">
        <f t="shared" si="6"/>
        <v>2.5258903763576659</v>
      </c>
      <c r="AE14" s="10">
        <f t="shared" si="12"/>
        <v>170</v>
      </c>
      <c r="AF14" s="10">
        <v>30000</v>
      </c>
      <c r="AH14">
        <v>20</v>
      </c>
      <c r="AI14" s="1">
        <v>8000</v>
      </c>
      <c r="AJ14" s="1">
        <v>1825.6</v>
      </c>
      <c r="AK14" s="1">
        <f t="shared" si="7"/>
        <v>1792</v>
      </c>
      <c r="AL14" s="1">
        <f t="shared" si="1"/>
        <v>1.8749999999999951</v>
      </c>
      <c r="AN14">
        <v>30</v>
      </c>
      <c r="AO14" s="1">
        <v>8000</v>
      </c>
      <c r="AP14" s="1">
        <v>25737.200000000001</v>
      </c>
      <c r="AQ14" s="1">
        <f t="shared" si="8"/>
        <v>24875.693517095322</v>
      </c>
      <c r="AR14" s="1">
        <f t="shared" si="2"/>
        <v>3.4632460892502381</v>
      </c>
      <c r="AV14" s="1">
        <v>8000</v>
      </c>
      <c r="AW14" s="1">
        <v>1098430</v>
      </c>
      <c r="AX14" s="1">
        <f>$AX$7*AV14/1000</f>
        <v>1067512</v>
      </c>
      <c r="AY14" s="1">
        <f t="shared" si="3"/>
        <v>2.8962672082374716</v>
      </c>
      <c r="BA14" s="10">
        <f t="shared" si="9"/>
        <v>1700</v>
      </c>
      <c r="BB14" s="10">
        <v>430000</v>
      </c>
      <c r="BD14">
        <v>30</v>
      </c>
      <c r="BE14" s="1">
        <v>8000</v>
      </c>
      <c r="BF14" s="1">
        <v>3049</v>
      </c>
      <c r="BG14" s="1">
        <f t="shared" si="10"/>
        <v>2992</v>
      </c>
      <c r="BH14" s="1">
        <f t="shared" si="4"/>
        <v>1.9050802139037433</v>
      </c>
      <c r="BL14" s="22" t="s">
        <v>26</v>
      </c>
      <c r="BM14" s="23"/>
      <c r="BN14" s="23"/>
      <c r="BO14" s="23"/>
      <c r="BP14" s="23"/>
      <c r="BS14" s="10">
        <f t="shared" si="11"/>
        <v>1600</v>
      </c>
      <c r="BT14" s="10">
        <v>450000</v>
      </c>
    </row>
    <row r="15" spans="4:72" ht="16.5" x14ac:dyDescent="0.2">
      <c r="E15" s="31" t="s">
        <v>2</v>
      </c>
      <c r="F15" s="31"/>
      <c r="G15" s="31"/>
      <c r="H15" s="31"/>
      <c r="I15" s="31"/>
      <c r="L15">
        <v>20</v>
      </c>
      <c r="M15">
        <v>9000</v>
      </c>
      <c r="N15">
        <v>2533.4</v>
      </c>
      <c r="O15">
        <f t="shared" si="5"/>
        <v>2511</v>
      </c>
      <c r="P15">
        <f t="shared" si="0"/>
        <v>0.89207487056949786</v>
      </c>
      <c r="R15" s="10">
        <f>1+R14</f>
        <v>10</v>
      </c>
      <c r="S15" s="10">
        <v>8001</v>
      </c>
      <c r="U15" s="33">
        <v>9</v>
      </c>
      <c r="V15" s="33">
        <v>20</v>
      </c>
      <c r="W15" s="33">
        <v>9987.9</v>
      </c>
      <c r="Z15" s="1">
        <v>80</v>
      </c>
      <c r="AA15" s="1">
        <v>97708</v>
      </c>
      <c r="AB15" s="1">
        <f>$AB$8*Z15/$Z$8</f>
        <v>95016</v>
      </c>
      <c r="AC15" s="1">
        <f t="shared" si="6"/>
        <v>2.8332070388145154</v>
      </c>
      <c r="AE15" s="10">
        <f t="shared" si="12"/>
        <v>180</v>
      </c>
      <c r="AF15" s="10">
        <v>29000</v>
      </c>
      <c r="AH15">
        <v>20</v>
      </c>
      <c r="AI15" s="1">
        <v>9000</v>
      </c>
      <c r="AJ15" s="1">
        <v>2312.1999999999998</v>
      </c>
      <c r="AK15" s="1">
        <f t="shared" si="7"/>
        <v>2268</v>
      </c>
      <c r="AL15" s="1">
        <f t="shared" si="1"/>
        <v>1.948853615520274</v>
      </c>
      <c r="AN15">
        <v>30</v>
      </c>
      <c r="AO15" s="1">
        <v>9000</v>
      </c>
      <c r="AP15" s="1">
        <v>29139</v>
      </c>
      <c r="AQ15" s="1">
        <f t="shared" si="8"/>
        <v>28351.91879267996</v>
      </c>
      <c r="AR15" s="1">
        <f t="shared" si="2"/>
        <v>2.7761126612822129</v>
      </c>
      <c r="AV15" s="1">
        <v>9000</v>
      </c>
      <c r="AW15" s="1">
        <v>1225950</v>
      </c>
      <c r="AX15" s="1">
        <f>$AX$7*AV15/1000</f>
        <v>1200951</v>
      </c>
      <c r="AY15" s="1">
        <f t="shared" si="3"/>
        <v>2.0816003317370981</v>
      </c>
      <c r="BA15" s="10">
        <f t="shared" si="9"/>
        <v>1800</v>
      </c>
      <c r="BB15" s="10">
        <v>400000</v>
      </c>
      <c r="BD15">
        <v>30</v>
      </c>
      <c r="BE15" s="1">
        <v>9000</v>
      </c>
      <c r="BF15" s="1">
        <v>3366</v>
      </c>
      <c r="BG15" s="1">
        <f t="shared" si="10"/>
        <v>3366</v>
      </c>
      <c r="BH15" s="1">
        <f t="shared" si="4"/>
        <v>0</v>
      </c>
      <c r="BL15" s="4"/>
      <c r="BM15" s="24" t="s">
        <v>1</v>
      </c>
      <c r="BN15" s="25"/>
      <c r="BO15" s="25"/>
      <c r="BP15" s="25"/>
      <c r="BS15" s="10">
        <f t="shared" si="11"/>
        <v>1700</v>
      </c>
      <c r="BT15" s="10">
        <v>430000</v>
      </c>
    </row>
    <row r="16" spans="4:72" ht="16.5" x14ac:dyDescent="0.2">
      <c r="E16" s="4"/>
      <c r="F16" s="24" t="s">
        <v>1</v>
      </c>
      <c r="G16" s="25"/>
      <c r="H16" s="25"/>
      <c r="I16" s="25"/>
      <c r="L16">
        <v>20</v>
      </c>
      <c r="M16">
        <v>10000</v>
      </c>
      <c r="N16">
        <v>3147</v>
      </c>
      <c r="O16">
        <f t="shared" si="5"/>
        <v>3100</v>
      </c>
      <c r="P16">
        <f t="shared" si="0"/>
        <v>1.5161290322580645</v>
      </c>
      <c r="U16" s="33">
        <v>10</v>
      </c>
      <c r="V16" s="33">
        <v>20</v>
      </c>
      <c r="W16" s="33">
        <v>10837.9</v>
      </c>
      <c r="Z16" s="1">
        <v>90</v>
      </c>
      <c r="AA16" s="1">
        <v>110027</v>
      </c>
      <c r="AB16" s="1">
        <f>$AB$8*Z16/$Z$8</f>
        <v>106893</v>
      </c>
      <c r="AC16" s="1">
        <f t="shared" si="6"/>
        <v>2.9319038664833057</v>
      </c>
      <c r="AE16" s="10">
        <f t="shared" si="12"/>
        <v>190</v>
      </c>
      <c r="AF16" s="10">
        <v>28000</v>
      </c>
      <c r="AH16">
        <v>20</v>
      </c>
      <c r="AI16" s="1">
        <v>10000</v>
      </c>
      <c r="AJ16" s="1">
        <v>2854</v>
      </c>
      <c r="AK16" s="1">
        <f t="shared" si="7"/>
        <v>2800</v>
      </c>
      <c r="AL16" s="1">
        <f t="shared" si="1"/>
        <v>1.9285714285714284</v>
      </c>
      <c r="AN16">
        <v>30</v>
      </c>
      <c r="AO16" s="1">
        <v>10000</v>
      </c>
      <c r="AP16" s="1">
        <v>32851</v>
      </c>
      <c r="AQ16" s="1">
        <f t="shared" si="8"/>
        <v>31866.666666666668</v>
      </c>
      <c r="AR16" s="1">
        <f t="shared" si="2"/>
        <v>3.0889121338912093</v>
      </c>
      <c r="AV16" s="1">
        <v>10000</v>
      </c>
      <c r="AW16" s="1">
        <v>1377820</v>
      </c>
      <c r="AX16" s="1">
        <f>$AX$7*AV16/1000</f>
        <v>1334390</v>
      </c>
      <c r="AY16" s="1">
        <f t="shared" si="3"/>
        <v>3.2546706734912583</v>
      </c>
      <c r="BA16" s="10">
        <f t="shared" si="9"/>
        <v>1900</v>
      </c>
      <c r="BB16" s="10">
        <v>390000</v>
      </c>
      <c r="BD16">
        <v>30</v>
      </c>
      <c r="BE16" s="1">
        <v>10000</v>
      </c>
      <c r="BF16" s="1">
        <v>3748</v>
      </c>
      <c r="BG16" s="1">
        <f t="shared" si="10"/>
        <v>3740</v>
      </c>
      <c r="BH16" s="1">
        <f t="shared" si="4"/>
        <v>0.21390374331550802</v>
      </c>
      <c r="BL16" s="3" t="s">
        <v>0</v>
      </c>
      <c r="BM16" s="4">
        <v>0</v>
      </c>
      <c r="BN16" s="4">
        <v>1</v>
      </c>
      <c r="BO16" s="4">
        <v>2</v>
      </c>
      <c r="BP16" s="4">
        <v>3</v>
      </c>
      <c r="BS16" s="10">
        <f t="shared" si="11"/>
        <v>1800</v>
      </c>
      <c r="BT16" s="10">
        <v>400000</v>
      </c>
    </row>
    <row r="17" spans="5:72" ht="17.25" thickBot="1" x14ac:dyDescent="0.25">
      <c r="E17" s="3" t="s">
        <v>0</v>
      </c>
      <c r="F17" s="4">
        <v>0</v>
      </c>
      <c r="G17" s="4">
        <v>1</v>
      </c>
      <c r="H17" s="4">
        <v>2</v>
      </c>
      <c r="I17" s="4">
        <v>3</v>
      </c>
      <c r="M17" s="6" t="s">
        <v>1</v>
      </c>
      <c r="N17" s="6" t="s">
        <v>5</v>
      </c>
      <c r="O17" s="6" t="s">
        <v>6</v>
      </c>
      <c r="P17" t="s">
        <v>7</v>
      </c>
      <c r="R17" s="6" t="s">
        <v>18</v>
      </c>
      <c r="U17" s="32" t="s">
        <v>1</v>
      </c>
      <c r="V17" s="32" t="s">
        <v>0</v>
      </c>
      <c r="W17" s="32" t="s">
        <v>5</v>
      </c>
      <c r="Z17" s="1">
        <v>100</v>
      </c>
      <c r="AA17" s="1">
        <v>123522</v>
      </c>
      <c r="AB17" s="1">
        <f>$AB$8*Z17/$Z$8</f>
        <v>118770</v>
      </c>
      <c r="AC17" s="1">
        <f t="shared" si="6"/>
        <v>4.0010103561505428</v>
      </c>
      <c r="AE17" s="10">
        <f t="shared" si="12"/>
        <v>200</v>
      </c>
      <c r="AF17" s="10">
        <v>27000</v>
      </c>
      <c r="BA17" s="10">
        <f t="shared" si="9"/>
        <v>2000</v>
      </c>
      <c r="BB17" s="10">
        <v>360000</v>
      </c>
      <c r="BE17" s="32" t="s">
        <v>1</v>
      </c>
      <c r="BF17" s="32" t="s">
        <v>5</v>
      </c>
      <c r="BG17" s="32" t="s">
        <v>6</v>
      </c>
      <c r="BH17" s="32" t="s">
        <v>7</v>
      </c>
      <c r="BL17" s="2">
        <v>0</v>
      </c>
      <c r="BM17" s="5">
        <v>0</v>
      </c>
      <c r="BN17" s="1">
        <v>0</v>
      </c>
      <c r="BO17" s="1">
        <v>0</v>
      </c>
      <c r="BP17" s="1">
        <v>0</v>
      </c>
      <c r="BS17" s="10">
        <f t="shared" si="11"/>
        <v>1900</v>
      </c>
      <c r="BT17" s="10">
        <v>390000</v>
      </c>
    </row>
    <row r="18" spans="5:72" ht="16.5" x14ac:dyDescent="0.2">
      <c r="E18" s="2">
        <v>0</v>
      </c>
      <c r="F18" s="5">
        <v>0</v>
      </c>
      <c r="G18" s="5">
        <v>0</v>
      </c>
      <c r="H18" s="1">
        <v>0</v>
      </c>
      <c r="I18" s="1">
        <v>0</v>
      </c>
      <c r="M18">
        <v>10</v>
      </c>
      <c r="N18">
        <v>15.7</v>
      </c>
      <c r="O18">
        <f>N18</f>
        <v>15.7</v>
      </c>
      <c r="P18">
        <f>ABS(O18-N18)/O18*100</f>
        <v>0</v>
      </c>
      <c r="R18">
        <f>N7*1000</f>
        <v>31000</v>
      </c>
      <c r="U18" s="33">
        <v>14</v>
      </c>
      <c r="V18" s="33">
        <v>10</v>
      </c>
      <c r="W18" s="33">
        <v>0</v>
      </c>
      <c r="AE18" s="10"/>
      <c r="AV18" s="6" t="s">
        <v>0</v>
      </c>
      <c r="BE18" s="1">
        <v>10</v>
      </c>
      <c r="BF18" s="1">
        <v>1188</v>
      </c>
      <c r="BG18" s="1">
        <f>BF18</f>
        <v>1188</v>
      </c>
      <c r="BH18" s="1">
        <f>ABS(BF18-BG18)/BG18*100</f>
        <v>0</v>
      </c>
      <c r="BL18" s="21">
        <v>1</v>
      </c>
      <c r="BM18" s="1">
        <v>0</v>
      </c>
      <c r="BN18" s="1">
        <v>1</v>
      </c>
      <c r="BO18" s="1">
        <v>1</v>
      </c>
      <c r="BP18" s="1">
        <v>1</v>
      </c>
      <c r="BS18" s="10">
        <f t="shared" si="11"/>
        <v>2000</v>
      </c>
      <c r="BT18" s="10">
        <v>360000</v>
      </c>
    </row>
    <row r="19" spans="5:72" ht="16.5" x14ac:dyDescent="0.2">
      <c r="E19" s="2">
        <v>1</v>
      </c>
      <c r="F19" s="5">
        <v>0</v>
      </c>
      <c r="G19" s="5">
        <v>1</v>
      </c>
      <c r="H19" s="1">
        <v>1</v>
      </c>
      <c r="I19" s="1">
        <v>1</v>
      </c>
      <c r="M19">
        <v>20</v>
      </c>
      <c r="N19">
        <v>32.700000000000003</v>
      </c>
      <c r="O19">
        <f>$O$18*M19/$M$18</f>
        <v>31.4</v>
      </c>
      <c r="P19">
        <f t="shared" ref="P19:P37" si="13">ABS(O19-N19)/O19*100</f>
        <v>4.1401273885350456</v>
      </c>
      <c r="R19">
        <f t="shared" ref="R19:R27" si="14">N8*1000</f>
        <v>129400</v>
      </c>
      <c r="U19" s="33">
        <v>14</v>
      </c>
      <c r="V19" s="33">
        <v>11</v>
      </c>
      <c r="W19" s="33">
        <v>0</v>
      </c>
      <c r="AU19">
        <v>30</v>
      </c>
      <c r="AV19">
        <v>1000</v>
      </c>
      <c r="AW19">
        <v>26.3</v>
      </c>
      <c r="AX19">
        <f>AW19</f>
        <v>26.3</v>
      </c>
      <c r="AY19">
        <f>ABS(AW19-AX19)/AX19*100</f>
        <v>0</v>
      </c>
      <c r="BE19" s="1">
        <v>20</v>
      </c>
      <c r="BF19" s="1">
        <v>2387</v>
      </c>
      <c r="BG19" s="1">
        <f>$BG$18*BE19/10</f>
        <v>2376</v>
      </c>
      <c r="BH19" s="1">
        <f t="shared" ref="BH19:BH27" si="15">ABS(BF19-BG19)/BG19*100</f>
        <v>0.46296296296296291</v>
      </c>
      <c r="BL19" s="2">
        <v>2</v>
      </c>
      <c r="BM19" s="1">
        <v>0</v>
      </c>
      <c r="BN19" s="5">
        <v>2</v>
      </c>
    </row>
    <row r="20" spans="5:72" ht="17.25" thickBot="1" x14ac:dyDescent="0.25">
      <c r="E20" s="2">
        <v>2</v>
      </c>
      <c r="F20" s="1">
        <v>0</v>
      </c>
      <c r="G20" s="7">
        <v>2</v>
      </c>
      <c r="M20">
        <v>30</v>
      </c>
      <c r="N20">
        <v>49.3</v>
      </c>
      <c r="O20">
        <f>$O$18*M20/$M$18</f>
        <v>47.1</v>
      </c>
      <c r="P20">
        <f t="shared" si="13"/>
        <v>4.6709129511677192</v>
      </c>
      <c r="R20">
        <f t="shared" si="14"/>
        <v>290500</v>
      </c>
      <c r="U20" s="33">
        <v>14</v>
      </c>
      <c r="V20" s="33">
        <v>12</v>
      </c>
      <c r="W20" s="33">
        <v>2.1</v>
      </c>
      <c r="Z20" s="32" t="s">
        <v>0</v>
      </c>
      <c r="AA20" s="32" t="s">
        <v>5</v>
      </c>
      <c r="AB20" s="32" t="s">
        <v>6</v>
      </c>
      <c r="AC20" s="32" t="s">
        <v>7</v>
      </c>
      <c r="AU20">
        <v>30</v>
      </c>
      <c r="AV20">
        <v>2000</v>
      </c>
      <c r="AW20">
        <v>58.5</v>
      </c>
      <c r="AX20">
        <f>$AX$19*AV20/$AV$19</f>
        <v>52.6</v>
      </c>
      <c r="AY20">
        <f t="shared" ref="AY20:AY28" si="16">ABS(AW20-AX20)/AX20*100</f>
        <v>11.216730038022812</v>
      </c>
      <c r="BE20" s="1">
        <v>30</v>
      </c>
      <c r="BF20" s="1">
        <v>3635</v>
      </c>
      <c r="BG20" s="1">
        <f>$BG$18*BE20/10</f>
        <v>3564</v>
      </c>
      <c r="BH20" s="1">
        <f t="shared" si="15"/>
        <v>1.9921436588103254</v>
      </c>
      <c r="BL20" s="2">
        <v>3</v>
      </c>
      <c r="BM20" s="1">
        <v>0</v>
      </c>
      <c r="BN20" s="7">
        <v>3</v>
      </c>
    </row>
    <row r="21" spans="5:72" ht="16.5" x14ac:dyDescent="0.2">
      <c r="E21" s="2">
        <v>3</v>
      </c>
      <c r="F21" s="1">
        <v>0</v>
      </c>
      <c r="G21" s="1"/>
      <c r="M21">
        <v>40</v>
      </c>
      <c r="N21">
        <v>64.3</v>
      </c>
      <c r="O21">
        <f>$O$18*M21/$M$18</f>
        <v>62.8</v>
      </c>
      <c r="P21">
        <f t="shared" si="13"/>
        <v>2.3885350318471339</v>
      </c>
      <c r="R21">
        <f t="shared" si="14"/>
        <v>511700</v>
      </c>
      <c r="U21" s="33">
        <v>14</v>
      </c>
      <c r="V21" s="33">
        <v>13</v>
      </c>
      <c r="W21" s="33">
        <v>7.9</v>
      </c>
      <c r="Y21">
        <v>30</v>
      </c>
      <c r="Z21" s="1">
        <v>1000</v>
      </c>
      <c r="AA21" s="1">
        <v>2774</v>
      </c>
      <c r="AB21" s="1">
        <f>AA21</f>
        <v>2774</v>
      </c>
      <c r="AC21" s="1">
        <f>ABS(AA21-AB21)/AB21*100</f>
        <v>0</v>
      </c>
      <c r="AU21">
        <v>30</v>
      </c>
      <c r="AV21">
        <v>3000</v>
      </c>
      <c r="AW21">
        <v>86.3</v>
      </c>
      <c r="AX21">
        <f t="shared" ref="AX21:AX28" si="17">$AX$19*AV21/$AV$19</f>
        <v>78.900000000000006</v>
      </c>
      <c r="AY21">
        <f t="shared" si="16"/>
        <v>9.3789607097591787</v>
      </c>
      <c r="BE21" s="1">
        <v>40</v>
      </c>
      <c r="BF21" s="1">
        <v>4829.8</v>
      </c>
      <c r="BG21" s="1">
        <f>$BG$18*BE21/10</f>
        <v>4752</v>
      </c>
      <c r="BH21" s="1">
        <f t="shared" si="15"/>
        <v>1.6372053872053909</v>
      </c>
      <c r="BL21" s="2">
        <v>4</v>
      </c>
      <c r="BM21" s="1">
        <v>0</v>
      </c>
    </row>
    <row r="22" spans="5:72" ht="16.5" x14ac:dyDescent="0.2">
      <c r="E22" s="2">
        <v>4</v>
      </c>
      <c r="F22" s="1">
        <v>0</v>
      </c>
      <c r="G22" s="1"/>
      <c r="M22">
        <v>50</v>
      </c>
      <c r="N22">
        <v>79.400000000000006</v>
      </c>
      <c r="O22">
        <f>$O$18*M22/$M$18</f>
        <v>78.5</v>
      </c>
      <c r="P22">
        <f t="shared" si="13"/>
        <v>1.1464968152866315</v>
      </c>
      <c r="R22">
        <f t="shared" si="14"/>
        <v>814900</v>
      </c>
      <c r="U22" s="33">
        <v>14</v>
      </c>
      <c r="V22" s="33">
        <v>14</v>
      </c>
      <c r="W22" s="33">
        <v>24</v>
      </c>
      <c r="Y22">
        <v>30</v>
      </c>
      <c r="Z22" s="1">
        <v>2000</v>
      </c>
      <c r="AA22" s="1">
        <v>6000.4</v>
      </c>
      <c r="AB22" s="1">
        <f t="shared" ref="AB22:AB30" si="18">$AB$21*Z22*LOG10(Z22)/$Z$21/LOG10($Z$21)</f>
        <v>6104.7048053145891</v>
      </c>
      <c r="AC22" s="1">
        <f t="shared" ref="AC22:AC30" si="19">ABS(AA22-AB22)/AB22*100</f>
        <v>1.7085970352536051</v>
      </c>
      <c r="AU22">
        <v>30</v>
      </c>
      <c r="AV22">
        <v>4000</v>
      </c>
      <c r="AW22">
        <v>132.80000000000001</v>
      </c>
      <c r="AX22">
        <f t="shared" si="17"/>
        <v>105.2</v>
      </c>
      <c r="AY22">
        <f t="shared" si="16"/>
        <v>26.235741444866928</v>
      </c>
      <c r="BE22" s="1">
        <v>50</v>
      </c>
      <c r="BF22" s="1">
        <v>6138.6</v>
      </c>
      <c r="BG22" s="1">
        <f>$BG$18*BE22/10</f>
        <v>5940</v>
      </c>
      <c r="BH22" s="1">
        <f t="shared" si="15"/>
        <v>3.3434343434343496</v>
      </c>
      <c r="BL22" s="2">
        <v>5</v>
      </c>
      <c r="BM22" s="1">
        <v>0</v>
      </c>
      <c r="BO22" s="8"/>
    </row>
    <row r="23" spans="5:72" ht="16.5" x14ac:dyDescent="0.2">
      <c r="E23" s="2">
        <v>5</v>
      </c>
      <c r="F23" s="1">
        <v>0</v>
      </c>
      <c r="M23">
        <v>60</v>
      </c>
      <c r="N23">
        <v>98.8</v>
      </c>
      <c r="O23">
        <f>$O$18*M23/$M$18</f>
        <v>94.2</v>
      </c>
      <c r="P23">
        <f t="shared" si="13"/>
        <v>4.8832271762208013</v>
      </c>
      <c r="R23">
        <f t="shared" si="14"/>
        <v>1132500</v>
      </c>
      <c r="U23" s="33">
        <v>14</v>
      </c>
      <c r="V23" s="33">
        <v>15</v>
      </c>
      <c r="W23" s="33">
        <v>66.5</v>
      </c>
      <c r="Y23">
        <v>30</v>
      </c>
      <c r="Z23" s="1">
        <v>3000</v>
      </c>
      <c r="AA23" s="1">
        <v>9472.4</v>
      </c>
      <c r="AB23" s="1">
        <f t="shared" si="18"/>
        <v>9645.5343605923445</v>
      </c>
      <c r="AC23" s="1">
        <f t="shared" si="19"/>
        <v>1.7949690926373145</v>
      </c>
      <c r="AU23">
        <v>30</v>
      </c>
      <c r="AV23">
        <v>5000</v>
      </c>
      <c r="AW23">
        <v>184.3</v>
      </c>
      <c r="AX23">
        <f t="shared" si="17"/>
        <v>131.5</v>
      </c>
      <c r="AY23">
        <f t="shared" si="16"/>
        <v>40.152091254752861</v>
      </c>
      <c r="BE23" s="1">
        <v>60</v>
      </c>
      <c r="BF23" s="1">
        <v>7299.8</v>
      </c>
      <c r="BG23" s="1">
        <f>$BG$18*BE23/10</f>
        <v>7128</v>
      </c>
      <c r="BH23" s="1">
        <f t="shared" si="15"/>
        <v>2.4102132435465795</v>
      </c>
      <c r="BL23" s="22" t="s">
        <v>27</v>
      </c>
      <c r="BM23" s="23"/>
      <c r="BN23" s="23"/>
      <c r="BO23" s="23"/>
      <c r="BP23" s="23"/>
    </row>
    <row r="24" spans="5:72" ht="16.5" x14ac:dyDescent="0.2">
      <c r="M24">
        <v>70</v>
      </c>
      <c r="N24">
        <v>119.3</v>
      </c>
      <c r="O24">
        <f>$O$18*M24/$M$18</f>
        <v>109.9</v>
      </c>
      <c r="P24">
        <f t="shared" si="13"/>
        <v>8.553230209281157</v>
      </c>
      <c r="R24">
        <f t="shared" si="14"/>
        <v>1540200</v>
      </c>
      <c r="U24" s="33">
        <v>14</v>
      </c>
      <c r="V24" s="33">
        <v>16</v>
      </c>
      <c r="W24" s="33">
        <v>168</v>
      </c>
      <c r="Y24">
        <v>30</v>
      </c>
      <c r="Z24" s="1">
        <v>4000</v>
      </c>
      <c r="AA24" s="1">
        <v>13197.1</v>
      </c>
      <c r="AB24" s="1">
        <f t="shared" si="18"/>
        <v>13322.819221258358</v>
      </c>
      <c r="AC24" s="1">
        <f t="shared" si="19"/>
        <v>0.94363827332998496</v>
      </c>
      <c r="AU24">
        <v>30</v>
      </c>
      <c r="AV24">
        <v>6000</v>
      </c>
      <c r="AW24">
        <v>227.1</v>
      </c>
      <c r="AX24">
        <f t="shared" si="17"/>
        <v>157.80000000000001</v>
      </c>
      <c r="AY24">
        <f t="shared" si="16"/>
        <v>43.916349809885915</v>
      </c>
      <c r="BE24" s="1">
        <v>70</v>
      </c>
      <c r="BF24" s="1">
        <v>8401.5</v>
      </c>
      <c r="BG24" s="1">
        <f>$BG$18*BE24/10</f>
        <v>8316</v>
      </c>
      <c r="BH24" s="1">
        <f t="shared" si="15"/>
        <v>1.0281385281385282</v>
      </c>
      <c r="BL24" s="4"/>
      <c r="BM24" s="24" t="s">
        <v>1</v>
      </c>
      <c r="BN24" s="25"/>
      <c r="BO24" s="25"/>
      <c r="BP24" s="25"/>
    </row>
    <row r="25" spans="5:72" ht="16.5" x14ac:dyDescent="0.2">
      <c r="E25" s="22" t="s">
        <v>16</v>
      </c>
      <c r="F25" s="23"/>
      <c r="G25" s="23"/>
      <c r="H25" s="23"/>
      <c r="I25" s="23"/>
      <c r="M25">
        <v>80</v>
      </c>
      <c r="N25">
        <v>128.4</v>
      </c>
      <c r="O25">
        <f>$O$18*M25/$M$18</f>
        <v>125.6</v>
      </c>
      <c r="P25">
        <f t="shared" si="13"/>
        <v>2.2292993630573341</v>
      </c>
      <c r="R25">
        <f t="shared" si="14"/>
        <v>2003200</v>
      </c>
      <c r="U25" s="33">
        <v>14</v>
      </c>
      <c r="V25" s="33">
        <v>17</v>
      </c>
      <c r="W25" s="33">
        <v>459.5</v>
      </c>
      <c r="Y25">
        <v>30</v>
      </c>
      <c r="Z25" s="1">
        <v>5000</v>
      </c>
      <c r="AA25" s="1">
        <v>17398.599999999999</v>
      </c>
      <c r="AB25" s="1">
        <f t="shared" si="18"/>
        <v>17101.57132004686</v>
      </c>
      <c r="AC25" s="1">
        <f t="shared" si="19"/>
        <v>1.7368502250138542</v>
      </c>
      <c r="AU25">
        <v>30</v>
      </c>
      <c r="AV25">
        <v>7000</v>
      </c>
      <c r="AW25">
        <v>281.5</v>
      </c>
      <c r="AX25">
        <f t="shared" si="17"/>
        <v>184.1</v>
      </c>
      <c r="AY25">
        <f t="shared" si="16"/>
        <v>52.906029331884852</v>
      </c>
      <c r="BE25" s="1">
        <v>80</v>
      </c>
      <c r="BF25" s="1">
        <v>9794</v>
      </c>
      <c r="BG25" s="1">
        <f>$BG$18*BE25/10</f>
        <v>9504</v>
      </c>
      <c r="BH25" s="1">
        <f t="shared" si="15"/>
        <v>3.0513468013468015</v>
      </c>
      <c r="BL25" s="3" t="s">
        <v>0</v>
      </c>
      <c r="BM25" s="4">
        <v>0</v>
      </c>
      <c r="BN25" s="4">
        <v>1</v>
      </c>
      <c r="BO25" s="4">
        <v>2</v>
      </c>
      <c r="BP25" s="4">
        <v>3</v>
      </c>
    </row>
    <row r="26" spans="5:72" ht="16.5" x14ac:dyDescent="0.2">
      <c r="E26" s="4"/>
      <c r="F26" s="24" t="s">
        <v>1</v>
      </c>
      <c r="G26" s="25"/>
      <c r="H26" s="25"/>
      <c r="I26" s="25"/>
      <c r="M26">
        <v>90</v>
      </c>
      <c r="N26">
        <v>146.5</v>
      </c>
      <c r="O26">
        <f>$O$18*M26/$M$18</f>
        <v>141.30000000000001</v>
      </c>
      <c r="P26">
        <f t="shared" si="13"/>
        <v>3.6801132342533531</v>
      </c>
      <c r="R26">
        <f t="shared" si="14"/>
        <v>2533400</v>
      </c>
      <c r="U26" s="33">
        <v>14</v>
      </c>
      <c r="V26" s="33">
        <v>18</v>
      </c>
      <c r="W26" s="33">
        <v>1649.9</v>
      </c>
      <c r="Y26">
        <v>30</v>
      </c>
      <c r="Z26" s="1">
        <v>6000</v>
      </c>
      <c r="AA26" s="1">
        <v>21206.7</v>
      </c>
      <c r="AB26" s="1">
        <f t="shared" si="18"/>
        <v>20961.183137128453</v>
      </c>
      <c r="AC26" s="1">
        <f t="shared" si="19"/>
        <v>1.1712929621642605</v>
      </c>
      <c r="AU26">
        <v>30</v>
      </c>
      <c r="AV26">
        <v>8000</v>
      </c>
      <c r="AW26">
        <v>310.89999999999998</v>
      </c>
      <c r="AX26">
        <f t="shared" si="17"/>
        <v>210.4</v>
      </c>
      <c r="AY26">
        <f t="shared" si="16"/>
        <v>47.766159695817478</v>
      </c>
      <c r="BE26" s="1">
        <v>90</v>
      </c>
      <c r="BF26" s="1">
        <v>11037.4</v>
      </c>
      <c r="BG26" s="1">
        <f>$BG$18*BE26/10</f>
        <v>10692</v>
      </c>
      <c r="BH26" s="1">
        <f t="shared" si="15"/>
        <v>3.2304526748971156</v>
      </c>
      <c r="BL26" s="2">
        <v>0</v>
      </c>
      <c r="BM26" s="5">
        <v>0</v>
      </c>
      <c r="BN26" s="1">
        <v>0</v>
      </c>
      <c r="BO26" s="1">
        <v>0</v>
      </c>
      <c r="BP26" s="1">
        <v>0</v>
      </c>
    </row>
    <row r="27" spans="5:72" ht="16.5" x14ac:dyDescent="0.2">
      <c r="E27" s="3" t="s">
        <v>0</v>
      </c>
      <c r="F27" s="4">
        <v>0</v>
      </c>
      <c r="G27" s="4">
        <v>1</v>
      </c>
      <c r="H27" s="4">
        <v>2</v>
      </c>
      <c r="I27" s="4">
        <v>3</v>
      </c>
      <c r="M27">
        <v>100</v>
      </c>
      <c r="N27">
        <v>165.6</v>
      </c>
      <c r="O27">
        <f>$O$18*M27/$M$18</f>
        <v>157</v>
      </c>
      <c r="P27">
        <f t="shared" si="13"/>
        <v>5.4777070063694238</v>
      </c>
      <c r="R27">
        <f t="shared" si="14"/>
        <v>3147000</v>
      </c>
      <c r="U27" s="33">
        <v>14</v>
      </c>
      <c r="V27" s="33">
        <v>19</v>
      </c>
      <c r="W27" s="33">
        <v>4645</v>
      </c>
      <c r="Y27">
        <v>30</v>
      </c>
      <c r="Z27" s="1">
        <v>7000</v>
      </c>
      <c r="AA27" s="1">
        <v>25514.799999999999</v>
      </c>
      <c r="AB27" s="1">
        <f t="shared" si="18"/>
        <v>24888.037913665612</v>
      </c>
      <c r="AC27" s="1">
        <f t="shared" si="19"/>
        <v>2.5183266294778606</v>
      </c>
      <c r="AU27">
        <v>30</v>
      </c>
      <c r="AV27">
        <v>9000</v>
      </c>
      <c r="AW27">
        <v>360.5</v>
      </c>
      <c r="AX27">
        <f t="shared" si="17"/>
        <v>236.7</v>
      </c>
      <c r="AY27">
        <f t="shared" si="16"/>
        <v>52.302492606675123</v>
      </c>
      <c r="BE27" s="1">
        <v>100</v>
      </c>
      <c r="BF27" s="1">
        <v>12181</v>
      </c>
      <c r="BG27" s="1">
        <f>$BG$18*BE27/10</f>
        <v>11880</v>
      </c>
      <c r="BH27" s="1">
        <f t="shared" si="15"/>
        <v>2.5336700336700337</v>
      </c>
      <c r="BL27" s="21">
        <v>1</v>
      </c>
      <c r="BM27" s="1">
        <v>0</v>
      </c>
      <c r="BN27" s="1">
        <v>1</v>
      </c>
      <c r="BO27" s="1">
        <v>1</v>
      </c>
      <c r="BP27" s="1">
        <v>1</v>
      </c>
    </row>
    <row r="28" spans="5:72" ht="16.5" x14ac:dyDescent="0.2">
      <c r="E28" s="2">
        <v>0</v>
      </c>
      <c r="F28" s="5">
        <v>0</v>
      </c>
      <c r="G28" s="1">
        <v>0</v>
      </c>
      <c r="H28" s="1">
        <v>0</v>
      </c>
      <c r="I28" s="1">
        <v>0</v>
      </c>
      <c r="M28">
        <v>110</v>
      </c>
      <c r="N28">
        <v>178.4</v>
      </c>
      <c r="O28">
        <f>$O$18*M28/$M$18</f>
        <v>172.7</v>
      </c>
      <c r="P28">
        <f t="shared" si="13"/>
        <v>3.3005211349160493</v>
      </c>
      <c r="U28" s="33">
        <v>14</v>
      </c>
      <c r="V28" s="33">
        <v>20</v>
      </c>
      <c r="W28" s="33">
        <v>12021</v>
      </c>
      <c r="Y28">
        <v>30</v>
      </c>
      <c r="Z28" s="1">
        <v>8000</v>
      </c>
      <c r="AA28" s="1">
        <v>28466.1</v>
      </c>
      <c r="AB28" s="1">
        <f t="shared" si="18"/>
        <v>28872.457663775072</v>
      </c>
      <c r="AC28" s="1">
        <f t="shared" si="19"/>
        <v>1.4074231868557276</v>
      </c>
      <c r="AU28">
        <v>30</v>
      </c>
      <c r="AV28">
        <v>10000</v>
      </c>
      <c r="AW28">
        <v>395.9</v>
      </c>
      <c r="AX28">
        <f t="shared" si="17"/>
        <v>263</v>
      </c>
      <c r="AY28">
        <f t="shared" si="16"/>
        <v>50.532319391634971</v>
      </c>
      <c r="BL28" s="2">
        <v>2</v>
      </c>
      <c r="BM28" s="1">
        <v>0</v>
      </c>
      <c r="BN28" s="1">
        <v>2</v>
      </c>
    </row>
    <row r="29" spans="5:72" ht="17.25" thickBot="1" x14ac:dyDescent="0.25">
      <c r="E29" s="2">
        <v>1</v>
      </c>
      <c r="F29" s="1">
        <v>0</v>
      </c>
      <c r="G29" s="5">
        <v>1</v>
      </c>
      <c r="H29" s="1">
        <v>1</v>
      </c>
      <c r="I29" s="1">
        <v>1</v>
      </c>
      <c r="M29">
        <v>120</v>
      </c>
      <c r="N29">
        <v>202.5</v>
      </c>
      <c r="O29">
        <f>$O$18*M29/$M$18</f>
        <v>188.4</v>
      </c>
      <c r="P29">
        <f t="shared" si="13"/>
        <v>7.4840764331210163</v>
      </c>
      <c r="Y29">
        <v>30</v>
      </c>
      <c r="Z29" s="1">
        <v>9000</v>
      </c>
      <c r="AA29" s="1">
        <v>32108.400000000001</v>
      </c>
      <c r="AB29" s="1">
        <f t="shared" si="18"/>
        <v>32907.206163554067</v>
      </c>
      <c r="AC29" s="1">
        <f t="shared" si="19"/>
        <v>2.4274505698960622</v>
      </c>
      <c r="AV29" s="32" t="s">
        <v>0</v>
      </c>
      <c r="AW29" s="32" t="s">
        <v>5</v>
      </c>
      <c r="AX29" s="32" t="s">
        <v>6</v>
      </c>
      <c r="AY29" s="32" t="s">
        <v>7</v>
      </c>
      <c r="BL29" s="2">
        <v>3</v>
      </c>
      <c r="BM29" s="1">
        <v>0</v>
      </c>
      <c r="BN29" s="5">
        <v>3</v>
      </c>
    </row>
    <row r="30" spans="5:72" ht="16.5" x14ac:dyDescent="0.2">
      <c r="E30" s="2">
        <v>2</v>
      </c>
      <c r="F30" s="1">
        <v>0</v>
      </c>
      <c r="G30" s="7">
        <v>2</v>
      </c>
      <c r="M30">
        <v>130</v>
      </c>
      <c r="N30">
        <v>217.3</v>
      </c>
      <c r="O30">
        <f>$O$18*M30/$M$18</f>
        <v>204.1</v>
      </c>
      <c r="P30">
        <f t="shared" si="13"/>
        <v>6.4674179323860939</v>
      </c>
      <c r="Y30">
        <v>30</v>
      </c>
      <c r="Z30" s="1">
        <v>10000</v>
      </c>
      <c r="AA30" s="1">
        <v>36007.4</v>
      </c>
      <c r="AB30" s="1">
        <f t="shared" si="18"/>
        <v>36986.666666666664</v>
      </c>
      <c r="AC30" s="1">
        <f t="shared" si="19"/>
        <v>2.6476207642393552</v>
      </c>
      <c r="AU30">
        <v>3000</v>
      </c>
      <c r="AV30" s="1">
        <v>1000</v>
      </c>
      <c r="AW30" s="1">
        <v>4624</v>
      </c>
      <c r="AX30" s="1">
        <f>AW30</f>
        <v>4624</v>
      </c>
      <c r="AY30" s="1">
        <f>ABS(AW30-AX30)/AX30*100</f>
        <v>0</v>
      </c>
      <c r="BL30" s="2">
        <v>4</v>
      </c>
      <c r="BM30" s="1">
        <v>0</v>
      </c>
      <c r="BN30" s="7">
        <v>4</v>
      </c>
    </row>
    <row r="31" spans="5:72" ht="16.5" x14ac:dyDescent="0.2">
      <c r="E31" s="2">
        <v>3</v>
      </c>
      <c r="F31" s="1">
        <v>0</v>
      </c>
      <c r="G31" s="9"/>
      <c r="M31">
        <v>140</v>
      </c>
      <c r="N31">
        <v>240.2</v>
      </c>
      <c r="O31">
        <f>$O$18*M31/$M$18</f>
        <v>219.8</v>
      </c>
      <c r="P31">
        <f t="shared" si="13"/>
        <v>9.2811646951774218</v>
      </c>
      <c r="AU31">
        <v>3000</v>
      </c>
      <c r="AV31" s="1">
        <v>2000</v>
      </c>
      <c r="AW31" s="1">
        <v>9262</v>
      </c>
      <c r="AX31" s="1">
        <f>$AX$30*AV31/$AV$30</f>
        <v>9248</v>
      </c>
      <c r="AY31" s="1">
        <f t="shared" ref="AY31:AY39" si="20">ABS(AW31-AX31)/AX31*100</f>
        <v>0.15138408304498269</v>
      </c>
      <c r="BL31" s="2">
        <v>5</v>
      </c>
      <c r="BM31" s="1">
        <v>0</v>
      </c>
      <c r="BO31" s="8"/>
    </row>
    <row r="32" spans="5:72" ht="16.5" x14ac:dyDescent="0.2">
      <c r="E32" s="2">
        <v>4</v>
      </c>
      <c r="F32" s="1">
        <v>0</v>
      </c>
      <c r="M32">
        <v>150</v>
      </c>
      <c r="N32">
        <v>242.1</v>
      </c>
      <c r="O32">
        <f>$O$18*M32/$M$18</f>
        <v>235.5</v>
      </c>
      <c r="P32">
        <f t="shared" si="13"/>
        <v>2.8025477707006345</v>
      </c>
      <c r="Y32">
        <v>20</v>
      </c>
      <c r="Z32">
        <v>1000</v>
      </c>
      <c r="AA32">
        <v>1670.5</v>
      </c>
      <c r="AU32">
        <v>3000</v>
      </c>
      <c r="AV32" s="1">
        <v>3000</v>
      </c>
      <c r="AW32" s="1">
        <v>14152</v>
      </c>
      <c r="AX32" s="1">
        <f t="shared" ref="AX32:AX39" si="21">$AX$30*AV32/$AV$30</f>
        <v>13872</v>
      </c>
      <c r="AY32" s="1">
        <f t="shared" si="20"/>
        <v>2.0184544405997693</v>
      </c>
      <c r="BL32" s="22" t="s">
        <v>28</v>
      </c>
      <c r="BM32" s="23"/>
      <c r="BN32" s="23"/>
      <c r="BO32" s="23"/>
      <c r="BP32" s="23"/>
    </row>
    <row r="33" spans="5:55" ht="16.5" x14ac:dyDescent="0.2">
      <c r="E33" s="2">
        <v>5</v>
      </c>
      <c r="F33" s="1">
        <v>0</v>
      </c>
      <c r="H33" s="8"/>
      <c r="M33">
        <v>160</v>
      </c>
      <c r="N33">
        <v>261.5</v>
      </c>
      <c r="O33">
        <f>$O$18*M33/$M$18</f>
        <v>251.2</v>
      </c>
      <c r="P33">
        <f t="shared" si="13"/>
        <v>4.1003184713375846</v>
      </c>
      <c r="Y33">
        <v>20</v>
      </c>
      <c r="Z33">
        <v>2000</v>
      </c>
      <c r="AA33">
        <v>3948.4</v>
      </c>
      <c r="AU33">
        <v>3000</v>
      </c>
      <c r="AV33" s="1">
        <v>4000</v>
      </c>
      <c r="AW33" s="1">
        <v>18899</v>
      </c>
      <c r="AX33" s="1">
        <f t="shared" si="21"/>
        <v>18496</v>
      </c>
      <c r="AY33" s="1">
        <f t="shared" si="20"/>
        <v>2.1788494809688581</v>
      </c>
    </row>
    <row r="34" spans="5:55" ht="16.5" x14ac:dyDescent="0.2">
      <c r="E34" s="22" t="s">
        <v>13</v>
      </c>
      <c r="F34" s="23"/>
      <c r="G34" s="23"/>
      <c r="H34" s="23"/>
      <c r="I34" s="23"/>
      <c r="M34">
        <v>170</v>
      </c>
      <c r="N34">
        <v>283.7</v>
      </c>
      <c r="O34">
        <f>$O$18*M34/$M$18</f>
        <v>266.89999999999998</v>
      </c>
      <c r="P34">
        <f t="shared" si="13"/>
        <v>6.2944923192206863</v>
      </c>
      <c r="Y34">
        <v>20</v>
      </c>
      <c r="Z34">
        <v>3000</v>
      </c>
      <c r="AA34">
        <v>6228.6</v>
      </c>
      <c r="AU34">
        <v>3000</v>
      </c>
      <c r="AV34" s="1">
        <v>5000</v>
      </c>
      <c r="AW34" s="1">
        <v>23684</v>
      </c>
      <c r="AX34" s="1">
        <f t="shared" si="21"/>
        <v>23120</v>
      </c>
      <c r="AY34" s="1">
        <f t="shared" si="20"/>
        <v>2.4394463667820068</v>
      </c>
    </row>
    <row r="35" spans="5:55" ht="16.5" x14ac:dyDescent="0.2">
      <c r="E35" s="22" t="s">
        <v>14</v>
      </c>
      <c r="F35" s="23"/>
      <c r="G35" s="23"/>
      <c r="H35" s="23"/>
      <c r="I35" s="23"/>
      <c r="M35">
        <v>180</v>
      </c>
      <c r="N35">
        <v>294.60000000000002</v>
      </c>
      <c r="O35">
        <f>$O$18*M35/$M$18</f>
        <v>282.60000000000002</v>
      </c>
      <c r="P35">
        <f t="shared" si="13"/>
        <v>4.2462845010615711</v>
      </c>
      <c r="Y35">
        <v>20</v>
      </c>
      <c r="Z35">
        <v>4000</v>
      </c>
      <c r="AA35">
        <v>8621.2999999999993</v>
      </c>
      <c r="AU35">
        <v>3000</v>
      </c>
      <c r="AV35" s="1">
        <v>6000</v>
      </c>
      <c r="AW35" s="1">
        <v>27535.599999999999</v>
      </c>
      <c r="AX35" s="1">
        <f t="shared" si="21"/>
        <v>27744</v>
      </c>
      <c r="AY35" s="1">
        <f t="shared" si="20"/>
        <v>0.75115340253749086</v>
      </c>
    </row>
    <row r="36" spans="5:55" ht="17.25" thickBot="1" x14ac:dyDescent="0.25">
      <c r="E36" s="4"/>
      <c r="F36" s="24" t="s">
        <v>1</v>
      </c>
      <c r="G36" s="25"/>
      <c r="H36" s="25"/>
      <c r="I36" s="25"/>
      <c r="M36">
        <v>190</v>
      </c>
      <c r="N36">
        <v>315.89999999999998</v>
      </c>
      <c r="O36">
        <f>$O$18*M36/$M$18</f>
        <v>298.3</v>
      </c>
      <c r="P36">
        <f t="shared" si="13"/>
        <v>5.9001005698960665</v>
      </c>
      <c r="Y36">
        <v>20</v>
      </c>
      <c r="Z36">
        <v>5000</v>
      </c>
      <c r="AA36">
        <v>11072.2</v>
      </c>
      <c r="AU36">
        <v>3000</v>
      </c>
      <c r="AV36" s="1">
        <v>7000</v>
      </c>
      <c r="AW36" s="1">
        <v>32900</v>
      </c>
      <c r="AX36" s="1">
        <f t="shared" si="21"/>
        <v>32368</v>
      </c>
      <c r="AY36" s="1">
        <f t="shared" si="20"/>
        <v>1.6435986159169549</v>
      </c>
      <c r="AZ36" s="32"/>
      <c r="BA36" s="32"/>
      <c r="BB36" s="32"/>
      <c r="BC36" s="32"/>
    </row>
    <row r="37" spans="5:55" ht="16.5" x14ac:dyDescent="0.2">
      <c r="E37" s="3" t="s">
        <v>0</v>
      </c>
      <c r="F37" s="4">
        <v>0</v>
      </c>
      <c r="G37" s="4">
        <v>1</v>
      </c>
      <c r="H37" s="4">
        <v>2</v>
      </c>
      <c r="I37" s="4">
        <v>3</v>
      </c>
      <c r="M37">
        <v>200</v>
      </c>
      <c r="N37">
        <v>325.3</v>
      </c>
      <c r="O37">
        <f>$O$18*M37/$M$18</f>
        <v>314</v>
      </c>
      <c r="P37">
        <f t="shared" si="13"/>
        <v>3.5987261146496849</v>
      </c>
      <c r="Y37">
        <v>20</v>
      </c>
      <c r="Z37">
        <v>6000</v>
      </c>
      <c r="AA37">
        <v>13510</v>
      </c>
      <c r="AU37">
        <v>3000</v>
      </c>
      <c r="AV37" s="1">
        <v>8000</v>
      </c>
      <c r="AW37" s="1">
        <v>36617.300000000003</v>
      </c>
      <c r="AX37" s="1">
        <f t="shared" si="21"/>
        <v>36992</v>
      </c>
      <c r="AY37" s="1">
        <f t="shared" si="20"/>
        <v>1.0129217128027603</v>
      </c>
      <c r="AZ37" s="1"/>
      <c r="BA37" s="1"/>
      <c r="BB37" s="1"/>
      <c r="BC37" s="1"/>
    </row>
    <row r="38" spans="5:55" ht="16.5" x14ac:dyDescent="0.2">
      <c r="E38" s="2">
        <v>0</v>
      </c>
      <c r="F38" s="1">
        <v>0</v>
      </c>
      <c r="G38" s="5">
        <v>0</v>
      </c>
      <c r="H38" s="1">
        <v>0</v>
      </c>
      <c r="I38" s="1">
        <v>0</v>
      </c>
      <c r="Y38">
        <v>20</v>
      </c>
      <c r="Z38">
        <v>7000</v>
      </c>
      <c r="AA38">
        <v>17140.400000000001</v>
      </c>
      <c r="AU38">
        <v>3000</v>
      </c>
      <c r="AV38" s="1">
        <v>9000</v>
      </c>
      <c r="AW38" s="1">
        <v>41335.9</v>
      </c>
      <c r="AX38" s="1">
        <f t="shared" si="21"/>
        <v>41616</v>
      </c>
      <c r="AY38" s="1">
        <f t="shared" si="20"/>
        <v>0.67305843906189577</v>
      </c>
      <c r="AZ38" s="1"/>
      <c r="BA38" s="1"/>
      <c r="BB38" s="1"/>
      <c r="BC38" s="1"/>
    </row>
    <row r="39" spans="5:55" ht="16.5" x14ac:dyDescent="0.2">
      <c r="E39" s="2">
        <v>1</v>
      </c>
      <c r="F39" s="5">
        <v>0</v>
      </c>
      <c r="G39" s="1">
        <v>1</v>
      </c>
      <c r="H39" s="1">
        <v>1</v>
      </c>
      <c r="I39" s="1">
        <v>1</v>
      </c>
      <c r="Y39">
        <v>20</v>
      </c>
      <c r="Z39">
        <v>8000</v>
      </c>
      <c r="AA39">
        <v>19060.5</v>
      </c>
      <c r="AU39">
        <v>3000</v>
      </c>
      <c r="AV39" s="1">
        <v>10000</v>
      </c>
      <c r="AW39" s="1">
        <v>46076</v>
      </c>
      <c r="AX39" s="1">
        <f t="shared" si="21"/>
        <v>46240</v>
      </c>
      <c r="AY39" s="1">
        <f t="shared" si="20"/>
        <v>0.3546712802768166</v>
      </c>
      <c r="AZ39" s="1"/>
      <c r="BA39" s="1"/>
      <c r="BB39" s="1"/>
      <c r="BC39" s="1"/>
    </row>
    <row r="40" spans="5:55" ht="16.5" x14ac:dyDescent="0.2">
      <c r="E40" s="2">
        <v>2</v>
      </c>
      <c r="F40" s="1">
        <v>0</v>
      </c>
      <c r="G40" s="7">
        <v>1</v>
      </c>
      <c r="Y40">
        <v>20</v>
      </c>
      <c r="Z40">
        <v>9000</v>
      </c>
      <c r="AA40">
        <v>21398.799999999999</v>
      </c>
      <c r="AZ40" s="1"/>
      <c r="BA40" s="1"/>
      <c r="BB40" s="1"/>
      <c r="BC40" s="1"/>
    </row>
    <row r="41" spans="5:55" ht="16.5" x14ac:dyDescent="0.2">
      <c r="E41" s="2">
        <v>3</v>
      </c>
      <c r="F41" s="1">
        <v>0</v>
      </c>
      <c r="Y41">
        <v>20</v>
      </c>
      <c r="Z41">
        <v>10000</v>
      </c>
      <c r="AA41">
        <v>23345.599999999999</v>
      </c>
      <c r="AZ41" s="1"/>
      <c r="BA41" s="1"/>
      <c r="BB41" s="1"/>
      <c r="BC41" s="1"/>
    </row>
    <row r="42" spans="5:55" ht="16.5" x14ac:dyDescent="0.2">
      <c r="E42" s="2">
        <v>4</v>
      </c>
      <c r="F42" s="1">
        <v>0</v>
      </c>
      <c r="AZ42" s="1"/>
      <c r="BA42" s="1"/>
      <c r="BB42" s="1"/>
      <c r="BC42" s="1"/>
    </row>
    <row r="43" spans="5:55" ht="16.5" x14ac:dyDescent="0.2">
      <c r="E43" s="2">
        <v>5</v>
      </c>
      <c r="F43" s="1">
        <v>0</v>
      </c>
      <c r="H43" s="8"/>
      <c r="Y43" s="22"/>
      <c r="Z43" s="23"/>
      <c r="AA43" s="23"/>
      <c r="AB43" s="23"/>
      <c r="AC43" s="23"/>
      <c r="AZ43" s="1"/>
      <c r="BA43" s="1"/>
      <c r="BB43" s="1"/>
      <c r="BC43" s="1"/>
    </row>
    <row r="44" spans="5:55" ht="16.5" x14ac:dyDescent="0.2">
      <c r="E44" s="22" t="s">
        <v>12</v>
      </c>
      <c r="F44" s="23"/>
      <c r="G44" s="23"/>
      <c r="H44" s="23"/>
      <c r="I44" s="23"/>
      <c r="Y44" s="4"/>
      <c r="Z44" s="26" t="s">
        <v>21</v>
      </c>
      <c r="AA44" s="27"/>
      <c r="AB44" s="27"/>
      <c r="AC44" s="27"/>
      <c r="AZ44" s="1"/>
      <c r="BA44" s="1"/>
      <c r="BB44" s="1"/>
      <c r="BC44" s="1"/>
    </row>
    <row r="45" spans="5:55" ht="16.5" x14ac:dyDescent="0.2">
      <c r="Y45" s="17" t="s">
        <v>1</v>
      </c>
      <c r="Z45" s="19">
        <v>0</v>
      </c>
      <c r="AA45" s="19">
        <v>1</v>
      </c>
      <c r="AB45" s="19">
        <v>2</v>
      </c>
      <c r="AC45" s="19">
        <v>3</v>
      </c>
      <c r="AZ45" s="1"/>
      <c r="BA45" s="1"/>
      <c r="BB45" s="1"/>
      <c r="BC45" s="1"/>
    </row>
    <row r="46" spans="5:55" ht="16.5" x14ac:dyDescent="0.2">
      <c r="Y46" s="18">
        <v>0</v>
      </c>
      <c r="Z46" s="1">
        <v>0</v>
      </c>
      <c r="AA46" s="1">
        <v>0</v>
      </c>
      <c r="AB46" s="1">
        <v>0</v>
      </c>
      <c r="AC46" s="1">
        <v>0</v>
      </c>
      <c r="AZ46" s="1"/>
      <c r="BA46" s="1"/>
      <c r="BB46" s="1"/>
      <c r="BC46" s="1"/>
    </row>
    <row r="47" spans="5:55" ht="16.5" x14ac:dyDescent="0.2">
      <c r="Y47" s="18">
        <v>1</v>
      </c>
      <c r="Z47" s="1">
        <v>0</v>
      </c>
      <c r="AA47" s="1"/>
      <c r="AB47" s="1"/>
      <c r="AC47" s="1"/>
    </row>
    <row r="48" spans="5:55" ht="16.5" x14ac:dyDescent="0.2">
      <c r="Y48" s="18">
        <v>2</v>
      </c>
      <c r="Z48" s="1">
        <v>0</v>
      </c>
      <c r="AA48" s="1"/>
    </row>
    <row r="49" spans="25:35" ht="16.5" x14ac:dyDescent="0.2">
      <c r="Y49" s="18">
        <v>3</v>
      </c>
      <c r="Z49" s="1">
        <v>0</v>
      </c>
    </row>
    <row r="50" spans="25:35" ht="16.5" x14ac:dyDescent="0.2">
      <c r="Y50" s="18">
        <v>4</v>
      </c>
      <c r="Z50" s="1">
        <v>0</v>
      </c>
    </row>
    <row r="51" spans="25:35" ht="16.5" x14ac:dyDescent="0.2">
      <c r="Y51" s="18">
        <v>5</v>
      </c>
      <c r="Z51" s="1">
        <v>0</v>
      </c>
      <c r="AB51" s="8"/>
    </row>
    <row r="52" spans="25:35" ht="15" x14ac:dyDescent="0.2">
      <c r="Y52" s="22" t="s">
        <v>22</v>
      </c>
      <c r="Z52" s="23"/>
      <c r="AA52" s="23"/>
      <c r="AB52" s="23"/>
      <c r="AC52" s="23"/>
      <c r="AE52" s="22" t="s">
        <v>22</v>
      </c>
      <c r="AF52" s="23"/>
      <c r="AG52" s="23"/>
      <c r="AH52" s="23"/>
      <c r="AI52" s="23"/>
    </row>
    <row r="53" spans="25:35" ht="16.5" x14ac:dyDescent="0.2">
      <c r="Y53" s="4"/>
      <c r="Z53" s="26" t="s">
        <v>21</v>
      </c>
      <c r="AA53" s="27"/>
      <c r="AB53" s="27"/>
      <c r="AC53" s="27"/>
      <c r="AE53" s="4"/>
      <c r="AF53" s="26" t="s">
        <v>21</v>
      </c>
      <c r="AG53" s="27"/>
      <c r="AH53" s="27"/>
      <c r="AI53" s="27"/>
    </row>
    <row r="54" spans="25:35" ht="15" x14ac:dyDescent="0.2">
      <c r="Y54" s="17" t="s">
        <v>1</v>
      </c>
      <c r="Z54" s="19">
        <v>0</v>
      </c>
      <c r="AA54" s="19">
        <v>1</v>
      </c>
      <c r="AB54" s="19">
        <v>2</v>
      </c>
      <c r="AC54" s="19">
        <v>3</v>
      </c>
      <c r="AE54" s="17" t="s">
        <v>1</v>
      </c>
      <c r="AF54" s="19">
        <v>0</v>
      </c>
      <c r="AG54" s="19">
        <v>1</v>
      </c>
      <c r="AH54" s="19">
        <v>2</v>
      </c>
      <c r="AI54" s="19">
        <v>3</v>
      </c>
    </row>
    <row r="55" spans="25:35" ht="16.5" x14ac:dyDescent="0.2">
      <c r="Y55" s="18">
        <v>0</v>
      </c>
      <c r="Z55" s="20">
        <v>0</v>
      </c>
      <c r="AA55" s="1">
        <v>0</v>
      </c>
      <c r="AB55" s="1">
        <v>0</v>
      </c>
      <c r="AC55" s="1">
        <v>0</v>
      </c>
      <c r="AE55" s="18">
        <v>0</v>
      </c>
      <c r="AF55" s="1">
        <v>0</v>
      </c>
      <c r="AG55" s="20">
        <v>0</v>
      </c>
      <c r="AH55" s="1">
        <v>0</v>
      </c>
      <c r="AI55" s="1">
        <v>0</v>
      </c>
    </row>
    <row r="56" spans="25:35" ht="16.5" x14ac:dyDescent="0.2">
      <c r="Y56" s="18">
        <v>1</v>
      </c>
      <c r="Z56" s="20">
        <v>0</v>
      </c>
      <c r="AA56" s="7">
        <v>1</v>
      </c>
      <c r="AB56" s="1"/>
      <c r="AC56" s="1"/>
      <c r="AE56" s="18">
        <v>1</v>
      </c>
      <c r="AF56" s="1">
        <v>0</v>
      </c>
      <c r="AG56" s="20">
        <v>1</v>
      </c>
      <c r="AH56" s="7">
        <v>2</v>
      </c>
      <c r="AI56" s="1"/>
    </row>
    <row r="57" spans="25:35" ht="16.5" x14ac:dyDescent="0.2">
      <c r="Y57" s="18">
        <v>2</v>
      </c>
      <c r="Z57" s="1">
        <v>0</v>
      </c>
      <c r="AA57" s="1"/>
      <c r="AE57" s="18">
        <v>2</v>
      </c>
      <c r="AF57" s="1">
        <v>0</v>
      </c>
      <c r="AG57" s="1"/>
    </row>
    <row r="58" spans="25:35" ht="16.5" x14ac:dyDescent="0.2">
      <c r="Y58" s="18">
        <v>3</v>
      </c>
      <c r="Z58" s="1">
        <v>0</v>
      </c>
      <c r="AE58" s="18">
        <v>3</v>
      </c>
      <c r="AF58" s="1">
        <v>0</v>
      </c>
    </row>
    <row r="59" spans="25:35" ht="16.5" x14ac:dyDescent="0.2">
      <c r="Y59" s="18">
        <v>4</v>
      </c>
      <c r="Z59" s="1">
        <v>0</v>
      </c>
      <c r="AE59" s="18">
        <v>4</v>
      </c>
      <c r="AF59" s="1">
        <v>0</v>
      </c>
    </row>
    <row r="60" spans="25:35" ht="16.5" x14ac:dyDescent="0.2">
      <c r="Y60" s="18">
        <v>5</v>
      </c>
      <c r="Z60" s="1">
        <v>0</v>
      </c>
      <c r="AB60" s="8"/>
      <c r="AE60" s="18">
        <v>5</v>
      </c>
      <c r="AF60" s="1">
        <v>0</v>
      </c>
      <c r="AH60" s="8"/>
    </row>
    <row r="61" spans="25:35" ht="15" x14ac:dyDescent="0.2">
      <c r="Y61" s="22" t="s">
        <v>23</v>
      </c>
      <c r="Z61" s="23"/>
      <c r="AA61" s="23"/>
      <c r="AB61" s="23"/>
      <c r="AC61" s="23"/>
    </row>
    <row r="62" spans="25:35" ht="16.5" x14ac:dyDescent="0.2">
      <c r="Y62" s="4"/>
      <c r="Z62" s="26" t="s">
        <v>21</v>
      </c>
      <c r="AA62" s="27"/>
      <c r="AB62" s="27"/>
      <c r="AC62" s="27"/>
    </row>
    <row r="63" spans="25:35" ht="15" x14ac:dyDescent="0.2">
      <c r="Y63" s="17" t="s">
        <v>1</v>
      </c>
      <c r="Z63" s="19">
        <v>0</v>
      </c>
      <c r="AA63" s="19">
        <v>1</v>
      </c>
      <c r="AB63" s="19">
        <v>2</v>
      </c>
      <c r="AC63" s="19">
        <v>3</v>
      </c>
    </row>
    <row r="64" spans="25:35" ht="16.5" x14ac:dyDescent="0.2">
      <c r="Y64" s="18">
        <v>0</v>
      </c>
      <c r="Z64" s="1">
        <v>0</v>
      </c>
      <c r="AA64" s="1">
        <v>0</v>
      </c>
      <c r="AB64" s="1">
        <v>0</v>
      </c>
      <c r="AC64" s="1">
        <v>0</v>
      </c>
    </row>
    <row r="65" spans="3:74" ht="16.5" x14ac:dyDescent="0.2">
      <c r="Y65" s="18">
        <v>1</v>
      </c>
      <c r="Z65" s="20">
        <v>0</v>
      </c>
      <c r="AA65" s="1">
        <v>1</v>
      </c>
      <c r="AB65" s="1"/>
      <c r="AC65" s="1"/>
    </row>
    <row r="66" spans="3:74" ht="16.5" x14ac:dyDescent="0.2">
      <c r="Y66" s="18">
        <v>2</v>
      </c>
      <c r="Z66" s="20">
        <v>0</v>
      </c>
      <c r="AA66" s="7">
        <v>1</v>
      </c>
    </row>
    <row r="67" spans="3:74" ht="16.5" x14ac:dyDescent="0.2">
      <c r="Y67" s="18">
        <v>3</v>
      </c>
      <c r="Z67" s="1">
        <v>0</v>
      </c>
    </row>
    <row r="68" spans="3:74" ht="16.5" x14ac:dyDescent="0.2">
      <c r="Y68" s="18">
        <v>4</v>
      </c>
      <c r="Z68" s="1">
        <v>0</v>
      </c>
    </row>
    <row r="69" spans="3:74" ht="16.5" x14ac:dyDescent="0.2">
      <c r="Y69" s="18">
        <v>5</v>
      </c>
      <c r="Z69" s="1">
        <v>0</v>
      </c>
      <c r="AB69" s="8"/>
    </row>
    <row r="71" spans="3:74" x14ac:dyDescent="0.2">
      <c r="D71" t="s">
        <v>0</v>
      </c>
      <c r="E71">
        <v>1</v>
      </c>
      <c r="F71">
        <v>2</v>
      </c>
      <c r="G71">
        <v>3</v>
      </c>
      <c r="H71">
        <v>4</v>
      </c>
      <c r="I71">
        <v>5</v>
      </c>
      <c r="J71">
        <v>6</v>
      </c>
      <c r="K71">
        <v>7</v>
      </c>
      <c r="L71">
        <v>8</v>
      </c>
      <c r="M71">
        <v>9</v>
      </c>
      <c r="N71">
        <v>10</v>
      </c>
    </row>
    <row r="72" spans="3:74" ht="20.25" thickBot="1" x14ac:dyDescent="0.25">
      <c r="C72" t="s">
        <v>1</v>
      </c>
      <c r="BL72" s="16" t="s">
        <v>11</v>
      </c>
      <c r="BM72" s="14">
        <v>1</v>
      </c>
      <c r="BN72" s="14">
        <v>2</v>
      </c>
      <c r="BO72" s="14">
        <v>3</v>
      </c>
      <c r="BP72" s="14">
        <v>4</v>
      </c>
      <c r="BQ72" s="14">
        <v>5</v>
      </c>
      <c r="BR72" s="14">
        <v>6</v>
      </c>
      <c r="BS72" s="14">
        <v>7</v>
      </c>
      <c r="BT72" s="14">
        <v>8</v>
      </c>
      <c r="BU72" s="14">
        <v>9</v>
      </c>
      <c r="BV72" s="15">
        <v>10</v>
      </c>
    </row>
    <row r="73" spans="3:74" ht="21" thickTop="1" thickBot="1" x14ac:dyDescent="0.25">
      <c r="C73">
        <v>1</v>
      </c>
      <c r="BL73" s="12">
        <v>1</v>
      </c>
      <c r="BM73" s="13">
        <v>1</v>
      </c>
      <c r="BN73" s="13">
        <v>2</v>
      </c>
      <c r="BO73" s="13">
        <v>3</v>
      </c>
      <c r="BP73" s="13">
        <v>4</v>
      </c>
      <c r="BQ73" s="13">
        <v>5</v>
      </c>
      <c r="BR73" s="13">
        <v>6</v>
      </c>
      <c r="BS73" s="13">
        <v>7</v>
      </c>
      <c r="BT73" s="13">
        <v>8</v>
      </c>
      <c r="BU73" s="13">
        <v>9</v>
      </c>
      <c r="BV73" s="13">
        <v>10</v>
      </c>
    </row>
    <row r="74" spans="3:74" ht="21" thickTop="1" thickBot="1" x14ac:dyDescent="0.25">
      <c r="C74">
        <v>2</v>
      </c>
      <c r="K74" s="32" t="s">
        <v>0</v>
      </c>
      <c r="L74" s="1">
        <v>1000</v>
      </c>
      <c r="M74" s="1">
        <v>2000</v>
      </c>
      <c r="N74" s="1">
        <v>3000</v>
      </c>
      <c r="O74" s="1">
        <v>4000</v>
      </c>
      <c r="P74" s="1">
        <v>5000</v>
      </c>
      <c r="Q74" s="1">
        <v>6000</v>
      </c>
      <c r="R74" s="1">
        <v>7000</v>
      </c>
      <c r="S74" s="1">
        <v>8000</v>
      </c>
      <c r="T74" s="1">
        <v>9000</v>
      </c>
      <c r="U74" s="1">
        <v>10000</v>
      </c>
      <c r="BL74" s="12">
        <v>2</v>
      </c>
      <c r="BM74" s="10">
        <v>1</v>
      </c>
      <c r="BN74" s="10">
        <v>2</v>
      </c>
      <c r="BO74" s="10">
        <v>2</v>
      </c>
      <c r="BP74" s="10">
        <v>3</v>
      </c>
      <c r="BQ74" s="10">
        <v>3</v>
      </c>
      <c r="BR74" s="10">
        <v>3</v>
      </c>
      <c r="BS74" s="10">
        <v>4</v>
      </c>
      <c r="BT74" s="10">
        <v>4</v>
      </c>
      <c r="BU74" s="10">
        <v>4</v>
      </c>
      <c r="BV74" s="10">
        <v>4</v>
      </c>
    </row>
    <row r="75" spans="3:74" ht="20.25" thickBot="1" x14ac:dyDescent="0.25">
      <c r="C75">
        <v>3</v>
      </c>
      <c r="K75" s="32" t="s">
        <v>29</v>
      </c>
      <c r="L75" s="1">
        <v>31</v>
      </c>
      <c r="M75" s="1">
        <v>129.4</v>
      </c>
      <c r="N75" s="1">
        <v>290.5</v>
      </c>
      <c r="O75" s="1">
        <v>511.7</v>
      </c>
      <c r="P75" s="1">
        <v>814.9</v>
      </c>
      <c r="Q75" s="1">
        <v>1132.5</v>
      </c>
      <c r="R75" s="1">
        <v>1540.2</v>
      </c>
      <c r="S75" s="1">
        <v>2003.2</v>
      </c>
      <c r="T75" s="1">
        <v>2533.4</v>
      </c>
      <c r="U75" s="1">
        <v>3147</v>
      </c>
      <c r="BL75" s="12">
        <v>3</v>
      </c>
      <c r="BM75" s="10">
        <v>1</v>
      </c>
      <c r="BN75" s="10">
        <v>2</v>
      </c>
      <c r="BO75" s="10">
        <v>2</v>
      </c>
      <c r="BP75" s="10">
        <v>3</v>
      </c>
      <c r="BQ75" s="10">
        <v>3</v>
      </c>
      <c r="BR75" s="10">
        <v>3</v>
      </c>
      <c r="BS75" s="10">
        <v>3</v>
      </c>
      <c r="BT75" s="10">
        <v>4</v>
      </c>
      <c r="BU75" s="10">
        <v>4</v>
      </c>
      <c r="BV75" s="10">
        <v>4</v>
      </c>
    </row>
    <row r="76" spans="3:74" ht="20.25" thickBot="1" x14ac:dyDescent="0.25">
      <c r="C76">
        <v>4</v>
      </c>
      <c r="K76" s="32" t="s">
        <v>30</v>
      </c>
      <c r="L76" s="1">
        <f>L75</f>
        <v>31</v>
      </c>
      <c r="M76" s="1">
        <f>$L$76*POWER(M74/$L$74,2)</f>
        <v>124</v>
      </c>
      <c r="N76" s="1">
        <f>$L$76*POWER(N74/$L$74,2)</f>
        <v>279</v>
      </c>
      <c r="O76" s="1">
        <f>$L$76*POWER(O74/$L$74,2)</f>
        <v>496</v>
      </c>
      <c r="P76" s="1">
        <f>$L$76*POWER(P74/$L$74,2)</f>
        <v>775</v>
      </c>
      <c r="Q76" s="1">
        <f>$L$76*POWER(Q74/$L$74,2)</f>
        <v>1116</v>
      </c>
      <c r="R76" s="1">
        <f>$L$76*POWER(R74/$L$74,2)</f>
        <v>1519</v>
      </c>
      <c r="S76" s="1">
        <f>$L$76*POWER(S74/$L$74,2)</f>
        <v>1984</v>
      </c>
      <c r="T76" s="1">
        <f>$L$76*POWER(T74/$L$74,2)</f>
        <v>2511</v>
      </c>
      <c r="U76" s="1">
        <f>$L$76*POWER(U74/$L$74,2)</f>
        <v>3100</v>
      </c>
      <c r="BL76" s="12">
        <v>4</v>
      </c>
      <c r="BM76" s="10">
        <v>1</v>
      </c>
      <c r="BN76" s="10">
        <v>2</v>
      </c>
      <c r="BO76" s="10">
        <v>2</v>
      </c>
      <c r="BP76" s="10">
        <v>3</v>
      </c>
      <c r="BQ76" s="10">
        <v>3</v>
      </c>
      <c r="BR76" s="10">
        <v>3</v>
      </c>
      <c r="BS76" s="10">
        <v>3</v>
      </c>
      <c r="BT76" s="10">
        <v>4</v>
      </c>
      <c r="BU76" s="10">
        <v>4</v>
      </c>
      <c r="BV76" s="10">
        <v>4</v>
      </c>
    </row>
    <row r="77" spans="3:74" ht="22.5" customHeight="1" thickBot="1" x14ac:dyDescent="0.25">
      <c r="C77">
        <v>5</v>
      </c>
      <c r="K77" s="32" t="s">
        <v>31</v>
      </c>
      <c r="L77" s="1">
        <f>ABS(L75-L76)/L76*100</f>
        <v>0</v>
      </c>
      <c r="M77" s="1">
        <f>ABS(M75-M76)/M76*100</f>
        <v>4.3548387096774244</v>
      </c>
      <c r="N77" s="1">
        <f>ABS(N75-N76)/N76*100</f>
        <v>4.1218637992831546</v>
      </c>
      <c r="O77" s="1">
        <f>ABS(O75-O76)/O76*100</f>
        <v>3.1653225806451593</v>
      </c>
      <c r="P77" s="1">
        <f>ABS(P75-P76)/P76*100</f>
        <v>5.1483870967741909</v>
      </c>
      <c r="Q77" s="1">
        <f>ABS(Q75-Q76)/Q76*100</f>
        <v>1.478494623655914</v>
      </c>
      <c r="R77" s="1">
        <f>ABS(R75-R76)/R76*100</f>
        <v>1.3956550362080347</v>
      </c>
      <c r="S77" s="1">
        <f>ABS(S75-S76)/S76*100</f>
        <v>0.96774193548387322</v>
      </c>
      <c r="T77" s="1">
        <f>ABS(T75-T76)/T76*100</f>
        <v>0.89207487056949786</v>
      </c>
      <c r="U77" s="1">
        <f>ABS(U75-U76)/U76*100</f>
        <v>1.5161290322580645</v>
      </c>
      <c r="BL77" s="12">
        <v>5</v>
      </c>
      <c r="BM77" s="10">
        <v>1</v>
      </c>
      <c r="BN77" s="10">
        <v>2</v>
      </c>
      <c r="BO77" s="10">
        <v>2</v>
      </c>
      <c r="BP77" s="10">
        <v>3</v>
      </c>
      <c r="BQ77" s="10">
        <v>3</v>
      </c>
      <c r="BR77" s="10">
        <v>3</v>
      </c>
      <c r="BS77" s="10">
        <v>3</v>
      </c>
      <c r="BT77" s="10">
        <v>4</v>
      </c>
      <c r="BU77" s="10">
        <v>4</v>
      </c>
      <c r="BV77" s="10">
        <v>4</v>
      </c>
    </row>
    <row r="78" spans="3:74" ht="20.25" thickBot="1" x14ac:dyDescent="0.25">
      <c r="C78">
        <v>6</v>
      </c>
      <c r="BL78" s="12">
        <v>6</v>
      </c>
      <c r="BM78" s="10">
        <v>1</v>
      </c>
      <c r="BN78" s="10">
        <v>2</v>
      </c>
      <c r="BO78" s="10">
        <v>2</v>
      </c>
      <c r="BP78" s="10">
        <v>3</v>
      </c>
      <c r="BQ78" s="10">
        <v>3</v>
      </c>
      <c r="BR78" s="10">
        <v>3</v>
      </c>
      <c r="BS78" s="10">
        <v>3</v>
      </c>
      <c r="BT78" s="10">
        <v>4</v>
      </c>
      <c r="BU78" s="10">
        <v>4</v>
      </c>
      <c r="BV78" s="10">
        <v>4</v>
      </c>
    </row>
    <row r="79" spans="3:74" ht="21" thickTop="1" thickBot="1" x14ac:dyDescent="0.25">
      <c r="C79">
        <v>7</v>
      </c>
      <c r="BL79" s="12">
        <v>7</v>
      </c>
      <c r="BM79" s="10">
        <v>1</v>
      </c>
      <c r="BN79" s="10">
        <v>2</v>
      </c>
      <c r="BO79" s="10">
        <v>2</v>
      </c>
      <c r="BP79" s="10">
        <v>3</v>
      </c>
      <c r="BQ79" s="10">
        <v>3</v>
      </c>
      <c r="BR79" s="10">
        <v>3</v>
      </c>
      <c r="BS79" s="10">
        <v>3</v>
      </c>
      <c r="BT79" s="10">
        <v>4</v>
      </c>
      <c r="BU79" s="10">
        <v>4</v>
      </c>
      <c r="BV79" s="10">
        <v>4</v>
      </c>
    </row>
    <row r="80" spans="3:74" ht="21" thickTop="1" thickBot="1" x14ac:dyDescent="0.25">
      <c r="C80">
        <v>8</v>
      </c>
      <c r="K80" s="32" t="s">
        <v>1</v>
      </c>
      <c r="L80" s="32" t="s">
        <v>29</v>
      </c>
      <c r="M80" s="32" t="s">
        <v>30</v>
      </c>
      <c r="N80" s="32" t="s">
        <v>31</v>
      </c>
      <c r="O80">
        <v>40</v>
      </c>
      <c r="P80">
        <v>50</v>
      </c>
      <c r="Q80">
        <v>60</v>
      </c>
      <c r="R80">
        <v>70</v>
      </c>
      <c r="S80">
        <v>80</v>
      </c>
      <c r="T80">
        <v>90</v>
      </c>
      <c r="U80">
        <v>100</v>
      </c>
      <c r="V80">
        <v>110</v>
      </c>
      <c r="W80">
        <v>120</v>
      </c>
      <c r="X80">
        <v>130</v>
      </c>
      <c r="Y80">
        <v>140</v>
      </c>
      <c r="Z80">
        <v>150</v>
      </c>
      <c r="AA80">
        <v>160</v>
      </c>
      <c r="AB80">
        <v>170</v>
      </c>
      <c r="AC80">
        <v>180</v>
      </c>
      <c r="AD80">
        <v>190</v>
      </c>
      <c r="AE80">
        <v>200</v>
      </c>
      <c r="BL80" s="12">
        <v>8</v>
      </c>
      <c r="BM80" s="10">
        <v>1</v>
      </c>
      <c r="BN80" s="10">
        <v>2</v>
      </c>
      <c r="BO80" s="10">
        <v>2</v>
      </c>
      <c r="BP80" s="10">
        <v>3</v>
      </c>
      <c r="BQ80" s="10">
        <v>3</v>
      </c>
      <c r="BR80" s="10">
        <v>3</v>
      </c>
      <c r="BS80" s="10">
        <v>3</v>
      </c>
      <c r="BT80" s="10">
        <v>4</v>
      </c>
      <c r="BU80" s="10">
        <v>4</v>
      </c>
      <c r="BV80" s="10">
        <v>4</v>
      </c>
    </row>
    <row r="81" spans="3:74" ht="20.25" thickBot="1" x14ac:dyDescent="0.25">
      <c r="C81">
        <v>9</v>
      </c>
      <c r="K81" s="1">
        <v>10</v>
      </c>
      <c r="L81" s="1">
        <v>15.7</v>
      </c>
      <c r="M81" s="1">
        <f>L81</f>
        <v>15.7</v>
      </c>
      <c r="N81" s="34">
        <f>ABS(M81-L81)/M81*100</f>
        <v>0</v>
      </c>
      <c r="BL81" s="12">
        <v>9</v>
      </c>
      <c r="BM81" s="10">
        <v>1</v>
      </c>
      <c r="BN81" s="10">
        <v>2</v>
      </c>
      <c r="BO81" s="10">
        <v>2</v>
      </c>
      <c r="BP81" s="10">
        <v>3</v>
      </c>
      <c r="BQ81" s="10">
        <v>3</v>
      </c>
      <c r="BR81" s="10">
        <v>3</v>
      </c>
      <c r="BS81" s="10">
        <v>3</v>
      </c>
      <c r="BT81" s="10">
        <v>4</v>
      </c>
      <c r="BU81" s="10">
        <v>4</v>
      </c>
      <c r="BV81" s="10">
        <v>4</v>
      </c>
    </row>
    <row r="82" spans="3:74" ht="21" thickTop="1" thickBot="1" x14ac:dyDescent="0.25">
      <c r="C82">
        <v>10</v>
      </c>
      <c r="K82" s="1">
        <v>20</v>
      </c>
      <c r="L82" s="1">
        <v>32.700000000000003</v>
      </c>
      <c r="M82" s="1">
        <f>$O$18*K82/$M$18</f>
        <v>31.4</v>
      </c>
      <c r="N82" s="34">
        <f t="shared" ref="N82:N100" si="22">ABS(M82-L82)/M82*100</f>
        <v>4.1401273885350456</v>
      </c>
      <c r="BL82" s="12">
        <v>10</v>
      </c>
      <c r="BM82" s="10">
        <v>1</v>
      </c>
      <c r="BN82" s="10">
        <v>2</v>
      </c>
      <c r="BO82" s="10">
        <v>2</v>
      </c>
      <c r="BP82" s="10">
        <v>3</v>
      </c>
      <c r="BQ82" s="10">
        <v>3</v>
      </c>
      <c r="BR82" s="10">
        <v>3</v>
      </c>
      <c r="BS82" s="10">
        <v>3</v>
      </c>
      <c r="BT82" s="10">
        <v>4</v>
      </c>
      <c r="BU82" s="10">
        <v>4</v>
      </c>
      <c r="BV82" s="10">
        <v>4</v>
      </c>
    </row>
    <row r="83" spans="3:74" ht="17.25" thickTop="1" x14ac:dyDescent="0.2">
      <c r="K83" s="1">
        <v>30</v>
      </c>
      <c r="L83" s="1">
        <v>49.3</v>
      </c>
      <c r="M83" s="1">
        <f>$O$18*K83/$M$18</f>
        <v>47.1</v>
      </c>
      <c r="N83" s="34">
        <f t="shared" si="22"/>
        <v>4.6709129511677192</v>
      </c>
    </row>
    <row r="84" spans="3:74" ht="16.5" x14ac:dyDescent="0.2">
      <c r="K84" s="1">
        <v>40</v>
      </c>
      <c r="L84" s="1">
        <v>64.3</v>
      </c>
      <c r="M84" s="1">
        <f>$O$18*K84/$M$18</f>
        <v>62.8</v>
      </c>
      <c r="N84" s="34">
        <f t="shared" si="22"/>
        <v>2.3885350318471339</v>
      </c>
    </row>
    <row r="85" spans="3:74" ht="16.5" x14ac:dyDescent="0.2">
      <c r="K85" s="1">
        <v>50</v>
      </c>
      <c r="L85" s="1">
        <v>79.400000000000006</v>
      </c>
      <c r="M85" s="1">
        <f>$O$18*K85/$M$18</f>
        <v>78.5</v>
      </c>
      <c r="N85" s="34">
        <f t="shared" si="22"/>
        <v>1.1464968152866315</v>
      </c>
    </row>
    <row r="86" spans="3:74" ht="16.5" x14ac:dyDescent="0.2">
      <c r="K86" s="1">
        <v>60</v>
      </c>
      <c r="L86" s="1">
        <v>98.8</v>
      </c>
      <c r="M86" s="1">
        <f>$O$18*K86/$M$18</f>
        <v>94.2</v>
      </c>
      <c r="N86" s="34">
        <f t="shared" si="22"/>
        <v>4.8832271762208013</v>
      </c>
    </row>
    <row r="87" spans="3:74" ht="16.5" x14ac:dyDescent="0.2">
      <c r="K87" s="1">
        <v>70</v>
      </c>
      <c r="L87" s="1">
        <v>119.3</v>
      </c>
      <c r="M87" s="1">
        <f>$O$18*K87/$M$18</f>
        <v>109.9</v>
      </c>
      <c r="N87" s="34">
        <f t="shared" si="22"/>
        <v>8.553230209281157</v>
      </c>
    </row>
    <row r="88" spans="3:74" ht="16.5" x14ac:dyDescent="0.2">
      <c r="K88" s="1">
        <v>80</v>
      </c>
      <c r="L88" s="1">
        <v>128.4</v>
      </c>
      <c r="M88" s="1">
        <f>$O$18*K88/$M$18</f>
        <v>125.6</v>
      </c>
      <c r="N88" s="34">
        <f t="shared" si="22"/>
        <v>2.2292993630573341</v>
      </c>
    </row>
    <row r="89" spans="3:74" ht="16.5" x14ac:dyDescent="0.2">
      <c r="K89" s="1">
        <v>90</v>
      </c>
      <c r="L89" s="1">
        <v>146.5</v>
      </c>
      <c r="M89" s="1">
        <f>$O$18*K89/$M$18</f>
        <v>141.30000000000001</v>
      </c>
      <c r="N89" s="34">
        <f t="shared" si="22"/>
        <v>3.6801132342533531</v>
      </c>
    </row>
    <row r="90" spans="3:74" ht="16.5" x14ac:dyDescent="0.2">
      <c r="K90" s="1">
        <v>100</v>
      </c>
      <c r="L90" s="1">
        <v>165.6</v>
      </c>
      <c r="M90" s="1">
        <f>$O$18*K90/$M$18</f>
        <v>157</v>
      </c>
      <c r="N90" s="34">
        <f t="shared" si="22"/>
        <v>5.4777070063694238</v>
      </c>
    </row>
    <row r="91" spans="3:74" ht="16.5" x14ac:dyDescent="0.2">
      <c r="K91" s="1">
        <v>110</v>
      </c>
      <c r="L91" s="1">
        <v>178.4</v>
      </c>
      <c r="M91" s="1">
        <f>$O$18*K91/$M$18</f>
        <v>172.7</v>
      </c>
      <c r="N91" s="34">
        <f t="shared" si="22"/>
        <v>3.3005211349160493</v>
      </c>
    </row>
    <row r="92" spans="3:74" ht="16.5" x14ac:dyDescent="0.2">
      <c r="K92" s="1">
        <v>120</v>
      </c>
      <c r="L92" s="1">
        <v>202.5</v>
      </c>
      <c r="M92" s="1">
        <f>$O$18*K92/$M$18</f>
        <v>188.4</v>
      </c>
      <c r="N92" s="34">
        <f t="shared" si="22"/>
        <v>7.4840764331210163</v>
      </c>
    </row>
    <row r="93" spans="3:74" ht="16.5" x14ac:dyDescent="0.2">
      <c r="K93" s="1">
        <v>130</v>
      </c>
      <c r="L93" s="1">
        <v>217.3</v>
      </c>
      <c r="M93" s="1">
        <f>$O$18*K93/$M$18</f>
        <v>204.1</v>
      </c>
      <c r="N93" s="34">
        <f t="shared" si="22"/>
        <v>6.4674179323860939</v>
      </c>
    </row>
    <row r="94" spans="3:74" ht="16.5" x14ac:dyDescent="0.2">
      <c r="K94" s="1">
        <v>140</v>
      </c>
      <c r="L94" s="1">
        <v>240.2</v>
      </c>
      <c r="M94" s="1">
        <f>$O$18*K94/$M$18</f>
        <v>219.8</v>
      </c>
      <c r="N94" s="34">
        <f t="shared" si="22"/>
        <v>9.2811646951774218</v>
      </c>
    </row>
    <row r="95" spans="3:74" ht="16.5" x14ac:dyDescent="0.2">
      <c r="K95" s="1">
        <v>150</v>
      </c>
      <c r="L95" s="1">
        <v>242.1</v>
      </c>
      <c r="M95" s="1">
        <f>$O$18*K95/$M$18</f>
        <v>235.5</v>
      </c>
      <c r="N95" s="34">
        <f t="shared" si="22"/>
        <v>2.8025477707006345</v>
      </c>
    </row>
    <row r="96" spans="3:74" ht="16.5" x14ac:dyDescent="0.2">
      <c r="E96" s="28" t="s">
        <v>8</v>
      </c>
      <c r="F96" s="28"/>
      <c r="K96" s="1">
        <v>160</v>
      </c>
      <c r="L96" s="1">
        <v>261.5</v>
      </c>
      <c r="M96" s="1">
        <f>$O$18*K96/$M$18</f>
        <v>251.2</v>
      </c>
      <c r="N96" s="34">
        <f t="shared" si="22"/>
        <v>4.1003184713375846</v>
      </c>
    </row>
    <row r="97" spans="5:14" ht="16.5" x14ac:dyDescent="0.2">
      <c r="E97" s="11" t="s">
        <v>1</v>
      </c>
      <c r="F97" s="11" t="s">
        <v>0</v>
      </c>
      <c r="K97" s="1">
        <v>170</v>
      </c>
      <c r="L97" s="1">
        <v>283.7</v>
      </c>
      <c r="M97" s="1">
        <f>$O$18*K97/$M$18</f>
        <v>266.89999999999998</v>
      </c>
      <c r="N97" s="34">
        <f t="shared" si="22"/>
        <v>6.2944923192206863</v>
      </c>
    </row>
    <row r="98" spans="5:14" ht="16.5" x14ac:dyDescent="0.2">
      <c r="E98" s="10">
        <v>50</v>
      </c>
      <c r="F98" s="10">
        <v>84001</v>
      </c>
      <c r="K98" s="1">
        <v>180</v>
      </c>
      <c r="L98" s="1">
        <v>294.60000000000002</v>
      </c>
      <c r="M98" s="1">
        <f>$O$18*K98/$M$18</f>
        <v>282.60000000000002</v>
      </c>
      <c r="N98" s="34">
        <f t="shared" si="22"/>
        <v>4.2462845010615711</v>
      </c>
    </row>
    <row r="99" spans="5:14" ht="16.5" x14ac:dyDescent="0.2">
      <c r="E99" s="10">
        <f>E98+10</f>
        <v>60</v>
      </c>
      <c r="F99" s="10">
        <v>72001</v>
      </c>
      <c r="K99" s="1">
        <v>190</v>
      </c>
      <c r="L99" s="1">
        <v>315.89999999999998</v>
      </c>
      <c r="M99" s="1">
        <f>$O$18*K99/$M$18</f>
        <v>298.3</v>
      </c>
      <c r="N99" s="34">
        <f t="shared" si="22"/>
        <v>5.9001005698960665</v>
      </c>
    </row>
    <row r="100" spans="5:14" ht="16.5" x14ac:dyDescent="0.2">
      <c r="E100" s="10">
        <f t="shared" ref="E100:E111" si="23">E99+10</f>
        <v>70</v>
      </c>
      <c r="F100" s="10">
        <v>62001</v>
      </c>
      <c r="K100" s="1">
        <v>200</v>
      </c>
      <c r="L100" s="1">
        <v>325.3</v>
      </c>
      <c r="M100" s="1">
        <f>$O$18*K100/$M$18</f>
        <v>314</v>
      </c>
      <c r="N100" s="34">
        <f t="shared" si="22"/>
        <v>3.5987261146496849</v>
      </c>
    </row>
    <row r="101" spans="5:14" x14ac:dyDescent="0.2">
      <c r="E101" s="10">
        <f t="shared" si="23"/>
        <v>80</v>
      </c>
      <c r="F101" s="10">
        <v>56001</v>
      </c>
    </row>
    <row r="102" spans="5:14" x14ac:dyDescent="0.2">
      <c r="E102" s="10">
        <f t="shared" si="23"/>
        <v>90</v>
      </c>
      <c r="F102" s="10">
        <v>49001</v>
      </c>
    </row>
    <row r="103" spans="5:14" x14ac:dyDescent="0.2">
      <c r="E103" s="10">
        <f t="shared" si="23"/>
        <v>100</v>
      </c>
      <c r="F103" s="10">
        <v>43001</v>
      </c>
    </row>
    <row r="104" spans="5:14" x14ac:dyDescent="0.2">
      <c r="E104" s="10">
        <f t="shared" si="23"/>
        <v>110</v>
      </c>
      <c r="F104" s="10">
        <v>42001</v>
      </c>
    </row>
    <row r="105" spans="5:14" x14ac:dyDescent="0.2">
      <c r="E105" s="10">
        <f t="shared" si="23"/>
        <v>120</v>
      </c>
      <c r="F105" s="10">
        <v>41001</v>
      </c>
    </row>
    <row r="106" spans="5:14" x14ac:dyDescent="0.2">
      <c r="E106" s="10">
        <f t="shared" si="23"/>
        <v>130</v>
      </c>
      <c r="F106" s="10">
        <v>37001</v>
      </c>
    </row>
    <row r="107" spans="5:14" x14ac:dyDescent="0.2">
      <c r="E107" s="10">
        <f t="shared" si="23"/>
        <v>140</v>
      </c>
    </row>
    <row r="108" spans="5:14" x14ac:dyDescent="0.2">
      <c r="E108" s="10">
        <f t="shared" si="23"/>
        <v>150</v>
      </c>
    </row>
    <row r="109" spans="5:14" x14ac:dyDescent="0.2">
      <c r="E109" s="10">
        <f t="shared" si="23"/>
        <v>160</v>
      </c>
    </row>
    <row r="110" spans="5:14" x14ac:dyDescent="0.2">
      <c r="E110" s="10">
        <f t="shared" si="23"/>
        <v>170</v>
      </c>
    </row>
    <row r="111" spans="5:14" x14ac:dyDescent="0.2">
      <c r="E111" s="10">
        <f t="shared" si="23"/>
        <v>180</v>
      </c>
    </row>
    <row r="112" spans="5:14" x14ac:dyDescent="0.2">
      <c r="E112" s="10"/>
    </row>
    <row r="113" spans="5:5" x14ac:dyDescent="0.2">
      <c r="E113" s="10"/>
    </row>
    <row r="114" spans="5:5" x14ac:dyDescent="0.2">
      <c r="E114" s="10"/>
    </row>
    <row r="115" spans="5:5" x14ac:dyDescent="0.2">
      <c r="E115" s="10"/>
    </row>
    <row r="116" spans="5:5" x14ac:dyDescent="0.2">
      <c r="E116" s="10"/>
    </row>
  </sheetData>
  <mergeCells count="28">
    <mergeCell ref="Z62:AC62"/>
    <mergeCell ref="AE52:AI52"/>
    <mergeCell ref="AF53:AI53"/>
    <mergeCell ref="BA5:BB5"/>
    <mergeCell ref="E96:F96"/>
    <mergeCell ref="AE5:AF5"/>
    <mergeCell ref="E35:I35"/>
    <mergeCell ref="F36:I36"/>
    <mergeCell ref="E34:I34"/>
    <mergeCell ref="E44:I44"/>
    <mergeCell ref="F6:H6"/>
    <mergeCell ref="F16:I16"/>
    <mergeCell ref="E15:I15"/>
    <mergeCell ref="E25:I25"/>
    <mergeCell ref="F26:I26"/>
    <mergeCell ref="Y43:AC43"/>
    <mergeCell ref="Z44:AC44"/>
    <mergeCell ref="Y52:AC52"/>
    <mergeCell ref="Z53:AC53"/>
    <mergeCell ref="Y61:AC61"/>
    <mergeCell ref="BS6:BT6"/>
    <mergeCell ref="BM24:BP24"/>
    <mergeCell ref="BL32:BP32"/>
    <mergeCell ref="BL5:BP5"/>
    <mergeCell ref="BM6:BP6"/>
    <mergeCell ref="BL14:BP14"/>
    <mergeCell ref="BM15:BP15"/>
    <mergeCell ref="BL23:BP23"/>
  </mergeCells>
  <phoneticPr fontId="1" type="noConversion"/>
  <conditionalFormatting sqref="BM73:BV82">
    <cfRule type="colorScale" priority="15">
      <colorScale>
        <cfvo type="min"/>
        <cfvo type="max"/>
        <color rgb="FFFCFCFF"/>
        <color rgb="FF63BE7B"/>
      </colorScale>
    </cfRule>
  </conditionalFormatting>
  <conditionalFormatting sqref="L74:U77">
    <cfRule type="colorScale" priority="14">
      <colorScale>
        <cfvo type="min"/>
        <cfvo type="max"/>
        <color rgb="FFFCFCFF"/>
        <color rgb="FF63BE7B"/>
      </colorScale>
    </cfRule>
  </conditionalFormatting>
  <conditionalFormatting sqref="K81:N100">
    <cfRule type="colorScale" priority="13">
      <colorScale>
        <cfvo type="min"/>
        <cfvo type="max"/>
        <color rgb="FFFCFCFF"/>
        <color rgb="FF63BE7B"/>
      </colorScale>
    </cfRule>
  </conditionalFormatting>
  <conditionalFormatting sqref="U7:W16">
    <cfRule type="colorScale" priority="12">
      <colorScale>
        <cfvo type="min"/>
        <cfvo type="max"/>
        <color rgb="FFFCFCFF"/>
        <color rgb="FFF8696B"/>
      </colorScale>
    </cfRule>
  </conditionalFormatting>
  <conditionalFormatting sqref="U18:W28">
    <cfRule type="colorScale" priority="11">
      <colorScale>
        <cfvo type="min"/>
        <cfvo type="max"/>
        <color rgb="FFFCFCFF"/>
        <color rgb="FFF8696B"/>
      </colorScale>
    </cfRule>
  </conditionalFormatting>
  <conditionalFormatting sqref="Z21:AC30">
    <cfRule type="colorScale" priority="10">
      <colorScale>
        <cfvo type="min"/>
        <cfvo type="max"/>
        <color rgb="FFFCFCFF"/>
        <color rgb="FF63BE7B"/>
      </colorScale>
    </cfRule>
  </conditionalFormatting>
  <conditionalFormatting sqref="Z8:AC17">
    <cfRule type="colorScale" priority="9">
      <colorScale>
        <cfvo type="min"/>
        <cfvo type="max"/>
        <color rgb="FFFCFCFF"/>
        <color rgb="FF63BE7B"/>
      </colorScale>
    </cfRule>
  </conditionalFormatting>
  <conditionalFormatting sqref="BE7:BH16">
    <cfRule type="colorScale" priority="8">
      <colorScale>
        <cfvo type="min"/>
        <cfvo type="max"/>
        <color rgb="FFFCFCFF"/>
        <color rgb="FF63BE7B"/>
      </colorScale>
    </cfRule>
  </conditionalFormatting>
  <conditionalFormatting sqref="BE18:BH27">
    <cfRule type="colorScale" priority="7">
      <colorScale>
        <cfvo type="min"/>
        <cfvo type="max"/>
        <color rgb="FFFCFCFF"/>
        <color rgb="FF63BE7B"/>
      </colorScale>
    </cfRule>
  </conditionalFormatting>
  <conditionalFormatting sqref="AI7:AL16">
    <cfRule type="colorScale" priority="5">
      <colorScale>
        <cfvo type="min"/>
        <cfvo type="max"/>
        <color rgb="FFFCFCFF"/>
        <color rgb="FF63BE7B"/>
      </colorScale>
    </cfRule>
  </conditionalFormatting>
  <conditionalFormatting sqref="AO7:AR16">
    <cfRule type="colorScale" priority="4">
      <colorScale>
        <cfvo type="min"/>
        <cfvo type="max"/>
        <color rgb="FFFCFCFF"/>
        <color rgb="FF63BE7B"/>
      </colorScale>
    </cfRule>
  </conditionalFormatting>
  <conditionalFormatting sqref="AV30:AY39">
    <cfRule type="colorScale" priority="3">
      <colorScale>
        <cfvo type="min"/>
        <cfvo type="max"/>
        <color rgb="FFFCFCFF"/>
        <color rgb="FF63BE7B"/>
      </colorScale>
    </cfRule>
  </conditionalFormatting>
  <conditionalFormatting sqref="AZ37:BC46">
    <cfRule type="colorScale" priority="2">
      <colorScale>
        <cfvo type="min"/>
        <cfvo type="max"/>
        <color rgb="FFFCFCFF"/>
        <color rgb="FF63BE7B"/>
      </colorScale>
    </cfRule>
  </conditionalFormatting>
  <conditionalFormatting sqref="AV7:AY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Lee</dc:creator>
  <cp:lastModifiedBy>Wenjun Lee</cp:lastModifiedBy>
  <dcterms:created xsi:type="dcterms:W3CDTF">2025-05-13T02:18:11Z</dcterms:created>
  <dcterms:modified xsi:type="dcterms:W3CDTF">2025-05-18T13:42:16Z</dcterms:modified>
</cp:coreProperties>
</file>