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n\OneDrive\เดสก์ท็อป\Punch\All Project\"/>
    </mc:Choice>
  </mc:AlternateContent>
  <xr:revisionPtr revIDLastSave="0" documentId="8_{854D0FDB-33B4-4948-A902-E3DA97CC3E3D}" xr6:coauthVersionLast="47" xr6:coauthVersionMax="47" xr10:uidLastSave="{00000000-0000-0000-0000-000000000000}"/>
  <bookViews>
    <workbookView xWindow="-120" yWindow="-120" windowWidth="29040" windowHeight="15720" xr2:uid="{FD32C83F-7465-324B-9781-C29D72808B65}"/>
  </bookViews>
  <sheets>
    <sheet name="Project282(4)" sheetId="1" r:id="rId1"/>
    <sheet name="Agoda" sheetId="3" r:id="rId2"/>
    <sheet name="Traveloka" sheetId="4" r:id="rId3"/>
    <sheet name="Booking.com" sheetId="5" r:id="rId4"/>
  </sheets>
  <definedNames>
    <definedName name="_xlnm._FilterDatabase" localSheetId="0" hidden="1">'Project282(4)'!$A$1:$F$101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5" l="1"/>
  <c r="I21" i="5"/>
  <c r="H20" i="5"/>
  <c r="I20" i="5"/>
  <c r="G20" i="5"/>
  <c r="F20" i="5"/>
  <c r="I13" i="5"/>
  <c r="I14" i="5"/>
  <c r="I15" i="5"/>
  <c r="I16" i="5"/>
  <c r="I17" i="5"/>
  <c r="I18" i="5"/>
  <c r="I19" i="5"/>
  <c r="I12" i="5"/>
  <c r="I12" i="4"/>
  <c r="H13" i="5"/>
  <c r="H14" i="5"/>
  <c r="H15" i="5"/>
  <c r="H16" i="5"/>
  <c r="H17" i="5"/>
  <c r="H18" i="5"/>
  <c r="H19" i="5"/>
  <c r="H12" i="5"/>
  <c r="G13" i="5"/>
  <c r="G14" i="5"/>
  <c r="G15" i="5"/>
  <c r="G16" i="5"/>
  <c r="G17" i="5"/>
  <c r="G18" i="5"/>
  <c r="G19" i="5"/>
  <c r="G12" i="5"/>
  <c r="F13" i="5"/>
  <c r="F14" i="5"/>
  <c r="F15" i="5"/>
  <c r="F16" i="5"/>
  <c r="F17" i="5"/>
  <c r="F18" i="5"/>
  <c r="F19" i="5"/>
  <c r="F12" i="5"/>
  <c r="E13" i="5"/>
  <c r="E14" i="5"/>
  <c r="E15" i="5"/>
  <c r="E16" i="5"/>
  <c r="E17" i="5"/>
  <c r="E18" i="5"/>
  <c r="E19" i="5"/>
  <c r="E12" i="5"/>
  <c r="D13" i="5"/>
  <c r="D14" i="5"/>
  <c r="D15" i="5"/>
  <c r="D16" i="5"/>
  <c r="D17" i="5"/>
  <c r="D18" i="5"/>
  <c r="D19" i="5"/>
  <c r="D12" i="5"/>
  <c r="D9" i="5"/>
  <c r="D8" i="5"/>
  <c r="D7" i="5"/>
  <c r="D6" i="5"/>
  <c r="D5" i="5"/>
  <c r="D4" i="5"/>
  <c r="D3" i="5"/>
  <c r="D2" i="5"/>
  <c r="D1" i="5"/>
  <c r="I22" i="4"/>
  <c r="I21" i="4"/>
  <c r="H20" i="4"/>
  <c r="I20" i="4" s="1"/>
  <c r="G20" i="4"/>
  <c r="F20" i="4"/>
  <c r="I13" i="4"/>
  <c r="I14" i="4"/>
  <c r="I15" i="4"/>
  <c r="I16" i="4"/>
  <c r="I17" i="4"/>
  <c r="I18" i="4"/>
  <c r="I19" i="4"/>
  <c r="H13" i="4"/>
  <c r="H14" i="4"/>
  <c r="H15" i="4"/>
  <c r="H16" i="4"/>
  <c r="H17" i="4"/>
  <c r="H18" i="4"/>
  <c r="H19" i="4"/>
  <c r="H12" i="4"/>
  <c r="G13" i="4"/>
  <c r="G14" i="4"/>
  <c r="G15" i="4"/>
  <c r="G16" i="4"/>
  <c r="G17" i="4"/>
  <c r="G18" i="4"/>
  <c r="G19" i="4"/>
  <c r="G12" i="4"/>
  <c r="F13" i="4"/>
  <c r="F14" i="4"/>
  <c r="F15" i="4"/>
  <c r="F16" i="4"/>
  <c r="F17" i="4"/>
  <c r="F18" i="4"/>
  <c r="F19" i="4"/>
  <c r="F12" i="4"/>
  <c r="E13" i="4"/>
  <c r="E14" i="4"/>
  <c r="E15" i="4"/>
  <c r="E16" i="4"/>
  <c r="E17" i="4"/>
  <c r="E18" i="4"/>
  <c r="E19" i="4"/>
  <c r="D19" i="4"/>
  <c r="D13" i="4"/>
  <c r="D14" i="4"/>
  <c r="D15" i="4"/>
  <c r="D16" i="4"/>
  <c r="D17" i="4"/>
  <c r="D18" i="4"/>
  <c r="E12" i="4"/>
  <c r="D12" i="4"/>
  <c r="D9" i="4"/>
  <c r="D8" i="4"/>
  <c r="D7" i="4"/>
  <c r="D6" i="4"/>
  <c r="D5" i="4"/>
  <c r="D4" i="4"/>
  <c r="D3" i="4"/>
  <c r="D2" i="4"/>
  <c r="D1" i="4"/>
  <c r="I22" i="3"/>
  <c r="I20" i="3"/>
  <c r="I13" i="3"/>
  <c r="I14" i="3"/>
  <c r="I15" i="3"/>
  <c r="I16" i="3"/>
  <c r="I17" i="3"/>
  <c r="I18" i="3"/>
  <c r="I19" i="3"/>
  <c r="I12" i="3"/>
  <c r="H20" i="3"/>
  <c r="H13" i="3"/>
  <c r="H14" i="3"/>
  <c r="H15" i="3"/>
  <c r="H16" i="3"/>
  <c r="H17" i="3"/>
  <c r="H18" i="3"/>
  <c r="H19" i="3"/>
  <c r="H12" i="3"/>
  <c r="G20" i="3"/>
  <c r="G13" i="3"/>
  <c r="G14" i="3"/>
  <c r="G15" i="3"/>
  <c r="G16" i="3"/>
  <c r="G17" i="3"/>
  <c r="G18" i="3"/>
  <c r="G19" i="3"/>
  <c r="G12" i="3"/>
  <c r="F20" i="3"/>
  <c r="F13" i="3"/>
  <c r="F14" i="3"/>
  <c r="F15" i="3"/>
  <c r="F16" i="3"/>
  <c r="F17" i="3"/>
  <c r="F18" i="3"/>
  <c r="F19" i="3"/>
  <c r="F12" i="3"/>
  <c r="E13" i="3"/>
  <c r="D14" i="3"/>
  <c r="E14" i="3" s="1"/>
  <c r="D15" i="3" s="1"/>
  <c r="E15" i="3" s="1"/>
  <c r="D16" i="3" s="1"/>
  <c r="E16" i="3" s="1"/>
  <c r="D17" i="3" s="1"/>
  <c r="E17" i="3" s="1"/>
  <c r="D18" i="3" s="1"/>
  <c r="E18" i="3" s="1"/>
  <c r="D19" i="3" s="1"/>
  <c r="E19" i="3" s="1"/>
  <c r="D13" i="3"/>
  <c r="E12" i="3"/>
  <c r="D12" i="3"/>
  <c r="D9" i="3"/>
  <c r="D8" i="3"/>
  <c r="D7" i="3"/>
  <c r="D6" i="3"/>
  <c r="D5" i="3"/>
  <c r="D1" i="3"/>
  <c r="D4" i="3"/>
  <c r="D3" i="3"/>
  <c r="D2" i="3"/>
</calcChain>
</file>

<file path=xl/sharedStrings.xml><?xml version="1.0" encoding="utf-8"?>
<sst xmlns="http://schemas.openxmlformats.org/spreadsheetml/2006/main" count="331" uniqueCount="144">
  <si>
    <t>Date</t>
  </si>
  <si>
    <t>Pool Villa name</t>
  </si>
  <si>
    <t>Agoda</t>
  </si>
  <si>
    <t>Traveloka</t>
  </si>
  <si>
    <t>Booking.com</t>
  </si>
  <si>
    <t>Marrakesh Hua Hin Resort&amp;spa</t>
  </si>
  <si>
    <t>Avila Resort Pattaya</t>
  </si>
  <si>
    <t xml:space="preserve">Sea Two Pool Villa </t>
  </si>
  <si>
    <t>Manhattan Pattaya Hotel</t>
  </si>
  <si>
    <t>Turtle's Cove</t>
  </si>
  <si>
    <t>Royal Cliff Beach Hotel Pattaya</t>
  </si>
  <si>
    <t>The Gems Mining Pool Villas Pattaya SHA Extra Plus</t>
  </si>
  <si>
    <t>KW pool villa pattaya</t>
  </si>
  <si>
    <t>Exquisite Pool Villa K</t>
  </si>
  <si>
    <t>Baba Beach Club Hua Hin ChaAm Luxury</t>
  </si>
  <si>
    <t>The X10 Nordic Tent and Glamping Pool Villa</t>
  </si>
  <si>
    <t>Paradise Pool Villa Pattaya in Tropicana Village</t>
  </si>
  <si>
    <t>La Miniera Pool Villas Pattaya</t>
  </si>
  <si>
    <t>The Gems Mining Pool Villas Pattaya</t>
  </si>
  <si>
    <t>Bella Villa Cabana</t>
  </si>
  <si>
    <t>Atlantis Condo Resort jomtien</t>
  </si>
  <si>
    <t xml:space="preserve">The Peri Hotel Hua Hin </t>
  </si>
  <si>
    <t xml:space="preserve">Baan San Kraam </t>
  </si>
  <si>
    <t>Veranda Resort&amp;Villas Hua Hin Cha Am</t>
  </si>
  <si>
    <t>Putahracsa Hua Hin</t>
  </si>
  <si>
    <t>Pinnacle Grand Jomtien Resort and Beach Club</t>
  </si>
  <si>
    <t>Cross Pattaya Pratamnak</t>
  </si>
  <si>
    <t>Ana Anan Resort&amp;Villas Pattaya</t>
  </si>
  <si>
    <t>Ace of Hua Hin Resort</t>
  </si>
  <si>
    <t>The Standard Hua Hin</t>
  </si>
  <si>
    <t>Centara Q Resort Rayong</t>
  </si>
  <si>
    <t>Holiday Inn &amp; suites Sriracha Laemchabang</t>
  </si>
  <si>
    <t>Arize Hotel Sri Racha</t>
  </si>
  <si>
    <t>Sea Sand Trees</t>
  </si>
  <si>
    <t xml:space="preserve">Phuket Kata Resotel </t>
  </si>
  <si>
    <t>Mercure Rayong Lomtalay Villas&amp;Resort</t>
  </si>
  <si>
    <t>Foto Hotel Phuket</t>
  </si>
  <si>
    <t>Wora Bura Hua Hin Resort&amp;Spa</t>
  </si>
  <si>
    <t>Best Western Plus Carapace Hotel Hua Hin</t>
  </si>
  <si>
    <t xml:space="preserve">Cher Resort </t>
  </si>
  <si>
    <t>VALA Hua Hin - Nu Chapter Hotels</t>
  </si>
  <si>
    <t>Sheraton Hua Hin Resort &amp; Spa</t>
  </si>
  <si>
    <t>Crystal Hotel Hat Yai</t>
  </si>
  <si>
    <t>Kantary Bay Hotel Rayong</t>
  </si>
  <si>
    <t>Rayong Marriott Resort&amp;Spa</t>
  </si>
  <si>
    <t>Aksorn Rayong ,The Vitality Collection</t>
  </si>
  <si>
    <t>Hyatt Regency Koh Samui</t>
  </si>
  <si>
    <t>Villa Seville Hua Hin</t>
  </si>
  <si>
    <t>Marrakesh huahin</t>
  </si>
  <si>
    <t>Devasom Hua Hin Resort</t>
  </si>
  <si>
    <t>VALA Hua Hin</t>
  </si>
  <si>
    <t xml:space="preserve">     14/10/2023</t>
  </si>
  <si>
    <t>The GEMS MINING Pool Villas Pattaya </t>
  </si>
  <si>
    <t xml:space="preserve">      16/10/2023</t>
  </si>
  <si>
    <t>Bayphere Pattaya Hotel</t>
  </si>
  <si>
    <t>Grande Centre Point Space Pattaya</t>
  </si>
  <si>
    <t>Centre Point Prime Hotel Pattaya</t>
  </si>
  <si>
    <t xml:space="preserve">      18/10/2023</t>
  </si>
  <si>
    <t>Arcadia Beach Resort Pattaya</t>
  </si>
  <si>
    <t>Andamantra Resort and Villa Phuket</t>
  </si>
  <si>
    <t>The Crest Santora Huahin</t>
  </si>
  <si>
    <t xml:space="preserve">      20/10/2023</t>
  </si>
  <si>
    <t>Chom View Hotel</t>
  </si>
  <si>
    <t xml:space="preserve">Regent Chaam - Hua Hin </t>
  </si>
  <si>
    <t>Springfield @ Sea Resort &amp; Spa </t>
  </si>
  <si>
    <t xml:space="preserve">      22/10/2023</t>
  </si>
  <si>
    <t>Hilton Hua Hin Resort &amp; Spa</t>
  </si>
  <si>
    <t>Mida De Sea Hua Hin</t>
  </si>
  <si>
    <t xml:space="preserve">GOLDEN SEA HUA HIN </t>
  </si>
  <si>
    <t xml:space="preserve">      24/10/2023</t>
  </si>
  <si>
    <t>Holiday Inn Resort Vana Nava Hua Hin</t>
  </si>
  <si>
    <t xml:space="preserve">Ayrest Hua Hin Hotel </t>
  </si>
  <si>
    <t xml:space="preserve">      26/10/2023</t>
  </si>
  <si>
    <t>First Choice Suites</t>
  </si>
  <si>
    <t>dusitD2 Hua Hin</t>
  </si>
  <si>
    <t>RELO' The Urban Escape</t>
  </si>
  <si>
    <t>villa The wave 2 Residence</t>
  </si>
  <si>
    <t>Villa Palavee(A2)</t>
  </si>
  <si>
    <t>Villa Palavee(B1)</t>
  </si>
  <si>
    <t>Penthouse Savoye(Family Penthouse)</t>
  </si>
  <si>
    <t>Villa Raeya(Family Villa)</t>
  </si>
  <si>
    <t>The Apex private pool villa krabi (Villa with private pool)</t>
  </si>
  <si>
    <t>The Apex private pool villa krabi (Two-Bedroom Villa with Large Private Pool)</t>
  </si>
  <si>
    <t>The Apex private pool villa krabi (Conecting Villa with two Private Pools)</t>
  </si>
  <si>
    <t>Colibri Pool Villa Pataya</t>
  </si>
  <si>
    <t>Hideaway Lake Villa by Cozy Lake</t>
  </si>
  <si>
    <t>Aonang Oscar Pool Villa (Three-Bedroom Villa with Private Pool)</t>
  </si>
  <si>
    <t>Aonang Oscar Pool Villa (Four-Bedroom Villa with Private Pool)</t>
  </si>
  <si>
    <t>Aonang Oscar Pool Villa (Frive-Bedroom Villa with Private Pool)</t>
  </si>
  <si>
    <t>The best Aonang Villas ( Villla with Private Pool)</t>
  </si>
  <si>
    <t>Alisea Pool Villas (3 Bedroom Pool Villas)</t>
  </si>
  <si>
    <t>Sivana Villas Hua Hin</t>
  </si>
  <si>
    <t>So Cool Pool Villa Hua Hin</t>
  </si>
  <si>
    <t>Le leaf HUA-HIN</t>
  </si>
  <si>
    <t>PK Hua Hin Pool Villa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</si>
  <si>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</si>
  <si>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</si>
  <si>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</si>
  <si>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</si>
  <si>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</si>
  <si>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</si>
  <si>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</si>
  <si>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</si>
  <si>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</si>
  <si>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</si>
  <si>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</si>
  <si>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</si>
  <si>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</si>
  <si>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</si>
  <si>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</si>
  <si>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</si>
  <si>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</si>
  <si>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</si>
  <si>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</si>
  <si>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</si>
  <si>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</si>
  <si>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</si>
  <si>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</si>
  <si>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Sample Size</t>
  </si>
  <si>
    <t>Minimum</t>
  </si>
  <si>
    <t>Maximum</t>
  </si>
  <si>
    <t>Range</t>
  </si>
  <si>
    <t>Cell Length</t>
  </si>
  <si>
    <t>Number of cells</t>
  </si>
  <si>
    <t>Corrected Cell Length</t>
  </si>
  <si>
    <t>Mean</t>
  </si>
  <si>
    <t>Standard Deviation</t>
  </si>
  <si>
    <t>1st Cell</t>
  </si>
  <si>
    <t>Cell Start</t>
  </si>
  <si>
    <t>Cell End</t>
  </si>
  <si>
    <t>Probability</t>
  </si>
  <si>
    <t>Expected Frequency, E</t>
  </si>
  <si>
    <t>Observed Frequency, O</t>
  </si>
  <si>
    <t>2nd Cell</t>
  </si>
  <si>
    <t>3rd Cell</t>
  </si>
  <si>
    <t>4th Cell</t>
  </si>
  <si>
    <t>5th Cell</t>
  </si>
  <si>
    <t>6th Cell</t>
  </si>
  <si>
    <t>7th Cell</t>
  </si>
  <si>
    <t>8th Cell</t>
  </si>
  <si>
    <t>Chi-Square</t>
  </si>
  <si>
    <t>(E-O)^2/E</t>
  </si>
  <si>
    <t>Degree of freedom (Number of cells-1)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</si>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</sst>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202124"/>
      <name val="Calibri"/>
      <family val="2"/>
      <scheme val="minor"/>
    </font>
    <font>
      <sz val="12"/>
      <color rgb="FF26262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3121A"/>
      <name val="Calibri"/>
      <family val="2"/>
      <scheme val="minor"/>
    </font>
    <font>
      <sz val="12"/>
      <color rgb="FF202124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9FA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4" fontId="0" fillId="0" borderId="0" xfId="0" applyNumberFormat="1"/>
    <xf numFmtId="0" fontId="4" fillId="0" borderId="0" xfId="0" applyFont="1"/>
    <xf numFmtId="0" fontId="4" fillId="2" borderId="0" xfId="0" applyFont="1" applyFill="1" applyAlignment="1">
      <alignment wrapText="1"/>
    </xf>
    <xf numFmtId="0" fontId="5" fillId="3" borderId="0" xfId="0" applyFont="1" applyFill="1"/>
    <xf numFmtId="18" fontId="0" fillId="0" borderId="0" xfId="0" applyNumberFormat="1"/>
    <xf numFmtId="20" fontId="0" fillId="0" borderId="0" xfId="0" applyNumberFormat="1"/>
    <xf numFmtId="14" fontId="0" fillId="0" borderId="0" xfId="0" applyNumberFormat="1" applyAlignment="1">
      <alignment horizontal="right" wrapText="1"/>
    </xf>
    <xf numFmtId="0" fontId="6" fillId="0" borderId="0" xfId="0" applyFont="1"/>
    <xf numFmtId="0" fontId="7" fillId="0" borderId="0" xfId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4" fillId="3" borderId="0" xfId="0" applyFont="1" applyFill="1"/>
    <xf numFmtId="4" fontId="1" fillId="0" borderId="0" xfId="0" applyNumberFormat="1" applyFont="1"/>
    <xf numFmtId="0" fontId="0" fillId="0" borderId="1" xfId="0" applyBorder="1"/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right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ooking.com/hotel/th/centre-point-pattaya.th.html?label=th-th-booking-desktop-tA382_ELhBpkl1Vh3rfaagS652796015253%253Apl%253Ata%253Ap1%253Ap2%253Aac%253Aap%253Aneg%253Afi%253Atikwd-65526620%253Alp9073373%253Ali%253Adec%253Adm&amp;sid=78672788da90ea9e540c863148004997&amp;aid=2311236&amp;ucfs=1&amp;arphpl=1&amp;checkin=2023-09-16&amp;checkout=2023-09-17&amp;dest_id=900050892&amp;dest_type=city&amp;group_adults=6&amp;req_adults=6&amp;no_rooms=1&amp;group_children=0&amp;req_children=0&amp;hpos=1&amp;hapos=1&amp;sr_order=popularity&amp;srpvid=228d63377df602f3&amp;srepoch=1693750002&amp;all_sr_blocks=409046610_125016574_0_2_0&amp;highlighted_blocks=409046610_125016574_0_2_0&amp;matching_block_id=409046610_125016574_0_2_0&amp;sr_pri_blocks=409046610_125016574_0_2_0__840000&amp;from_sustainable_property_sr=1&amp;from=searchresults" TargetMode="External"/><Relationship Id="rId1" Type="http://schemas.openxmlformats.org/officeDocument/2006/relationships/hyperlink" Target="https://www.booking.com/hotel/th/marrakesh-huahin-4bedrooms-with-seaview-248.th.html?label=th-th-booking-desktop-tA382_ELhBpkl1Vh3rfaagS652796015253%3Apl%3Ata%3Ap1%3Ap2%3Aac%3Aap%3Aneg%3Afi%3Atikwd-65526620%3Alp9074439%3Ali%3Adec%3Adm&amp;aid=2311236&amp;ucfs=1&amp;arphpl=1&amp;checkin=2023-10-09&amp;checkout=2023-10-10&amp;dest_id=7617525&amp;dest_type=hotel&amp;group_adults=6&amp;req_adults=6&amp;no_rooms=1&amp;group_children=0&amp;req_children=0&amp;hpos=5&amp;hapos=5&amp;sr_order=popularity&amp;srpvid=0f1e2b6444950209&amp;srepoch=1693721420&amp;all_sr_blocks=482245601_278392429_8_0_0&amp;highlighted_blocks=482245601_278392429_8_0_0&amp;matching_block_id=482245601_278392429_8_0_0&amp;sr_pri_blocks=482245601_278392429_8_0_0__939600&amp;from_sustainable_property_sr=1&amp;from=search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2CEF-B98B-9849-9A8D-1C5909C31BBB}">
  <dimension ref="A1:AB158"/>
  <sheetViews>
    <sheetView tabSelected="1" topLeftCell="B1" zoomScale="125" workbookViewId="0">
      <selection activeCell="G2" sqref="G2"/>
    </sheetView>
  </sheetViews>
  <sheetFormatPr defaultColWidth="11" defaultRowHeight="15.75" x14ac:dyDescent="0.25"/>
  <cols>
    <col min="1" max="1" width="13" customWidth="1"/>
    <col min="2" max="2" width="64.5" customWidth="1"/>
    <col min="3" max="3" width="14.625" customWidth="1"/>
    <col min="4" max="4" width="13.5" bestFit="1" customWidth="1"/>
    <col min="5" max="5" width="16.125" customWidth="1"/>
    <col min="7" max="7" width="30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s="1">
        <v>45161</v>
      </c>
      <c r="B2" t="s">
        <v>5</v>
      </c>
      <c r="C2" s="2">
        <v>3897</v>
      </c>
      <c r="D2" s="2">
        <v>4431</v>
      </c>
      <c r="E2" s="2">
        <v>4587</v>
      </c>
      <c r="G2" t="s">
        <v>95</v>
      </c>
    </row>
    <row r="3" spans="1:13" x14ac:dyDescent="0.25">
      <c r="A3" s="1">
        <v>45162</v>
      </c>
      <c r="B3" t="s">
        <v>6</v>
      </c>
      <c r="C3" s="2">
        <v>4722</v>
      </c>
      <c r="D3" s="2">
        <v>5200</v>
      </c>
      <c r="E3" s="2">
        <v>5525</v>
      </c>
    </row>
    <row r="4" spans="1:13" ht="16.5" thickBot="1" x14ac:dyDescent="0.3">
      <c r="A4" s="1">
        <v>45162</v>
      </c>
      <c r="B4" s="8" t="s">
        <v>7</v>
      </c>
      <c r="C4" s="2">
        <v>8602</v>
      </c>
      <c r="D4" s="2">
        <v>8935</v>
      </c>
      <c r="E4" s="2">
        <v>9934</v>
      </c>
      <c r="G4" t="s">
        <v>96</v>
      </c>
    </row>
    <row r="5" spans="1:13" x14ac:dyDescent="0.25">
      <c r="A5" s="1">
        <v>45162</v>
      </c>
      <c r="B5" s="10" t="s">
        <v>8</v>
      </c>
      <c r="C5" s="2">
        <v>6800</v>
      </c>
      <c r="D5" s="7">
        <v>7407.72</v>
      </c>
      <c r="E5" s="2">
        <v>4231</v>
      </c>
      <c r="G5" s="21" t="s">
        <v>97</v>
      </c>
      <c r="H5" s="21" t="s">
        <v>98</v>
      </c>
      <c r="I5" s="21" t="s">
        <v>99</v>
      </c>
      <c r="J5" s="21" t="s">
        <v>100</v>
      </c>
      <c r="K5" s="21" t="s">
        <v>101</v>
      </c>
    </row>
    <row r="6" spans="1:13" ht="15" customHeight="1" x14ac:dyDescent="0.25">
      <c r="A6" s="1">
        <v>45163</v>
      </c>
      <c r="B6" t="s">
        <v>9</v>
      </c>
      <c r="C6" s="2">
        <v>8331</v>
      </c>
      <c r="D6" s="2">
        <v>8742.1200000000008</v>
      </c>
      <c r="E6" s="2">
        <v>9000</v>
      </c>
      <c r="G6" t="s">
        <v>2</v>
      </c>
      <c r="H6">
        <v>100</v>
      </c>
      <c r="I6">
        <v>556855.47</v>
      </c>
      <c r="J6">
        <v>5568.5546999999997</v>
      </c>
      <c r="K6">
        <v>25272229.004259504</v>
      </c>
    </row>
    <row r="7" spans="1:13" ht="17.100000000000001" customHeight="1" x14ac:dyDescent="0.25">
      <c r="A7" s="1">
        <v>45164</v>
      </c>
      <c r="B7" s="10" t="s">
        <v>10</v>
      </c>
      <c r="C7" s="2">
        <v>6800</v>
      </c>
      <c r="D7" s="7">
        <v>25051.27</v>
      </c>
      <c r="E7" s="2">
        <v>16242</v>
      </c>
      <c r="G7" t="s">
        <v>3</v>
      </c>
      <c r="H7">
        <v>100</v>
      </c>
      <c r="I7">
        <v>714724.7799999998</v>
      </c>
      <c r="J7">
        <v>7147.2477999999983</v>
      </c>
      <c r="K7">
        <v>41362393.942269884</v>
      </c>
    </row>
    <row r="8" spans="1:13" ht="16.5" thickBot="1" x14ac:dyDescent="0.3">
      <c r="A8" s="1">
        <v>45165</v>
      </c>
      <c r="B8" s="10" t="s">
        <v>11</v>
      </c>
      <c r="C8" s="2">
        <v>4827</v>
      </c>
      <c r="D8" s="7">
        <v>25221.54</v>
      </c>
      <c r="E8" s="2">
        <v>25919</v>
      </c>
      <c r="G8" s="20" t="s">
        <v>4</v>
      </c>
      <c r="H8" s="20">
        <v>100</v>
      </c>
      <c r="I8" s="20">
        <v>873543.52</v>
      </c>
      <c r="J8" s="20">
        <v>8735.4351999999999</v>
      </c>
      <c r="K8" s="20">
        <v>53041734.258732282</v>
      </c>
    </row>
    <row r="9" spans="1:13" x14ac:dyDescent="0.25">
      <c r="A9" s="1">
        <v>45170</v>
      </c>
      <c r="B9" t="s">
        <v>12</v>
      </c>
      <c r="C9" s="2">
        <v>13925</v>
      </c>
      <c r="D9" s="7">
        <v>15800.13</v>
      </c>
      <c r="E9" s="2">
        <v>16900</v>
      </c>
    </row>
    <row r="10" spans="1:13" x14ac:dyDescent="0.25">
      <c r="A10" s="1">
        <v>45170</v>
      </c>
      <c r="B10" t="s">
        <v>13</v>
      </c>
      <c r="C10" s="2">
        <v>20561</v>
      </c>
      <c r="D10" s="7">
        <v>22006.240000000002</v>
      </c>
      <c r="E10" s="2">
        <v>22000</v>
      </c>
    </row>
    <row r="11" spans="1:13" ht="16.5" thickBot="1" x14ac:dyDescent="0.3">
      <c r="A11" s="1">
        <v>45170</v>
      </c>
      <c r="B11" t="s">
        <v>14</v>
      </c>
      <c r="C11" s="2">
        <v>23444</v>
      </c>
      <c r="D11" s="7">
        <v>32766.87</v>
      </c>
      <c r="E11" s="2">
        <v>38535</v>
      </c>
      <c r="F11" s="11"/>
      <c r="G11" t="s">
        <v>102</v>
      </c>
    </row>
    <row r="12" spans="1:13" x14ac:dyDescent="0.25">
      <c r="A12" s="1">
        <v>45170</v>
      </c>
      <c r="B12" t="s">
        <v>15</v>
      </c>
      <c r="C12" s="2">
        <v>5509</v>
      </c>
      <c r="D12" s="2">
        <v>7500</v>
      </c>
      <c r="E12" s="2">
        <v>7237</v>
      </c>
      <c r="G12" s="21" t="s">
        <v>103</v>
      </c>
      <c r="H12" s="21" t="s">
        <v>104</v>
      </c>
      <c r="I12" s="21" t="s">
        <v>105</v>
      </c>
      <c r="J12" s="21" t="s">
        <v>106</v>
      </c>
      <c r="K12" s="21" t="s">
        <v>107</v>
      </c>
      <c r="L12" s="21" t="s">
        <v>108</v>
      </c>
      <c r="M12" s="21" t="s">
        <v>109</v>
      </c>
    </row>
    <row r="13" spans="1:13" x14ac:dyDescent="0.25">
      <c r="A13" s="1">
        <v>45170</v>
      </c>
      <c r="B13" t="s">
        <v>16</v>
      </c>
      <c r="C13" s="2">
        <v>12310</v>
      </c>
      <c r="D13" s="7">
        <v>12052.57</v>
      </c>
      <c r="E13" s="2">
        <v>13172</v>
      </c>
      <c r="G13" t="s">
        <v>110</v>
      </c>
      <c r="H13">
        <v>501458107.42622185</v>
      </c>
      <c r="I13">
        <v>2</v>
      </c>
      <c r="J13">
        <v>250729053.71311092</v>
      </c>
      <c r="K13">
        <v>6.2851776132292096</v>
      </c>
      <c r="L13">
        <v>2.1211283280647697E-3</v>
      </c>
      <c r="M13">
        <v>3.0261533685653901</v>
      </c>
    </row>
    <row r="14" spans="1:13" x14ac:dyDescent="0.25">
      <c r="A14" s="1">
        <v>45171</v>
      </c>
      <c r="B14" s="6" t="s">
        <v>17</v>
      </c>
      <c r="C14" s="2">
        <v>22590</v>
      </c>
      <c r="D14" s="7">
        <v>24345.33</v>
      </c>
      <c r="E14" s="2">
        <v>36400</v>
      </c>
      <c r="G14" t="s">
        <v>111</v>
      </c>
      <c r="H14">
        <v>11847959363.320904</v>
      </c>
      <c r="I14">
        <v>297</v>
      </c>
      <c r="J14">
        <v>39892119.068420552</v>
      </c>
    </row>
    <row r="15" spans="1:13" x14ac:dyDescent="0.25">
      <c r="A15" s="4">
        <v>45171</v>
      </c>
      <c r="B15" s="5" t="s">
        <v>18</v>
      </c>
      <c r="C15" s="2">
        <v>16210</v>
      </c>
      <c r="D15" s="7">
        <v>19085.419999999998</v>
      </c>
      <c r="E15" s="2">
        <v>19080</v>
      </c>
    </row>
    <row r="16" spans="1:13" ht="16.5" thickBot="1" x14ac:dyDescent="0.3">
      <c r="A16" s="4">
        <v>45171</v>
      </c>
      <c r="B16" s="6" t="s">
        <v>19</v>
      </c>
      <c r="C16" s="2">
        <v>5422</v>
      </c>
      <c r="D16" s="7">
        <v>6161.12</v>
      </c>
      <c r="E16" s="2">
        <v>8424</v>
      </c>
      <c r="G16" s="20" t="s">
        <v>112</v>
      </c>
      <c r="H16" s="20">
        <v>12349417470.747126</v>
      </c>
      <c r="I16" s="20">
        <v>299</v>
      </c>
      <c r="J16" s="20"/>
      <c r="K16" s="20"/>
      <c r="L16" s="20"/>
      <c r="M16" s="20"/>
    </row>
    <row r="17" spans="1:10" x14ac:dyDescent="0.25">
      <c r="A17" s="4">
        <v>45171</v>
      </c>
      <c r="B17" t="s">
        <v>8</v>
      </c>
      <c r="C17" s="2">
        <v>6407</v>
      </c>
      <c r="D17" s="7">
        <v>7404.42</v>
      </c>
      <c r="E17" s="2">
        <v>5800</v>
      </c>
    </row>
    <row r="18" spans="1:10" x14ac:dyDescent="0.25">
      <c r="A18" s="1">
        <v>45172</v>
      </c>
      <c r="B18" s="9" t="s">
        <v>20</v>
      </c>
      <c r="C18" s="2">
        <v>3610</v>
      </c>
      <c r="D18" s="7">
        <v>3822.59</v>
      </c>
      <c r="E18" s="2">
        <v>1468</v>
      </c>
    </row>
    <row r="19" spans="1:10" x14ac:dyDescent="0.25">
      <c r="A19" s="1">
        <v>45172</v>
      </c>
      <c r="B19" t="s">
        <v>21</v>
      </c>
      <c r="C19" s="2">
        <v>2964</v>
      </c>
      <c r="D19" s="2">
        <v>2524</v>
      </c>
      <c r="E19" s="2">
        <v>2376</v>
      </c>
    </row>
    <row r="20" spans="1:10" x14ac:dyDescent="0.25">
      <c r="A20" s="1">
        <v>45172</v>
      </c>
      <c r="B20" t="s">
        <v>22</v>
      </c>
      <c r="C20" s="2">
        <v>1585</v>
      </c>
      <c r="D20" s="2">
        <v>4455</v>
      </c>
      <c r="E20" s="2">
        <v>4455</v>
      </c>
    </row>
    <row r="21" spans="1:10" x14ac:dyDescent="0.25">
      <c r="A21" s="1">
        <v>45173</v>
      </c>
      <c r="B21" t="s">
        <v>23</v>
      </c>
      <c r="C21" s="2">
        <v>3239</v>
      </c>
      <c r="D21" s="2">
        <v>5190</v>
      </c>
      <c r="E21" s="2">
        <v>6966</v>
      </c>
      <c r="G21" t="s">
        <v>113</v>
      </c>
    </row>
    <row r="22" spans="1:10" x14ac:dyDescent="0.25">
      <c r="A22" s="1">
        <v>45173</v>
      </c>
      <c r="B22" t="s">
        <v>24</v>
      </c>
      <c r="C22" s="2">
        <v>5606</v>
      </c>
      <c r="D22" s="7">
        <v>6598.93</v>
      </c>
      <c r="E22" s="2">
        <v>6599</v>
      </c>
    </row>
    <row r="23" spans="1:10" x14ac:dyDescent="0.25">
      <c r="A23" s="1">
        <v>45173</v>
      </c>
      <c r="B23" t="s">
        <v>25</v>
      </c>
      <c r="C23" s="2">
        <v>1878</v>
      </c>
      <c r="D23" s="7">
        <v>2136.4699999999998</v>
      </c>
      <c r="E23" s="2">
        <v>2167</v>
      </c>
      <c r="G23" t="s">
        <v>96</v>
      </c>
      <c r="H23" t="s">
        <v>3</v>
      </c>
      <c r="I23" t="s">
        <v>4</v>
      </c>
      <c r="J23" t="s">
        <v>112</v>
      </c>
    </row>
    <row r="24" spans="1:10" ht="16.5" thickBot="1" x14ac:dyDescent="0.3">
      <c r="A24" s="4">
        <v>45173</v>
      </c>
      <c r="B24" s="3" t="s">
        <v>10</v>
      </c>
      <c r="C24" s="2">
        <v>5913</v>
      </c>
      <c r="D24" s="7">
        <v>8003.6</v>
      </c>
      <c r="E24" s="2">
        <v>2167</v>
      </c>
      <c r="G24" s="22">
        <v>3897</v>
      </c>
      <c r="H24" s="22"/>
      <c r="I24" s="22"/>
      <c r="J24" s="22"/>
    </row>
    <row r="25" spans="1:10" x14ac:dyDescent="0.25">
      <c r="A25" s="1">
        <v>45173</v>
      </c>
      <c r="B25" t="s">
        <v>26</v>
      </c>
      <c r="C25" s="2">
        <v>2392</v>
      </c>
      <c r="D25" s="7">
        <v>3602.4</v>
      </c>
      <c r="E25" s="2">
        <v>2818</v>
      </c>
      <c r="G25" t="s">
        <v>98</v>
      </c>
      <c r="H25">
        <v>5</v>
      </c>
      <c r="I25">
        <v>5</v>
      </c>
      <c r="J25">
        <v>10</v>
      </c>
    </row>
    <row r="26" spans="1:10" x14ac:dyDescent="0.25">
      <c r="A26" s="1">
        <v>45174</v>
      </c>
      <c r="B26" t="s">
        <v>27</v>
      </c>
      <c r="C26" s="2">
        <v>3039</v>
      </c>
      <c r="D26" s="7">
        <v>3807</v>
      </c>
      <c r="E26" s="7">
        <v>3578</v>
      </c>
      <c r="G26" t="s">
        <v>99</v>
      </c>
      <c r="H26">
        <v>34715.840000000004</v>
      </c>
      <c r="I26">
        <v>33277</v>
      </c>
      <c r="J26">
        <v>67992.84</v>
      </c>
    </row>
    <row r="27" spans="1:10" x14ac:dyDescent="0.25">
      <c r="A27" s="1">
        <v>45174</v>
      </c>
      <c r="B27" t="s">
        <v>28</v>
      </c>
      <c r="C27" s="2">
        <v>2631</v>
      </c>
      <c r="D27" s="7">
        <v>3306.24</v>
      </c>
      <c r="E27" s="2">
        <v>3157</v>
      </c>
      <c r="G27" t="s">
        <v>100</v>
      </c>
      <c r="H27">
        <v>6943.1680000000006</v>
      </c>
      <c r="I27">
        <v>6655.4</v>
      </c>
      <c r="J27">
        <v>6799.2839999999997</v>
      </c>
    </row>
    <row r="28" spans="1:10" x14ac:dyDescent="0.25">
      <c r="A28" s="1">
        <v>45174</v>
      </c>
      <c r="B28" s="3" t="s">
        <v>29</v>
      </c>
      <c r="C28" s="2">
        <v>2725</v>
      </c>
      <c r="D28" s="2">
        <v>3134</v>
      </c>
      <c r="E28" s="7">
        <v>4119.62</v>
      </c>
      <c r="G28" t="s">
        <v>101</v>
      </c>
      <c r="H28">
        <v>4192263.5779199898</v>
      </c>
      <c r="I28">
        <v>6920041.299999997</v>
      </c>
      <c r="J28">
        <v>4961805.0629155701</v>
      </c>
    </row>
    <row r="29" spans="1:10" x14ac:dyDescent="0.25">
      <c r="A29" s="1">
        <v>45174</v>
      </c>
      <c r="B29" t="s">
        <v>30</v>
      </c>
      <c r="C29" s="2">
        <v>1650</v>
      </c>
      <c r="D29" s="7">
        <v>3495.69</v>
      </c>
      <c r="E29" s="2">
        <v>1944</v>
      </c>
    </row>
    <row r="30" spans="1:10" ht="16.5" thickBot="1" x14ac:dyDescent="0.3">
      <c r="A30" s="1">
        <v>45175</v>
      </c>
      <c r="B30" t="s">
        <v>31</v>
      </c>
      <c r="C30" s="2">
        <v>1690</v>
      </c>
      <c r="D30" s="7">
        <v>1990.18</v>
      </c>
      <c r="E30" s="2">
        <v>1990</v>
      </c>
      <c r="G30" s="22">
        <v>6800</v>
      </c>
      <c r="H30" s="22"/>
      <c r="I30" s="22"/>
      <c r="J30" s="22"/>
    </row>
    <row r="31" spans="1:10" x14ac:dyDescent="0.25">
      <c r="A31" s="1">
        <v>45175</v>
      </c>
      <c r="B31" t="s">
        <v>32</v>
      </c>
      <c r="C31" s="2">
        <v>1292</v>
      </c>
      <c r="D31" s="7">
        <v>1491.11</v>
      </c>
      <c r="E31" s="2">
        <v>1512</v>
      </c>
      <c r="G31" t="s">
        <v>98</v>
      </c>
      <c r="H31">
        <v>5</v>
      </c>
      <c r="I31">
        <v>5</v>
      </c>
      <c r="J31">
        <v>10</v>
      </c>
    </row>
    <row r="32" spans="1:10" x14ac:dyDescent="0.25">
      <c r="A32" s="1">
        <v>45175</v>
      </c>
      <c r="B32" t="s">
        <v>33</v>
      </c>
      <c r="C32">
        <v>894</v>
      </c>
      <c r="D32" s="7">
        <v>1062.5</v>
      </c>
      <c r="E32" s="2">
        <v>1045</v>
      </c>
      <c r="G32" t="s">
        <v>99</v>
      </c>
      <c r="H32">
        <v>120846.05</v>
      </c>
      <c r="I32">
        <v>119596</v>
      </c>
      <c r="J32">
        <v>240442.05</v>
      </c>
    </row>
    <row r="33" spans="1:10" x14ac:dyDescent="0.25">
      <c r="A33" s="1">
        <v>45175</v>
      </c>
      <c r="B33" t="s">
        <v>34</v>
      </c>
      <c r="C33" s="2">
        <v>2036</v>
      </c>
      <c r="D33" s="7">
        <v>2413.75</v>
      </c>
      <c r="E33" s="2">
        <v>2162</v>
      </c>
      <c r="G33" t="s">
        <v>100</v>
      </c>
      <c r="H33">
        <v>24169.21</v>
      </c>
      <c r="I33">
        <v>23919.200000000001</v>
      </c>
      <c r="J33">
        <v>24044.204999999998</v>
      </c>
    </row>
    <row r="34" spans="1:10" x14ac:dyDescent="0.25">
      <c r="A34" s="1">
        <v>45176</v>
      </c>
      <c r="B34" s="8" t="s">
        <v>35</v>
      </c>
      <c r="C34" s="2">
        <v>2376</v>
      </c>
      <c r="D34" s="7">
        <v>2789.99</v>
      </c>
      <c r="E34" s="2">
        <v>2376</v>
      </c>
      <c r="F34" s="11"/>
      <c r="G34" t="s">
        <v>101</v>
      </c>
      <c r="H34">
        <v>37631281.253850102</v>
      </c>
      <c r="I34">
        <v>82378176.700000048</v>
      </c>
      <c r="J34">
        <v>53354899.368405662</v>
      </c>
    </row>
    <row r="35" spans="1:10" x14ac:dyDescent="0.25">
      <c r="A35" s="1">
        <v>45176</v>
      </c>
      <c r="B35" t="s">
        <v>36</v>
      </c>
      <c r="C35" s="2">
        <v>1383</v>
      </c>
      <c r="D35" s="7">
        <v>2471.3200000000002</v>
      </c>
      <c r="E35" s="2">
        <v>1998</v>
      </c>
    </row>
    <row r="36" spans="1:10" ht="16.5" thickBot="1" x14ac:dyDescent="0.3">
      <c r="A36" s="13">
        <v>45176</v>
      </c>
      <c r="B36" t="s">
        <v>37</v>
      </c>
      <c r="C36" s="2">
        <v>2852</v>
      </c>
      <c r="D36" s="2">
        <v>3431</v>
      </c>
      <c r="E36" s="2">
        <v>3233</v>
      </c>
      <c r="G36" s="22">
        <v>5509</v>
      </c>
      <c r="H36" s="22"/>
      <c r="I36" s="22"/>
      <c r="J36" s="22"/>
    </row>
    <row r="37" spans="1:10" x14ac:dyDescent="0.25">
      <c r="A37" s="1">
        <v>45176</v>
      </c>
      <c r="B37" s="3" t="s">
        <v>13</v>
      </c>
      <c r="C37" s="2">
        <v>17157</v>
      </c>
      <c r="D37" s="7">
        <v>19015.75</v>
      </c>
      <c r="E37" s="2">
        <v>19000</v>
      </c>
      <c r="G37" t="s">
        <v>98</v>
      </c>
      <c r="H37">
        <v>5</v>
      </c>
      <c r="I37">
        <v>5</v>
      </c>
      <c r="J37">
        <v>10</v>
      </c>
    </row>
    <row r="38" spans="1:10" x14ac:dyDescent="0.25">
      <c r="A38" s="1">
        <v>45177</v>
      </c>
      <c r="B38" s="14" t="s">
        <v>18</v>
      </c>
      <c r="C38" s="2">
        <v>4521</v>
      </c>
      <c r="D38" s="7">
        <v>21834.080000000002</v>
      </c>
      <c r="E38" s="2">
        <v>20448</v>
      </c>
      <c r="F38" s="11"/>
      <c r="G38" t="s">
        <v>99</v>
      </c>
      <c r="H38">
        <v>69144.44</v>
      </c>
      <c r="I38">
        <v>84313</v>
      </c>
      <c r="J38">
        <v>153457.44</v>
      </c>
    </row>
    <row r="39" spans="1:10" x14ac:dyDescent="0.25">
      <c r="A39" s="1">
        <v>45177</v>
      </c>
      <c r="B39" t="s">
        <v>38</v>
      </c>
      <c r="C39" s="2">
        <v>2346</v>
      </c>
      <c r="D39" s="2">
        <v>2510</v>
      </c>
      <c r="E39" s="2">
        <v>2511</v>
      </c>
      <c r="G39" t="s">
        <v>100</v>
      </c>
      <c r="H39">
        <v>13828.888000000001</v>
      </c>
      <c r="I39">
        <v>16862.599999999999</v>
      </c>
      <c r="J39">
        <v>15345.744000000001</v>
      </c>
    </row>
    <row r="40" spans="1:10" x14ac:dyDescent="0.25">
      <c r="A40" s="1">
        <v>45177</v>
      </c>
      <c r="B40" t="s">
        <v>39</v>
      </c>
      <c r="C40" s="2">
        <v>1837</v>
      </c>
      <c r="D40" s="2">
        <v>1999</v>
      </c>
      <c r="E40" s="2">
        <v>2091</v>
      </c>
      <c r="G40" t="s">
        <v>101</v>
      </c>
      <c r="H40">
        <v>60057869.015470028</v>
      </c>
      <c r="I40">
        <v>141027383.80000001</v>
      </c>
      <c r="J40">
        <v>91927725.834360018</v>
      </c>
    </row>
    <row r="41" spans="1:10" x14ac:dyDescent="0.25">
      <c r="A41" s="1">
        <v>45177</v>
      </c>
      <c r="B41" t="s">
        <v>40</v>
      </c>
      <c r="C41" s="2">
        <v>4200</v>
      </c>
      <c r="D41" s="2">
        <v>4581</v>
      </c>
      <c r="E41" s="2">
        <v>4943</v>
      </c>
    </row>
    <row r="42" spans="1:10" ht="16.5" thickBot="1" x14ac:dyDescent="0.3">
      <c r="A42" s="1">
        <v>45177</v>
      </c>
      <c r="B42" t="s">
        <v>41</v>
      </c>
      <c r="C42" s="2">
        <v>3099</v>
      </c>
      <c r="D42" s="2">
        <v>3236</v>
      </c>
      <c r="E42" s="2">
        <v>3338</v>
      </c>
      <c r="F42" s="12"/>
      <c r="G42" s="22">
        <v>6407</v>
      </c>
      <c r="H42" s="22"/>
      <c r="I42" s="22"/>
      <c r="J42" s="22"/>
    </row>
    <row r="43" spans="1:10" x14ac:dyDescent="0.25">
      <c r="A43" s="1">
        <v>45178</v>
      </c>
      <c r="B43" t="s">
        <v>42</v>
      </c>
      <c r="C43" s="2">
        <v>1186</v>
      </c>
      <c r="D43" s="7">
        <v>1485.7</v>
      </c>
      <c r="E43" s="2">
        <v>1396</v>
      </c>
      <c r="G43" t="s">
        <v>98</v>
      </c>
      <c r="H43">
        <v>5</v>
      </c>
      <c r="I43">
        <v>5</v>
      </c>
      <c r="J43">
        <v>10</v>
      </c>
    </row>
    <row r="44" spans="1:10" x14ac:dyDescent="0.25">
      <c r="A44" s="1">
        <v>45178</v>
      </c>
      <c r="B44" t="s">
        <v>43</v>
      </c>
      <c r="C44" s="2">
        <v>1789</v>
      </c>
      <c r="D44" s="2">
        <v>2340</v>
      </c>
      <c r="E44" s="2">
        <v>4680</v>
      </c>
      <c r="G44" t="s">
        <v>99</v>
      </c>
      <c r="H44">
        <v>23396.010000000002</v>
      </c>
      <c r="I44">
        <v>21065</v>
      </c>
      <c r="J44">
        <v>44461.01</v>
      </c>
    </row>
    <row r="45" spans="1:10" x14ac:dyDescent="0.25">
      <c r="A45" s="1">
        <v>45178</v>
      </c>
      <c r="B45" t="s">
        <v>44</v>
      </c>
      <c r="C45" s="2">
        <v>4136</v>
      </c>
      <c r="D45" s="2">
        <v>4825</v>
      </c>
      <c r="E45" s="2">
        <v>4455</v>
      </c>
      <c r="G45" t="s">
        <v>100</v>
      </c>
      <c r="H45">
        <v>4679.2020000000002</v>
      </c>
      <c r="I45">
        <v>4213</v>
      </c>
      <c r="J45">
        <v>4446.1010000000006</v>
      </c>
    </row>
    <row r="46" spans="1:10" x14ac:dyDescent="0.25">
      <c r="A46" s="1">
        <v>45178</v>
      </c>
      <c r="B46" t="s">
        <v>35</v>
      </c>
      <c r="C46" s="2">
        <v>3978</v>
      </c>
      <c r="D46" s="2">
        <v>4599</v>
      </c>
      <c r="E46" s="2">
        <v>3978</v>
      </c>
      <c r="G46" t="s">
        <v>101</v>
      </c>
      <c r="H46">
        <v>3279168.5151199959</v>
      </c>
      <c r="I46">
        <v>5266434</v>
      </c>
      <c r="J46">
        <v>3858418.9802766643</v>
      </c>
    </row>
    <row r="47" spans="1:10" x14ac:dyDescent="0.25">
      <c r="A47" s="1">
        <v>45179</v>
      </c>
      <c r="B47" t="s">
        <v>45</v>
      </c>
      <c r="C47" s="2">
        <v>1676</v>
      </c>
      <c r="D47" s="2">
        <v>1986</v>
      </c>
      <c r="E47" s="2">
        <v>1907</v>
      </c>
    </row>
    <row r="48" spans="1:10" ht="16.5" thickBot="1" x14ac:dyDescent="0.3">
      <c r="A48" s="1">
        <v>45179</v>
      </c>
      <c r="B48" t="s">
        <v>46</v>
      </c>
      <c r="C48" s="2">
        <v>4844</v>
      </c>
      <c r="D48" s="2">
        <v>5749</v>
      </c>
      <c r="E48" s="2">
        <v>4844</v>
      </c>
      <c r="G48" s="22">
        <v>5606</v>
      </c>
      <c r="H48" s="22"/>
      <c r="I48" s="22"/>
      <c r="J48" s="22"/>
    </row>
    <row r="49" spans="1:10" x14ac:dyDescent="0.25">
      <c r="A49" s="1">
        <v>45179</v>
      </c>
      <c r="B49" s="8" t="s">
        <v>47</v>
      </c>
      <c r="C49" s="2">
        <v>2396</v>
      </c>
      <c r="D49" s="7">
        <v>2089.44</v>
      </c>
      <c r="E49" s="2">
        <v>6634</v>
      </c>
      <c r="G49" t="s">
        <v>98</v>
      </c>
      <c r="H49">
        <v>5</v>
      </c>
      <c r="I49">
        <v>5</v>
      </c>
      <c r="J49">
        <v>10</v>
      </c>
    </row>
    <row r="50" spans="1:10" x14ac:dyDescent="0.25">
      <c r="A50" s="1">
        <v>45240</v>
      </c>
      <c r="B50" s="8" t="s">
        <v>28</v>
      </c>
      <c r="C50" s="2">
        <v>2548</v>
      </c>
      <c r="D50" s="7">
        <v>3099.96</v>
      </c>
      <c r="E50" s="2">
        <v>11858</v>
      </c>
      <c r="G50" t="s">
        <v>99</v>
      </c>
      <c r="H50">
        <v>24148.400000000001</v>
      </c>
      <c r="I50">
        <v>17329</v>
      </c>
      <c r="J50">
        <v>41477.4</v>
      </c>
    </row>
    <row r="51" spans="1:10" x14ac:dyDescent="0.25">
      <c r="A51" s="1">
        <v>45240</v>
      </c>
      <c r="B51" s="8" t="s">
        <v>29</v>
      </c>
      <c r="C51" s="2">
        <v>4856</v>
      </c>
      <c r="D51" s="7">
        <v>4769.8599999999997</v>
      </c>
      <c r="E51" s="2">
        <v>14200</v>
      </c>
      <c r="G51" t="s">
        <v>100</v>
      </c>
      <c r="H51">
        <v>4829.68</v>
      </c>
      <c r="I51">
        <v>3465.8</v>
      </c>
      <c r="J51">
        <v>4147.74</v>
      </c>
    </row>
    <row r="52" spans="1:10" x14ac:dyDescent="0.25">
      <c r="A52" s="1">
        <v>45240</v>
      </c>
      <c r="B52" s="15" t="s">
        <v>48</v>
      </c>
      <c r="C52" s="2">
        <v>3897</v>
      </c>
      <c r="D52" s="7">
        <v>4793.3900000000003</v>
      </c>
      <c r="E52" s="2">
        <v>10722</v>
      </c>
      <c r="G52" t="s">
        <v>101</v>
      </c>
      <c r="H52">
        <v>5752371.103450004</v>
      </c>
      <c r="I52">
        <v>3405734.6999999993</v>
      </c>
      <c r="J52">
        <v>4586982.7610888844</v>
      </c>
    </row>
    <row r="53" spans="1:10" x14ac:dyDescent="0.25">
      <c r="A53" s="1">
        <v>45240</v>
      </c>
      <c r="B53" s="8" t="s">
        <v>49</v>
      </c>
      <c r="C53" s="2">
        <v>7293</v>
      </c>
      <c r="D53" s="7">
        <v>11104.86</v>
      </c>
      <c r="E53" s="2">
        <v>21989</v>
      </c>
    </row>
    <row r="54" spans="1:10" ht="16.5" thickBot="1" x14ac:dyDescent="0.3">
      <c r="A54" s="1">
        <v>45240</v>
      </c>
      <c r="B54" s="18" t="s">
        <v>50</v>
      </c>
      <c r="C54" s="2">
        <v>4000</v>
      </c>
      <c r="D54" s="7">
        <v>8124.23</v>
      </c>
      <c r="E54" s="2">
        <v>12871</v>
      </c>
      <c r="G54" s="22">
        <v>2631</v>
      </c>
      <c r="H54" s="22"/>
      <c r="I54" s="22"/>
      <c r="J54" s="22"/>
    </row>
    <row r="55" spans="1:10" x14ac:dyDescent="0.25">
      <c r="A55" t="s">
        <v>51</v>
      </c>
      <c r="B55" s="3" t="s">
        <v>10</v>
      </c>
      <c r="C55" s="2">
        <v>3145</v>
      </c>
      <c r="D55" s="7">
        <v>4595.55</v>
      </c>
      <c r="E55" s="2">
        <v>11150</v>
      </c>
      <c r="G55" t="s">
        <v>98</v>
      </c>
      <c r="H55">
        <v>5</v>
      </c>
      <c r="I55">
        <v>5</v>
      </c>
      <c r="J55">
        <v>10</v>
      </c>
    </row>
    <row r="56" spans="1:10" x14ac:dyDescent="0.25">
      <c r="A56" t="s">
        <v>51</v>
      </c>
      <c r="B56" t="s">
        <v>19</v>
      </c>
      <c r="C56" s="2">
        <v>1077</v>
      </c>
      <c r="D56" s="7">
        <v>1469.98</v>
      </c>
      <c r="E56" s="2">
        <v>3999</v>
      </c>
      <c r="G56" t="s">
        <v>99</v>
      </c>
      <c r="H56">
        <v>13417.220000000001</v>
      </c>
      <c r="I56">
        <v>12722.619999999999</v>
      </c>
      <c r="J56">
        <v>26139.84</v>
      </c>
    </row>
    <row r="57" spans="1:10" x14ac:dyDescent="0.25">
      <c r="A57" t="s">
        <v>51</v>
      </c>
      <c r="B57" s="8" t="s">
        <v>52</v>
      </c>
      <c r="C57" s="2">
        <v>3999</v>
      </c>
      <c r="D57" s="2">
        <v>5760</v>
      </c>
      <c r="E57" s="2">
        <v>20448</v>
      </c>
      <c r="G57" t="s">
        <v>100</v>
      </c>
      <c r="H57">
        <v>2683.4440000000004</v>
      </c>
      <c r="I57">
        <v>2544.5239999999999</v>
      </c>
      <c r="J57">
        <v>2613.9839999999999</v>
      </c>
    </row>
    <row r="58" spans="1:10" x14ac:dyDescent="0.25">
      <c r="A58" t="s">
        <v>53</v>
      </c>
      <c r="B58" t="s">
        <v>54</v>
      </c>
      <c r="C58" s="2">
        <v>5250</v>
      </c>
      <c r="D58" s="7">
        <v>4600</v>
      </c>
      <c r="E58" s="2">
        <v>10328</v>
      </c>
      <c r="G58" t="s">
        <v>101</v>
      </c>
      <c r="H58">
        <v>788223.61812999845</v>
      </c>
      <c r="I58">
        <v>1147571.5028800005</v>
      </c>
      <c r="J58">
        <v>865714.1555600001</v>
      </c>
    </row>
    <row r="59" spans="1:10" x14ac:dyDescent="0.25">
      <c r="A59" t="s">
        <v>53</v>
      </c>
      <c r="B59" s="8" t="s">
        <v>55</v>
      </c>
      <c r="C59" s="2">
        <v>12748</v>
      </c>
      <c r="D59" s="7">
        <v>16923.7</v>
      </c>
      <c r="E59" s="2">
        <v>21090</v>
      </c>
    </row>
    <row r="60" spans="1:10" ht="16.5" thickBot="1" x14ac:dyDescent="0.3">
      <c r="A60" t="s">
        <v>53</v>
      </c>
      <c r="B60" s="15" t="s">
        <v>56</v>
      </c>
      <c r="C60" s="2">
        <v>6893</v>
      </c>
      <c r="D60" s="19">
        <v>6019.86</v>
      </c>
      <c r="E60" s="7">
        <v>8400</v>
      </c>
      <c r="G60" s="22">
        <v>894</v>
      </c>
      <c r="H60" s="22"/>
      <c r="I60" s="22"/>
      <c r="J60" s="22"/>
    </row>
    <row r="61" spans="1:10" x14ac:dyDescent="0.25">
      <c r="A61" t="s">
        <v>57</v>
      </c>
      <c r="B61" s="10" t="s">
        <v>58</v>
      </c>
      <c r="C61" s="2">
        <v>1736</v>
      </c>
      <c r="D61" s="7">
        <v>1958.16</v>
      </c>
      <c r="E61" s="2">
        <v>2233</v>
      </c>
      <c r="G61" t="s">
        <v>98</v>
      </c>
      <c r="H61">
        <v>5</v>
      </c>
      <c r="I61">
        <v>5</v>
      </c>
      <c r="J61">
        <v>10</v>
      </c>
    </row>
    <row r="62" spans="1:10" x14ac:dyDescent="0.25">
      <c r="A62" s="3" t="s">
        <v>57</v>
      </c>
      <c r="B62" t="s">
        <v>59</v>
      </c>
      <c r="C62" s="2">
        <v>1217</v>
      </c>
      <c r="D62" s="2">
        <v>1408</v>
      </c>
      <c r="E62" s="2">
        <v>4608</v>
      </c>
      <c r="G62" t="s">
        <v>99</v>
      </c>
      <c r="H62">
        <v>12168.56</v>
      </c>
      <c r="I62">
        <v>10814</v>
      </c>
      <c r="J62">
        <v>22982.559999999998</v>
      </c>
    </row>
    <row r="63" spans="1:10" x14ac:dyDescent="0.25">
      <c r="A63" s="3" t="s">
        <v>57</v>
      </c>
      <c r="B63" s="16" t="s">
        <v>60</v>
      </c>
      <c r="C63" s="2">
        <v>5148</v>
      </c>
      <c r="D63" s="2">
        <v>5247</v>
      </c>
      <c r="E63" s="2">
        <v>5506</v>
      </c>
      <c r="G63" t="s">
        <v>100</v>
      </c>
      <c r="H63">
        <v>2433.712</v>
      </c>
      <c r="I63">
        <v>2162.8000000000002</v>
      </c>
      <c r="J63">
        <v>2298.2559999999999</v>
      </c>
    </row>
    <row r="64" spans="1:10" x14ac:dyDescent="0.25">
      <c r="A64" t="s">
        <v>61</v>
      </c>
      <c r="B64" s="8" t="s">
        <v>62</v>
      </c>
      <c r="C64" s="2">
        <v>1965</v>
      </c>
      <c r="D64" s="7">
        <v>1027.4000000000001</v>
      </c>
      <c r="E64" s="2">
        <v>4988</v>
      </c>
      <c r="G64" t="s">
        <v>101</v>
      </c>
      <c r="H64">
        <v>750888.14006999973</v>
      </c>
      <c r="I64">
        <v>616854.70000000019</v>
      </c>
      <c r="J64">
        <v>628272.73773777904</v>
      </c>
    </row>
    <row r="65" spans="1:10" x14ac:dyDescent="0.25">
      <c r="A65" t="s">
        <v>61</v>
      </c>
      <c r="B65" t="s">
        <v>63</v>
      </c>
      <c r="C65" s="2">
        <v>1314</v>
      </c>
      <c r="D65" s="7">
        <v>1522.54</v>
      </c>
      <c r="E65" s="2">
        <v>5130</v>
      </c>
    </row>
    <row r="66" spans="1:10" ht="16.5" thickBot="1" x14ac:dyDescent="0.3">
      <c r="A66" t="s">
        <v>61</v>
      </c>
      <c r="B66" s="8" t="s">
        <v>64</v>
      </c>
      <c r="C66" s="2">
        <v>2308</v>
      </c>
      <c r="D66" s="7">
        <v>3293.45</v>
      </c>
      <c r="E66" s="2">
        <v>12750</v>
      </c>
      <c r="G66" s="22">
        <v>17157</v>
      </c>
      <c r="H66" s="22"/>
      <c r="I66" s="22"/>
      <c r="J66" s="22"/>
    </row>
    <row r="67" spans="1:10" x14ac:dyDescent="0.25">
      <c r="A67" t="s">
        <v>65</v>
      </c>
      <c r="B67" t="s">
        <v>66</v>
      </c>
      <c r="C67" s="2">
        <v>2805</v>
      </c>
      <c r="D67" s="7">
        <v>3310.94</v>
      </c>
      <c r="E67" s="2">
        <v>18336</v>
      </c>
      <c r="G67" t="s">
        <v>98</v>
      </c>
      <c r="H67">
        <v>5</v>
      </c>
      <c r="I67">
        <v>5</v>
      </c>
      <c r="J67">
        <v>10</v>
      </c>
    </row>
    <row r="68" spans="1:10" x14ac:dyDescent="0.25">
      <c r="A68" t="s">
        <v>65</v>
      </c>
      <c r="B68" s="8" t="s">
        <v>67</v>
      </c>
      <c r="C68" s="2">
        <v>1240</v>
      </c>
      <c r="D68" s="2">
        <v>2419</v>
      </c>
      <c r="E68" s="2">
        <v>8123</v>
      </c>
      <c r="G68" t="s">
        <v>99</v>
      </c>
      <c r="H68">
        <v>49939.83</v>
      </c>
      <c r="I68">
        <v>48993</v>
      </c>
      <c r="J68">
        <v>98932.83</v>
      </c>
    </row>
    <row r="69" spans="1:10" x14ac:dyDescent="0.25">
      <c r="A69" t="s">
        <v>65</v>
      </c>
      <c r="B69" t="s">
        <v>68</v>
      </c>
      <c r="C69" s="2">
        <v>1154</v>
      </c>
      <c r="D69" s="7">
        <v>1758.12</v>
      </c>
      <c r="E69" s="2">
        <v>6390</v>
      </c>
      <c r="G69" t="s">
        <v>100</v>
      </c>
      <c r="H69">
        <v>9987.9660000000003</v>
      </c>
      <c r="I69">
        <v>9798.6</v>
      </c>
      <c r="J69">
        <v>9893.2829999999994</v>
      </c>
    </row>
    <row r="70" spans="1:10" x14ac:dyDescent="0.25">
      <c r="A70" t="s">
        <v>69</v>
      </c>
      <c r="B70" t="s">
        <v>28</v>
      </c>
      <c r="C70" s="2">
        <v>2411</v>
      </c>
      <c r="D70" s="2">
        <v>4032</v>
      </c>
      <c r="E70" s="2">
        <v>12085</v>
      </c>
      <c r="G70" t="s">
        <v>101</v>
      </c>
      <c r="H70">
        <v>92702533.855780035</v>
      </c>
      <c r="I70">
        <v>83542136.299999997</v>
      </c>
      <c r="J70">
        <v>78340925.480890006</v>
      </c>
    </row>
    <row r="71" spans="1:10" x14ac:dyDescent="0.25">
      <c r="A71" t="s">
        <v>69</v>
      </c>
      <c r="B71" t="s">
        <v>70</v>
      </c>
      <c r="C71" s="2">
        <v>2880</v>
      </c>
      <c r="D71" s="7">
        <v>3495.6</v>
      </c>
      <c r="E71" s="2">
        <v>9887</v>
      </c>
    </row>
    <row r="72" spans="1:10" ht="16.5" thickBot="1" x14ac:dyDescent="0.3">
      <c r="A72" t="s">
        <v>69</v>
      </c>
      <c r="B72" t="s">
        <v>71</v>
      </c>
      <c r="C72" s="2">
        <v>1299</v>
      </c>
      <c r="D72" s="2">
        <v>5509</v>
      </c>
      <c r="E72" s="2">
        <v>5976</v>
      </c>
      <c r="G72" s="22">
        <v>3099</v>
      </c>
      <c r="H72" s="22"/>
      <c r="I72" s="22"/>
      <c r="J72" s="22"/>
    </row>
    <row r="73" spans="1:10" x14ac:dyDescent="0.25">
      <c r="A73" t="s">
        <v>72</v>
      </c>
      <c r="B73" s="8" t="s">
        <v>73</v>
      </c>
      <c r="C73" s="2">
        <v>2916</v>
      </c>
      <c r="D73" s="7">
        <v>1283.58</v>
      </c>
      <c r="E73" s="2">
        <v>3510</v>
      </c>
      <c r="G73" t="s">
        <v>98</v>
      </c>
      <c r="H73">
        <v>5</v>
      </c>
      <c r="I73">
        <v>5</v>
      </c>
      <c r="J73">
        <v>10</v>
      </c>
    </row>
    <row r="74" spans="1:10" x14ac:dyDescent="0.25">
      <c r="A74" t="s">
        <v>72</v>
      </c>
      <c r="B74" t="s">
        <v>74</v>
      </c>
      <c r="C74" s="2">
        <v>2560</v>
      </c>
      <c r="D74" s="7">
        <v>2443.36</v>
      </c>
      <c r="E74" s="2">
        <v>5650</v>
      </c>
      <c r="G74" t="s">
        <v>99</v>
      </c>
      <c r="H74">
        <v>16485.7</v>
      </c>
      <c r="I74">
        <v>17847</v>
      </c>
      <c r="J74">
        <v>34332.699999999997</v>
      </c>
    </row>
    <row r="75" spans="1:10" x14ac:dyDescent="0.25">
      <c r="A75" t="s">
        <v>72</v>
      </c>
      <c r="B75" t="s">
        <v>75</v>
      </c>
      <c r="C75" s="2">
        <v>7714</v>
      </c>
      <c r="D75" s="2">
        <v>21563.599999999999</v>
      </c>
      <c r="E75" s="2">
        <v>20646</v>
      </c>
      <c r="G75" t="s">
        <v>100</v>
      </c>
      <c r="H75">
        <v>3297.1400000000003</v>
      </c>
      <c r="I75">
        <v>3569.4</v>
      </c>
      <c r="J75">
        <v>3433.2699999999995</v>
      </c>
    </row>
    <row r="76" spans="1:10" x14ac:dyDescent="0.25">
      <c r="A76" s="1">
        <v>45176</v>
      </c>
      <c r="B76" t="s">
        <v>76</v>
      </c>
      <c r="C76" s="2">
        <v>17062.5</v>
      </c>
      <c r="D76" s="7">
        <v>17256.37</v>
      </c>
      <c r="E76" s="2">
        <v>24000</v>
      </c>
      <c r="G76" t="s">
        <v>101</v>
      </c>
      <c r="H76">
        <v>2057591.398</v>
      </c>
      <c r="I76">
        <v>1740471.8000000007</v>
      </c>
      <c r="J76">
        <v>1708618.5067777815</v>
      </c>
    </row>
    <row r="77" spans="1:10" x14ac:dyDescent="0.25">
      <c r="A77" s="1">
        <v>45176</v>
      </c>
      <c r="B77" t="s">
        <v>77</v>
      </c>
      <c r="C77" s="2">
        <v>10000</v>
      </c>
      <c r="D77" s="7">
        <v>9515.51</v>
      </c>
      <c r="E77" s="2">
        <v>10000</v>
      </c>
    </row>
    <row r="78" spans="1:10" ht="16.5" thickBot="1" x14ac:dyDescent="0.3">
      <c r="A78" s="1">
        <v>45176</v>
      </c>
      <c r="B78" t="s">
        <v>78</v>
      </c>
      <c r="C78" s="2">
        <v>15374</v>
      </c>
      <c r="D78" s="7">
        <v>15653</v>
      </c>
      <c r="E78" s="2">
        <v>16450</v>
      </c>
      <c r="G78" s="22">
        <v>1676</v>
      </c>
      <c r="H78" s="22"/>
      <c r="I78" s="22"/>
      <c r="J78" s="22"/>
    </row>
    <row r="79" spans="1:10" x14ac:dyDescent="0.25">
      <c r="A79" s="1">
        <v>45176</v>
      </c>
      <c r="B79" t="s">
        <v>79</v>
      </c>
      <c r="C79" s="2">
        <v>18200</v>
      </c>
      <c r="D79" s="7">
        <v>17318</v>
      </c>
      <c r="E79" s="2">
        <v>18200</v>
      </c>
      <c r="G79" t="s">
        <v>98</v>
      </c>
      <c r="H79">
        <v>5</v>
      </c>
      <c r="I79">
        <v>5</v>
      </c>
      <c r="J79">
        <v>10</v>
      </c>
    </row>
    <row r="80" spans="1:10" x14ac:dyDescent="0.25">
      <c r="A80" s="1">
        <v>45176</v>
      </c>
      <c r="B80" t="s">
        <v>80</v>
      </c>
      <c r="C80" s="2">
        <v>16200</v>
      </c>
      <c r="D80" s="7">
        <v>16200</v>
      </c>
      <c r="E80" s="2">
        <v>16242</v>
      </c>
      <c r="G80" t="s">
        <v>99</v>
      </c>
      <c r="H80">
        <v>17694.260000000002</v>
      </c>
      <c r="I80">
        <v>39443</v>
      </c>
      <c r="J80">
        <v>57137.259999999995</v>
      </c>
    </row>
    <row r="81" spans="1:10" x14ac:dyDescent="0.25">
      <c r="A81" s="1">
        <v>45176</v>
      </c>
      <c r="B81" t="s">
        <v>81</v>
      </c>
      <c r="C81" s="2">
        <v>5733</v>
      </c>
      <c r="D81" s="7">
        <v>5706</v>
      </c>
      <c r="E81" s="2">
        <v>5733</v>
      </c>
      <c r="G81" t="s">
        <v>100</v>
      </c>
      <c r="H81">
        <v>3538.8520000000003</v>
      </c>
      <c r="I81">
        <v>7888.6</v>
      </c>
      <c r="J81">
        <v>5713.7259999999997</v>
      </c>
    </row>
    <row r="82" spans="1:10" x14ac:dyDescent="0.25">
      <c r="A82" s="1">
        <v>45176</v>
      </c>
      <c r="B82" t="s">
        <v>82</v>
      </c>
      <c r="C82" s="2">
        <v>5922</v>
      </c>
      <c r="D82" s="7">
        <v>5942</v>
      </c>
      <c r="E82" s="2">
        <v>5922</v>
      </c>
      <c r="G82" t="s">
        <v>101</v>
      </c>
      <c r="H82">
        <v>2776226.3863199968</v>
      </c>
      <c r="I82">
        <v>25553263.799999997</v>
      </c>
      <c r="J82">
        <v>17846525.544893343</v>
      </c>
    </row>
    <row r="83" spans="1:10" x14ac:dyDescent="0.25">
      <c r="A83" s="1">
        <v>45176</v>
      </c>
      <c r="B83" t="s">
        <v>83</v>
      </c>
      <c r="C83" s="2">
        <v>9450</v>
      </c>
      <c r="D83" s="7">
        <v>9412</v>
      </c>
      <c r="E83" s="2">
        <v>9450</v>
      </c>
    </row>
    <row r="84" spans="1:10" ht="16.5" thickBot="1" x14ac:dyDescent="0.3">
      <c r="A84" s="1">
        <v>45177</v>
      </c>
      <c r="B84" t="s">
        <v>84</v>
      </c>
      <c r="C84" s="2">
        <v>9450</v>
      </c>
      <c r="D84" s="7">
        <v>9000</v>
      </c>
      <c r="E84" s="2">
        <v>9450</v>
      </c>
      <c r="G84" s="22">
        <v>3897</v>
      </c>
      <c r="H84" s="22"/>
      <c r="I84" s="22"/>
      <c r="J84" s="22"/>
    </row>
    <row r="85" spans="1:10" x14ac:dyDescent="0.25">
      <c r="A85" s="1">
        <v>45177</v>
      </c>
      <c r="B85" t="s">
        <v>85</v>
      </c>
      <c r="C85" s="2">
        <v>5018.97</v>
      </c>
      <c r="D85" s="7">
        <v>5200</v>
      </c>
      <c r="E85" s="2">
        <v>4590</v>
      </c>
      <c r="G85" t="s">
        <v>98</v>
      </c>
      <c r="H85">
        <v>5</v>
      </c>
      <c r="I85">
        <v>5</v>
      </c>
      <c r="J85">
        <v>10</v>
      </c>
    </row>
    <row r="86" spans="1:10" x14ac:dyDescent="0.25">
      <c r="A86" s="1">
        <v>45177</v>
      </c>
      <c r="B86" t="s">
        <v>86</v>
      </c>
      <c r="C86" s="2">
        <v>8100</v>
      </c>
      <c r="D86" s="7">
        <v>6390</v>
      </c>
      <c r="E86" s="2">
        <v>7200</v>
      </c>
      <c r="G86" t="s">
        <v>99</v>
      </c>
      <c r="H86">
        <v>30088.01</v>
      </c>
      <c r="I86">
        <v>60731</v>
      </c>
      <c r="J86">
        <v>90819.01</v>
      </c>
    </row>
    <row r="87" spans="1:10" x14ac:dyDescent="0.25">
      <c r="A87" s="1">
        <v>45177</v>
      </c>
      <c r="B87" t="s">
        <v>87</v>
      </c>
      <c r="C87" s="2">
        <v>8415</v>
      </c>
      <c r="D87" s="7">
        <v>7810</v>
      </c>
      <c r="E87" s="2">
        <v>7650</v>
      </c>
      <c r="G87" t="s">
        <v>100</v>
      </c>
      <c r="H87">
        <v>6017.6019999999999</v>
      </c>
      <c r="I87">
        <v>12146.2</v>
      </c>
      <c r="J87">
        <v>9081.9009999999998</v>
      </c>
    </row>
    <row r="88" spans="1:10" x14ac:dyDescent="0.25">
      <c r="A88" s="1">
        <v>45177</v>
      </c>
      <c r="B88" t="s">
        <v>88</v>
      </c>
      <c r="C88" s="2">
        <v>11700</v>
      </c>
      <c r="D88" s="7">
        <v>9230</v>
      </c>
      <c r="E88" s="2">
        <v>10800</v>
      </c>
      <c r="G88" t="s">
        <v>101</v>
      </c>
      <c r="H88">
        <v>13629967.063870013</v>
      </c>
      <c r="I88">
        <v>41700918.699999988</v>
      </c>
      <c r="J88">
        <v>35024758.518832237</v>
      </c>
    </row>
    <row r="89" spans="1:10" x14ac:dyDescent="0.25">
      <c r="A89" s="1">
        <v>45177</v>
      </c>
      <c r="B89" t="s">
        <v>89</v>
      </c>
      <c r="C89" s="2">
        <v>10239</v>
      </c>
      <c r="D89" s="7">
        <v>11480.13</v>
      </c>
      <c r="E89" s="2">
        <v>10239.9</v>
      </c>
    </row>
    <row r="90" spans="1:10" ht="16.5" thickBot="1" x14ac:dyDescent="0.3">
      <c r="A90" s="1">
        <v>45177</v>
      </c>
      <c r="B90" t="s">
        <v>90</v>
      </c>
      <c r="C90" s="2">
        <v>5625</v>
      </c>
      <c r="D90" s="7">
        <v>6083.91</v>
      </c>
      <c r="E90" s="2">
        <v>5872</v>
      </c>
      <c r="G90" s="22">
        <v>3999</v>
      </c>
      <c r="H90" s="22"/>
      <c r="I90" s="22"/>
      <c r="J90" s="22"/>
    </row>
    <row r="91" spans="1:10" x14ac:dyDescent="0.25">
      <c r="A91" s="1">
        <v>45215</v>
      </c>
      <c r="B91" t="s">
        <v>91</v>
      </c>
      <c r="C91" s="2">
        <v>2039</v>
      </c>
      <c r="D91" s="7">
        <v>4702.4399999999996</v>
      </c>
      <c r="E91" s="2">
        <v>5168</v>
      </c>
      <c r="G91" t="s">
        <v>98</v>
      </c>
      <c r="H91">
        <v>5</v>
      </c>
      <c r="I91">
        <v>5</v>
      </c>
      <c r="J91">
        <v>10</v>
      </c>
    </row>
    <row r="92" spans="1:10" x14ac:dyDescent="0.25">
      <c r="A92" s="1">
        <v>45215</v>
      </c>
      <c r="B92" t="s">
        <v>92</v>
      </c>
      <c r="C92" s="2">
        <v>5124</v>
      </c>
      <c r="D92" s="2">
        <v>4900</v>
      </c>
      <c r="E92" s="2">
        <v>6864</v>
      </c>
      <c r="G92" t="s">
        <v>99</v>
      </c>
      <c r="H92">
        <v>35261.72</v>
      </c>
      <c r="I92">
        <v>62499</v>
      </c>
      <c r="J92">
        <v>97760.72</v>
      </c>
    </row>
    <row r="93" spans="1:10" x14ac:dyDescent="0.25">
      <c r="A93" s="1">
        <v>45215</v>
      </c>
      <c r="B93" t="s">
        <v>93</v>
      </c>
      <c r="C93" s="2">
        <v>4346</v>
      </c>
      <c r="D93" s="7">
        <v>8400</v>
      </c>
      <c r="E93" s="2">
        <v>4650</v>
      </c>
      <c r="G93" t="s">
        <v>100</v>
      </c>
      <c r="H93">
        <v>7052.3440000000001</v>
      </c>
      <c r="I93">
        <v>12499.8</v>
      </c>
      <c r="J93">
        <v>9776.0720000000001</v>
      </c>
    </row>
    <row r="94" spans="1:10" x14ac:dyDescent="0.25">
      <c r="A94" s="1">
        <v>45215</v>
      </c>
      <c r="B94" t="s">
        <v>94</v>
      </c>
      <c r="C94" s="2">
        <v>3701</v>
      </c>
      <c r="D94" s="7">
        <v>3208.66</v>
      </c>
      <c r="E94" s="2">
        <v>4104</v>
      </c>
      <c r="G94" t="s">
        <v>101</v>
      </c>
      <c r="H94">
        <v>33036136.805880003</v>
      </c>
      <c r="I94">
        <v>65974419.199999988</v>
      </c>
      <c r="J94">
        <v>52247685.133706659</v>
      </c>
    </row>
    <row r="95" spans="1:10" x14ac:dyDescent="0.25">
      <c r="A95" s="1">
        <v>45215</v>
      </c>
      <c r="B95" t="s">
        <v>91</v>
      </c>
      <c r="C95" s="2">
        <v>2903</v>
      </c>
      <c r="D95" s="7">
        <v>4702.4399999999996</v>
      </c>
      <c r="E95" s="2">
        <v>5168</v>
      </c>
    </row>
    <row r="96" spans="1:10" ht="16.5" thickBot="1" x14ac:dyDescent="0.3">
      <c r="A96" s="1">
        <v>45216</v>
      </c>
      <c r="B96" t="s">
        <v>91</v>
      </c>
      <c r="C96" s="2">
        <v>2349</v>
      </c>
      <c r="D96" s="7">
        <v>4713.96</v>
      </c>
      <c r="E96" s="2">
        <v>5180</v>
      </c>
      <c r="G96" s="22">
        <v>1217</v>
      </c>
      <c r="H96" s="22"/>
      <c r="I96" s="22"/>
      <c r="J96" s="22"/>
    </row>
    <row r="97" spans="1:10" x14ac:dyDescent="0.25">
      <c r="A97" s="1">
        <v>45217</v>
      </c>
      <c r="B97" t="s">
        <v>91</v>
      </c>
      <c r="C97" s="2">
        <v>2171</v>
      </c>
      <c r="D97" s="7">
        <v>4886.63</v>
      </c>
      <c r="E97" s="2">
        <v>4887</v>
      </c>
      <c r="G97" t="s">
        <v>98</v>
      </c>
      <c r="H97">
        <v>5</v>
      </c>
      <c r="I97">
        <v>5</v>
      </c>
      <c r="J97">
        <v>10</v>
      </c>
    </row>
    <row r="98" spans="1:10" x14ac:dyDescent="0.25">
      <c r="A98" s="1">
        <v>45218</v>
      </c>
      <c r="B98" t="s">
        <v>91</v>
      </c>
      <c r="C98" s="2">
        <v>2367</v>
      </c>
      <c r="D98" s="7">
        <v>4754.24</v>
      </c>
      <c r="E98" s="2">
        <v>5224</v>
      </c>
      <c r="F98" s="17"/>
      <c r="G98" t="s">
        <v>99</v>
      </c>
      <c r="H98">
        <v>12498.39</v>
      </c>
      <c r="I98">
        <v>32982</v>
      </c>
      <c r="J98">
        <v>45480.39</v>
      </c>
    </row>
    <row r="99" spans="1:10" x14ac:dyDescent="0.25">
      <c r="A99" s="1">
        <v>45219</v>
      </c>
      <c r="B99" t="s">
        <v>91</v>
      </c>
      <c r="C99" s="2">
        <v>2359</v>
      </c>
      <c r="D99" s="7">
        <v>5301.05</v>
      </c>
      <c r="E99" s="2">
        <v>5825</v>
      </c>
      <c r="F99" s="17"/>
      <c r="G99" t="s">
        <v>100</v>
      </c>
      <c r="H99">
        <v>2499.6779999999999</v>
      </c>
      <c r="I99">
        <v>6596.4</v>
      </c>
      <c r="J99">
        <v>4548.0389999999998</v>
      </c>
    </row>
    <row r="100" spans="1:10" x14ac:dyDescent="0.25">
      <c r="A100" s="1">
        <v>45220</v>
      </c>
      <c r="B100" t="s">
        <v>91</v>
      </c>
      <c r="C100" s="2">
        <v>2932</v>
      </c>
      <c r="D100" s="7">
        <v>5888.12</v>
      </c>
      <c r="E100" s="2">
        <v>6470</v>
      </c>
      <c r="G100" t="s">
        <v>101</v>
      </c>
      <c r="H100">
        <v>3123003.548919999</v>
      </c>
      <c r="I100">
        <v>11936694.799999997</v>
      </c>
      <c r="J100">
        <v>11355180.139876667</v>
      </c>
    </row>
    <row r="101" spans="1:10" x14ac:dyDescent="0.25">
      <c r="A101" s="1">
        <v>45221</v>
      </c>
      <c r="B101" t="s">
        <v>91</v>
      </c>
      <c r="C101" s="2">
        <v>2425</v>
      </c>
      <c r="D101" s="7">
        <v>5450.69</v>
      </c>
      <c r="E101" s="2">
        <v>5990</v>
      </c>
    </row>
    <row r="102" spans="1:10" ht="16.5" thickBot="1" x14ac:dyDescent="0.3">
      <c r="G102" s="22">
        <v>2805</v>
      </c>
      <c r="H102" s="22"/>
      <c r="I102" s="22"/>
      <c r="J102" s="22"/>
    </row>
    <row r="103" spans="1:10" x14ac:dyDescent="0.25">
      <c r="G103" t="s">
        <v>98</v>
      </c>
      <c r="H103">
        <v>5</v>
      </c>
      <c r="I103">
        <v>5</v>
      </c>
      <c r="J103">
        <v>10</v>
      </c>
    </row>
    <row r="104" spans="1:10" x14ac:dyDescent="0.25">
      <c r="G104" t="s">
        <v>99</v>
      </c>
      <c r="H104">
        <v>15015.660000000002</v>
      </c>
      <c r="I104">
        <v>54821</v>
      </c>
      <c r="J104">
        <v>69836.66</v>
      </c>
    </row>
    <row r="105" spans="1:10" x14ac:dyDescent="0.25">
      <c r="G105" t="s">
        <v>100</v>
      </c>
      <c r="H105">
        <v>3003.1320000000005</v>
      </c>
      <c r="I105">
        <v>10964.2</v>
      </c>
      <c r="J105">
        <v>6983.6660000000002</v>
      </c>
    </row>
    <row r="106" spans="1:10" x14ac:dyDescent="0.25">
      <c r="G106" t="s">
        <v>101</v>
      </c>
      <c r="H106">
        <v>821776.23271999694</v>
      </c>
      <c r="I106">
        <v>21438927.699999988</v>
      </c>
      <c r="J106">
        <v>27498813.886937778</v>
      </c>
    </row>
    <row r="108" spans="1:10" ht="16.5" thickBot="1" x14ac:dyDescent="0.3">
      <c r="G108" s="22">
        <v>1299</v>
      </c>
      <c r="H108" s="22"/>
      <c r="I108" s="22"/>
      <c r="J108" s="22"/>
    </row>
    <row r="109" spans="1:10" x14ac:dyDescent="0.25">
      <c r="G109" t="s">
        <v>98</v>
      </c>
      <c r="H109">
        <v>5</v>
      </c>
      <c r="I109">
        <v>5</v>
      </c>
      <c r="J109">
        <v>10</v>
      </c>
    </row>
    <row r="110" spans="1:10" x14ac:dyDescent="0.25">
      <c r="G110" t="s">
        <v>99</v>
      </c>
      <c r="H110">
        <v>48055.91</v>
      </c>
      <c r="I110">
        <v>59782</v>
      </c>
      <c r="J110">
        <v>107837.90999999999</v>
      </c>
    </row>
    <row r="111" spans="1:10" x14ac:dyDescent="0.25">
      <c r="G111" t="s">
        <v>100</v>
      </c>
      <c r="H111">
        <v>9611.1820000000007</v>
      </c>
      <c r="I111">
        <v>11956.4</v>
      </c>
      <c r="J111">
        <v>10783.790999999999</v>
      </c>
    </row>
    <row r="112" spans="1:10" x14ac:dyDescent="0.25">
      <c r="G112" t="s">
        <v>101</v>
      </c>
      <c r="H112">
        <v>84715930.014319971</v>
      </c>
      <c r="I112">
        <v>91858746.800000012</v>
      </c>
      <c r="J112">
        <v>80005425.102898896</v>
      </c>
    </row>
    <row r="114" spans="7:10" ht="16.5" thickBot="1" x14ac:dyDescent="0.3">
      <c r="G114" s="22">
        <v>10000</v>
      </c>
      <c r="H114" s="22"/>
      <c r="I114" s="22"/>
      <c r="J114" s="22"/>
    </row>
    <row r="115" spans="7:10" x14ac:dyDescent="0.25">
      <c r="G115" t="s">
        <v>98</v>
      </c>
      <c r="H115">
        <v>5</v>
      </c>
      <c r="I115">
        <v>5</v>
      </c>
      <c r="J115">
        <v>10</v>
      </c>
    </row>
    <row r="116" spans="7:10" x14ac:dyDescent="0.25">
      <c r="G116" t="s">
        <v>99</v>
      </c>
      <c r="H116">
        <v>64392.51</v>
      </c>
      <c r="I116">
        <v>66625</v>
      </c>
      <c r="J116">
        <v>131017.51000000001</v>
      </c>
    </row>
    <row r="117" spans="7:10" x14ac:dyDescent="0.25">
      <c r="G117" t="s">
        <v>100</v>
      </c>
      <c r="H117">
        <v>12878.502</v>
      </c>
      <c r="I117">
        <v>13325</v>
      </c>
      <c r="J117">
        <v>13101.751</v>
      </c>
    </row>
    <row r="118" spans="7:10" x14ac:dyDescent="0.25">
      <c r="G118" t="s">
        <v>101</v>
      </c>
      <c r="H118">
        <v>25298457.68502003</v>
      </c>
      <c r="I118">
        <v>27683557</v>
      </c>
      <c r="J118">
        <v>23602939.988898858</v>
      </c>
    </row>
    <row r="120" spans="7:10" ht="16.5" thickBot="1" x14ac:dyDescent="0.3">
      <c r="G120" s="22">
        <v>5922</v>
      </c>
      <c r="H120" s="22"/>
      <c r="I120" s="22"/>
      <c r="J120" s="22"/>
    </row>
    <row r="121" spans="7:10" x14ac:dyDescent="0.25">
      <c r="G121" t="s">
        <v>98</v>
      </c>
      <c r="H121">
        <v>5</v>
      </c>
      <c r="I121">
        <v>5</v>
      </c>
      <c r="J121">
        <v>10</v>
      </c>
    </row>
    <row r="122" spans="7:10" x14ac:dyDescent="0.25">
      <c r="G122" t="s">
        <v>99</v>
      </c>
      <c r="H122">
        <v>35944</v>
      </c>
      <c r="I122">
        <v>36612</v>
      </c>
      <c r="J122">
        <v>72556</v>
      </c>
    </row>
    <row r="123" spans="7:10" x14ac:dyDescent="0.25">
      <c r="G123" t="s">
        <v>100</v>
      </c>
      <c r="H123">
        <v>7188.8</v>
      </c>
      <c r="I123">
        <v>7322.4</v>
      </c>
      <c r="J123">
        <v>7255.6</v>
      </c>
    </row>
    <row r="124" spans="7:10" x14ac:dyDescent="0.25">
      <c r="G124" t="s">
        <v>101</v>
      </c>
      <c r="H124">
        <v>3592745.200000003</v>
      </c>
      <c r="I124">
        <v>4623868.799999997</v>
      </c>
      <c r="J124">
        <v>3656786.4888888863</v>
      </c>
    </row>
    <row r="126" spans="7:10" ht="16.5" thickBot="1" x14ac:dyDescent="0.3">
      <c r="G126" s="22">
        <v>8415</v>
      </c>
      <c r="H126" s="22"/>
      <c r="I126" s="22"/>
      <c r="J126" s="22"/>
    </row>
    <row r="127" spans="7:10" x14ac:dyDescent="0.25">
      <c r="G127" t="s">
        <v>98</v>
      </c>
      <c r="H127">
        <v>5</v>
      </c>
      <c r="I127">
        <v>5</v>
      </c>
      <c r="J127">
        <v>10</v>
      </c>
    </row>
    <row r="128" spans="7:10" x14ac:dyDescent="0.25">
      <c r="G128" t="s">
        <v>99</v>
      </c>
      <c r="H128">
        <v>39306.479999999996</v>
      </c>
      <c r="I128">
        <v>39729.9</v>
      </c>
      <c r="J128">
        <v>79036.38</v>
      </c>
    </row>
    <row r="129" spans="7:28" x14ac:dyDescent="0.25">
      <c r="G129" t="s">
        <v>100</v>
      </c>
      <c r="H129">
        <v>7861.2959999999994</v>
      </c>
      <c r="I129">
        <v>7945.9800000000005</v>
      </c>
      <c r="J129">
        <v>7903.6380000000008</v>
      </c>
    </row>
    <row r="130" spans="7:28" x14ac:dyDescent="0.25">
      <c r="G130" t="s">
        <v>101</v>
      </c>
      <c r="H130">
        <v>7027353.4151300341</v>
      </c>
      <c r="I130">
        <v>6378417.3019999862</v>
      </c>
      <c r="J130">
        <v>5960112.3686844371</v>
      </c>
    </row>
    <row r="132" spans="7:28" ht="16.5" thickBot="1" x14ac:dyDescent="0.3">
      <c r="G132" s="22">
        <v>5124</v>
      </c>
      <c r="H132" s="22"/>
      <c r="I132" s="22"/>
      <c r="J132" s="22"/>
    </row>
    <row r="133" spans="7:28" x14ac:dyDescent="0.25">
      <c r="G133" t="s">
        <v>98</v>
      </c>
      <c r="H133">
        <v>5</v>
      </c>
      <c r="I133">
        <v>5</v>
      </c>
      <c r="J133">
        <v>10</v>
      </c>
    </row>
    <row r="134" spans="7:28" x14ac:dyDescent="0.25">
      <c r="G134" t="s">
        <v>99</v>
      </c>
      <c r="H134">
        <v>25925.059999999998</v>
      </c>
      <c r="I134">
        <v>25966</v>
      </c>
      <c r="J134">
        <v>51891.06</v>
      </c>
    </row>
    <row r="135" spans="7:28" x14ac:dyDescent="0.25">
      <c r="G135" t="s">
        <v>100</v>
      </c>
      <c r="H135">
        <v>5185.0119999999997</v>
      </c>
      <c r="I135">
        <v>5193.2</v>
      </c>
      <c r="J135">
        <v>5189.1059999999998</v>
      </c>
    </row>
    <row r="136" spans="7:28" x14ac:dyDescent="0.25">
      <c r="G136" t="s">
        <v>101</v>
      </c>
      <c r="H136">
        <v>3694528.1575200036</v>
      </c>
      <c r="I136">
        <v>1068451.200000003</v>
      </c>
      <c r="J136">
        <v>2116898.3376044431</v>
      </c>
    </row>
    <row r="138" spans="7:28" ht="16.5" thickBot="1" x14ac:dyDescent="0.3">
      <c r="G138" s="22">
        <v>2171</v>
      </c>
      <c r="H138" s="22"/>
      <c r="I138" s="22"/>
      <c r="J138" s="22"/>
    </row>
    <row r="139" spans="7:28" x14ac:dyDescent="0.25">
      <c r="G139" t="s">
        <v>98</v>
      </c>
      <c r="H139">
        <v>5</v>
      </c>
      <c r="I139">
        <v>5</v>
      </c>
      <c r="J139">
        <v>10</v>
      </c>
    </row>
    <row r="140" spans="7:28" x14ac:dyDescent="0.25">
      <c r="G140" t="s">
        <v>99</v>
      </c>
      <c r="H140">
        <v>26280.729999999996</v>
      </c>
      <c r="I140">
        <v>28396</v>
      </c>
      <c r="J140">
        <v>54676.73</v>
      </c>
    </row>
    <row r="141" spans="7:28" x14ac:dyDescent="0.25">
      <c r="G141" t="s">
        <v>100</v>
      </c>
      <c r="H141">
        <v>5256.1459999999988</v>
      </c>
      <c r="I141">
        <v>5679.2</v>
      </c>
      <c r="J141">
        <v>5467.6730000000007</v>
      </c>
    </row>
    <row r="142" spans="7:28" x14ac:dyDescent="0.25">
      <c r="G142" t="s">
        <v>101</v>
      </c>
      <c r="H142">
        <v>206926.64522999999</v>
      </c>
      <c r="I142">
        <v>394501.69999999995</v>
      </c>
      <c r="J142">
        <v>317016.67757888889</v>
      </c>
    </row>
    <row r="144" spans="7:28" ht="16.5" thickBot="1" x14ac:dyDescent="0.3">
      <c r="G144" s="22" t="s">
        <v>112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7:13" x14ac:dyDescent="0.25">
      <c r="G145" t="s">
        <v>98</v>
      </c>
      <c r="H145">
        <v>100</v>
      </c>
      <c r="I145">
        <v>100</v>
      </c>
    </row>
    <row r="146" spans="7:13" x14ac:dyDescent="0.25">
      <c r="G146" t="s">
        <v>99</v>
      </c>
      <c r="H146">
        <v>714724.78</v>
      </c>
      <c r="I146">
        <v>873543.52</v>
      </c>
    </row>
    <row r="147" spans="7:13" x14ac:dyDescent="0.25">
      <c r="G147" t="s">
        <v>100</v>
      </c>
      <c r="H147">
        <v>7147.2477999999983</v>
      </c>
      <c r="I147">
        <v>8735.4351999999999</v>
      </c>
    </row>
    <row r="148" spans="7:13" x14ac:dyDescent="0.25">
      <c r="G148" t="s">
        <v>101</v>
      </c>
      <c r="H148">
        <v>41362393.942269884</v>
      </c>
      <c r="I148">
        <v>53041734.258732282</v>
      </c>
    </row>
    <row r="151" spans="7:13" ht="16.5" thickBot="1" x14ac:dyDescent="0.3">
      <c r="G151" t="s">
        <v>102</v>
      </c>
    </row>
    <row r="152" spans="7:13" x14ac:dyDescent="0.25">
      <c r="G152" s="21" t="s">
        <v>103</v>
      </c>
      <c r="H152" s="21" t="s">
        <v>104</v>
      </c>
      <c r="I152" s="21" t="s">
        <v>105</v>
      </c>
      <c r="J152" s="21" t="s">
        <v>106</v>
      </c>
      <c r="K152" s="21" t="s">
        <v>107</v>
      </c>
      <c r="L152" s="21" t="s">
        <v>108</v>
      </c>
      <c r="M152" s="21" t="s">
        <v>109</v>
      </c>
    </row>
    <row r="153" spans="7:13" x14ac:dyDescent="0.25">
      <c r="G153" t="s">
        <v>114</v>
      </c>
      <c r="H153">
        <v>4973336107.0838318</v>
      </c>
      <c r="I153">
        <v>19</v>
      </c>
      <c r="J153">
        <v>261754531.95178062</v>
      </c>
      <c r="K153">
        <v>10.368653358782877</v>
      </c>
      <c r="L153">
        <v>1.8633543245229165E-19</v>
      </c>
      <c r="M153">
        <v>1.6519305673566185</v>
      </c>
    </row>
    <row r="154" spans="7:13" x14ac:dyDescent="0.25">
      <c r="G154" t="s">
        <v>115</v>
      </c>
      <c r="H154">
        <v>126116960.87593651</v>
      </c>
      <c r="I154">
        <v>1</v>
      </c>
      <c r="J154">
        <v>126116960.87593651</v>
      </c>
      <c r="K154">
        <v>4.9957608765553685</v>
      </c>
      <c r="L154">
        <v>2.6793860985920785E-2</v>
      </c>
      <c r="M154">
        <v>3.9002361716935798</v>
      </c>
    </row>
    <row r="155" spans="7:13" x14ac:dyDescent="0.25">
      <c r="G155" t="s">
        <v>116</v>
      </c>
      <c r="H155">
        <v>333505331.06498337</v>
      </c>
      <c r="I155">
        <v>19</v>
      </c>
      <c r="J155">
        <v>17552912.161314916</v>
      </c>
      <c r="K155">
        <v>0.69530815868114959</v>
      </c>
      <c r="L155">
        <v>0.81982443178341313</v>
      </c>
      <c r="M155">
        <v>1.6519305673566185</v>
      </c>
    </row>
    <row r="156" spans="7:13" x14ac:dyDescent="0.25">
      <c r="G156" t="s">
        <v>117</v>
      </c>
      <c r="H156">
        <v>4039167253.7504005</v>
      </c>
      <c r="I156">
        <v>160</v>
      </c>
      <c r="J156">
        <v>25244795.335940003</v>
      </c>
    </row>
    <row r="158" spans="7:13" ht="16.5" thickBot="1" x14ac:dyDescent="0.3">
      <c r="G158" s="20" t="s">
        <v>112</v>
      </c>
      <c r="H158" s="20">
        <v>9472125652.7751522</v>
      </c>
      <c r="I158" s="20">
        <v>199</v>
      </c>
      <c r="J158" s="20"/>
      <c r="K158" s="20"/>
      <c r="L158" s="20"/>
      <c r="M158" s="20"/>
    </row>
  </sheetData>
  <autoFilter ref="A1:F101" xr:uid="{9B482CEF-B98B-9849-9A8D-1C5909C31BBB}"/>
  <hyperlinks>
    <hyperlink ref="B52" r:id="rId1" location="hotelTmpl" display="Marrakesh huahin 4bedrooms with seaview" xr:uid="{C0209718-B4F2-4A3C-8CA4-F9BCCA8B52B3}"/>
    <hyperlink ref="B60" r:id="rId2" location="hotelTmpl" xr:uid="{B7D82E19-7F45-4E0C-B780-853D05CE54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D3C2-6A2F-A44A-83AE-635D4F747881}">
  <dimension ref="A1:I101"/>
  <sheetViews>
    <sheetView zoomScale="125" workbookViewId="0">
      <selection activeCell="H24" sqref="H24"/>
    </sheetView>
  </sheetViews>
  <sheetFormatPr defaultColWidth="11" defaultRowHeight="15.75" x14ac:dyDescent="0.25"/>
  <cols>
    <col min="3" max="3" width="18.875" customWidth="1"/>
    <col min="7" max="7" width="22.625" customWidth="1"/>
    <col min="8" max="8" width="32.375" customWidth="1"/>
    <col min="9" max="9" width="18.5" customWidth="1"/>
  </cols>
  <sheetData>
    <row r="1" spans="1:9" x14ac:dyDescent="0.25">
      <c r="A1" t="s">
        <v>2</v>
      </c>
      <c r="C1" t="s">
        <v>118</v>
      </c>
      <c r="D1">
        <f>COUNT(A:A)</f>
        <v>100</v>
      </c>
    </row>
    <row r="2" spans="1:9" x14ac:dyDescent="0.25">
      <c r="A2" s="2">
        <v>3897</v>
      </c>
      <c r="C2" t="s">
        <v>119</v>
      </c>
      <c r="D2">
        <f>MIN(A:A)</f>
        <v>894</v>
      </c>
    </row>
    <row r="3" spans="1:9" x14ac:dyDescent="0.25">
      <c r="A3" s="2">
        <v>4722</v>
      </c>
      <c r="C3" t="s">
        <v>120</v>
      </c>
      <c r="D3">
        <f>MAX(A:A)</f>
        <v>23444</v>
      </c>
    </row>
    <row r="4" spans="1:9" x14ac:dyDescent="0.25">
      <c r="A4" s="2">
        <v>8602</v>
      </c>
      <c r="C4" t="s">
        <v>121</v>
      </c>
      <c r="D4">
        <f>D3-D2</f>
        <v>22550</v>
      </c>
    </row>
    <row r="5" spans="1:9" x14ac:dyDescent="0.25">
      <c r="A5" s="2">
        <v>6800</v>
      </c>
      <c r="C5" t="s">
        <v>122</v>
      </c>
      <c r="D5">
        <f>D4/1+3.322*LOG(D1)</f>
        <v>22556.644</v>
      </c>
    </row>
    <row r="6" spans="1:9" x14ac:dyDescent="0.25">
      <c r="A6" s="2">
        <v>8331</v>
      </c>
      <c r="C6" t="s">
        <v>123</v>
      </c>
      <c r="D6">
        <f>D4/D5</f>
        <v>0.99970545263736932</v>
      </c>
      <c r="E6">
        <v>1</v>
      </c>
    </row>
    <row r="7" spans="1:9" x14ac:dyDescent="0.25">
      <c r="A7" s="2">
        <v>6800</v>
      </c>
      <c r="C7" t="s">
        <v>124</v>
      </c>
      <c r="D7">
        <f>D4/1</f>
        <v>22550</v>
      </c>
    </row>
    <row r="8" spans="1:9" x14ac:dyDescent="0.25">
      <c r="A8" s="2">
        <v>4827</v>
      </c>
      <c r="C8" t="s">
        <v>125</v>
      </c>
      <c r="D8">
        <f>AVERAGE(A:A)</f>
        <v>5568.5546999999997</v>
      </c>
    </row>
    <row r="9" spans="1:9" x14ac:dyDescent="0.25">
      <c r="A9" s="2">
        <v>13925</v>
      </c>
      <c r="C9" t="s">
        <v>126</v>
      </c>
      <c r="D9">
        <f>_xlfn.STDEV.S(A:A)</f>
        <v>5027.1491925602832</v>
      </c>
    </row>
    <row r="10" spans="1:9" x14ac:dyDescent="0.25">
      <c r="A10" s="2">
        <v>20561</v>
      </c>
      <c r="I10" t="s">
        <v>140</v>
      </c>
    </row>
    <row r="11" spans="1:9" x14ac:dyDescent="0.25">
      <c r="A11" s="2">
        <v>23444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t="s">
        <v>141</v>
      </c>
    </row>
    <row r="12" spans="1:9" x14ac:dyDescent="0.25">
      <c r="A12" s="2">
        <v>5509</v>
      </c>
      <c r="C12" t="s">
        <v>127</v>
      </c>
      <c r="D12">
        <f>D2</f>
        <v>894</v>
      </c>
      <c r="E12">
        <f>D12+$D$7</f>
        <v>23444</v>
      </c>
      <c r="F12">
        <f>NORMDIST(E12,$D$8,$D$9,1)-NORMDIST(D12,$D$8,$D$9,1)</f>
        <v>0.82359028594364048</v>
      </c>
      <c r="G12">
        <f>F12*D1</f>
        <v>82.359028594364048</v>
      </c>
      <c r="H12">
        <f>COUNTIF(A:A,"&lt;="&amp;E12)-COUNTIF(A:A,"&lt;="&amp;D12)</f>
        <v>99</v>
      </c>
      <c r="I12">
        <f>(G12-H12)^2/G12</f>
        <v>3.3623748852975615</v>
      </c>
    </row>
    <row r="13" spans="1:9" x14ac:dyDescent="0.25">
      <c r="A13" s="2">
        <v>12310</v>
      </c>
      <c r="C13" t="s">
        <v>133</v>
      </c>
      <c r="D13">
        <f>E12</f>
        <v>23444</v>
      </c>
      <c r="E13">
        <f t="shared" ref="E13:E19" si="0">D13+$D$7</f>
        <v>45994</v>
      </c>
      <c r="F13">
        <f t="shared" ref="F13:F19" si="1">NORMDIST(E13,$D$8,$D$9,1)-NORMDIST(D13,$D$8,$D$9,1)</f>
        <v>1.8842842385968783E-4</v>
      </c>
      <c r="G13">
        <f t="shared" ref="G13:G19" si="2">F13*D2</f>
        <v>0.16845501093056092</v>
      </c>
      <c r="H13">
        <f t="shared" ref="H13:H19" si="3">COUNTIF(A:A,"&lt;="&amp;E13)-COUNTIF(A:A,"&lt;="&amp;D13)</f>
        <v>0</v>
      </c>
      <c r="I13">
        <f t="shared" ref="I13:I19" si="4">(G13-H13)^2/G13</f>
        <v>0.16845501093056092</v>
      </c>
    </row>
    <row r="14" spans="1:9" x14ac:dyDescent="0.25">
      <c r="A14" s="2">
        <v>22590</v>
      </c>
      <c r="C14" t="s">
        <v>134</v>
      </c>
      <c r="D14">
        <f t="shared" ref="D14:D19" si="5">E13</f>
        <v>45994</v>
      </c>
      <c r="E14">
        <f t="shared" si="0"/>
        <v>68544</v>
      </c>
      <c r="F14">
        <f t="shared" si="1"/>
        <v>0</v>
      </c>
      <c r="G14">
        <f t="shared" si="2"/>
        <v>0</v>
      </c>
      <c r="H14">
        <f t="shared" si="3"/>
        <v>0</v>
      </c>
      <c r="I14" t="e">
        <f t="shared" si="4"/>
        <v>#DIV/0!</v>
      </c>
    </row>
    <row r="15" spans="1:9" x14ac:dyDescent="0.25">
      <c r="A15" s="2">
        <v>16210</v>
      </c>
      <c r="C15" t="s">
        <v>135</v>
      </c>
      <c r="D15">
        <f t="shared" si="5"/>
        <v>68544</v>
      </c>
      <c r="E15">
        <f t="shared" si="0"/>
        <v>91094</v>
      </c>
      <c r="F15">
        <f t="shared" si="1"/>
        <v>0</v>
      </c>
      <c r="G15">
        <f t="shared" si="2"/>
        <v>0</v>
      </c>
      <c r="H15">
        <f t="shared" si="3"/>
        <v>0</v>
      </c>
      <c r="I15" t="e">
        <f t="shared" si="4"/>
        <v>#DIV/0!</v>
      </c>
    </row>
    <row r="16" spans="1:9" x14ac:dyDescent="0.25">
      <c r="A16" s="2">
        <v>5422</v>
      </c>
      <c r="C16" t="s">
        <v>136</v>
      </c>
      <c r="D16">
        <f t="shared" si="5"/>
        <v>91094</v>
      </c>
      <c r="E16">
        <f t="shared" si="0"/>
        <v>113644</v>
      </c>
      <c r="F16">
        <f t="shared" si="1"/>
        <v>0</v>
      </c>
      <c r="G16">
        <f t="shared" si="2"/>
        <v>0</v>
      </c>
      <c r="H16">
        <f t="shared" si="3"/>
        <v>0</v>
      </c>
      <c r="I16" t="e">
        <f t="shared" si="4"/>
        <v>#DIV/0!</v>
      </c>
    </row>
    <row r="17" spans="1:9" x14ac:dyDescent="0.25">
      <c r="A17" s="2">
        <v>6407</v>
      </c>
      <c r="C17" t="s">
        <v>137</v>
      </c>
      <c r="D17">
        <f t="shared" si="5"/>
        <v>113644</v>
      </c>
      <c r="E17">
        <f t="shared" si="0"/>
        <v>136194</v>
      </c>
      <c r="F17">
        <f t="shared" si="1"/>
        <v>0</v>
      </c>
      <c r="G17">
        <f t="shared" si="2"/>
        <v>0</v>
      </c>
      <c r="H17">
        <f t="shared" si="3"/>
        <v>0</v>
      </c>
      <c r="I17" t="e">
        <f t="shared" si="4"/>
        <v>#DIV/0!</v>
      </c>
    </row>
    <row r="18" spans="1:9" x14ac:dyDescent="0.25">
      <c r="A18" s="2">
        <v>3610</v>
      </c>
      <c r="C18" t="s">
        <v>138</v>
      </c>
      <c r="D18">
        <f t="shared" si="5"/>
        <v>136194</v>
      </c>
      <c r="E18">
        <f t="shared" si="0"/>
        <v>158744</v>
      </c>
      <c r="F18">
        <f t="shared" si="1"/>
        <v>0</v>
      </c>
      <c r="G18">
        <f t="shared" si="2"/>
        <v>0</v>
      </c>
      <c r="H18">
        <f t="shared" si="3"/>
        <v>0</v>
      </c>
      <c r="I18" t="e">
        <f t="shared" si="4"/>
        <v>#DIV/0!</v>
      </c>
    </row>
    <row r="19" spans="1:9" x14ac:dyDescent="0.25">
      <c r="A19" s="2">
        <v>2964</v>
      </c>
      <c r="C19" t="s">
        <v>139</v>
      </c>
      <c r="D19">
        <f t="shared" si="5"/>
        <v>158744</v>
      </c>
      <c r="E19">
        <f t="shared" si="0"/>
        <v>181294</v>
      </c>
      <c r="F19">
        <f t="shared" si="1"/>
        <v>0</v>
      </c>
      <c r="G19">
        <f t="shared" si="2"/>
        <v>0</v>
      </c>
      <c r="H19">
        <f t="shared" si="3"/>
        <v>0</v>
      </c>
      <c r="I19" t="e">
        <f t="shared" si="4"/>
        <v>#DIV/0!</v>
      </c>
    </row>
    <row r="20" spans="1:9" x14ac:dyDescent="0.25">
      <c r="A20" s="2">
        <v>1585</v>
      </c>
      <c r="F20">
        <f>SUM(F12:F19)</f>
        <v>0.82377871436750016</v>
      </c>
      <c r="G20">
        <f>SUM(G12:G19)</f>
        <v>82.527483605294606</v>
      </c>
      <c r="H20">
        <f>SUM(H12:H19)</f>
        <v>99</v>
      </c>
      <c r="I20" t="e">
        <f>SUM(I12:I19)</f>
        <v>#DIV/0!</v>
      </c>
    </row>
    <row r="21" spans="1:9" x14ac:dyDescent="0.25">
      <c r="A21" s="2">
        <v>3239</v>
      </c>
      <c r="H21" t="s">
        <v>142</v>
      </c>
      <c r="I21">
        <v>0</v>
      </c>
    </row>
    <row r="22" spans="1:9" x14ac:dyDescent="0.25">
      <c r="A22" s="2">
        <v>5606</v>
      </c>
      <c r="H22" s="23" t="s">
        <v>143</v>
      </c>
      <c r="I22" t="e">
        <f>_xlfn.CHISQ.DIST.RT(I20,I21)</f>
        <v>#DIV/0!</v>
      </c>
    </row>
    <row r="23" spans="1:9" x14ac:dyDescent="0.25">
      <c r="A23" s="2">
        <v>1878</v>
      </c>
    </row>
    <row r="24" spans="1:9" x14ac:dyDescent="0.25">
      <c r="A24" s="2">
        <v>5913</v>
      </c>
    </row>
    <row r="25" spans="1:9" x14ac:dyDescent="0.25">
      <c r="A25" s="2">
        <v>2392</v>
      </c>
    </row>
    <row r="26" spans="1:9" x14ac:dyDescent="0.25">
      <c r="A26" s="2">
        <v>3039</v>
      </c>
    </row>
    <row r="27" spans="1:9" x14ac:dyDescent="0.25">
      <c r="A27" s="2">
        <v>2631</v>
      </c>
    </row>
    <row r="28" spans="1:9" x14ac:dyDescent="0.25">
      <c r="A28" s="2">
        <v>2725</v>
      </c>
    </row>
    <row r="29" spans="1:9" x14ac:dyDescent="0.25">
      <c r="A29" s="2">
        <v>1650</v>
      </c>
    </row>
    <row r="30" spans="1:9" x14ac:dyDescent="0.25">
      <c r="A30" s="2">
        <v>1690</v>
      </c>
    </row>
    <row r="31" spans="1:9" x14ac:dyDescent="0.25">
      <c r="A31" s="2">
        <v>1292</v>
      </c>
    </row>
    <row r="32" spans="1:9" x14ac:dyDescent="0.25">
      <c r="A32">
        <v>894</v>
      </c>
    </row>
    <row r="33" spans="1:1" x14ac:dyDescent="0.25">
      <c r="A33" s="2">
        <v>2036</v>
      </c>
    </row>
    <row r="34" spans="1:1" x14ac:dyDescent="0.25">
      <c r="A34" s="2">
        <v>2376</v>
      </c>
    </row>
    <row r="35" spans="1:1" x14ac:dyDescent="0.25">
      <c r="A35" s="2">
        <v>1383</v>
      </c>
    </row>
    <row r="36" spans="1:1" x14ac:dyDescent="0.25">
      <c r="A36" s="2">
        <v>2852</v>
      </c>
    </row>
    <row r="37" spans="1:1" x14ac:dyDescent="0.25">
      <c r="A37" s="2">
        <v>17157</v>
      </c>
    </row>
    <row r="38" spans="1:1" x14ac:dyDescent="0.25">
      <c r="A38" s="2">
        <v>4521</v>
      </c>
    </row>
    <row r="39" spans="1:1" x14ac:dyDescent="0.25">
      <c r="A39" s="2">
        <v>2346</v>
      </c>
    </row>
    <row r="40" spans="1:1" x14ac:dyDescent="0.25">
      <c r="A40" s="2">
        <v>1837</v>
      </c>
    </row>
    <row r="41" spans="1:1" x14ac:dyDescent="0.25">
      <c r="A41" s="2">
        <v>4200</v>
      </c>
    </row>
    <row r="42" spans="1:1" x14ac:dyDescent="0.25">
      <c r="A42" s="2">
        <v>3099</v>
      </c>
    </row>
    <row r="43" spans="1:1" x14ac:dyDescent="0.25">
      <c r="A43" s="2">
        <v>1186</v>
      </c>
    </row>
    <row r="44" spans="1:1" x14ac:dyDescent="0.25">
      <c r="A44" s="2">
        <v>1789</v>
      </c>
    </row>
    <row r="45" spans="1:1" x14ac:dyDescent="0.25">
      <c r="A45" s="2">
        <v>4136</v>
      </c>
    </row>
    <row r="46" spans="1:1" x14ac:dyDescent="0.25">
      <c r="A46" s="2">
        <v>3978</v>
      </c>
    </row>
    <row r="47" spans="1:1" x14ac:dyDescent="0.25">
      <c r="A47" s="2">
        <v>1676</v>
      </c>
    </row>
    <row r="48" spans="1:1" x14ac:dyDescent="0.25">
      <c r="A48" s="2">
        <v>4844</v>
      </c>
    </row>
    <row r="49" spans="1:1" x14ac:dyDescent="0.25">
      <c r="A49" s="2">
        <v>2396</v>
      </c>
    </row>
    <row r="50" spans="1:1" x14ac:dyDescent="0.25">
      <c r="A50" s="2">
        <v>2548</v>
      </c>
    </row>
    <row r="51" spans="1:1" x14ac:dyDescent="0.25">
      <c r="A51" s="2">
        <v>4856</v>
      </c>
    </row>
    <row r="52" spans="1:1" x14ac:dyDescent="0.25">
      <c r="A52" s="2">
        <v>3897</v>
      </c>
    </row>
    <row r="53" spans="1:1" x14ac:dyDescent="0.25">
      <c r="A53" s="2">
        <v>7293</v>
      </c>
    </row>
    <row r="54" spans="1:1" x14ac:dyDescent="0.25">
      <c r="A54" s="2">
        <v>4000</v>
      </c>
    </row>
    <row r="55" spans="1:1" x14ac:dyDescent="0.25">
      <c r="A55" s="2">
        <v>3145</v>
      </c>
    </row>
    <row r="56" spans="1:1" x14ac:dyDescent="0.25">
      <c r="A56" s="2">
        <v>1077</v>
      </c>
    </row>
    <row r="57" spans="1:1" x14ac:dyDescent="0.25">
      <c r="A57" s="2">
        <v>3999</v>
      </c>
    </row>
    <row r="58" spans="1:1" x14ac:dyDescent="0.25">
      <c r="A58" s="2">
        <v>5250</v>
      </c>
    </row>
    <row r="59" spans="1:1" x14ac:dyDescent="0.25">
      <c r="A59" s="2">
        <v>12748</v>
      </c>
    </row>
    <row r="60" spans="1:1" x14ac:dyDescent="0.25">
      <c r="A60" s="2">
        <v>6893</v>
      </c>
    </row>
    <row r="61" spans="1:1" x14ac:dyDescent="0.25">
      <c r="A61" s="2">
        <v>1736</v>
      </c>
    </row>
    <row r="62" spans="1:1" x14ac:dyDescent="0.25">
      <c r="A62" s="2">
        <v>1217</v>
      </c>
    </row>
    <row r="63" spans="1:1" x14ac:dyDescent="0.25">
      <c r="A63" s="2">
        <v>5148</v>
      </c>
    </row>
    <row r="64" spans="1:1" x14ac:dyDescent="0.25">
      <c r="A64" s="2">
        <v>1965</v>
      </c>
    </row>
    <row r="65" spans="1:1" x14ac:dyDescent="0.25">
      <c r="A65" s="2">
        <v>1314</v>
      </c>
    </row>
    <row r="66" spans="1:1" x14ac:dyDescent="0.25">
      <c r="A66" s="2">
        <v>2308</v>
      </c>
    </row>
    <row r="67" spans="1:1" x14ac:dyDescent="0.25">
      <c r="A67" s="2">
        <v>2805</v>
      </c>
    </row>
    <row r="68" spans="1:1" x14ac:dyDescent="0.25">
      <c r="A68" s="2">
        <v>1240</v>
      </c>
    </row>
    <row r="69" spans="1:1" x14ac:dyDescent="0.25">
      <c r="A69" s="2">
        <v>1154</v>
      </c>
    </row>
    <row r="70" spans="1:1" x14ac:dyDescent="0.25">
      <c r="A70" s="2">
        <v>2411</v>
      </c>
    </row>
    <row r="71" spans="1:1" x14ac:dyDescent="0.25">
      <c r="A71" s="2">
        <v>2880</v>
      </c>
    </row>
    <row r="72" spans="1:1" x14ac:dyDescent="0.25">
      <c r="A72" s="2">
        <v>1299</v>
      </c>
    </row>
    <row r="73" spans="1:1" x14ac:dyDescent="0.25">
      <c r="A73" s="2">
        <v>2916</v>
      </c>
    </row>
    <row r="74" spans="1:1" x14ac:dyDescent="0.25">
      <c r="A74" s="2">
        <v>2560</v>
      </c>
    </row>
    <row r="75" spans="1:1" x14ac:dyDescent="0.25">
      <c r="A75" s="2">
        <v>7714</v>
      </c>
    </row>
    <row r="76" spans="1:1" x14ac:dyDescent="0.25">
      <c r="A76" s="2">
        <v>17062.5</v>
      </c>
    </row>
    <row r="77" spans="1:1" x14ac:dyDescent="0.25">
      <c r="A77" s="2">
        <v>10000</v>
      </c>
    </row>
    <row r="78" spans="1:1" x14ac:dyDescent="0.25">
      <c r="A78" s="2">
        <v>15374</v>
      </c>
    </row>
    <row r="79" spans="1:1" x14ac:dyDescent="0.25">
      <c r="A79" s="2">
        <v>18200</v>
      </c>
    </row>
    <row r="80" spans="1:1" x14ac:dyDescent="0.25">
      <c r="A80" s="2">
        <v>16200</v>
      </c>
    </row>
    <row r="81" spans="1:1" x14ac:dyDescent="0.25">
      <c r="A81" s="2">
        <v>5733</v>
      </c>
    </row>
    <row r="82" spans="1:1" x14ac:dyDescent="0.25">
      <c r="A82" s="2">
        <v>5922</v>
      </c>
    </row>
    <row r="83" spans="1:1" x14ac:dyDescent="0.25">
      <c r="A83" s="2">
        <v>9450</v>
      </c>
    </row>
    <row r="84" spans="1:1" x14ac:dyDescent="0.25">
      <c r="A84" s="2">
        <v>9450</v>
      </c>
    </row>
    <row r="85" spans="1:1" x14ac:dyDescent="0.25">
      <c r="A85" s="2">
        <v>5018.97</v>
      </c>
    </row>
    <row r="86" spans="1:1" x14ac:dyDescent="0.25">
      <c r="A86" s="2">
        <v>8100</v>
      </c>
    </row>
    <row r="87" spans="1:1" x14ac:dyDescent="0.25">
      <c r="A87" s="2">
        <v>8415</v>
      </c>
    </row>
    <row r="88" spans="1:1" x14ac:dyDescent="0.25">
      <c r="A88" s="2">
        <v>11700</v>
      </c>
    </row>
    <row r="89" spans="1:1" x14ac:dyDescent="0.25">
      <c r="A89" s="2">
        <v>10239</v>
      </c>
    </row>
    <row r="90" spans="1:1" x14ac:dyDescent="0.25">
      <c r="A90" s="2">
        <v>5625</v>
      </c>
    </row>
    <row r="91" spans="1:1" x14ac:dyDescent="0.25">
      <c r="A91" s="2">
        <v>2039</v>
      </c>
    </row>
    <row r="92" spans="1:1" x14ac:dyDescent="0.25">
      <c r="A92" s="2">
        <v>5124</v>
      </c>
    </row>
    <row r="93" spans="1:1" x14ac:dyDescent="0.25">
      <c r="A93" s="2">
        <v>4346</v>
      </c>
    </row>
    <row r="94" spans="1:1" x14ac:dyDescent="0.25">
      <c r="A94" s="2">
        <v>3701</v>
      </c>
    </row>
    <row r="95" spans="1:1" x14ac:dyDescent="0.25">
      <c r="A95" s="2">
        <v>2903</v>
      </c>
    </row>
    <row r="96" spans="1:1" x14ac:dyDescent="0.25">
      <c r="A96" s="2">
        <v>2349</v>
      </c>
    </row>
    <row r="97" spans="1:1" x14ac:dyDescent="0.25">
      <c r="A97" s="2">
        <v>2171</v>
      </c>
    </row>
    <row r="98" spans="1:1" x14ac:dyDescent="0.25">
      <c r="A98" s="2">
        <v>2367</v>
      </c>
    </row>
    <row r="99" spans="1:1" x14ac:dyDescent="0.25">
      <c r="A99" s="2">
        <v>2359</v>
      </c>
    </row>
    <row r="100" spans="1:1" x14ac:dyDescent="0.25">
      <c r="A100" s="2">
        <v>2932</v>
      </c>
    </row>
    <row r="101" spans="1:1" x14ac:dyDescent="0.25">
      <c r="A101" s="2">
        <v>2425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00C2-9F91-9748-B394-FD41C151D5C8}">
  <dimension ref="A1:I101"/>
  <sheetViews>
    <sheetView workbookViewId="0">
      <selection activeCell="I22" sqref="I22"/>
    </sheetView>
  </sheetViews>
  <sheetFormatPr defaultColWidth="11" defaultRowHeight="15.75" x14ac:dyDescent="0.25"/>
  <cols>
    <col min="1" max="1" width="13.5" bestFit="1" customWidth="1"/>
    <col min="3" max="3" width="19.125" customWidth="1"/>
    <col min="7" max="7" width="21" customWidth="1"/>
    <col min="8" max="8" width="33" customWidth="1"/>
  </cols>
  <sheetData>
    <row r="1" spans="1:9" x14ac:dyDescent="0.25">
      <c r="A1" t="s">
        <v>3</v>
      </c>
      <c r="C1" t="s">
        <v>118</v>
      </c>
      <c r="D1">
        <f>COUNT(A:A)</f>
        <v>100</v>
      </c>
    </row>
    <row r="2" spans="1:9" x14ac:dyDescent="0.25">
      <c r="A2" s="2">
        <v>4431</v>
      </c>
      <c r="C2" t="s">
        <v>119</v>
      </c>
      <c r="D2">
        <f>MIN(A:A)</f>
        <v>1027.4000000000001</v>
      </c>
    </row>
    <row r="3" spans="1:9" x14ac:dyDescent="0.25">
      <c r="A3" s="2">
        <v>5200</v>
      </c>
      <c r="C3" t="s">
        <v>120</v>
      </c>
      <c r="D3">
        <f>MAX(A:A)</f>
        <v>32766.87</v>
      </c>
    </row>
    <row r="4" spans="1:9" x14ac:dyDescent="0.25">
      <c r="A4" s="2">
        <v>8935</v>
      </c>
      <c r="C4" t="s">
        <v>121</v>
      </c>
      <c r="D4">
        <f>D3-D2</f>
        <v>31739.469999999998</v>
      </c>
    </row>
    <row r="5" spans="1:9" x14ac:dyDescent="0.25">
      <c r="A5" s="7">
        <v>7407.72</v>
      </c>
      <c r="C5" t="s">
        <v>122</v>
      </c>
      <c r="D5">
        <f>D4/(1+3.322*LOG(D1))</f>
        <v>4152.2069597069594</v>
      </c>
    </row>
    <row r="6" spans="1:9" x14ac:dyDescent="0.25">
      <c r="A6" s="2">
        <v>8742.1200000000008</v>
      </c>
      <c r="C6" t="s">
        <v>123</v>
      </c>
      <c r="D6">
        <f>D4/D5</f>
        <v>7.6440000000000001</v>
      </c>
      <c r="E6">
        <v>8</v>
      </c>
    </row>
    <row r="7" spans="1:9" x14ac:dyDescent="0.25">
      <c r="A7" s="7">
        <v>25051.27</v>
      </c>
      <c r="C7" t="s">
        <v>124</v>
      </c>
      <c r="D7">
        <f>D4/E6</f>
        <v>3967.4337499999997</v>
      </c>
    </row>
    <row r="8" spans="1:9" x14ac:dyDescent="0.25">
      <c r="A8" s="7">
        <v>25221.54</v>
      </c>
      <c r="C8" t="s">
        <v>125</v>
      </c>
      <c r="D8">
        <f>AVERAGE(A:A)</f>
        <v>7147.2477999999983</v>
      </c>
    </row>
    <row r="9" spans="1:9" x14ac:dyDescent="0.25">
      <c r="A9" s="7">
        <v>15800.13</v>
      </c>
      <c r="C9" t="s">
        <v>126</v>
      </c>
      <c r="D9">
        <f>_xlfn.STDEV.S(A:A)</f>
        <v>6431.3601937902595</v>
      </c>
    </row>
    <row r="10" spans="1:9" x14ac:dyDescent="0.25">
      <c r="A10" s="7">
        <v>22006.240000000002</v>
      </c>
      <c r="I10" t="s">
        <v>140</v>
      </c>
    </row>
    <row r="11" spans="1:9" x14ac:dyDescent="0.25">
      <c r="A11" s="7">
        <v>32766.87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t="s">
        <v>141</v>
      </c>
    </row>
    <row r="12" spans="1:9" x14ac:dyDescent="0.25">
      <c r="A12" s="2">
        <v>7500</v>
      </c>
      <c r="C12" t="s">
        <v>127</v>
      </c>
      <c r="D12">
        <f>D2</f>
        <v>1027.4000000000001</v>
      </c>
      <c r="E12">
        <f>D12+$D$7</f>
        <v>4994.8337499999998</v>
      </c>
      <c r="F12">
        <f>NORMDIST(E12,$D$8,$D$9,1)-NORMDIST(D12,$D$8,$D$9,1)</f>
        <v>0.19827602176913237</v>
      </c>
      <c r="G12">
        <f>F12*D1</f>
        <v>19.827602176913235</v>
      </c>
      <c r="H12">
        <f>COUNTIF(A:A,"&lt;="&amp;E12)-COUNTIF(A:A,"&lt;="&amp;D12)</f>
        <v>51</v>
      </c>
      <c r="I12">
        <f>(G12-H12)^2/G12</f>
        <v>49.008366083329484</v>
      </c>
    </row>
    <row r="13" spans="1:9" x14ac:dyDescent="0.25">
      <c r="A13" s="7">
        <v>12052.57</v>
      </c>
      <c r="C13" t="s">
        <v>133</v>
      </c>
      <c r="D13">
        <f t="shared" ref="D13:D18" si="0">D3</f>
        <v>32766.87</v>
      </c>
      <c r="E13">
        <f t="shared" ref="E13:E19" si="1">D13+$D$7</f>
        <v>36734.303749999999</v>
      </c>
      <c r="F13">
        <f t="shared" ref="F13:F19" si="2">NORMDIST(E13,$D$8,$D$9,1)-NORMDIST(D13,$D$8,$D$9,1)</f>
        <v>3.1839148234569237E-5</v>
      </c>
      <c r="G13">
        <f t="shared" ref="G13:G19" si="3">F13*D2</f>
        <v>3.2711540896196434E-2</v>
      </c>
      <c r="H13">
        <f t="shared" ref="H13:H19" si="4">COUNTIF(A:A,"&lt;="&amp;E13)-COUNTIF(A:A,"&lt;="&amp;D13)</f>
        <v>0</v>
      </c>
      <c r="I13">
        <f t="shared" ref="I13:I20" si="5">(G13-H13)^2/G13</f>
        <v>3.2711540896196434E-2</v>
      </c>
    </row>
    <row r="14" spans="1:9" x14ac:dyDescent="0.25">
      <c r="A14" s="7">
        <v>24345.33</v>
      </c>
      <c r="C14" t="s">
        <v>134</v>
      </c>
      <c r="D14">
        <f t="shared" si="0"/>
        <v>31739.469999999998</v>
      </c>
      <c r="E14">
        <f t="shared" si="1"/>
        <v>35706.903749999998</v>
      </c>
      <c r="F14">
        <f t="shared" si="2"/>
        <v>6.1222184703946247E-5</v>
      </c>
      <c r="G14">
        <f t="shared" si="3"/>
        <v>2.0060593673101952</v>
      </c>
      <c r="H14">
        <f t="shared" si="4"/>
        <v>1</v>
      </c>
      <c r="I14">
        <f t="shared" si="5"/>
        <v>0.50454910111146356</v>
      </c>
    </row>
    <row r="15" spans="1:9" x14ac:dyDescent="0.25">
      <c r="A15" s="7">
        <v>19085.419999999998</v>
      </c>
      <c r="C15" t="s">
        <v>135</v>
      </c>
      <c r="D15">
        <f t="shared" si="0"/>
        <v>4152.2069597069594</v>
      </c>
      <c r="E15">
        <f t="shared" si="1"/>
        <v>8119.6407097069587</v>
      </c>
      <c r="F15">
        <f t="shared" si="2"/>
        <v>0.23937170873411906</v>
      </c>
      <c r="G15">
        <f t="shared" si="3"/>
        <v>7597.5311682153097</v>
      </c>
      <c r="H15">
        <f t="shared" si="4"/>
        <v>37</v>
      </c>
      <c r="I15">
        <f t="shared" si="5"/>
        <v>7523.7113583283463</v>
      </c>
    </row>
    <row r="16" spans="1:9" x14ac:dyDescent="0.25">
      <c r="A16" s="7">
        <v>6161.12</v>
      </c>
      <c r="C16" t="s">
        <v>136</v>
      </c>
      <c r="D16">
        <f t="shared" si="0"/>
        <v>7.6440000000000001</v>
      </c>
      <c r="E16">
        <f t="shared" si="1"/>
        <v>3975.0777499999995</v>
      </c>
      <c r="F16">
        <f t="shared" si="2"/>
        <v>0.17745046354316332</v>
      </c>
      <c r="G16">
        <f t="shared" si="3"/>
        <v>736.81104972714877</v>
      </c>
      <c r="H16">
        <f t="shared" si="4"/>
        <v>36</v>
      </c>
      <c r="I16">
        <f t="shared" si="5"/>
        <v>666.56998100332862</v>
      </c>
    </row>
    <row r="17" spans="1:9" x14ac:dyDescent="0.25">
      <c r="A17" s="7">
        <v>7404.42</v>
      </c>
      <c r="C17" t="s">
        <v>137</v>
      </c>
      <c r="D17">
        <f t="shared" si="0"/>
        <v>3967.4337499999997</v>
      </c>
      <c r="E17">
        <f t="shared" si="1"/>
        <v>7934.8674999999994</v>
      </c>
      <c r="F17">
        <f t="shared" si="2"/>
        <v>0.23823116732376215</v>
      </c>
      <c r="G17">
        <f t="shared" si="3"/>
        <v>1.8210390430228378</v>
      </c>
      <c r="H17">
        <f t="shared" si="4"/>
        <v>37</v>
      </c>
      <c r="I17">
        <f t="shared" si="5"/>
        <v>679.58965446354978</v>
      </c>
    </row>
    <row r="18" spans="1:9" x14ac:dyDescent="0.25">
      <c r="A18" s="7">
        <v>3822.59</v>
      </c>
      <c r="C18" t="s">
        <v>138</v>
      </c>
      <c r="D18">
        <f t="shared" si="0"/>
        <v>7147.2477999999983</v>
      </c>
      <c r="E18">
        <f t="shared" si="1"/>
        <v>11114.681549999998</v>
      </c>
      <c r="F18">
        <f t="shared" si="2"/>
        <v>0.23134594611137305</v>
      </c>
      <c r="G18">
        <f t="shared" si="3"/>
        <v>917.84971452794264</v>
      </c>
      <c r="H18">
        <f t="shared" si="4"/>
        <v>14</v>
      </c>
      <c r="I18">
        <f t="shared" si="5"/>
        <v>890.06325711219972</v>
      </c>
    </row>
    <row r="19" spans="1:9" x14ac:dyDescent="0.25">
      <c r="A19" s="2">
        <v>2524</v>
      </c>
      <c r="C19" t="s">
        <v>139</v>
      </c>
      <c r="D19">
        <f>D9</f>
        <v>6431.3601937902595</v>
      </c>
      <c r="E19">
        <f t="shared" si="1"/>
        <v>10398.793943790259</v>
      </c>
      <c r="F19">
        <f t="shared" si="2"/>
        <v>0.2377386269361656</v>
      </c>
      <c r="G19">
        <f t="shared" si="3"/>
        <v>1699.17687834453</v>
      </c>
      <c r="H19">
        <f t="shared" si="4"/>
        <v>14</v>
      </c>
      <c r="I19">
        <f t="shared" si="5"/>
        <v>1671.2922283133871</v>
      </c>
    </row>
    <row r="20" spans="1:9" x14ac:dyDescent="0.25">
      <c r="A20" s="2">
        <v>4455</v>
      </c>
      <c r="F20">
        <f>SUM(F12:F19)</f>
        <v>1.3225069957506541</v>
      </c>
      <c r="G20">
        <f>SUM(G12:G19)</f>
        <v>10975.056222943074</v>
      </c>
      <c r="H20">
        <f>SUM(H12:H19)</f>
        <v>190</v>
      </c>
      <c r="I20">
        <f t="shared" si="5"/>
        <v>10598.345499942361</v>
      </c>
    </row>
    <row r="21" spans="1:9" x14ac:dyDescent="0.25">
      <c r="A21" s="2">
        <v>5190</v>
      </c>
      <c r="H21" t="s">
        <v>142</v>
      </c>
      <c r="I21">
        <f>E6-1</f>
        <v>7</v>
      </c>
    </row>
    <row r="22" spans="1:9" x14ac:dyDescent="0.25">
      <c r="A22" s="7">
        <v>6598.93</v>
      </c>
      <c r="H22" s="23" t="s">
        <v>143</v>
      </c>
      <c r="I22">
        <f>_xlfn.CHISQ.DIST.RT(I20,I21)</f>
        <v>0</v>
      </c>
    </row>
    <row r="23" spans="1:9" x14ac:dyDescent="0.25">
      <c r="A23" s="7">
        <v>2136.4699999999998</v>
      </c>
    </row>
    <row r="24" spans="1:9" x14ac:dyDescent="0.25">
      <c r="A24" s="7">
        <v>8003.6</v>
      </c>
    </row>
    <row r="25" spans="1:9" x14ac:dyDescent="0.25">
      <c r="A25" s="7">
        <v>3602.4</v>
      </c>
    </row>
    <row r="26" spans="1:9" x14ac:dyDescent="0.25">
      <c r="A26" s="7">
        <v>3807</v>
      </c>
    </row>
    <row r="27" spans="1:9" x14ac:dyDescent="0.25">
      <c r="A27" s="7">
        <v>3306.24</v>
      </c>
    </row>
    <row r="28" spans="1:9" x14ac:dyDescent="0.25">
      <c r="A28" s="2">
        <v>3134</v>
      </c>
    </row>
    <row r="29" spans="1:9" x14ac:dyDescent="0.25">
      <c r="A29" s="7">
        <v>3495.69</v>
      </c>
    </row>
    <row r="30" spans="1:9" x14ac:dyDescent="0.25">
      <c r="A30" s="7">
        <v>1990.18</v>
      </c>
    </row>
    <row r="31" spans="1:9" x14ac:dyDescent="0.25">
      <c r="A31" s="7">
        <v>1491.11</v>
      </c>
    </row>
    <row r="32" spans="1:9" x14ac:dyDescent="0.25">
      <c r="A32" s="7">
        <v>1062.5</v>
      </c>
    </row>
    <row r="33" spans="1:1" x14ac:dyDescent="0.25">
      <c r="A33" s="7">
        <v>2413.75</v>
      </c>
    </row>
    <row r="34" spans="1:1" x14ac:dyDescent="0.25">
      <c r="A34" s="7">
        <v>2789.99</v>
      </c>
    </row>
    <row r="35" spans="1:1" x14ac:dyDescent="0.25">
      <c r="A35" s="7">
        <v>2471.3200000000002</v>
      </c>
    </row>
    <row r="36" spans="1:1" x14ac:dyDescent="0.25">
      <c r="A36" s="2">
        <v>3431</v>
      </c>
    </row>
    <row r="37" spans="1:1" x14ac:dyDescent="0.25">
      <c r="A37" s="7">
        <v>19015.75</v>
      </c>
    </row>
    <row r="38" spans="1:1" x14ac:dyDescent="0.25">
      <c r="A38" s="7">
        <v>21834.080000000002</v>
      </c>
    </row>
    <row r="39" spans="1:1" x14ac:dyDescent="0.25">
      <c r="A39" s="2">
        <v>2510</v>
      </c>
    </row>
    <row r="40" spans="1:1" x14ac:dyDescent="0.25">
      <c r="A40" s="2">
        <v>1999</v>
      </c>
    </row>
    <row r="41" spans="1:1" x14ac:dyDescent="0.25">
      <c r="A41" s="2">
        <v>4581</v>
      </c>
    </row>
    <row r="42" spans="1:1" x14ac:dyDescent="0.25">
      <c r="A42" s="2">
        <v>3236</v>
      </c>
    </row>
    <row r="43" spans="1:1" x14ac:dyDescent="0.25">
      <c r="A43" s="7">
        <v>1485.7</v>
      </c>
    </row>
    <row r="44" spans="1:1" x14ac:dyDescent="0.25">
      <c r="A44" s="2">
        <v>2340</v>
      </c>
    </row>
    <row r="45" spans="1:1" x14ac:dyDescent="0.25">
      <c r="A45" s="2">
        <v>4825</v>
      </c>
    </row>
    <row r="46" spans="1:1" x14ac:dyDescent="0.25">
      <c r="A46" s="2">
        <v>4599</v>
      </c>
    </row>
    <row r="47" spans="1:1" x14ac:dyDescent="0.25">
      <c r="A47" s="2">
        <v>1986</v>
      </c>
    </row>
    <row r="48" spans="1:1" x14ac:dyDescent="0.25">
      <c r="A48" s="2">
        <v>5749</v>
      </c>
    </row>
    <row r="49" spans="1:1" x14ac:dyDescent="0.25">
      <c r="A49" s="7">
        <v>2089.44</v>
      </c>
    </row>
    <row r="50" spans="1:1" x14ac:dyDescent="0.25">
      <c r="A50" s="7">
        <v>3099.96</v>
      </c>
    </row>
    <row r="51" spans="1:1" x14ac:dyDescent="0.25">
      <c r="A51" s="7">
        <v>4769.8599999999997</v>
      </c>
    </row>
    <row r="52" spans="1:1" x14ac:dyDescent="0.25">
      <c r="A52" s="7">
        <v>4793.3900000000003</v>
      </c>
    </row>
    <row r="53" spans="1:1" x14ac:dyDescent="0.25">
      <c r="A53" s="7">
        <v>11104.86</v>
      </c>
    </row>
    <row r="54" spans="1:1" x14ac:dyDescent="0.25">
      <c r="A54" s="7">
        <v>8124.23</v>
      </c>
    </row>
    <row r="55" spans="1:1" x14ac:dyDescent="0.25">
      <c r="A55" s="7">
        <v>4595.55</v>
      </c>
    </row>
    <row r="56" spans="1:1" x14ac:dyDescent="0.25">
      <c r="A56" s="7">
        <v>1469.98</v>
      </c>
    </row>
    <row r="57" spans="1:1" x14ac:dyDescent="0.25">
      <c r="A57" s="2">
        <v>5760</v>
      </c>
    </row>
    <row r="58" spans="1:1" x14ac:dyDescent="0.25">
      <c r="A58" s="7">
        <v>4600</v>
      </c>
    </row>
    <row r="59" spans="1:1" x14ac:dyDescent="0.25">
      <c r="A59" s="7">
        <v>16923.7</v>
      </c>
    </row>
    <row r="60" spans="1:1" x14ac:dyDescent="0.25">
      <c r="A60" s="19">
        <v>6019.86</v>
      </c>
    </row>
    <row r="61" spans="1:1" x14ac:dyDescent="0.25">
      <c r="A61" s="7">
        <v>1958.16</v>
      </c>
    </row>
    <row r="62" spans="1:1" x14ac:dyDescent="0.25">
      <c r="A62" s="2">
        <v>1408</v>
      </c>
    </row>
    <row r="63" spans="1:1" x14ac:dyDescent="0.25">
      <c r="A63" s="2">
        <v>5247</v>
      </c>
    </row>
    <row r="64" spans="1:1" x14ac:dyDescent="0.25">
      <c r="A64" s="7">
        <v>1027.4000000000001</v>
      </c>
    </row>
    <row r="65" spans="1:1" x14ac:dyDescent="0.25">
      <c r="A65" s="7">
        <v>1522.54</v>
      </c>
    </row>
    <row r="66" spans="1:1" x14ac:dyDescent="0.25">
      <c r="A66" s="7">
        <v>3293.45</v>
      </c>
    </row>
    <row r="67" spans="1:1" x14ac:dyDescent="0.25">
      <c r="A67" s="7">
        <v>3310.94</v>
      </c>
    </row>
    <row r="68" spans="1:1" x14ac:dyDescent="0.25">
      <c r="A68" s="2">
        <v>2419</v>
      </c>
    </row>
    <row r="69" spans="1:1" x14ac:dyDescent="0.25">
      <c r="A69" s="7">
        <v>1758.12</v>
      </c>
    </row>
    <row r="70" spans="1:1" x14ac:dyDescent="0.25">
      <c r="A70" s="2">
        <v>4032</v>
      </c>
    </row>
    <row r="71" spans="1:1" x14ac:dyDescent="0.25">
      <c r="A71" s="7">
        <v>3495.6</v>
      </c>
    </row>
    <row r="72" spans="1:1" x14ac:dyDescent="0.25">
      <c r="A72" s="2">
        <v>5509</v>
      </c>
    </row>
    <row r="73" spans="1:1" x14ac:dyDescent="0.25">
      <c r="A73" s="7">
        <v>1283.58</v>
      </c>
    </row>
    <row r="74" spans="1:1" x14ac:dyDescent="0.25">
      <c r="A74" s="7">
        <v>2443.36</v>
      </c>
    </row>
    <row r="75" spans="1:1" x14ac:dyDescent="0.25">
      <c r="A75" s="2">
        <v>21563.599999999999</v>
      </c>
    </row>
    <row r="76" spans="1:1" x14ac:dyDescent="0.25">
      <c r="A76" s="7">
        <v>17256.37</v>
      </c>
    </row>
    <row r="77" spans="1:1" x14ac:dyDescent="0.25">
      <c r="A77" s="7">
        <v>9515.51</v>
      </c>
    </row>
    <row r="78" spans="1:1" x14ac:dyDescent="0.25">
      <c r="A78" s="7">
        <v>15653</v>
      </c>
    </row>
    <row r="79" spans="1:1" x14ac:dyDescent="0.25">
      <c r="A79" s="7">
        <v>17318</v>
      </c>
    </row>
    <row r="80" spans="1:1" x14ac:dyDescent="0.25">
      <c r="A80" s="7">
        <v>16200</v>
      </c>
    </row>
    <row r="81" spans="1:1" x14ac:dyDescent="0.25">
      <c r="A81" s="7">
        <v>5706</v>
      </c>
    </row>
    <row r="82" spans="1:1" x14ac:dyDescent="0.25">
      <c r="A82" s="7">
        <v>5942</v>
      </c>
    </row>
    <row r="83" spans="1:1" x14ac:dyDescent="0.25">
      <c r="A83" s="7">
        <v>9412</v>
      </c>
    </row>
    <row r="84" spans="1:1" x14ac:dyDescent="0.25">
      <c r="A84" s="7">
        <v>9000</v>
      </c>
    </row>
    <row r="85" spans="1:1" x14ac:dyDescent="0.25">
      <c r="A85" s="7">
        <v>5200</v>
      </c>
    </row>
    <row r="86" spans="1:1" x14ac:dyDescent="0.25">
      <c r="A86" s="7">
        <v>6390</v>
      </c>
    </row>
    <row r="87" spans="1:1" x14ac:dyDescent="0.25">
      <c r="A87" s="7">
        <v>7810</v>
      </c>
    </row>
    <row r="88" spans="1:1" x14ac:dyDescent="0.25">
      <c r="A88" s="7">
        <v>9230</v>
      </c>
    </row>
    <row r="89" spans="1:1" x14ac:dyDescent="0.25">
      <c r="A89" s="7">
        <v>11480.13</v>
      </c>
    </row>
    <row r="90" spans="1:1" x14ac:dyDescent="0.25">
      <c r="A90" s="7">
        <v>6083.91</v>
      </c>
    </row>
    <row r="91" spans="1:1" x14ac:dyDescent="0.25">
      <c r="A91" s="7">
        <v>4702.4399999999996</v>
      </c>
    </row>
    <row r="92" spans="1:1" x14ac:dyDescent="0.25">
      <c r="A92" s="2">
        <v>4900</v>
      </c>
    </row>
    <row r="93" spans="1:1" x14ac:dyDescent="0.25">
      <c r="A93" s="7">
        <v>8400</v>
      </c>
    </row>
    <row r="94" spans="1:1" x14ac:dyDescent="0.25">
      <c r="A94" s="7">
        <v>3208.66</v>
      </c>
    </row>
    <row r="95" spans="1:1" x14ac:dyDescent="0.25">
      <c r="A95" s="7">
        <v>4702.4399999999996</v>
      </c>
    </row>
    <row r="96" spans="1:1" x14ac:dyDescent="0.25">
      <c r="A96" s="7">
        <v>4713.96</v>
      </c>
    </row>
    <row r="97" spans="1:1" x14ac:dyDescent="0.25">
      <c r="A97" s="7">
        <v>4886.63</v>
      </c>
    </row>
    <row r="98" spans="1:1" x14ac:dyDescent="0.25">
      <c r="A98" s="7">
        <v>4754.24</v>
      </c>
    </row>
    <row r="99" spans="1:1" x14ac:dyDescent="0.25">
      <c r="A99" s="7">
        <v>5301.05</v>
      </c>
    </row>
    <row r="100" spans="1:1" x14ac:dyDescent="0.25">
      <c r="A100" s="7">
        <v>5888.12</v>
      </c>
    </row>
    <row r="101" spans="1:1" x14ac:dyDescent="0.25">
      <c r="A101" s="7">
        <v>5450.69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2DE7-4C35-FD4E-9E21-5344D898E470}">
  <dimension ref="A1:I101"/>
  <sheetViews>
    <sheetView workbookViewId="0">
      <selection activeCell="I23" sqref="I23"/>
    </sheetView>
  </sheetViews>
  <sheetFormatPr defaultColWidth="11" defaultRowHeight="15.75" x14ac:dyDescent="0.25"/>
  <cols>
    <col min="1" max="1" width="16.125" customWidth="1"/>
    <col min="3" max="3" width="18.5" customWidth="1"/>
    <col min="7" max="7" width="18.875" customWidth="1"/>
    <col min="8" max="8" width="33.375" customWidth="1"/>
  </cols>
  <sheetData>
    <row r="1" spans="1:9" x14ac:dyDescent="0.25">
      <c r="A1" t="s">
        <v>4</v>
      </c>
      <c r="C1" t="s">
        <v>118</v>
      </c>
      <c r="D1">
        <f>COUNT(A:A)</f>
        <v>100</v>
      </c>
    </row>
    <row r="2" spans="1:9" x14ac:dyDescent="0.25">
      <c r="A2" s="2">
        <v>4587</v>
      </c>
      <c r="C2" t="s">
        <v>119</v>
      </c>
      <c r="D2">
        <f>MIN(A:A)</f>
        <v>1045</v>
      </c>
    </row>
    <row r="3" spans="1:9" x14ac:dyDescent="0.25">
      <c r="A3" s="2">
        <v>5525</v>
      </c>
      <c r="C3" t="s">
        <v>120</v>
      </c>
      <c r="D3">
        <f>MAX(A:A)</f>
        <v>38535</v>
      </c>
    </row>
    <row r="4" spans="1:9" x14ac:dyDescent="0.25">
      <c r="A4" s="2">
        <v>9934</v>
      </c>
      <c r="C4" t="s">
        <v>121</v>
      </c>
      <c r="D4">
        <f>D3-D2</f>
        <v>37490</v>
      </c>
    </row>
    <row r="5" spans="1:9" x14ac:dyDescent="0.25">
      <c r="A5" s="2">
        <v>4231</v>
      </c>
      <c r="C5" t="s">
        <v>122</v>
      </c>
      <c r="D5">
        <f>D4/(1+3.322*LOG(D1))</f>
        <v>4904.5002616431184</v>
      </c>
    </row>
    <row r="6" spans="1:9" x14ac:dyDescent="0.25">
      <c r="A6" s="2">
        <v>9000</v>
      </c>
      <c r="C6" t="s">
        <v>123</v>
      </c>
      <c r="D6">
        <f>D4/D5</f>
        <v>7.644000000000001</v>
      </c>
      <c r="E6">
        <v>8</v>
      </c>
    </row>
    <row r="7" spans="1:9" x14ac:dyDescent="0.25">
      <c r="A7" s="2">
        <v>16242</v>
      </c>
      <c r="C7" t="s">
        <v>124</v>
      </c>
      <c r="D7">
        <f>D4/E6</f>
        <v>4686.25</v>
      </c>
    </row>
    <row r="8" spans="1:9" x14ac:dyDescent="0.25">
      <c r="A8" s="2">
        <v>25919</v>
      </c>
      <c r="C8" t="s">
        <v>125</v>
      </c>
      <c r="D8">
        <f>AVERAGE(A:A)</f>
        <v>8735.4351999999999</v>
      </c>
    </row>
    <row r="9" spans="1:9" x14ac:dyDescent="0.25">
      <c r="A9" s="2">
        <v>16900</v>
      </c>
      <c r="C9" t="s">
        <v>126</v>
      </c>
      <c r="D9">
        <f>_xlfn.STDEV.S(A:A)</f>
        <v>7282.975645897237</v>
      </c>
    </row>
    <row r="10" spans="1:9" x14ac:dyDescent="0.25">
      <c r="A10" s="2">
        <v>22000</v>
      </c>
      <c r="I10" t="s">
        <v>140</v>
      </c>
    </row>
    <row r="11" spans="1:9" x14ac:dyDescent="0.25">
      <c r="A11" s="2">
        <v>38535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t="s">
        <v>141</v>
      </c>
    </row>
    <row r="12" spans="1:9" x14ac:dyDescent="0.25">
      <c r="A12" s="2">
        <v>7237</v>
      </c>
      <c r="C12" t="s">
        <v>127</v>
      </c>
      <c r="D12">
        <f>D2</f>
        <v>1045</v>
      </c>
      <c r="E12">
        <f>D12+$D$7</f>
        <v>5731.25</v>
      </c>
      <c r="F12">
        <f>NORMDIST(E12,$D$8,$D$9,1)-NORMDIST(D12,$D$8,$D$9,1)</f>
        <v>0.19449236733428324</v>
      </c>
      <c r="G12">
        <f>F12*D1</f>
        <v>19.449236733428325</v>
      </c>
      <c r="H12">
        <f>COUNTIF(A:A,"&lt;="&amp;E12)-COUNTIF(A:A,"&lt;="&amp;D12)</f>
        <v>45</v>
      </c>
      <c r="I12">
        <f>(G12-H12)^2/G12</f>
        <v>33.566433092066738</v>
      </c>
    </row>
    <row r="13" spans="1:9" x14ac:dyDescent="0.25">
      <c r="A13" s="2">
        <v>13172</v>
      </c>
      <c r="C13" t="s">
        <v>133</v>
      </c>
      <c r="D13">
        <f t="shared" ref="D13:D19" si="0">D3</f>
        <v>38535</v>
      </c>
      <c r="E13">
        <f t="shared" ref="E13:E19" si="1">D13+$D$7</f>
        <v>43221.25</v>
      </c>
      <c r="F13">
        <f t="shared" ref="F13:F19" si="2">NORMDIST(E13,$D$8,$D$9,1)-NORMDIST(D13,$D$8,$D$9,1)</f>
        <v>2.0318897219540055E-5</v>
      </c>
      <c r="G13">
        <f t="shared" ref="G13:G19" si="3">F13*D2</f>
        <v>2.1233247594419358E-2</v>
      </c>
      <c r="H13">
        <f t="shared" ref="H13:H19" si="4">COUNTIF(A:A,"&lt;="&amp;E13)-COUNTIF(A:A,"&lt;="&amp;D13)</f>
        <v>0</v>
      </c>
      <c r="I13">
        <f t="shared" ref="I13:I20" si="5">(G13-H13)^2/G13</f>
        <v>2.1233247594419358E-2</v>
      </c>
    </row>
    <row r="14" spans="1:9" x14ac:dyDescent="0.25">
      <c r="A14" s="2">
        <v>36400</v>
      </c>
      <c r="C14" t="s">
        <v>134</v>
      </c>
      <c r="D14">
        <f t="shared" si="0"/>
        <v>37490</v>
      </c>
      <c r="E14">
        <f t="shared" si="1"/>
        <v>42176.25</v>
      </c>
      <c r="F14">
        <f t="shared" si="2"/>
        <v>3.7173438930282465E-5</v>
      </c>
      <c r="G14">
        <f t="shared" si="3"/>
        <v>1.4324784691784349</v>
      </c>
      <c r="H14">
        <f t="shared" si="4"/>
        <v>1</v>
      </c>
      <c r="I14">
        <f t="shared" si="5"/>
        <v>0.13056924088373462</v>
      </c>
    </row>
    <row r="15" spans="1:9" x14ac:dyDescent="0.25">
      <c r="A15" s="2">
        <v>19080</v>
      </c>
      <c r="C15" t="s">
        <v>135</v>
      </c>
      <c r="D15">
        <f t="shared" si="0"/>
        <v>4904.5002616431184</v>
      </c>
      <c r="E15">
        <f t="shared" si="1"/>
        <v>9590.7502616431193</v>
      </c>
      <c r="F15">
        <f t="shared" si="2"/>
        <v>0.24730461422628769</v>
      </c>
      <c r="G15">
        <f t="shared" si="3"/>
        <v>9271.4499873435252</v>
      </c>
      <c r="H15">
        <f t="shared" si="4"/>
        <v>32</v>
      </c>
      <c r="I15">
        <f t="shared" si="5"/>
        <v>9207.5604339297006</v>
      </c>
    </row>
    <row r="16" spans="1:9" x14ac:dyDescent="0.25">
      <c r="A16" s="2">
        <v>8424</v>
      </c>
      <c r="C16" t="s">
        <v>136</v>
      </c>
      <c r="D16">
        <f t="shared" si="0"/>
        <v>7.644000000000001</v>
      </c>
      <c r="E16">
        <f t="shared" si="1"/>
        <v>4693.8940000000002</v>
      </c>
      <c r="F16">
        <f t="shared" si="2"/>
        <v>0.17408723883545146</v>
      </c>
      <c r="G16">
        <f t="shared" si="3"/>
        <v>853.8109084171997</v>
      </c>
      <c r="H16">
        <f t="shared" si="4"/>
        <v>34</v>
      </c>
      <c r="I16">
        <f t="shared" si="5"/>
        <v>787.1648381791689</v>
      </c>
    </row>
    <row r="17" spans="1:9" x14ac:dyDescent="0.25">
      <c r="A17" s="2">
        <v>5800</v>
      </c>
      <c r="C17" t="s">
        <v>137</v>
      </c>
      <c r="D17">
        <f t="shared" si="0"/>
        <v>4686.25</v>
      </c>
      <c r="E17">
        <f t="shared" si="1"/>
        <v>9372.5</v>
      </c>
      <c r="F17">
        <f t="shared" si="2"/>
        <v>0.24573985292394585</v>
      </c>
      <c r="G17">
        <f t="shared" si="3"/>
        <v>1.8784354357506423</v>
      </c>
      <c r="H17">
        <f t="shared" si="4"/>
        <v>32</v>
      </c>
      <c r="I17">
        <f t="shared" si="5"/>
        <v>483.01295563862311</v>
      </c>
    </row>
    <row r="18" spans="1:9" x14ac:dyDescent="0.25">
      <c r="A18" s="2">
        <v>1468</v>
      </c>
      <c r="C18" t="s">
        <v>138</v>
      </c>
      <c r="D18">
        <f t="shared" si="0"/>
        <v>8735.4351999999999</v>
      </c>
      <c r="E18">
        <f t="shared" si="1"/>
        <v>13421.6852</v>
      </c>
      <c r="F18">
        <f t="shared" si="2"/>
        <v>0.24003478614465967</v>
      </c>
      <c r="G18">
        <f t="shared" si="3"/>
        <v>1124.8630165704114</v>
      </c>
      <c r="H18">
        <f t="shared" si="4"/>
        <v>16</v>
      </c>
      <c r="I18">
        <f t="shared" si="5"/>
        <v>1093.0905998371993</v>
      </c>
    </row>
    <row r="19" spans="1:9" x14ac:dyDescent="0.25">
      <c r="A19" s="2">
        <v>2376</v>
      </c>
      <c r="C19" t="s">
        <v>139</v>
      </c>
      <c r="D19">
        <f t="shared" si="0"/>
        <v>7282.975645897237</v>
      </c>
      <c r="E19">
        <f t="shared" si="1"/>
        <v>11969.225645897237</v>
      </c>
      <c r="F19">
        <f t="shared" si="2"/>
        <v>0.25052376319440806</v>
      </c>
      <c r="G19">
        <f t="shared" si="3"/>
        <v>2188.4340994448967</v>
      </c>
      <c r="H19">
        <f t="shared" si="4"/>
        <v>16</v>
      </c>
      <c r="I19">
        <f t="shared" si="5"/>
        <v>2156.551078064479</v>
      </c>
    </row>
    <row r="20" spans="1:9" x14ac:dyDescent="0.25">
      <c r="A20" s="2">
        <v>4455</v>
      </c>
      <c r="F20">
        <f>SUM(F12:F19)</f>
        <v>1.3522401149951859</v>
      </c>
      <c r="G20">
        <f>SUM(G12:G19)</f>
        <v>13461.339395661984</v>
      </c>
      <c r="H20">
        <f>SUM(H12:H19)</f>
        <v>176</v>
      </c>
      <c r="I20">
        <f t="shared" si="5"/>
        <v>13111.640503975916</v>
      </c>
    </row>
    <row r="21" spans="1:9" x14ac:dyDescent="0.25">
      <c r="A21" s="2">
        <v>6966</v>
      </c>
      <c r="H21" t="s">
        <v>142</v>
      </c>
      <c r="I21">
        <f>E6-1</f>
        <v>7</v>
      </c>
    </row>
    <row r="22" spans="1:9" x14ac:dyDescent="0.25">
      <c r="A22" s="2">
        <v>6599</v>
      </c>
      <c r="H22" s="23" t="s">
        <v>143</v>
      </c>
      <c r="I22">
        <f>_xlfn.CHISQ.DIST.RT(I20,I21)</f>
        <v>0</v>
      </c>
    </row>
    <row r="23" spans="1:9" x14ac:dyDescent="0.25">
      <c r="A23" s="2">
        <v>2167</v>
      </c>
    </row>
    <row r="24" spans="1:9" x14ac:dyDescent="0.25">
      <c r="A24" s="2">
        <v>2167</v>
      </c>
    </row>
    <row r="25" spans="1:9" x14ac:dyDescent="0.25">
      <c r="A25" s="2">
        <v>2818</v>
      </c>
    </row>
    <row r="26" spans="1:9" x14ac:dyDescent="0.25">
      <c r="A26" s="7">
        <v>3578</v>
      </c>
    </row>
    <row r="27" spans="1:9" x14ac:dyDescent="0.25">
      <c r="A27" s="2">
        <v>3157</v>
      </c>
    </row>
    <row r="28" spans="1:9" x14ac:dyDescent="0.25">
      <c r="A28" s="7">
        <v>4119.62</v>
      </c>
    </row>
    <row r="29" spans="1:9" x14ac:dyDescent="0.25">
      <c r="A29" s="2">
        <v>1944</v>
      </c>
    </row>
    <row r="30" spans="1:9" x14ac:dyDescent="0.25">
      <c r="A30" s="2">
        <v>1990</v>
      </c>
    </row>
    <row r="31" spans="1:9" x14ac:dyDescent="0.25">
      <c r="A31" s="2">
        <v>1512</v>
      </c>
    </row>
    <row r="32" spans="1:9" x14ac:dyDescent="0.25">
      <c r="A32" s="2">
        <v>1045</v>
      </c>
    </row>
    <row r="33" spans="1:1" x14ac:dyDescent="0.25">
      <c r="A33" s="2">
        <v>2162</v>
      </c>
    </row>
    <row r="34" spans="1:1" x14ac:dyDescent="0.25">
      <c r="A34" s="2">
        <v>2376</v>
      </c>
    </row>
    <row r="35" spans="1:1" x14ac:dyDescent="0.25">
      <c r="A35" s="2">
        <v>1998</v>
      </c>
    </row>
    <row r="36" spans="1:1" x14ac:dyDescent="0.25">
      <c r="A36" s="2">
        <v>3233</v>
      </c>
    </row>
    <row r="37" spans="1:1" x14ac:dyDescent="0.25">
      <c r="A37" s="2">
        <v>19000</v>
      </c>
    </row>
    <row r="38" spans="1:1" x14ac:dyDescent="0.25">
      <c r="A38" s="2">
        <v>20448</v>
      </c>
    </row>
    <row r="39" spans="1:1" x14ac:dyDescent="0.25">
      <c r="A39" s="2">
        <v>2511</v>
      </c>
    </row>
    <row r="40" spans="1:1" x14ac:dyDescent="0.25">
      <c r="A40" s="2">
        <v>2091</v>
      </c>
    </row>
    <row r="41" spans="1:1" x14ac:dyDescent="0.25">
      <c r="A41" s="2">
        <v>4943</v>
      </c>
    </row>
    <row r="42" spans="1:1" x14ac:dyDescent="0.25">
      <c r="A42" s="2">
        <v>3338</v>
      </c>
    </row>
    <row r="43" spans="1:1" x14ac:dyDescent="0.25">
      <c r="A43" s="2">
        <v>1396</v>
      </c>
    </row>
    <row r="44" spans="1:1" x14ac:dyDescent="0.25">
      <c r="A44" s="2">
        <v>4680</v>
      </c>
    </row>
    <row r="45" spans="1:1" x14ac:dyDescent="0.25">
      <c r="A45" s="2">
        <v>4455</v>
      </c>
    </row>
    <row r="46" spans="1:1" x14ac:dyDescent="0.25">
      <c r="A46" s="2">
        <v>3978</v>
      </c>
    </row>
    <row r="47" spans="1:1" x14ac:dyDescent="0.25">
      <c r="A47" s="2">
        <v>1907</v>
      </c>
    </row>
    <row r="48" spans="1:1" x14ac:dyDescent="0.25">
      <c r="A48" s="2">
        <v>4844</v>
      </c>
    </row>
    <row r="49" spans="1:1" x14ac:dyDescent="0.25">
      <c r="A49" s="2">
        <v>6634</v>
      </c>
    </row>
    <row r="50" spans="1:1" x14ac:dyDescent="0.25">
      <c r="A50" s="2">
        <v>11858</v>
      </c>
    </row>
    <row r="51" spans="1:1" x14ac:dyDescent="0.25">
      <c r="A51" s="2">
        <v>14200</v>
      </c>
    </row>
    <row r="52" spans="1:1" x14ac:dyDescent="0.25">
      <c r="A52" s="2">
        <v>10722</v>
      </c>
    </row>
    <row r="53" spans="1:1" x14ac:dyDescent="0.25">
      <c r="A53" s="2">
        <v>21989</v>
      </c>
    </row>
    <row r="54" spans="1:1" x14ac:dyDescent="0.25">
      <c r="A54" s="2">
        <v>12871</v>
      </c>
    </row>
    <row r="55" spans="1:1" x14ac:dyDescent="0.25">
      <c r="A55" s="2">
        <v>11150</v>
      </c>
    </row>
    <row r="56" spans="1:1" x14ac:dyDescent="0.25">
      <c r="A56" s="2">
        <v>3999</v>
      </c>
    </row>
    <row r="57" spans="1:1" x14ac:dyDescent="0.25">
      <c r="A57" s="2">
        <v>20448</v>
      </c>
    </row>
    <row r="58" spans="1:1" x14ac:dyDescent="0.25">
      <c r="A58" s="2">
        <v>10328</v>
      </c>
    </row>
    <row r="59" spans="1:1" x14ac:dyDescent="0.25">
      <c r="A59" s="2">
        <v>21090</v>
      </c>
    </row>
    <row r="60" spans="1:1" x14ac:dyDescent="0.25">
      <c r="A60" s="7">
        <v>8400</v>
      </c>
    </row>
    <row r="61" spans="1:1" x14ac:dyDescent="0.25">
      <c r="A61" s="2">
        <v>2233</v>
      </c>
    </row>
    <row r="62" spans="1:1" x14ac:dyDescent="0.25">
      <c r="A62" s="2">
        <v>4608</v>
      </c>
    </row>
    <row r="63" spans="1:1" x14ac:dyDescent="0.25">
      <c r="A63" s="2">
        <v>5506</v>
      </c>
    </row>
    <row r="64" spans="1:1" x14ac:dyDescent="0.25">
      <c r="A64" s="2">
        <v>4988</v>
      </c>
    </row>
    <row r="65" spans="1:1" x14ac:dyDescent="0.25">
      <c r="A65" s="2">
        <v>5130</v>
      </c>
    </row>
    <row r="66" spans="1:1" x14ac:dyDescent="0.25">
      <c r="A66" s="2">
        <v>12750</v>
      </c>
    </row>
    <row r="67" spans="1:1" x14ac:dyDescent="0.25">
      <c r="A67" s="2">
        <v>18336</v>
      </c>
    </row>
    <row r="68" spans="1:1" x14ac:dyDescent="0.25">
      <c r="A68" s="2">
        <v>8123</v>
      </c>
    </row>
    <row r="69" spans="1:1" x14ac:dyDescent="0.25">
      <c r="A69" s="2">
        <v>6390</v>
      </c>
    </row>
    <row r="70" spans="1:1" x14ac:dyDescent="0.25">
      <c r="A70" s="2">
        <v>12085</v>
      </c>
    </row>
    <row r="71" spans="1:1" x14ac:dyDescent="0.25">
      <c r="A71" s="2">
        <v>9887</v>
      </c>
    </row>
    <row r="72" spans="1:1" x14ac:dyDescent="0.25">
      <c r="A72" s="2">
        <v>5976</v>
      </c>
    </row>
    <row r="73" spans="1:1" x14ac:dyDescent="0.25">
      <c r="A73" s="2">
        <v>3510</v>
      </c>
    </row>
    <row r="74" spans="1:1" x14ac:dyDescent="0.25">
      <c r="A74" s="2">
        <v>5650</v>
      </c>
    </row>
    <row r="75" spans="1:1" x14ac:dyDescent="0.25">
      <c r="A75" s="2">
        <v>20646</v>
      </c>
    </row>
    <row r="76" spans="1:1" x14ac:dyDescent="0.25">
      <c r="A76" s="2">
        <v>24000</v>
      </c>
    </row>
    <row r="77" spans="1:1" x14ac:dyDescent="0.25">
      <c r="A77" s="2">
        <v>10000</v>
      </c>
    </row>
    <row r="78" spans="1:1" x14ac:dyDescent="0.25">
      <c r="A78" s="2">
        <v>16450</v>
      </c>
    </row>
    <row r="79" spans="1:1" x14ac:dyDescent="0.25">
      <c r="A79" s="2">
        <v>18200</v>
      </c>
    </row>
    <row r="80" spans="1:1" x14ac:dyDescent="0.25">
      <c r="A80" s="2">
        <v>16242</v>
      </c>
    </row>
    <row r="81" spans="1:1" x14ac:dyDescent="0.25">
      <c r="A81" s="2">
        <v>5733</v>
      </c>
    </row>
    <row r="82" spans="1:1" x14ac:dyDescent="0.25">
      <c r="A82" s="2">
        <v>5922</v>
      </c>
    </row>
    <row r="83" spans="1:1" x14ac:dyDescent="0.25">
      <c r="A83" s="2">
        <v>9450</v>
      </c>
    </row>
    <row r="84" spans="1:1" x14ac:dyDescent="0.25">
      <c r="A84" s="2">
        <v>9450</v>
      </c>
    </row>
    <row r="85" spans="1:1" x14ac:dyDescent="0.25">
      <c r="A85" s="2">
        <v>4590</v>
      </c>
    </row>
    <row r="86" spans="1:1" x14ac:dyDescent="0.25">
      <c r="A86" s="2">
        <v>7200</v>
      </c>
    </row>
    <row r="87" spans="1:1" x14ac:dyDescent="0.25">
      <c r="A87" s="2">
        <v>7650</v>
      </c>
    </row>
    <row r="88" spans="1:1" x14ac:dyDescent="0.25">
      <c r="A88" s="2">
        <v>10800</v>
      </c>
    </row>
    <row r="89" spans="1:1" x14ac:dyDescent="0.25">
      <c r="A89" s="2">
        <v>10239.9</v>
      </c>
    </row>
    <row r="90" spans="1:1" x14ac:dyDescent="0.25">
      <c r="A90" s="2">
        <v>5872</v>
      </c>
    </row>
    <row r="91" spans="1:1" x14ac:dyDescent="0.25">
      <c r="A91" s="2">
        <v>5168</v>
      </c>
    </row>
    <row r="92" spans="1:1" x14ac:dyDescent="0.25">
      <c r="A92" s="2">
        <v>6864</v>
      </c>
    </row>
    <row r="93" spans="1:1" x14ac:dyDescent="0.25">
      <c r="A93" s="2">
        <v>4650</v>
      </c>
    </row>
    <row r="94" spans="1:1" x14ac:dyDescent="0.25">
      <c r="A94" s="2">
        <v>4104</v>
      </c>
    </row>
    <row r="95" spans="1:1" x14ac:dyDescent="0.25">
      <c r="A95" s="2">
        <v>5168</v>
      </c>
    </row>
    <row r="96" spans="1:1" x14ac:dyDescent="0.25">
      <c r="A96" s="2">
        <v>5180</v>
      </c>
    </row>
    <row r="97" spans="1:1" x14ac:dyDescent="0.25">
      <c r="A97" s="2">
        <v>4887</v>
      </c>
    </row>
    <row r="98" spans="1:1" x14ac:dyDescent="0.25">
      <c r="A98" s="2">
        <v>5224</v>
      </c>
    </row>
    <row r="99" spans="1:1" x14ac:dyDescent="0.25">
      <c r="A99" s="2">
        <v>5825</v>
      </c>
    </row>
    <row r="100" spans="1:1" x14ac:dyDescent="0.25">
      <c r="A100" s="2">
        <v>6470</v>
      </c>
    </row>
    <row r="101" spans="1:1" x14ac:dyDescent="0.25">
      <c r="A101" s="2">
        <v>5990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Project282(4)</vt:lpstr>
      <vt:lpstr>Agoda</vt:lpstr>
      <vt:lpstr>Traveloka</vt:lpstr>
      <vt:lpstr>Booking.com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Oakkiee</dc:creator>
  <cp:keywords/>
  <dc:description/>
  <cp:lastModifiedBy>Thanyanan Khampool</cp:lastModifiedBy>
  <cp:revision/>
  <dcterms:created xsi:type="dcterms:W3CDTF">2023-08-23T07:11:32Z</dcterms:created>
  <dcterms:modified xsi:type="dcterms:W3CDTF">2025-01-20T10:15:19Z</dcterms:modified>
  <cp:category/>
  <cp:contentStatus/>
</cp:coreProperties>
</file>