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omments2.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021-ON THE WAY TO NEW JOURNEY\10. Built-in Template\F.I.R.E\"/>
    </mc:Choice>
  </mc:AlternateContent>
  <workbookProtection workbookAlgorithmName="SHA-512" workbookHashValue="pRTBAYp0en+mdvnQhjHImXesKtVU2rnoz6usOY31ZjylzFpzUjHVN9HG0nF7bFQOAV1ZFcgUx0twj28VitgqIw==" workbookSaltValue="T5TRz22WHwOGOVeicVTf2A==" workbookSpinCount="100000" lockStructure="1"/>
  <bookViews>
    <workbookView xWindow="0" yWindow="0" windowWidth="20490" windowHeight="7710" activeTab="1"/>
  </bookViews>
  <sheets>
    <sheet name="Instruction" sheetId="5" r:id="rId1"/>
    <sheet name="F.I.R.E" sheetId="2" r:id="rId2"/>
    <sheet name="Post Retirement" sheetId="4" r:id="rId3"/>
    <sheet name="Pivot" sheetId="3" state="hidden" r:id="rId4"/>
  </sheets>
  <externalReferences>
    <externalReference r:id="rId5"/>
    <externalReference r:id="rId6"/>
  </externalReferences>
  <definedNames>
    <definedName name="AfterRetirement" localSheetId="3">#REF!&gt;=DesiredRetirementAge</definedName>
    <definedName name="AfterRetirement">#REF!&gt;=DesiredRetirementAge</definedName>
    <definedName name="Age" localSheetId="3">IF(PlanYear&lt;=Pivot!PlanYears,PlanYear-1+YourCurrentAge,NA())</definedName>
    <definedName name="Age">IF(PlanYear&lt;=PlanYears,PlanYear-1+YourCurrentAge,NA())</definedName>
    <definedName name="AnnualPenionsBenefitsAtRetirement">#REF!</definedName>
    <definedName name="AnnualPensionBenefitAfterRetirementIncreasesPercentage">#REF!</definedName>
    <definedName name="AnnualPensionBenefitAmountUncertaintyPercentage">#REF!</definedName>
    <definedName name="AnnualPensionCenefitIncreasesUncertaintyPercentage">#REF!</definedName>
    <definedName name="AnnualSavingsAmountUncertaintyPercentage">#REF!</definedName>
    <definedName name="AnnualSavingsIncreasesUncertaintyPercentage">#REF!</definedName>
    <definedName name="Balance" localSheetId="3">IF(PlanYear&lt;=Pivot!PlanYears,#REF!,NA())</definedName>
    <definedName name="Balance">IF(PlanYear&lt;=PlanYears,#REF!,NA())</definedName>
    <definedName name="Balance_Over" localSheetId="3">IF(PlanYear&lt;=Pivot!PlanYears,#REF!,NA())</definedName>
    <definedName name="Balance_Over">IF(PlanYear&lt;=PlanYears,#REF!,NA())</definedName>
    <definedName name="Balance_Under" localSheetId="3">IF(PlanYear&lt;=Pivot!PlanYears,#REF!,NA())</definedName>
    <definedName name="Balance_Under">IF(PlanYear&lt;=PlanYears,#REF!,NA())</definedName>
    <definedName name="BeforeRetirement" localSheetId="3">#REF!&lt;DesiredRetirementAge</definedName>
    <definedName name="BeforeRetirement">#REF!&lt;DesiredRetirementAge</definedName>
    <definedName name="CurrentAnnualIncome">#REF!</definedName>
    <definedName name="CurrentAnnualIncomeIncreasesPercentage">#REF!</definedName>
    <definedName name="CurrentAnnualSavingsAmount">#REF!</definedName>
    <definedName name="CurrentAnnualSavingsAmount_Over" localSheetId="3">CurrentAnnualSavingsAmount+CurrentAnnualSavingsAmount*AnnualSavingsAmountUncertaintyPercentage/2</definedName>
    <definedName name="CurrentAnnualSavingsAmount_Over">CurrentAnnualSavingsAmount+CurrentAnnualSavingsAmount*AnnualSavingsAmountUncertaintyPercentage/2</definedName>
    <definedName name="CurrentAnnualSavingsAmount_Under" localSheetId="3">CurrentAnnualSavingsAmount-CurrentAnnualSavingsAmount*AnnualSavingsAmountUncertaintyPercentage/2</definedName>
    <definedName name="CurrentAnnualSavingsAmount_Under">CurrentAnnualSavingsAmount-CurrentAnnualSavingsAmount*AnnualSavingsAmountUncertaintyPercentage/2</definedName>
    <definedName name="CurrentAnnualSavingsIncreasesPercentage">#REF!</definedName>
    <definedName name="CurrentRetirementSavingsBalance">#REF!</definedName>
    <definedName name="DesiredRetirementAge">#REF!</definedName>
    <definedName name="DesiredRetirementIncome" localSheetId="3">IF(PlanYear&lt;=Pivot!PlanYears,Pivot!AfterRetirement*IncomeReplacementAtRetirementPercentage*CurrentAnnualIncome*(1+CurrentAnnualIncomeIncreasesPercentage)^(#REF!-#REF!),NA())</definedName>
    <definedName name="DesiredRetirementIncome">IF(PlanYear&lt;=PlanYears,AfterRetirement*IncomeReplacementAtRetirementPercentage*CurrentAnnualIncome*(1+CurrentAnnualIncomeIncreasesPercentage)^(#REF!-#REF!),NA())</definedName>
    <definedName name="EndBalance" localSheetId="3">IF(PlanYear&lt;=Pivot!PlanYears,#REF!+#REF!+#REF!-#REF!+#REF!,NA())</definedName>
    <definedName name="EndBalance">IF(PlanYear&lt;=PlanYears,#REF!+#REF!+#REF!-#REF!+#REF!,NA())</definedName>
    <definedName name="IncomeReplacementAtRetirementPercentage">#REF!</definedName>
    <definedName name="Interest" localSheetId="3">IF(PlanYear&lt;=Pivot!PlanYears,(#REF!*Pivot!BeforeRetirement*InvestmentReturnPreRetirementPercentage)+(#REF!*Pivot!AfterRetirement*InvestmentReturnPostRetirementPercentage),NA())</definedName>
    <definedName name="Interest">IF(PlanYear&lt;=PlanYears,(#REF!*BeforeRetirement*InvestmentReturnPreRetirementPercentage)+(#REF!*AfterRetirement*InvestmentReturnPostRetirementPercentage),NA())</definedName>
    <definedName name="Interest_Over" localSheetId="3">IF(PlanYear&lt;=Pivot!PlanYears,(#REF!*Pivot!BeforeRetirement*(InvestmentReturnPreRetirementPercentage+InvestmentReturnUncertaintyPercentage/2))+(#REF!*Pivot!AfterRetirement*(InvestmentReturnPostRetirementPercentage+InvestmentReturnUncertaintyPercentage/2)),NA())</definedName>
    <definedName name="Interest_Over">IF(PlanYear&lt;=PlanYears,(#REF!*BeforeRetirement*(InvestmentReturnPreRetirementPercentage+InvestmentReturnUncertaintyPercentage/2))+(#REF!*AfterRetirement*(InvestmentReturnPostRetirementPercentage+InvestmentReturnUncertaintyPercentage/2)),NA())</definedName>
    <definedName name="Interest_Under" localSheetId="3">IF(PlanYear&lt;=Pivot!PlanYears,(#REF!*Pivot!BeforeRetirement*(InvestmentReturnPreRetirementPercentage-InvestmentReturnUncertaintyPercentage/2))+(#REF!*Pivot!AfterRetirement*(InvestmentReturnPostRetirementPercentage-InvestmentReturnUncertaintyPercentage/2)),NA())</definedName>
    <definedName name="Interest_Under">IF(PlanYear&lt;=PlanYears,(#REF!*BeforeRetirement*(InvestmentReturnPreRetirementPercentage-InvestmentReturnUncertaintyPercentage/2))+(#REF!*AfterRetirement*(InvestmentReturnPostRetirementPercentage-InvestmentReturnUncertaintyPercentage/2)),NA())</definedName>
    <definedName name="InvestmentReturnPostRetirementPercentage">#REF!</definedName>
    <definedName name="InvestmentReturnPreRetirementPercentage">#REF!</definedName>
    <definedName name="InvestmentReturnUncertaintyPercentage">#REF!</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"02/21/2021 16:09:48"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LastRow">COUNTIF(#REF!,"&gt;1")+35</definedName>
    <definedName name="PensionIncome" localSheetId="3">IF(PlanYear&lt;=Pivot!PlanYears,Pivot!AfterRetirement*Pivot!PensionIncomeInflated,NA())</definedName>
    <definedName name="PensionIncome">IF(PlanYear&lt;=PlanYears,AfterRetirement*PensionIncomeInflated,NA())</definedName>
    <definedName name="PensionIncome_Over" localSheetId="3">IF(PlanYear&lt;=Pivot!PlanYears,Pivot!AfterRetirement*Pivot!PensionIncomeInflated_Over,NA())</definedName>
    <definedName name="PensionIncome_Over">IF(PlanYear&lt;=PlanYears,AfterRetirement*PensionIncomeInflated_Over,NA())</definedName>
    <definedName name="PensionIncome_Under" localSheetId="3">IF(PlanYear&lt;=Pivot!PlanYears,Pivot!AfterRetirement*Pivot!PensionIncomeInflated_Under,NA())</definedName>
    <definedName name="PensionIncome_Under">IF(PlanYear&lt;=PlanYears,AfterRetirement*PensionIncomeInflated_Under,NA())</definedName>
    <definedName name="PensionIncomeInflated" localSheetId="3">AnnualPenionsBenefitsAtRetirement*(1+AnnualPensionBenefitAfterRetirementIncreasesPercentage)^(#REF!-DesiredRetirementAge)</definedName>
    <definedName name="PensionIncomeInflated">AnnualPenionsBenefitsAtRetirement*(1+AnnualPensionBenefitAfterRetirementIncreasesPercentage)^(#REF!-DesiredRetirementAge)</definedName>
    <definedName name="PensionIncomeInflated_Over" localSheetId="3">(AnnualPenionsBenefitsAtRetirement+AnnualPenionsBenefitsAtRetirement*AnnualPensionBenefitAmountUncertaintyPercentage/2)*(1+AnnualPensionBenefitAfterRetirementIncreasesPercentage+AnnualPensionCenefitIncreasesUncertaintyPercentage/2)^(#REF!-DesiredRetirementAge)</definedName>
    <definedName name="PensionIncomeInflated_Over">(AnnualPenionsBenefitsAtRetirement+AnnualPenionsBenefitsAtRetirement*AnnualPensionBenefitAmountUncertaintyPercentage/2)*(1+AnnualPensionBenefitAfterRetirementIncreasesPercentage+AnnualPensionCenefitIncreasesUncertaintyPercentage/2)^(#REF!-DesiredRetirementAge)</definedName>
    <definedName name="PensionIncomeInflated_Under" localSheetId="3">(AnnualPenionsBenefitsAtRetirement-AnnualPenionsBenefitsAtRetirement*AnnualPensionBenefitAmountUncertaintyPercentage/2)*(1+AnnualPensionBenefitAfterRetirementIncreasesPercentage-AnnualPensionCenefitIncreasesUncertaintyPercentage/2)^(#REF!-DesiredRetirementAge)</definedName>
    <definedName name="PensionIncomeInflated_Under">(AnnualPenionsBenefitsAtRetirement-AnnualPenionsBenefitsAtRetirement*AnnualPensionBenefitAmountUncertaintyPercentage/2)*(1+AnnualPensionBenefitAfterRetirementIncreasesPercentage-AnnualPensionCenefitIncreasesUncertaintyPercentage/2)^(#REF!-DesiredRetirementAge)</definedName>
    <definedName name="PlanYear">ROWS(#REF!)</definedName>
    <definedName name="PlanYears" localSheetId="3">YearsOfRetirementIncome+(DesiredRetirementAge-YourCurrentAge)</definedName>
    <definedName name="PlanYears">YearsOfRetirementIncome+(DesiredRetirementAge-YourCurrentAge)</definedName>
    <definedName name="Print_Area_Reset" localSheetId="3">OFFSET(#REF!,0,0,LastRow)</definedName>
    <definedName name="Print_Area_Reset">OFFSET(#REF!,0,0,LastRow)</definedName>
    <definedName name="ResultsDisplay_Failure_1">#REF!</definedName>
    <definedName name="ResultsDisplay_Failure_2">#REF!</definedName>
    <definedName name="ResultsDisplay_Failure_3">#REF!</definedName>
    <definedName name="ResultsDisplay_Failure_4">#REF!</definedName>
    <definedName name="ResultsDisplay_Success_1">#REF!</definedName>
    <definedName name="ResultsDisplay_Success_2">#REF!</definedName>
    <definedName name="ResultsDisplay_Success_3">#REF!</definedName>
    <definedName name="ResultsDisplay_Success_4">#REF!</definedName>
    <definedName name="ResultsDisplay_Success_5">#REF!</definedName>
    <definedName name="Salary" localSheetId="3">IF(PlanYear&lt;=Pivot!PlanYears,Pivot!BeforeRetirement*(#REF!+#REF!*CurrentAnnualIncomeIncreasesPercentage),NA())</definedName>
    <definedName name="Salary">IF(PlanYear&lt;=PlanYears,BeforeRetirement*(#REF!+#REF!*CurrentAnnualIncomeIncreasesPercentage),NA())</definedName>
    <definedName name="SavingsBalance_Disbursements" localSheetId="3">#REF!:INDEX(#REF!,Pivot!PlanYears)</definedName>
    <definedName name="SavingsBalance_Disbursements">#REF!:INDEX(#REF!,PlanYears)</definedName>
    <definedName name="SavingsBalance_RetiredPeriod" localSheetId="3">#REF!:INDEX(#REF!,Pivot!PlanYears)</definedName>
    <definedName name="SavingsBalance_RetiredPeriod">#REF!:INDEX(#REF!,PlanYears)</definedName>
    <definedName name="SavingsBalance_WorkingPeriod" localSheetId="3">#REF!:INDEX(#REF!,Pivot!PlanYears)</definedName>
    <definedName name="SavingsBalance_WorkingPeriod">#REF!:INDEX(#REF!,PlanYears)</definedName>
    <definedName name="Success">#REF!</definedName>
    <definedName name="TAX">'[1]Bid Tabulation'!$E$158</definedName>
    <definedName name="Type" localSheetId="0">'[2]Maintenance Work Order'!#REF!</definedName>
    <definedName name="Type">'[2]Maintenance Work Order'!#REF!</definedName>
    <definedName name="UncertaintyCone_Over" localSheetId="3">#REF!:INDEX(#REF!,Pivot!PlanYears)</definedName>
    <definedName name="UncertaintyCone_Over">#REF!:INDEX(#REF!,PlanYears)</definedName>
    <definedName name="UncertaintyCone_Under" localSheetId="3">#REF!:INDEX(#REF!,Pivot!PlanYears)</definedName>
    <definedName name="UncertaintyCone_Under">#REF!:INDEX(#REF!,PlanYears)</definedName>
    <definedName name="valHighlight" localSheetId="0">#REF!</definedName>
    <definedName name="valHighlight">#REF!</definedName>
    <definedName name="YearlySavings" localSheetId="3">IF(PlanYear&lt;=Pivot!PlanYears,Pivot!BeforeRetirement*Pivot!YearlySavingsInflated,NA())</definedName>
    <definedName name="YearlySavings">IF(PlanYear&lt;=PlanYears,BeforeRetirement*YearlySavingsInflated,NA())</definedName>
    <definedName name="YearlySavings_Over" localSheetId="3">IF(PlanYear&lt;=Pivot!PlanYears,Pivot!BeforeRetirement*Pivot!YearlySavingsInflated_Over,NA())</definedName>
    <definedName name="YearlySavings_Over">IF(PlanYear&lt;=PlanYears,BeforeRetirement*YearlySavingsInflated_Over,NA())</definedName>
    <definedName name="YearlySavings_Under" localSheetId="3">IF(PlanYear&lt;=Pivot!PlanYears,Pivot!BeforeRetirement*Pivot!YearlySavingsInflated_Under,NA())</definedName>
    <definedName name="YearlySavings_Under">IF(PlanYear&lt;=PlanYears,BeforeRetirement*YearlySavingsInflated_Under,NA())</definedName>
    <definedName name="YearlySavingsInflated" localSheetId="3">#REF!+#REF!*CurrentAnnualSavingsIncreasesPercentage</definedName>
    <definedName name="YearlySavingsInflated">#REF!+#REF!*CurrentAnnualSavingsIncreasesPercentage</definedName>
    <definedName name="YearlySavingsInflated_Over" localSheetId="3">#REF!+#REF!*(CurrentAnnualSavingsIncreasesPercentage+AnnualSavingsIncreasesUncertaintyPercentage/2)</definedName>
    <definedName name="YearlySavingsInflated_Over">#REF!+#REF!*(CurrentAnnualSavingsIncreasesPercentage+AnnualSavingsIncreasesUncertaintyPercentage/2)</definedName>
    <definedName name="YearlySavingsInflated_Under" localSheetId="3">#REF!+#REF!*(CurrentAnnualSavingsIncreasesPercentage-AnnualSavingsIncreasesUncertaintyPercentage/2)</definedName>
    <definedName name="YearlySavingsInflated_Under">#REF!+#REF!*(CurrentAnnualSavingsIncreasesPercentage-AnnualSavingsIncreasesUncertaintyPercentage/2)</definedName>
    <definedName name="YearsOfRetirementIncome">#REF!</definedName>
    <definedName name="YourCurrentAge">#REF!</definedName>
  </definedNames>
  <calcPr calcId="162913"/>
  <pivotCaches>
    <pivotCache cacheId="0" r:id="rId7"/>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2" i="4" l="1"/>
  <c r="C72" i="4" s="1"/>
  <c r="E72" i="4" s="1"/>
  <c r="D72" i="4"/>
  <c r="F72" i="4"/>
  <c r="C36" i="2" l="1"/>
  <c r="D36" i="2"/>
  <c r="E36" i="2" s="1"/>
  <c r="F35" i="2"/>
  <c r="D35" i="2"/>
  <c r="B35" i="2"/>
  <c r="K35" i="2" s="1"/>
  <c r="M35" i="2" l="1"/>
  <c r="G36" i="2"/>
  <c r="F36" i="2"/>
  <c r="H36" i="2"/>
  <c r="B36" i="2"/>
  <c r="K36" i="2" s="1"/>
  <c r="I35" i="2"/>
  <c r="I36" i="2" l="1"/>
  <c r="J36" i="2" s="1"/>
  <c r="G37" i="2" s="1"/>
  <c r="L36" i="2"/>
  <c r="N36" i="2" l="1"/>
  <c r="M36" i="2" l="1"/>
  <c r="D37" i="2" l="1"/>
  <c r="B37" i="2"/>
  <c r="K37" i="2" s="1"/>
  <c r="C37" i="2"/>
  <c r="E37" i="2" l="1"/>
  <c r="H37" i="2"/>
  <c r="N37" i="2" l="1"/>
  <c r="L37" i="2"/>
  <c r="F37" i="2" l="1"/>
  <c r="M37" i="2" s="1"/>
  <c r="I37" i="2" l="1"/>
  <c r="J37" i="2" s="1"/>
  <c r="D38" i="2" l="1"/>
  <c r="E38" i="2" s="1"/>
  <c r="L38" i="2" s="1"/>
  <c r="G38" i="2"/>
  <c r="N38" i="2" s="1"/>
  <c r="B38" i="2"/>
  <c r="K38" i="2" s="1"/>
  <c r="C38" i="2"/>
  <c r="H38" i="2" l="1"/>
  <c r="F38" i="2"/>
  <c r="I38" i="2" s="1"/>
  <c r="J38" i="2" l="1"/>
  <c r="C39" i="2" s="1"/>
  <c r="M38" i="2"/>
  <c r="B39" i="2" l="1"/>
  <c r="K39" i="2" s="1"/>
  <c r="G39" i="2"/>
  <c r="D39" i="2"/>
  <c r="H39" i="2" s="1"/>
  <c r="E39" i="2" l="1"/>
  <c r="N39" i="2"/>
  <c r="L39" i="2"/>
  <c r="F39" i="2"/>
  <c r="M39" i="2" s="1"/>
  <c r="I39" i="2" l="1"/>
  <c r="J39" i="2" s="1"/>
  <c r="C40" i="2" l="1"/>
  <c r="G40" i="2"/>
  <c r="D40" i="2"/>
  <c r="H40" i="2" s="1"/>
  <c r="B40" i="2"/>
  <c r="K40" i="2" s="1"/>
  <c r="E40" i="2" l="1"/>
  <c r="L40" i="2" l="1"/>
  <c r="N40" i="2"/>
  <c r="F40" i="2"/>
  <c r="I40" i="2" l="1"/>
  <c r="J40" i="2" s="1"/>
  <c r="G41" i="2" s="1"/>
  <c r="M40" i="2"/>
  <c r="C41" i="2" l="1"/>
  <c r="D41" i="2"/>
  <c r="B41" i="2"/>
  <c r="K41" i="2" s="1"/>
  <c r="H41" i="2" l="1"/>
  <c r="E41" i="2"/>
  <c r="N41" i="2" l="1"/>
  <c r="L41" i="2"/>
  <c r="F41" i="2" l="1"/>
  <c r="I41" i="2" l="1"/>
  <c r="J41" i="2" s="1"/>
  <c r="G42" i="2" s="1"/>
  <c r="M41" i="2"/>
  <c r="C42" i="2" l="1"/>
  <c r="D42" i="2"/>
  <c r="B42" i="2"/>
  <c r="K42" i="2" s="1"/>
  <c r="E42" i="2" l="1"/>
  <c r="H42" i="2"/>
  <c r="N42" i="2" l="1"/>
  <c r="L42" i="2"/>
  <c r="F42" i="2" l="1"/>
  <c r="I42" i="2" l="1"/>
  <c r="J42" i="2" s="1"/>
  <c r="G43" i="2" s="1"/>
  <c r="M42" i="2"/>
  <c r="B43" i="2" l="1"/>
  <c r="K43" i="2" s="1"/>
  <c r="D43" i="2"/>
  <c r="C43" i="2"/>
  <c r="E43" i="2" l="1"/>
  <c r="H43" i="2"/>
  <c r="N43" i="2" l="1"/>
  <c r="L43" i="2"/>
  <c r="F43" i="2" l="1"/>
  <c r="I43" i="2" s="1"/>
  <c r="J43" i="2" s="1"/>
  <c r="G44" i="2" s="1"/>
  <c r="M43" i="2" l="1"/>
  <c r="D44" i="2"/>
  <c r="C44" i="2"/>
  <c r="B44" i="2"/>
  <c r="K44" i="2" s="1"/>
  <c r="E44" i="2" l="1"/>
  <c r="H44" i="2"/>
  <c r="N44" i="2" l="1"/>
  <c r="L44" i="2"/>
  <c r="F44" i="2" l="1"/>
  <c r="I44" i="2" s="1"/>
  <c r="J44" i="2" s="1"/>
  <c r="G45" i="2" s="1"/>
  <c r="M44" i="2" l="1"/>
  <c r="C45" i="2"/>
  <c r="B45" i="2"/>
  <c r="K45" i="2" s="1"/>
  <c r="D45" i="2"/>
  <c r="H45" i="2" l="1"/>
  <c r="E45" i="2"/>
  <c r="N45" i="2" l="1"/>
  <c r="L45" i="2"/>
  <c r="F45" i="2"/>
  <c r="I45" i="2" l="1"/>
  <c r="J45" i="2" s="1"/>
  <c r="G46" i="2" s="1"/>
  <c r="M45" i="2"/>
  <c r="C46" i="2" l="1"/>
  <c r="B46" i="2"/>
  <c r="K46" i="2" s="1"/>
  <c r="D46" i="2"/>
  <c r="E46" i="2" l="1"/>
  <c r="H46" i="2"/>
  <c r="N46" i="2" l="1"/>
  <c r="L46" i="2"/>
  <c r="F46" i="2" l="1"/>
  <c r="I46" i="2" s="1"/>
  <c r="J46" i="2" s="1"/>
  <c r="G47" i="2" s="1"/>
  <c r="M46" i="2" l="1"/>
  <c r="C47" i="2"/>
  <c r="D47" i="2"/>
  <c r="B47" i="2"/>
  <c r="K47" i="2" s="1"/>
  <c r="H47" i="2" l="1"/>
  <c r="E47" i="2"/>
  <c r="N47" i="2" l="1"/>
  <c r="L47" i="2"/>
  <c r="F47" i="2" l="1"/>
  <c r="I47" i="2" s="1"/>
  <c r="J47" i="2" s="1"/>
  <c r="G48" i="2" s="1"/>
  <c r="M47" i="2" l="1"/>
  <c r="D48" i="2"/>
  <c r="C48" i="2"/>
  <c r="B48" i="2"/>
  <c r="K48" i="2" s="1"/>
  <c r="E48" i="2" l="1"/>
  <c r="H48" i="2"/>
  <c r="N48" i="2" l="1"/>
  <c r="L48" i="2"/>
  <c r="F48" i="2" l="1"/>
  <c r="I48" i="2" s="1"/>
  <c r="J48" i="2" s="1"/>
  <c r="G49" i="2" s="1"/>
  <c r="M48" i="2" l="1"/>
  <c r="B49" i="2"/>
  <c r="K49" i="2" s="1"/>
  <c r="C49" i="2"/>
  <c r="N49" i="2"/>
  <c r="D49" i="2"/>
  <c r="E49" i="2" l="1"/>
  <c r="H49" i="2"/>
  <c r="L49" i="2" l="1"/>
  <c r="F49" i="2"/>
  <c r="I49" i="2" l="1"/>
  <c r="J49" i="2" s="1"/>
  <c r="G50" i="2" s="1"/>
  <c r="N50" i="2" s="1"/>
  <c r="M49" i="2"/>
  <c r="B50" i="2"/>
  <c r="K50" i="2" s="1"/>
  <c r="C50" i="2" l="1"/>
  <c r="D50" i="2"/>
  <c r="H50" i="2"/>
  <c r="E50" i="2"/>
  <c r="L50" i="2" l="1"/>
  <c r="F50" i="2"/>
  <c r="I50" i="2" l="1"/>
  <c r="J50" i="2" s="1"/>
  <c r="C51" i="2" s="1"/>
  <c r="M50" i="2"/>
  <c r="B51" i="2"/>
  <c r="K51" i="2" s="1"/>
  <c r="D51" i="2" l="1"/>
  <c r="H51" i="2" s="1"/>
  <c r="G51" i="2"/>
  <c r="N51" i="2" s="1"/>
  <c r="E51" i="2" l="1"/>
  <c r="L51" i="2" s="1"/>
  <c r="F51" i="2" l="1"/>
  <c r="M51" i="2" s="1"/>
  <c r="I51" i="2" l="1"/>
  <c r="J51" i="2" s="1"/>
  <c r="G52" i="2" s="1"/>
  <c r="N52" i="2" s="1"/>
  <c r="B52" i="2"/>
  <c r="K52" i="2" s="1"/>
  <c r="C52" i="2" l="1"/>
  <c r="D52" i="2"/>
  <c r="H52" i="2" s="1"/>
  <c r="E52" i="2"/>
  <c r="L52" i="2" l="1"/>
  <c r="F52" i="2"/>
  <c r="I52" i="2" l="1"/>
  <c r="J52" i="2" s="1"/>
  <c r="M52" i="2"/>
  <c r="G53" i="2" l="1"/>
  <c r="N53" i="2" s="1"/>
  <c r="B53" i="2"/>
  <c r="K53" i="2" s="1"/>
  <c r="C53" i="2"/>
  <c r="D53" i="2"/>
  <c r="E53" i="2" l="1"/>
  <c r="H53" i="2"/>
  <c r="L53" i="2" l="1"/>
  <c r="F53" i="2"/>
  <c r="I53" i="2" l="1"/>
  <c r="J53" i="2" s="1"/>
  <c r="M53" i="2"/>
  <c r="B54" i="2" l="1"/>
  <c r="K54" i="2" s="1"/>
  <c r="D54" i="2"/>
  <c r="C54" i="2"/>
  <c r="G54" i="2"/>
  <c r="N54" i="2" s="1"/>
  <c r="H54" i="2" l="1"/>
  <c r="E54" i="2"/>
  <c r="L54" i="2" l="1"/>
  <c r="F54" i="2"/>
  <c r="M54" i="2" l="1"/>
  <c r="I54" i="2"/>
  <c r="J54" i="2" s="1"/>
  <c r="D55" i="2" l="1"/>
  <c r="C55" i="2"/>
  <c r="B55" i="2"/>
  <c r="K55" i="2" s="1"/>
  <c r="G55" i="2"/>
  <c r="N55" i="2" s="1"/>
  <c r="F55" i="2"/>
  <c r="I55" i="2" l="1"/>
  <c r="M55" i="2"/>
  <c r="H55" i="2"/>
  <c r="E55" i="2"/>
  <c r="L55" i="2" s="1"/>
  <c r="J55" i="2" l="1"/>
  <c r="D56" i="2" l="1"/>
  <c r="G56" i="2"/>
  <c r="N56" i="2" s="1"/>
  <c r="F56" i="2"/>
  <c r="C56" i="2"/>
  <c r="B56" i="2"/>
  <c r="K56" i="2" s="1"/>
  <c r="M56" i="2" l="1"/>
  <c r="I56" i="2"/>
  <c r="J56" i="2" s="1"/>
  <c r="E56" i="2"/>
  <c r="L56" i="2" s="1"/>
  <c r="H56" i="2"/>
  <c r="D57" i="2" l="1"/>
  <c r="G57" i="2"/>
  <c r="N57" i="2" s="1"/>
  <c r="C57" i="2"/>
  <c r="F57" i="2"/>
  <c r="B57" i="2"/>
  <c r="K57" i="2" s="1"/>
  <c r="H57" i="2" l="1"/>
  <c r="E57" i="2"/>
  <c r="L57" i="2" s="1"/>
  <c r="I57" i="2"/>
  <c r="J57" i="2" s="1"/>
  <c r="M57" i="2"/>
  <c r="B58" i="2" l="1"/>
  <c r="K58" i="2" s="1"/>
  <c r="C58" i="2"/>
  <c r="F58" i="2"/>
  <c r="D58" i="2"/>
  <c r="G58" i="2"/>
  <c r="N58" i="2" s="1"/>
  <c r="I58" i="2" l="1"/>
  <c r="M58" i="2"/>
  <c r="H58" i="2"/>
  <c r="E58" i="2"/>
  <c r="L58" i="2" s="1"/>
  <c r="J58" i="2" l="1"/>
  <c r="G59" i="2" l="1"/>
  <c r="N59" i="2" s="1"/>
  <c r="D59" i="2"/>
  <c r="B59" i="2"/>
  <c r="K59" i="2" s="1"/>
  <c r="C59" i="2"/>
  <c r="F59" i="2"/>
  <c r="E59" i="2" l="1"/>
  <c r="L59" i="2" s="1"/>
  <c r="H59" i="2"/>
  <c r="I59" i="2"/>
  <c r="J59" i="2" s="1"/>
  <c r="B60" i="2" s="1"/>
  <c r="K60" i="2" s="1"/>
  <c r="M59" i="2"/>
  <c r="D60" i="2"/>
  <c r="C60" i="2" l="1"/>
  <c r="F60" i="2"/>
  <c r="I60" i="2" s="1"/>
  <c r="G60" i="2"/>
  <c r="N60" i="2" s="1"/>
  <c r="E60" i="2"/>
  <c r="L60" i="2" s="1"/>
  <c r="H60" i="2"/>
  <c r="M60" i="2" l="1"/>
  <c r="J60" i="2"/>
  <c r="G61" i="2" l="1"/>
  <c r="N61" i="2" s="1"/>
  <c r="B61" i="2"/>
  <c r="K61" i="2" s="1"/>
  <c r="D61" i="2"/>
  <c r="C61" i="2"/>
  <c r="F61" i="2"/>
  <c r="H61" i="2" l="1"/>
  <c r="E61" i="2"/>
  <c r="L61" i="2" s="1"/>
  <c r="I61" i="2"/>
  <c r="J61" i="2" s="1"/>
  <c r="M61" i="2"/>
  <c r="G62" i="2" l="1"/>
  <c r="N62" i="2" s="1"/>
  <c r="C62" i="2"/>
  <c r="B62" i="2"/>
  <c r="K62" i="2" s="1"/>
  <c r="D62" i="2"/>
  <c r="F62" i="2"/>
  <c r="E62" i="2" l="1"/>
  <c r="L62" i="2" s="1"/>
  <c r="H62" i="2"/>
  <c r="I62" i="2"/>
  <c r="J62" i="2" s="1"/>
  <c r="M62" i="2"/>
  <c r="G63" i="2" l="1"/>
  <c r="N63" i="2" s="1"/>
  <c r="C63" i="2"/>
  <c r="D63" i="2"/>
  <c r="F63" i="2"/>
  <c r="B63" i="2"/>
  <c r="K63" i="2" s="1"/>
  <c r="I63" i="2" l="1"/>
  <c r="M63" i="2"/>
  <c r="E63" i="2"/>
  <c r="L63" i="2" s="1"/>
  <c r="H63" i="2"/>
  <c r="J63" i="2" l="1"/>
  <c r="F64" i="2" l="1"/>
  <c r="G64" i="2"/>
  <c r="N64" i="2" s="1"/>
  <c r="D64" i="2"/>
  <c r="B64" i="2"/>
  <c r="K64" i="2" s="1"/>
  <c r="C64" i="2"/>
  <c r="E64" i="2" l="1"/>
  <c r="L64" i="2" s="1"/>
  <c r="H64" i="2"/>
  <c r="I64" i="2"/>
  <c r="J64" i="2" s="1"/>
  <c r="M64" i="2"/>
  <c r="C65" i="2" l="1"/>
  <c r="F65" i="2"/>
  <c r="G65" i="2"/>
  <c r="N65" i="2" s="1"/>
  <c r="B65" i="2"/>
  <c r="K65" i="2" s="1"/>
  <c r="D65" i="2"/>
  <c r="M65" i="2" l="1"/>
  <c r="I65" i="2"/>
  <c r="H65" i="2"/>
  <c r="E65" i="2"/>
  <c r="L65" i="2" s="1"/>
  <c r="J65" i="2" l="1"/>
  <c r="G66" i="2" l="1"/>
  <c r="N66" i="2" s="1"/>
  <c r="D66" i="2"/>
  <c r="C66" i="2"/>
  <c r="B66" i="2"/>
  <c r="K66" i="2" s="1"/>
  <c r="F66" i="2"/>
  <c r="E66" i="2" l="1"/>
  <c r="L66" i="2" s="1"/>
  <c r="H66" i="2"/>
  <c r="M66" i="2"/>
  <c r="I66" i="2"/>
  <c r="J66" i="2" l="1"/>
  <c r="B67" i="2" s="1"/>
  <c r="K67" i="2" s="1"/>
  <c r="G67" i="2"/>
  <c r="N67" i="2" s="1"/>
  <c r="F67" i="2"/>
  <c r="C67" i="2"/>
  <c r="D67" i="2"/>
  <c r="I67" i="2" l="1"/>
  <c r="M67" i="2"/>
  <c r="H67" i="2"/>
  <c r="E67" i="2"/>
  <c r="L67" i="2" s="1"/>
  <c r="J67" i="2" l="1"/>
  <c r="C68" i="2" l="1"/>
  <c r="B68" i="2"/>
  <c r="K68" i="2" s="1"/>
  <c r="G68" i="2"/>
  <c r="N68" i="2" s="1"/>
  <c r="F68" i="2"/>
  <c r="D68" i="2"/>
  <c r="I68" i="2" l="1"/>
  <c r="M68" i="2"/>
  <c r="E68" i="2"/>
  <c r="L68" i="2" s="1"/>
  <c r="H68" i="2"/>
  <c r="J68" i="2" l="1"/>
  <c r="C69" i="2" l="1"/>
  <c r="D69" i="2"/>
  <c r="G69" i="2"/>
  <c r="N69" i="2" s="1"/>
  <c r="F69" i="2"/>
  <c r="B69" i="2"/>
  <c r="K69" i="2" s="1"/>
  <c r="E69" i="2" l="1"/>
  <c r="L69" i="2" s="1"/>
  <c r="H69" i="2"/>
  <c r="I69" i="2"/>
  <c r="M69" i="2"/>
  <c r="J69" i="2" l="1"/>
  <c r="B70" i="2" s="1"/>
  <c r="K70" i="2" s="1"/>
  <c r="D70" i="2" l="1"/>
  <c r="E70" i="2" s="1"/>
  <c r="L70" i="2" s="1"/>
  <c r="F70" i="2"/>
  <c r="G70" i="2"/>
  <c r="N70" i="2" s="1"/>
  <c r="C70" i="2"/>
  <c r="H70" i="2"/>
  <c r="M70" i="2"/>
  <c r="I70" i="2"/>
  <c r="J70" i="2" s="1"/>
  <c r="F71" i="2" l="1"/>
  <c r="B71" i="2"/>
  <c r="K71" i="2" s="1"/>
  <c r="G71" i="2"/>
  <c r="N71" i="2" s="1"/>
  <c r="D71" i="2"/>
  <c r="C71" i="2"/>
  <c r="H71" i="2" l="1"/>
  <c r="E71" i="2"/>
  <c r="L71" i="2" s="1"/>
  <c r="I71" i="2"/>
  <c r="M71" i="2"/>
  <c r="J71" i="2" l="1"/>
  <c r="D72" i="2" s="1"/>
  <c r="G72" i="2" l="1"/>
  <c r="N72" i="2" s="1"/>
  <c r="B72" i="2"/>
  <c r="K72" i="2" s="1"/>
  <c r="C72" i="2"/>
  <c r="F72" i="2"/>
  <c r="I72" i="2" s="1"/>
  <c r="H72" i="2"/>
  <c r="E72" i="2"/>
  <c r="L72" i="2" s="1"/>
  <c r="M72" i="2" l="1"/>
  <c r="J72" i="2"/>
  <c r="G73" i="2" s="1"/>
  <c r="N73" i="2" s="1"/>
  <c r="C73" i="2" l="1"/>
  <c r="D73" i="2"/>
  <c r="E73" i="2" s="1"/>
  <c r="L73" i="2" s="1"/>
  <c r="B73" i="2"/>
  <c r="K73" i="2" s="1"/>
  <c r="F73" i="2"/>
  <c r="I73" i="2" s="1"/>
  <c r="M73" i="2"/>
  <c r="H73" i="2"/>
  <c r="J73" i="2" l="1"/>
  <c r="G74" i="2" l="1"/>
  <c r="N74" i="2" s="1"/>
  <c r="B74" i="2"/>
  <c r="K74" i="2" s="1"/>
  <c r="F74" i="2"/>
  <c r="D74" i="2"/>
  <c r="C74" i="2"/>
  <c r="H74" i="2" l="1"/>
  <c r="E74" i="2"/>
  <c r="L74" i="2" s="1"/>
  <c r="I74" i="2"/>
  <c r="J74" i="2" s="1"/>
  <c r="M74" i="2"/>
  <c r="D75" i="2" l="1"/>
  <c r="F75" i="2"/>
  <c r="B75" i="2"/>
  <c r="K75" i="2" s="1"/>
  <c r="G75" i="2"/>
  <c r="N75" i="2" s="1"/>
  <c r="C75" i="2"/>
  <c r="I75" i="2" l="1"/>
  <c r="M75" i="2"/>
  <c r="E75" i="2"/>
  <c r="L75" i="2" s="1"/>
  <c r="H75" i="2"/>
  <c r="J75" i="2" l="1"/>
  <c r="C76" i="2" s="1"/>
  <c r="F76" i="2" l="1"/>
  <c r="D76" i="2"/>
  <c r="H76" i="2" s="1"/>
  <c r="J76" i="2" s="1"/>
  <c r="G76" i="2"/>
  <c r="N76" i="2" s="1"/>
  <c r="B76" i="2"/>
  <c r="K76" i="2" s="1"/>
  <c r="M76" i="2"/>
  <c r="I76" i="2"/>
  <c r="E76" i="2"/>
  <c r="L76" i="2" s="1"/>
  <c r="G77" i="2" l="1"/>
  <c r="N77" i="2" s="1"/>
  <c r="D77" i="2"/>
  <c r="F77" i="2"/>
  <c r="B77" i="2"/>
  <c r="K77" i="2" s="1"/>
  <c r="C77" i="2"/>
  <c r="M77" i="2" l="1"/>
  <c r="I77" i="2"/>
  <c r="H77" i="2"/>
  <c r="E77" i="2"/>
  <c r="L77" i="2" s="1"/>
  <c r="J77" i="2" l="1"/>
  <c r="D78" i="2" l="1"/>
  <c r="B78" i="2"/>
  <c r="K78" i="2" s="1"/>
  <c r="G78" i="2"/>
  <c r="N78" i="2" s="1"/>
  <c r="F78" i="2"/>
  <c r="C78" i="2"/>
  <c r="I78" i="2" l="1"/>
  <c r="M78" i="2"/>
  <c r="H78" i="2"/>
  <c r="E78" i="2"/>
  <c r="L78" i="2" s="1"/>
  <c r="J78" i="2" l="1"/>
  <c r="F79" i="2" l="1"/>
  <c r="C79" i="2"/>
  <c r="B79" i="2"/>
  <c r="K79" i="2" s="1"/>
  <c r="G79" i="2"/>
  <c r="N79" i="2" s="1"/>
  <c r="D79" i="2"/>
  <c r="E79" i="2" l="1"/>
  <c r="L79" i="2" s="1"/>
  <c r="H79" i="2"/>
  <c r="I79" i="2"/>
  <c r="M79" i="2"/>
  <c r="J79" i="2" l="1"/>
  <c r="C80" i="2" s="1"/>
  <c r="G80" i="2" l="1"/>
  <c r="N80" i="2" s="1"/>
  <c r="D80" i="2"/>
  <c r="H80" i="2" s="1"/>
  <c r="B80" i="2"/>
  <c r="K80" i="2" s="1"/>
  <c r="F80" i="2"/>
  <c r="M80" i="2" s="1"/>
  <c r="I80" i="2" l="1"/>
  <c r="E80" i="2"/>
  <c r="L80" i="2" s="1"/>
  <c r="J80" i="2"/>
  <c r="G81" i="2" l="1"/>
  <c r="N81" i="2" s="1"/>
  <c r="B81" i="2"/>
  <c r="K81" i="2" s="1"/>
  <c r="C81" i="2"/>
  <c r="D81" i="2"/>
  <c r="F81" i="2"/>
  <c r="H81" i="2" l="1"/>
  <c r="E81" i="2"/>
  <c r="L81" i="2" s="1"/>
  <c r="I81" i="2"/>
  <c r="J81" i="2" s="1"/>
  <c r="M81" i="2"/>
  <c r="G82" i="2" l="1"/>
  <c r="N82" i="2" s="1"/>
  <c r="D82" i="2"/>
  <c r="C82" i="2"/>
  <c r="F82" i="2"/>
  <c r="B82" i="2"/>
  <c r="K82" i="2" s="1"/>
  <c r="E82" i="2" l="1"/>
  <c r="L82" i="2" s="1"/>
  <c r="H82" i="2"/>
  <c r="M82" i="2"/>
  <c r="I82" i="2"/>
  <c r="J82" i="2" s="1"/>
  <c r="G83" i="2" l="1"/>
  <c r="N83" i="2" s="1"/>
  <c r="D83" i="2"/>
  <c r="B83" i="2"/>
  <c r="K83" i="2" s="1"/>
  <c r="F83" i="2"/>
  <c r="C83" i="2"/>
  <c r="I83" i="2" l="1"/>
  <c r="M83" i="2"/>
  <c r="E83" i="2"/>
  <c r="L83" i="2" s="1"/>
  <c r="H83" i="2"/>
  <c r="J83" i="2" s="1"/>
  <c r="G84" i="2" l="1"/>
  <c r="N84" i="2" s="1"/>
  <c r="C84" i="2"/>
  <c r="B84" i="2"/>
  <c r="K84" i="2" s="1"/>
  <c r="F84" i="2"/>
  <c r="D84" i="2"/>
  <c r="M84" i="2" l="1"/>
  <c r="I84" i="2"/>
  <c r="H84" i="2"/>
  <c r="E84" i="2"/>
  <c r="L84" i="2" s="1"/>
  <c r="J84" i="2" l="1"/>
  <c r="D85" i="2" l="1"/>
  <c r="F85" i="2"/>
  <c r="B85" i="2"/>
  <c r="K85" i="2" s="1"/>
  <c r="C85" i="2"/>
  <c r="G85" i="2"/>
  <c r="N85" i="2" s="1"/>
  <c r="I85" i="2" l="1"/>
  <c r="M85" i="2"/>
  <c r="H85" i="2"/>
  <c r="E85" i="2"/>
  <c r="L85" i="2" s="1"/>
  <c r="J85" i="2" l="1"/>
  <c r="D86" i="2" l="1"/>
  <c r="G86" i="2"/>
  <c r="N86" i="2" s="1"/>
  <c r="F86" i="2"/>
  <c r="B86" i="2"/>
  <c r="K86" i="2" s="1"/>
  <c r="C86" i="2"/>
  <c r="I86" i="2" l="1"/>
  <c r="M86" i="2"/>
  <c r="H86" i="2"/>
  <c r="E86" i="2"/>
  <c r="L86" i="2" s="1"/>
  <c r="J86" i="2" l="1"/>
  <c r="B87" i="2" l="1"/>
  <c r="K87" i="2" s="1"/>
  <c r="F87" i="2"/>
  <c r="D87" i="2"/>
  <c r="C87" i="2"/>
  <c r="G87" i="2"/>
  <c r="N87" i="2" s="1"/>
  <c r="E87" i="2" l="1"/>
  <c r="L87" i="2" s="1"/>
  <c r="H87" i="2"/>
  <c r="I87" i="2"/>
  <c r="M87" i="2"/>
  <c r="J87" i="2" l="1"/>
  <c r="G88" i="2" l="1"/>
  <c r="N88" i="2" s="1"/>
  <c r="C88" i="2"/>
  <c r="B88" i="2"/>
  <c r="K88" i="2" s="1"/>
  <c r="F88" i="2"/>
  <c r="D88" i="2"/>
  <c r="I88" i="2" l="1"/>
  <c r="M88" i="2"/>
  <c r="H88" i="2"/>
  <c r="E88" i="2"/>
  <c r="L88" i="2" s="1"/>
  <c r="J88" i="2" l="1"/>
  <c r="D89" i="2" l="1"/>
  <c r="B89" i="2"/>
  <c r="K89" i="2" s="1"/>
  <c r="F89" i="2"/>
  <c r="C89" i="2"/>
  <c r="G89" i="2"/>
  <c r="N89" i="2" s="1"/>
  <c r="M89" i="2" l="1"/>
  <c r="I89" i="2"/>
  <c r="E89" i="2"/>
  <c r="L89" i="2" s="1"/>
  <c r="H89" i="2"/>
  <c r="J89" i="2" l="1"/>
  <c r="G90" i="2" l="1"/>
  <c r="N90" i="2" s="1"/>
  <c r="C90" i="2"/>
  <c r="D90" i="2"/>
  <c r="F90" i="2"/>
  <c r="B90" i="2"/>
  <c r="K90" i="2" s="1"/>
  <c r="E90" i="2" l="1"/>
  <c r="L90" i="2" s="1"/>
  <c r="H90" i="2"/>
  <c r="I90" i="2"/>
  <c r="J90" i="2" s="1"/>
  <c r="M90" i="2"/>
  <c r="G91" i="2" l="1"/>
  <c r="N91" i="2" s="1"/>
  <c r="B91" i="2"/>
  <c r="K91" i="2" s="1"/>
  <c r="F91" i="2"/>
  <c r="C91" i="2"/>
  <c r="D91" i="2"/>
  <c r="I91" i="2" l="1"/>
  <c r="M91" i="2"/>
  <c r="E91" i="2"/>
  <c r="L91" i="2" s="1"/>
  <c r="H91" i="2"/>
  <c r="J91" i="2" s="1"/>
  <c r="G92" i="2" l="1"/>
  <c r="N92" i="2" s="1"/>
  <c r="F92" i="2"/>
  <c r="B92" i="2"/>
  <c r="K92" i="2" s="1"/>
  <c r="D92" i="2"/>
  <c r="C92" i="2"/>
  <c r="E92" i="2" l="1"/>
  <c r="L92" i="2" s="1"/>
  <c r="H92" i="2"/>
  <c r="I92" i="2"/>
  <c r="M92" i="2"/>
  <c r="J92" i="2" l="1"/>
  <c r="G93" i="2" l="1"/>
  <c r="N93" i="2" s="1"/>
  <c r="C93" i="2"/>
  <c r="F93" i="2"/>
  <c r="B93" i="2"/>
  <c r="K93" i="2" s="1"/>
  <c r="D93" i="2"/>
  <c r="M93" i="2" l="1"/>
  <c r="I93" i="2"/>
  <c r="E93" i="2"/>
  <c r="L93" i="2" s="1"/>
  <c r="H93" i="2"/>
  <c r="J93" i="2" l="1"/>
  <c r="G94" i="2" l="1"/>
  <c r="N94" i="2" s="1"/>
  <c r="B94" i="2"/>
  <c r="K94" i="2" s="1"/>
  <c r="D94" i="2"/>
  <c r="F94" i="2"/>
  <c r="C94" i="2"/>
  <c r="E94" i="2" l="1"/>
  <c r="L94" i="2" s="1"/>
  <c r="H94" i="2"/>
  <c r="M94" i="2"/>
  <c r="I94" i="2"/>
  <c r="J94" i="2" s="1"/>
  <c r="G95" i="2" l="1"/>
  <c r="N95" i="2" s="1"/>
  <c r="C95" i="2"/>
  <c r="D95" i="2"/>
  <c r="B95" i="2"/>
  <c r="K95" i="2" s="1"/>
  <c r="F95" i="2"/>
  <c r="H95" i="2" l="1"/>
  <c r="E95" i="2"/>
  <c r="L95" i="2" s="1"/>
  <c r="I95" i="2"/>
  <c r="J95" i="2" s="1"/>
  <c r="M95" i="2"/>
  <c r="D96" i="2" l="1"/>
  <c r="G96" i="2"/>
  <c r="N96" i="2" s="1"/>
  <c r="B96" i="2"/>
  <c r="K96" i="2" s="1"/>
  <c r="F96" i="2"/>
  <c r="C96" i="2"/>
  <c r="M96" i="2" l="1"/>
  <c r="I96" i="2"/>
  <c r="E96" i="2"/>
  <c r="L96" i="2" s="1"/>
  <c r="H96" i="2"/>
  <c r="J96" i="2" l="1"/>
  <c r="G97" i="2" l="1"/>
  <c r="N97" i="2" s="1"/>
  <c r="C97" i="2"/>
  <c r="B97" i="2"/>
  <c r="K97" i="2" s="1"/>
  <c r="D97" i="2"/>
  <c r="F97" i="2"/>
  <c r="H97" i="2" l="1"/>
  <c r="E97" i="2"/>
  <c r="L97" i="2" s="1"/>
  <c r="I97" i="2"/>
  <c r="J97" i="2" s="1"/>
  <c r="M97" i="2"/>
  <c r="D98" i="2" l="1"/>
  <c r="G98" i="2"/>
  <c r="N98" i="2" s="1"/>
  <c r="C98" i="2"/>
  <c r="B98" i="2"/>
  <c r="K98" i="2" s="1"/>
  <c r="F98" i="2"/>
  <c r="I98" i="2" l="1"/>
  <c r="M98" i="2"/>
  <c r="E98" i="2"/>
  <c r="L98" i="2" s="1"/>
  <c r="H98" i="2"/>
  <c r="J98" i="2" l="1"/>
  <c r="C99" i="2" l="1"/>
  <c r="D99" i="2"/>
  <c r="B99" i="2"/>
  <c r="K99" i="2" s="1"/>
  <c r="G99" i="2"/>
  <c r="N99" i="2" s="1"/>
  <c r="F99" i="2"/>
  <c r="E99" i="2" l="1"/>
  <c r="L99" i="2" s="1"/>
  <c r="H99" i="2"/>
  <c r="M99" i="2"/>
  <c r="I99" i="2"/>
  <c r="J99" i="2" l="1"/>
  <c r="B100" i="2" l="1"/>
  <c r="K100" i="2" s="1"/>
  <c r="F100" i="2"/>
  <c r="G100" i="2"/>
  <c r="N100" i="2" s="1"/>
  <c r="D100" i="2"/>
  <c r="C100" i="2"/>
  <c r="H100" i="2" l="1"/>
  <c r="E100" i="2"/>
  <c r="L100" i="2" s="1"/>
  <c r="M100" i="2"/>
  <c r="I100" i="2"/>
  <c r="J100" i="2" l="1"/>
  <c r="C101" i="2" s="1"/>
  <c r="F101" i="2" l="1"/>
  <c r="D101" i="2"/>
  <c r="H101" i="2" s="1"/>
  <c r="B101" i="2"/>
  <c r="K101" i="2" s="1"/>
  <c r="G101" i="2"/>
  <c r="N101" i="2" s="1"/>
  <c r="I101" i="2"/>
  <c r="M101" i="2"/>
  <c r="E101" i="2"/>
  <c r="L101" i="2" s="1"/>
  <c r="J101" i="2" l="1"/>
  <c r="G102" i="2" l="1"/>
  <c r="N102" i="2" s="1"/>
  <c r="D102" i="2"/>
  <c r="C102" i="2"/>
  <c r="B102" i="2"/>
  <c r="K102" i="2" s="1"/>
  <c r="F102" i="2"/>
  <c r="E102" i="2" l="1"/>
  <c r="L102" i="2" s="1"/>
  <c r="H102" i="2"/>
  <c r="M102" i="2"/>
  <c r="I102" i="2"/>
  <c r="J102" i="2" l="1"/>
  <c r="G103" i="2" s="1"/>
  <c r="N103" i="2" s="1"/>
  <c r="D103" i="2" l="1"/>
  <c r="C103" i="2"/>
  <c r="B103" i="2"/>
  <c r="K103" i="2" s="1"/>
  <c r="F103" i="2"/>
  <c r="H103" i="2"/>
  <c r="E103" i="2"/>
  <c r="L103" i="2" s="1"/>
  <c r="I103" i="2"/>
  <c r="J103" i="2" s="1"/>
  <c r="M103" i="2"/>
  <c r="C104" i="2" l="1"/>
  <c r="G104" i="2"/>
  <c r="N104" i="2" s="1"/>
  <c r="F104" i="2"/>
  <c r="B104" i="2"/>
  <c r="K104" i="2" s="1"/>
  <c r="D104" i="2"/>
  <c r="I104" i="2" l="1"/>
  <c r="M104" i="2"/>
  <c r="H104" i="2"/>
  <c r="E104" i="2"/>
  <c r="L104" i="2" s="1"/>
  <c r="J104" i="2" l="1"/>
  <c r="C105" i="2" l="1"/>
  <c r="G105" i="2"/>
  <c r="N105" i="2" s="1"/>
  <c r="F105" i="2"/>
  <c r="D105" i="2"/>
  <c r="B105" i="2"/>
  <c r="K105" i="2" s="1"/>
  <c r="I105" i="2" l="1"/>
  <c r="M105" i="2"/>
  <c r="H105" i="2"/>
  <c r="E105" i="2"/>
  <c r="L105" i="2" s="1"/>
  <c r="J105" i="2" l="1"/>
  <c r="G106" i="2" l="1"/>
  <c r="N106" i="2" s="1"/>
  <c r="B106" i="2"/>
  <c r="K106" i="2" s="1"/>
  <c r="D106" i="2"/>
  <c r="C106" i="2"/>
  <c r="F106" i="2"/>
  <c r="E106" i="2" l="1"/>
  <c r="L106" i="2" s="1"/>
  <c r="H106" i="2"/>
  <c r="I106" i="2"/>
  <c r="M106" i="2"/>
  <c r="J106" i="2" l="1"/>
  <c r="G107" i="2" s="1"/>
  <c r="N107" i="2" s="1"/>
  <c r="F107" i="2" l="1"/>
  <c r="C107" i="2"/>
  <c r="D107" i="2"/>
  <c r="E107" i="2" s="1"/>
  <c r="L107" i="2" s="1"/>
  <c r="B107" i="2"/>
  <c r="K107" i="2" s="1"/>
  <c r="I107" i="2"/>
  <c r="M107" i="2"/>
  <c r="H107" i="2" l="1"/>
  <c r="J107" i="2" s="1"/>
  <c r="C108" i="2" s="1"/>
  <c r="F108" i="2" l="1"/>
  <c r="B108" i="2"/>
  <c r="K108" i="2" s="1"/>
  <c r="G108" i="2"/>
  <c r="N108" i="2" s="1"/>
  <c r="D108" i="2"/>
  <c r="E108" i="2" s="1"/>
  <c r="L108" i="2" s="1"/>
  <c r="I108" i="2"/>
  <c r="M108" i="2"/>
  <c r="H108" i="2" l="1"/>
  <c r="J108" i="2" s="1"/>
  <c r="G109" i="2" l="1"/>
  <c r="N109" i="2" s="1"/>
  <c r="F109" i="2"/>
  <c r="C109" i="2"/>
  <c r="D109" i="2"/>
  <c r="B109" i="2"/>
  <c r="K109" i="2" s="1"/>
  <c r="H109" i="2" l="1"/>
  <c r="E109" i="2"/>
  <c r="L109" i="2" s="1"/>
  <c r="I109" i="2"/>
  <c r="J109" i="2" s="1"/>
  <c r="M109" i="2"/>
  <c r="D110" i="2" l="1"/>
  <c r="G110" i="2"/>
  <c r="N110" i="2" s="1"/>
  <c r="C110" i="2"/>
  <c r="B110" i="2"/>
  <c r="K110" i="2" s="1"/>
  <c r="F110" i="2"/>
  <c r="I110" i="2" l="1"/>
  <c r="M110" i="2"/>
  <c r="H110" i="2"/>
  <c r="E110" i="2"/>
  <c r="L110" i="2" s="1"/>
  <c r="J110" i="2" l="1"/>
  <c r="F111" i="2" l="1"/>
  <c r="B111" i="2"/>
  <c r="K111" i="2" s="1"/>
  <c r="C111" i="2"/>
  <c r="D111" i="2"/>
  <c r="G111" i="2"/>
  <c r="N111" i="2" s="1"/>
  <c r="H111" i="2" l="1"/>
  <c r="E111" i="2"/>
  <c r="L111" i="2" s="1"/>
  <c r="I111" i="2"/>
  <c r="J111" i="2" s="1"/>
  <c r="M111" i="2"/>
  <c r="G112" i="2" l="1"/>
  <c r="N112" i="2" s="1"/>
  <c r="F112" i="2"/>
  <c r="B112" i="2"/>
  <c r="K112" i="2" s="1"/>
  <c r="C112" i="2"/>
  <c r="D112" i="2"/>
  <c r="M112" i="2" l="1"/>
  <c r="I112" i="2"/>
  <c r="E112" i="2"/>
  <c r="L112" i="2" s="1"/>
  <c r="H112" i="2"/>
  <c r="J112" i="2" l="1"/>
  <c r="F113" i="2" l="1"/>
  <c r="B113" i="2"/>
  <c r="K113" i="2" s="1"/>
  <c r="C113" i="2"/>
  <c r="D113" i="2"/>
  <c r="G113" i="2"/>
  <c r="N113" i="2" s="1"/>
  <c r="E113" i="2" l="1"/>
  <c r="L113" i="2" s="1"/>
  <c r="H113" i="2"/>
  <c r="I113" i="2"/>
  <c r="M113" i="2"/>
  <c r="J113" i="2" l="1"/>
  <c r="B114" i="2" l="1"/>
  <c r="K114" i="2" s="1"/>
  <c r="D114" i="2"/>
  <c r="F114" i="2"/>
  <c r="G114" i="2"/>
  <c r="N114" i="2" s="1"/>
  <c r="C114" i="2"/>
  <c r="I114" i="2" l="1"/>
  <c r="M114" i="2"/>
  <c r="E114" i="2"/>
  <c r="L114" i="2" s="1"/>
  <c r="H114" i="2"/>
  <c r="J114" i="2" l="1"/>
  <c r="D115" i="2" s="1"/>
  <c r="C115" i="2" l="1"/>
  <c r="F115" i="2"/>
  <c r="M115" i="2" s="1"/>
  <c r="G115" i="2"/>
  <c r="N115" i="2" s="1"/>
  <c r="B115" i="2"/>
  <c r="K115" i="2" s="1"/>
  <c r="E115" i="2"/>
  <c r="L115" i="2" s="1"/>
  <c r="H115" i="2"/>
  <c r="I115" i="2"/>
  <c r="J115" i="2" s="1"/>
  <c r="D116" i="2" l="1"/>
  <c r="B116" i="2"/>
  <c r="K116" i="2" s="1"/>
  <c r="G116" i="2"/>
  <c r="N116" i="2" s="1"/>
  <c r="F116" i="2"/>
  <c r="C116" i="2"/>
  <c r="M116" i="2" l="1"/>
  <c r="I116" i="2"/>
  <c r="E116" i="2"/>
  <c r="L116" i="2" s="1"/>
  <c r="H116" i="2"/>
  <c r="J116" i="2" s="1"/>
  <c r="G117" i="2" l="1"/>
  <c r="N117" i="2" s="1"/>
  <c r="F117" i="2"/>
  <c r="B117" i="2"/>
  <c r="K117" i="2" s="1"/>
  <c r="D117" i="2"/>
  <c r="C117" i="2"/>
  <c r="E117" i="2" l="1"/>
  <c r="L117" i="2" s="1"/>
  <c r="H117" i="2"/>
  <c r="I117" i="2"/>
  <c r="M117" i="2"/>
  <c r="J117" i="2" l="1"/>
  <c r="B118" i="2" l="1"/>
  <c r="K118" i="2" s="1"/>
  <c r="G118" i="2"/>
  <c r="N118" i="2" s="1"/>
  <c r="C118" i="2"/>
  <c r="D118" i="2"/>
  <c r="F118" i="2"/>
  <c r="H118" i="2" l="1"/>
  <c r="E118" i="2"/>
  <c r="L118" i="2" s="1"/>
  <c r="M118" i="2"/>
  <c r="I118" i="2"/>
  <c r="J118" i="2" s="1"/>
  <c r="D119" i="2" l="1"/>
  <c r="C119" i="2"/>
  <c r="G119" i="2"/>
  <c r="N119" i="2" s="1"/>
  <c r="B119" i="2"/>
  <c r="K119" i="2" s="1"/>
  <c r="F119" i="2"/>
  <c r="M119" i="2" l="1"/>
  <c r="I119" i="2"/>
  <c r="E119" i="2"/>
  <c r="L119" i="2" s="1"/>
  <c r="H119" i="2"/>
  <c r="J119" i="2" s="1"/>
  <c r="G120" i="2" l="1"/>
  <c r="N120" i="2" s="1"/>
  <c r="C120" i="2"/>
  <c r="D120" i="2"/>
  <c r="F120" i="2"/>
  <c r="B120" i="2"/>
  <c r="K120" i="2" s="1"/>
  <c r="I120" i="2" l="1"/>
  <c r="M120" i="2"/>
  <c r="E120" i="2"/>
  <c r="L120" i="2" s="1"/>
  <c r="H120" i="2"/>
  <c r="J120" i="2" l="1"/>
  <c r="G121" i="2" l="1"/>
  <c r="N121" i="2" s="1"/>
  <c r="C121" i="2"/>
  <c r="D121" i="2"/>
  <c r="B121" i="2"/>
  <c r="K121" i="2" s="1"/>
  <c r="F121" i="2"/>
  <c r="I121" i="2" l="1"/>
  <c r="M121" i="2"/>
  <c r="E121" i="2"/>
  <c r="L121" i="2" s="1"/>
  <c r="H121" i="2"/>
  <c r="J121" i="2" l="1"/>
  <c r="G122" i="2" l="1"/>
  <c r="N122" i="2" s="1"/>
  <c r="D122" i="2"/>
  <c r="C122" i="2"/>
  <c r="F122" i="2"/>
  <c r="B122" i="2"/>
  <c r="K122" i="2" s="1"/>
  <c r="I122" i="2" l="1"/>
  <c r="M122" i="2"/>
  <c r="H122" i="2"/>
  <c r="E122" i="2"/>
  <c r="L122" i="2" s="1"/>
  <c r="J122" i="2" l="1"/>
  <c r="F123" i="2" l="1"/>
  <c r="C123" i="2"/>
  <c r="G123" i="2"/>
  <c r="N123" i="2" s="1"/>
  <c r="B123" i="2"/>
  <c r="K123" i="2" s="1"/>
  <c r="D123" i="2"/>
  <c r="H123" i="2" l="1"/>
  <c r="E123" i="2"/>
  <c r="L123" i="2" s="1"/>
  <c r="I123" i="2"/>
  <c r="J123" i="2" s="1"/>
  <c r="M123" i="2"/>
  <c r="F124" i="2" l="1"/>
  <c r="G124" i="2"/>
  <c r="N124" i="2" s="1"/>
  <c r="C124" i="2"/>
  <c r="D124" i="2"/>
  <c r="B124" i="2"/>
  <c r="K124" i="2" s="1"/>
  <c r="H124" i="2" l="1"/>
  <c r="E124" i="2"/>
  <c r="L124" i="2" s="1"/>
  <c r="I124" i="2"/>
  <c r="J124" i="2" s="1"/>
  <c r="M124" i="2"/>
  <c r="G125" i="2" l="1"/>
  <c r="N125" i="2" s="1"/>
  <c r="D125" i="2"/>
  <c r="C125" i="2"/>
  <c r="F125" i="2"/>
  <c r="B125" i="2"/>
  <c r="K125" i="2" s="1"/>
  <c r="M125" i="2" l="1"/>
  <c r="I125" i="2"/>
  <c r="E125" i="2"/>
  <c r="L125" i="2" s="1"/>
  <c r="H125" i="2"/>
  <c r="J125" i="2" l="1"/>
  <c r="G126" i="2" l="1"/>
  <c r="N126" i="2" s="1"/>
  <c r="D126" i="2"/>
  <c r="C126" i="2"/>
  <c r="F126" i="2"/>
  <c r="B126" i="2"/>
  <c r="K126" i="2" s="1"/>
  <c r="M126" i="2" l="1"/>
  <c r="I126" i="2"/>
  <c r="E126" i="2"/>
  <c r="L126" i="2" s="1"/>
  <c r="H126" i="2"/>
  <c r="J126" i="2" l="1"/>
  <c r="G127" i="2" l="1"/>
  <c r="N127" i="2" s="1"/>
  <c r="D127" i="2"/>
  <c r="C127" i="2"/>
  <c r="F127" i="2"/>
  <c r="B127" i="2"/>
  <c r="K127" i="2" s="1"/>
  <c r="H127" i="2" l="1"/>
  <c r="E127" i="2"/>
  <c r="L127" i="2" s="1"/>
  <c r="I127" i="2"/>
  <c r="J127" i="2" s="1"/>
  <c r="M127" i="2"/>
  <c r="C128" i="2" l="1"/>
  <c r="G128" i="2"/>
  <c r="N128" i="2" s="1"/>
  <c r="B128" i="2"/>
  <c r="K128" i="2" s="1"/>
  <c r="F128" i="2"/>
  <c r="D128" i="2"/>
  <c r="E128" i="2" l="1"/>
  <c r="L128" i="2" s="1"/>
  <c r="H128" i="2"/>
  <c r="I128" i="2"/>
  <c r="M128" i="2"/>
  <c r="J128" i="2" l="1"/>
  <c r="C129" i="2" s="1"/>
  <c r="B129" i="2" l="1"/>
  <c r="K129" i="2" s="1"/>
  <c r="F129" i="2"/>
  <c r="I129" i="2" s="1"/>
  <c r="G129" i="2"/>
  <c r="N129" i="2" s="1"/>
  <c r="D129" i="2"/>
  <c r="H129" i="2" s="1"/>
  <c r="M129" i="2"/>
  <c r="E129" i="2"/>
  <c r="L129" i="2" s="1"/>
  <c r="J129" i="2" l="1"/>
  <c r="G130" i="2" s="1"/>
  <c r="N130" i="2" s="1"/>
  <c r="D130" i="2" l="1"/>
  <c r="C130" i="2"/>
  <c r="B130" i="2"/>
  <c r="K130" i="2" s="1"/>
  <c r="F130" i="2"/>
  <c r="I130" i="2" s="1"/>
  <c r="M130" i="2"/>
  <c r="H130" i="2"/>
  <c r="E130" i="2"/>
  <c r="L130" i="2" s="1"/>
  <c r="J130" i="2" l="1"/>
  <c r="C131" i="2" l="1"/>
  <c r="G131" i="2"/>
  <c r="N131" i="2" s="1"/>
  <c r="F131" i="2"/>
  <c r="D131" i="2"/>
  <c r="B131" i="2"/>
  <c r="K131" i="2" s="1"/>
  <c r="I131" i="2" l="1"/>
  <c r="M131" i="2"/>
  <c r="E131" i="2"/>
  <c r="L131" i="2" s="1"/>
  <c r="H131" i="2"/>
  <c r="J131" i="2" s="1"/>
  <c r="F132" i="2" l="1"/>
  <c r="B132" i="2"/>
  <c r="K132" i="2" s="1"/>
  <c r="D132" i="2"/>
  <c r="C132" i="2"/>
  <c r="G132" i="2"/>
  <c r="N132" i="2" s="1"/>
  <c r="E132" i="2" l="1"/>
  <c r="L132" i="2" s="1"/>
  <c r="H132" i="2"/>
  <c r="M132" i="2"/>
  <c r="I132" i="2"/>
  <c r="J132" i="2" l="1"/>
  <c r="D133" i="2" l="1"/>
  <c r="C133" i="2"/>
  <c r="B133" i="2"/>
  <c r="K133" i="2" s="1"/>
  <c r="F133" i="2"/>
  <c r="G133" i="2"/>
  <c r="N133" i="2" s="1"/>
  <c r="H133" i="2" l="1"/>
  <c r="E133" i="2"/>
  <c r="L133" i="2" s="1"/>
  <c r="I133" i="2"/>
  <c r="M133" i="2"/>
  <c r="J133" i="2" l="1"/>
  <c r="G134" i="2" l="1"/>
  <c r="N134" i="2" s="1"/>
  <c r="F134" i="2"/>
  <c r="B134" i="2"/>
  <c r="K134" i="2" s="1"/>
  <c r="D134" i="2"/>
  <c r="C134" i="2"/>
  <c r="I134" i="2" l="1"/>
  <c r="M134" i="2"/>
  <c r="H134" i="2"/>
  <c r="E134" i="2"/>
  <c r="L134" i="2" s="1"/>
  <c r="J134" i="2" l="1"/>
  <c r="D135" i="2" l="1"/>
  <c r="B135" i="2"/>
  <c r="K135" i="2" s="1"/>
  <c r="C135" i="2"/>
  <c r="F135" i="2"/>
  <c r="G135" i="2"/>
  <c r="N135" i="2" s="1"/>
  <c r="E135" i="2" l="1"/>
  <c r="L135" i="2" s="1"/>
  <c r="H135" i="2"/>
  <c r="I135" i="2"/>
  <c r="M135" i="2"/>
  <c r="J135" i="2" l="1"/>
  <c r="E15" i="2" s="1" a="1"/>
  <c r="E15" i="2" s="1"/>
  <c r="B15" i="2" l="1"/>
  <c r="E14" i="4" s="1"/>
  <c r="C15" i="2"/>
  <c r="B4" i="4"/>
  <c r="D15" i="2"/>
  <c r="B15" i="4"/>
  <c r="B16" i="4" s="1"/>
  <c r="C14" i="4" l="1"/>
  <c r="C15" i="4" s="1"/>
  <c r="B14" i="4"/>
  <c r="D14" i="4"/>
  <c r="D15" i="4" s="1"/>
  <c r="D16" i="4" s="1"/>
  <c r="D17" i="4" s="1"/>
  <c r="D18" i="4" s="1"/>
  <c r="D19" i="4" s="1"/>
  <c r="D20" i="4" s="1"/>
  <c r="D21" i="4" s="1"/>
  <c r="D22" i="4" s="1"/>
  <c r="D23" i="4" s="1"/>
  <c r="D24" i="4" s="1"/>
  <c r="D25" i="4" s="1"/>
  <c r="D26" i="4" s="1"/>
  <c r="D27" i="4" s="1"/>
  <c r="D28" i="4" s="1"/>
  <c r="D29" i="4" s="1"/>
  <c r="D30" i="4" s="1"/>
  <c r="D31" i="4" s="1"/>
  <c r="D32" i="4" s="1"/>
  <c r="D33" i="4" s="1"/>
  <c r="D34" i="4" s="1"/>
  <c r="D35" i="4" s="1"/>
  <c r="D36" i="4" s="1"/>
  <c r="D37" i="4" s="1"/>
  <c r="D38" i="4" s="1"/>
  <c r="D39" i="4" s="1"/>
  <c r="D40" i="4" s="1"/>
  <c r="D41" i="4" s="1"/>
  <c r="D42" i="4" s="1"/>
  <c r="D43" i="4" s="1"/>
  <c r="D44" i="4" s="1"/>
  <c r="D45" i="4" s="1"/>
  <c r="D46" i="4" s="1"/>
  <c r="D47" i="4" s="1"/>
  <c r="D48" i="4" s="1"/>
  <c r="D49" i="4" s="1"/>
  <c r="D50" i="4" s="1"/>
  <c r="D51" i="4" s="1"/>
  <c r="D52" i="4" s="1"/>
  <c r="D53" i="4" s="1"/>
  <c r="D54" i="4" s="1"/>
  <c r="D55" i="4" s="1"/>
  <c r="D56" i="4" s="1"/>
  <c r="D57" i="4" s="1"/>
  <c r="D58" i="4" s="1"/>
  <c r="D59" i="4" s="1"/>
  <c r="D60" i="4" s="1"/>
  <c r="D61" i="4" s="1"/>
  <c r="D62" i="4" s="1"/>
  <c r="D63" i="4" s="1"/>
  <c r="D64" i="4" s="1"/>
  <c r="D65" i="4" s="1"/>
  <c r="D66" i="4" s="1"/>
  <c r="D67" i="4" s="1"/>
  <c r="D68" i="4" s="1"/>
  <c r="D69" i="4" s="1"/>
  <c r="D70" i="4" s="1"/>
  <c r="D71" i="4" s="1"/>
  <c r="B17" i="4"/>
  <c r="B18" i="4" s="1"/>
  <c r="B19" i="4" s="1"/>
  <c r="B20" i="4" s="1"/>
  <c r="B21" i="4" s="1"/>
  <c r="B22" i="4" s="1"/>
  <c r="B23" i="4" s="1"/>
  <c r="B24" i="4" s="1"/>
  <c r="B25" i="4" s="1"/>
  <c r="B26" i="4" s="1"/>
  <c r="B27" i="4" s="1"/>
  <c r="B28" i="4" s="1"/>
  <c r="B29" i="4" s="1"/>
  <c r="B30" i="4" s="1"/>
  <c r="B31" i="4" s="1"/>
  <c r="B32" i="4" s="1"/>
  <c r="B33" i="4" s="1"/>
  <c r="B34" i="4" s="1"/>
  <c r="B35" i="4" s="1"/>
  <c r="B36" i="4" s="1"/>
  <c r="B37" i="4" s="1"/>
  <c r="B38" i="4" s="1"/>
  <c r="B39" i="4" s="1"/>
  <c r="B40" i="4" s="1"/>
  <c r="B41" i="4" s="1"/>
  <c r="B42" i="4" s="1"/>
  <c r="B43" i="4" s="1"/>
  <c r="B44" i="4" s="1"/>
  <c r="B45" i="4" s="1"/>
  <c r="B46" i="4" s="1"/>
  <c r="B47" i="4" s="1"/>
  <c r="B48" i="4" s="1"/>
  <c r="B49" i="4" s="1"/>
  <c r="B50" i="4" s="1"/>
  <c r="B51" i="4" s="1"/>
  <c r="B52" i="4" s="1"/>
  <c r="B53" i="4" s="1"/>
  <c r="C16" i="4"/>
  <c r="F15" i="4"/>
  <c r="E15" i="4" l="1"/>
  <c r="C17" i="4"/>
  <c r="C18" i="4" s="1"/>
  <c r="C19" i="4" s="1"/>
  <c r="C20" i="4" s="1"/>
  <c r="C21" i="4" s="1"/>
  <c r="C22" i="4" s="1"/>
  <c r="C23" i="4" s="1"/>
  <c r="C24" i="4" s="1"/>
  <c r="C25" i="4" s="1"/>
  <c r="C26" i="4" s="1"/>
  <c r="C27" i="4" s="1"/>
  <c r="C28" i="4" s="1"/>
  <c r="C29" i="4" s="1"/>
  <c r="C30" i="4" s="1"/>
  <c r="C31" i="4" s="1"/>
  <c r="C32" i="4" s="1"/>
  <c r="C33" i="4" s="1"/>
  <c r="C34" i="4" s="1"/>
  <c r="C35" i="4" s="1"/>
  <c r="C36" i="4" s="1"/>
  <c r="C37" i="4" s="1"/>
  <c r="C38" i="4" s="1"/>
  <c r="C39" i="4" s="1"/>
  <c r="C40" i="4" s="1"/>
  <c r="C41" i="4" s="1"/>
  <c r="C42" i="4" s="1"/>
  <c r="C43" i="4" s="1"/>
  <c r="C44" i="4" s="1"/>
  <c r="C45" i="4" s="1"/>
  <c r="C46" i="4" s="1"/>
  <c r="C47" i="4" s="1"/>
  <c r="C48" i="4" s="1"/>
  <c r="C49" i="4" s="1"/>
  <c r="C50" i="4" s="1"/>
  <c r="C51" i="4" s="1"/>
  <c r="C52" i="4" s="1"/>
  <c r="C53" i="4" s="1"/>
  <c r="F16" i="4"/>
  <c r="E16" i="4" s="1"/>
  <c r="F17" i="4" s="1"/>
  <c r="E17" i="4" s="1"/>
  <c r="F18" i="4" s="1"/>
  <c r="B54" i="4"/>
  <c r="E18" i="4" l="1"/>
  <c r="F19" i="4" s="1"/>
  <c r="E19" i="4" s="1"/>
  <c r="F20" i="4" s="1"/>
  <c r="E20" i="4" s="1"/>
  <c r="F21" i="4" s="1"/>
  <c r="E21" i="4" s="1"/>
  <c r="F22" i="4" s="1"/>
  <c r="E22" i="4" s="1"/>
  <c r="F23" i="4" s="1"/>
  <c r="E23" i="4" s="1"/>
  <c r="F24" i="4" s="1"/>
  <c r="E24" i="4" s="1"/>
  <c r="F25" i="4" s="1"/>
  <c r="E25" i="4" s="1"/>
  <c r="F26" i="4" s="1"/>
  <c r="E26" i="4" s="1"/>
  <c r="F27" i="4" s="1"/>
  <c r="E27" i="4" s="1"/>
  <c r="F28" i="4" s="1"/>
  <c r="E28" i="4" s="1"/>
  <c r="F29" i="4" s="1"/>
  <c r="E29" i="4" s="1"/>
  <c r="F30" i="4" s="1"/>
  <c r="E30" i="4" s="1"/>
  <c r="F31" i="4" s="1"/>
  <c r="E31" i="4" s="1"/>
  <c r="F32" i="4" s="1"/>
  <c r="E32" i="4" s="1"/>
  <c r="F33" i="4" s="1"/>
  <c r="E33" i="4" s="1"/>
  <c r="F34" i="4" s="1"/>
  <c r="E34" i="4" s="1"/>
  <c r="F35" i="4" s="1"/>
  <c r="E35" i="4" s="1"/>
  <c r="F36" i="4" s="1"/>
  <c r="E36" i="4" s="1"/>
  <c r="F37" i="4" s="1"/>
  <c r="E37" i="4" s="1"/>
  <c r="F38" i="4" s="1"/>
  <c r="E38" i="4" s="1"/>
  <c r="F39" i="4" s="1"/>
  <c r="E39" i="4" s="1"/>
  <c r="F40" i="4" s="1"/>
  <c r="E40" i="4" s="1"/>
  <c r="F41" i="4" s="1"/>
  <c r="E41" i="4" s="1"/>
  <c r="F42" i="4" s="1"/>
  <c r="E42" i="4" s="1"/>
  <c r="F43" i="4" s="1"/>
  <c r="E43" i="4" s="1"/>
  <c r="F44" i="4" s="1"/>
  <c r="E44" i="4" s="1"/>
  <c r="F45" i="4" s="1"/>
  <c r="E45" i="4" s="1"/>
  <c r="F46" i="4" s="1"/>
  <c r="E46" i="4" s="1"/>
  <c r="F47" i="4" s="1"/>
  <c r="E47" i="4" s="1"/>
  <c r="F48" i="4" s="1"/>
  <c r="E48" i="4" s="1"/>
  <c r="F49" i="4" s="1"/>
  <c r="E49" i="4" s="1"/>
  <c r="F50" i="4" s="1"/>
  <c r="E50" i="4" s="1"/>
  <c r="F51" i="4" s="1"/>
  <c r="E51" i="4" s="1"/>
  <c r="F52" i="4" s="1"/>
  <c r="E52" i="4" s="1"/>
  <c r="F53" i="4" s="1"/>
  <c r="E53" i="4" s="1"/>
  <c r="F54" i="4" s="1"/>
  <c r="B55" i="4"/>
  <c r="C54" i="4"/>
  <c r="E54" i="4" l="1"/>
  <c r="F55" i="4" s="1"/>
  <c r="B56" i="4"/>
  <c r="C55" i="4"/>
  <c r="E55" i="4" l="1"/>
  <c r="F56" i="4" s="1"/>
  <c r="B57" i="4"/>
  <c r="C56" i="4"/>
  <c r="E56" i="4" s="1"/>
  <c r="F57" i="4" s="1"/>
  <c r="C57" i="4" l="1"/>
  <c r="E57" i="4" s="1"/>
  <c r="F58" i="4" s="1"/>
  <c r="B58" i="4"/>
  <c r="B59" i="4" l="1"/>
  <c r="C58" i="4"/>
  <c r="E58" i="4" s="1"/>
  <c r="F59" i="4" s="1"/>
  <c r="B60" i="4" l="1"/>
  <c r="C59" i="4"/>
  <c r="E59" i="4" s="1"/>
  <c r="F60" i="4" s="1"/>
  <c r="C60" i="4" l="1"/>
  <c r="E60" i="4" s="1"/>
  <c r="F61" i="4" s="1"/>
  <c r="B61" i="4"/>
  <c r="C61" i="4" l="1"/>
  <c r="E61" i="4" s="1"/>
  <c r="F62" i="4" s="1"/>
  <c r="B62" i="4"/>
  <c r="B63" i="4" l="1"/>
  <c r="C62" i="4"/>
  <c r="E62" i="4" s="1"/>
  <c r="F63" i="4" s="1"/>
  <c r="B64" i="4" l="1"/>
  <c r="C63" i="4"/>
  <c r="E63" i="4" s="1"/>
  <c r="F64" i="4" s="1"/>
  <c r="C64" i="4" l="1"/>
  <c r="E64" i="4" s="1"/>
  <c r="F65" i="4" s="1"/>
  <c r="B65" i="4"/>
  <c r="B66" i="4" l="1"/>
  <c r="C65" i="4"/>
  <c r="E65" i="4" s="1"/>
  <c r="F66" i="4" s="1"/>
  <c r="C66" i="4" l="1"/>
  <c r="E66" i="4" s="1"/>
  <c r="F67" i="4" s="1"/>
  <c r="B67" i="4"/>
  <c r="B68" i="4" l="1"/>
  <c r="C67" i="4"/>
  <c r="E67" i="4" s="1"/>
  <c r="F68" i="4" s="1"/>
  <c r="C68" i="4" l="1"/>
  <c r="E68" i="4" s="1"/>
  <c r="F69" i="4" s="1"/>
  <c r="B69" i="4"/>
  <c r="C69" i="4" l="1"/>
  <c r="E69" i="4" s="1"/>
  <c r="F70" i="4" s="1"/>
  <c r="B70" i="4"/>
  <c r="C70" i="4" l="1"/>
  <c r="E70" i="4" s="1"/>
  <c r="F71" i="4" s="1"/>
  <c r="B71" i="4"/>
  <c r="C11" i="4" l="1"/>
  <c r="C71" i="4"/>
  <c r="E71" i="4" s="1"/>
</calcChain>
</file>

<file path=xl/comments1.xml><?xml version="1.0" encoding="utf-8"?>
<comments xmlns="http://schemas.openxmlformats.org/spreadsheetml/2006/main">
  <authors>
    <author>DELL</author>
  </authors>
  <commentList>
    <comment ref="B6" authorId="0" shapeId="0">
      <text>
        <r>
          <rPr>
            <b/>
            <sz val="9"/>
            <color indexed="81"/>
            <rFont val="Tahoma"/>
            <family val="2"/>
          </rPr>
          <t>Enter your current age</t>
        </r>
      </text>
    </comment>
    <comment ref="C6" authorId="0" shapeId="0">
      <text>
        <r>
          <rPr>
            <b/>
            <sz val="9"/>
            <color indexed="81"/>
            <rFont val="Tahoma"/>
            <family val="2"/>
          </rPr>
          <t>Enter your current annual income (after tax)</t>
        </r>
      </text>
    </comment>
    <comment ref="D6" authorId="0" shapeId="0">
      <text>
        <r>
          <rPr>
            <b/>
            <sz val="9"/>
            <color indexed="81"/>
            <rFont val="Tahoma"/>
            <family val="2"/>
          </rPr>
          <t>Enter the % of your salary you're currently saving each year.</t>
        </r>
      </text>
    </comment>
    <comment ref="E6" authorId="0" shapeId="0">
      <text>
        <r>
          <rPr>
            <b/>
            <sz val="9"/>
            <color indexed="81"/>
            <rFont val="Tahoma"/>
            <family val="2"/>
          </rPr>
          <t>Enter your current portfolio amount</t>
        </r>
      </text>
    </comment>
    <comment ref="F6" authorId="0" shapeId="0">
      <text>
        <r>
          <rPr>
            <b/>
            <sz val="9"/>
            <color indexed="81"/>
            <rFont val="Tahoma"/>
            <family val="2"/>
          </rPr>
          <t>Enter your expected annual salary increase</t>
        </r>
      </text>
    </comment>
    <comment ref="B9" authorId="0" shapeId="0">
      <text>
        <r>
          <rPr>
            <b/>
            <sz val="9"/>
            <color indexed="81"/>
            <rFont val="Tahoma"/>
            <family val="2"/>
          </rPr>
          <t>Enter a return rate that you expect your investments to earn over time</t>
        </r>
      </text>
    </comment>
    <comment ref="C9" authorId="0" shapeId="0">
      <text>
        <r>
          <rPr>
            <b/>
            <sz val="9"/>
            <color indexed="81"/>
            <rFont val="Tahoma"/>
            <family val="2"/>
          </rPr>
          <t xml:space="preserve">Enter a value to account for inflation each year. Can reference to below source: 
</t>
        </r>
        <r>
          <rPr>
            <sz val="9"/>
            <color indexed="81"/>
            <rFont val="Tahoma"/>
            <family val="2"/>
          </rPr>
          <t>https://tradingeconomics.com/vietnam/inflation-cpi</t>
        </r>
      </text>
    </comment>
    <comment ref="D9" authorId="0" shapeId="0">
      <text>
        <r>
          <rPr>
            <b/>
            <sz val="9"/>
            <color indexed="81"/>
            <rFont val="Tahoma"/>
            <family val="2"/>
          </rPr>
          <t>Enter your desired Withdrawal rate each year during Retirement (LeanFI ~ 5%, FI ~ 4% FatFI ~ 3%)</t>
        </r>
      </text>
    </comment>
    <comment ref="E9" authorId="0" shapeId="0">
      <text>
        <r>
          <rPr>
            <b/>
            <sz val="9"/>
            <color indexed="81"/>
            <rFont val="Tahoma"/>
            <family val="2"/>
          </rPr>
          <t xml:space="preserve">Enter the % of your current income needed in Retirement. The inflation is accounted for you. </t>
        </r>
      </text>
    </comment>
  </commentList>
</comments>
</file>

<file path=xl/comments2.xml><?xml version="1.0" encoding="utf-8"?>
<comments xmlns="http://schemas.openxmlformats.org/spreadsheetml/2006/main">
  <authors>
    <author>DELL</author>
  </authors>
  <commentList>
    <comment ref="B5" authorId="0" shapeId="0">
      <text>
        <r>
          <rPr>
            <b/>
            <sz val="9"/>
            <color indexed="81"/>
            <rFont val="Tahoma"/>
            <family val="2"/>
          </rPr>
          <t>Input your information</t>
        </r>
      </text>
    </comment>
    <comment ref="B6" authorId="0" shapeId="0">
      <text>
        <r>
          <rPr>
            <b/>
            <sz val="9"/>
            <color indexed="81"/>
            <rFont val="Tahoma"/>
            <family val="2"/>
          </rPr>
          <t>Enter your expected annual salary increase during Retirement</t>
        </r>
      </text>
    </comment>
    <comment ref="C6" authorId="0" shapeId="0">
      <text>
        <r>
          <rPr>
            <b/>
            <sz val="9"/>
            <color indexed="81"/>
            <rFont val="Tahoma"/>
            <family val="2"/>
          </rPr>
          <t>Enter a return rate that you expect your investments to earn over time</t>
        </r>
      </text>
    </comment>
    <comment ref="D6" authorId="0" shapeId="0">
      <text>
        <r>
          <rPr>
            <b/>
            <sz val="9"/>
            <color indexed="81"/>
            <rFont val="Tahoma"/>
            <family val="2"/>
          </rPr>
          <t xml:space="preserve">Enter a value to account for inflation each year. Can reference to below source: 
</t>
        </r>
        <r>
          <rPr>
            <sz val="9"/>
            <color indexed="81"/>
            <rFont val="Tahoma"/>
            <family val="2"/>
          </rPr>
          <t>https://tradingeconomics.com/vietnam/inflation-cpi</t>
        </r>
      </text>
    </comment>
    <comment ref="B8" authorId="0" shapeId="0">
      <text>
        <r>
          <rPr>
            <b/>
            <sz val="9"/>
            <color indexed="81"/>
            <rFont val="Tahoma"/>
            <family val="2"/>
          </rPr>
          <t>Enter % of Annual income that you expect continue to earn after Retirement</t>
        </r>
      </text>
    </comment>
  </commentList>
</comments>
</file>

<file path=xl/sharedStrings.xml><?xml version="1.0" encoding="utf-8"?>
<sst xmlns="http://schemas.openxmlformats.org/spreadsheetml/2006/main" count="59" uniqueCount="50">
  <si>
    <t>Input</t>
  </si>
  <si>
    <t>Current Age</t>
  </si>
  <si>
    <t>Current Annual Income</t>
  </si>
  <si>
    <t xml:space="preserve"> Annual Savings Percentage</t>
  </si>
  <si>
    <t xml:space="preserve"> Portfolio Value</t>
  </si>
  <si>
    <t>Annual Income increase (%)</t>
  </si>
  <si>
    <t xml:space="preserve"> Annual Return (%)</t>
  </si>
  <si>
    <t xml:space="preserve"> Inflation Rate (%)</t>
  </si>
  <si>
    <t xml:space="preserve"> Desired Withdrawal Rate (%)</t>
  </si>
  <si>
    <t xml:space="preserve"> % of Current Income Needed in Retirement</t>
  </si>
  <si>
    <t>Summary</t>
  </si>
  <si>
    <t>Portfolio Value:</t>
  </si>
  <si>
    <t>Your Contributions:</t>
  </si>
  <si>
    <t>Interest Earned:</t>
  </si>
  <si>
    <t>Retirement Age:</t>
  </si>
  <si>
    <t>Age</t>
  </si>
  <si>
    <t>Year</t>
  </si>
  <si>
    <t>Income</t>
  </si>
  <si>
    <t>Savings</t>
  </si>
  <si>
    <t>Interest Earned</t>
  </si>
  <si>
    <t>Desired Income</t>
  </si>
  <si>
    <t>Able to Draw</t>
  </si>
  <si>
    <t>Difference</t>
  </si>
  <si>
    <t>Age ref</t>
  </si>
  <si>
    <t>Total Savings</t>
  </si>
  <si>
    <t>Total Value</t>
  </si>
  <si>
    <t>Total Interest</t>
  </si>
  <si>
    <t>Row Labels</t>
  </si>
  <si>
    <t xml:space="preserve"> Total Savings</t>
  </si>
  <si>
    <t xml:space="preserve"> Total Value</t>
  </si>
  <si>
    <t xml:space="preserve"> Total Interest</t>
  </si>
  <si>
    <t>THE F.I.R.E PLANNER</t>
  </si>
  <si>
    <t>Ending balance</t>
  </si>
  <si>
    <t>Expenses</t>
  </si>
  <si>
    <t>% of Annual Income in Retirement</t>
  </si>
  <si>
    <t>Within (Years)</t>
  </si>
  <si>
    <t>F.I.R.E. stands for “Financial Independence, Retire Early.” The goal is to save and invest aggressively—somewhere between 50–75% of your income—so you can retire sometime in your 30s or 40s.</t>
  </si>
  <si>
    <t>CASH FLOW DURING RETIREMENT</t>
  </si>
  <si>
    <t>INSTRUCTION</t>
  </si>
  <si>
    <t>Creator: Thao Pham</t>
  </si>
  <si>
    <t>Read the below information before using this template</t>
  </si>
  <si>
    <t>Instructions</t>
  </si>
  <si>
    <t>Disclaimer</t>
  </si>
  <si>
    <t>- I'm creator of this Excel template and strive to keep the information up to date and correct, I make no representations or warranties of any kind, express or implied, about the completeness, accuracy, reliability, suitability, or availability with respect to this template. Any reliance you place on such information is therefore strictly at your own risk.</t>
  </si>
  <si>
    <t>Copyrights</t>
  </si>
  <si>
    <r>
      <t xml:space="preserve"> - My purpose is to support everyone to enhance their personal financial planning, and to respect my copyright laws any distribution from others is not allowed. If you know any sharing from others or would like to give me any contribution to developing this template, feel free to let me know through my email: </t>
    </r>
    <r>
      <rPr>
        <u/>
        <sz val="10"/>
        <color theme="4" tint="-0.249977111117893"/>
        <rFont val="Lato"/>
      </rPr>
      <t>bichthaoph0410@gmail.com</t>
    </r>
  </si>
  <si>
    <t>Thanks for downloading Excel Template "The F.I.R.E Planner". I hope you find it useful.</t>
  </si>
  <si>
    <t>F.I.R.E. stands for “Financial Independence, Retire Early.”
The goal is to save and invest aggressively—somewhere between 50–75% of your income—so you can retire sometime in your 30s or 40s.
This template will support you to calculate the retirement age and cash flow during retirement</t>
  </si>
  <si>
    <t>- Click on each object contain worksheet name on the first row to quickly go to the specific worksheet.
- Input your information in the Input area.</t>
  </si>
  <si>
    <t>When your Able to Draw exceeds your Desired Income you are financially independent and have achieved financial freedom.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</si>
</sst>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000%"/>
    <numFmt numFmtId="165" formatCode="_(* #,##0_);_(* \(#,##0\);_(* &quot;-&quot;??_);_(@_)"/>
  </numFmts>
  <fonts count="28">
    <font>
      <sz val="10"/>
      <color theme="1"/>
      <name val="Arial Narrow"/>
      <family val="2"/>
    </font>
    <font>
      <sz val="10"/>
      <color theme="1"/>
      <name val="Arial Narrow"/>
      <family val="2"/>
    </font>
    <font>
      <sz val="11"/>
      <color theme="4" tint="-0.499984740745262"/>
      <name val="Calibri"/>
      <family val="2"/>
      <scheme val="minor"/>
    </font>
    <font>
      <sz val="11"/>
      <color theme="4" tint="-0.499984740745262"/>
      <name val="Arial"/>
      <family val="2"/>
    </font>
    <font>
      <b/>
      <u/>
      <sz val="12"/>
      <color theme="0"/>
      <name val="Arial"/>
      <family val="2"/>
    </font>
    <font>
      <sz val="10"/>
      <color theme="4" tint="-0.499984740745262"/>
      <name val="Arial"/>
      <family val="2"/>
    </font>
    <font>
      <b/>
      <sz val="10"/>
      <color theme="4" tint="-0.499984740745262"/>
      <name val="Arial"/>
      <family val="2"/>
    </font>
    <font>
      <b/>
      <sz val="11"/>
      <color theme="4" tint="-0.499984740745262"/>
      <name val="Arial"/>
      <family val="2"/>
    </font>
    <font>
      <sz val="10"/>
      <color theme="6" tint="-0.499984740745262"/>
      <name val="Arial"/>
      <family val="2"/>
    </font>
    <font>
      <b/>
      <sz val="10"/>
      <color theme="0"/>
      <name val="Arial"/>
      <family val="2"/>
    </font>
    <font>
      <b/>
      <sz val="10"/>
      <color rgb="FF1E1E1E"/>
      <name val="Arial"/>
      <family val="2"/>
    </font>
    <font>
      <sz val="9"/>
      <color rgb="FF1E1E1E"/>
      <name val="Arial"/>
      <family val="2"/>
    </font>
    <font>
      <b/>
      <sz val="10"/>
      <name val="Arial"/>
      <family val="2"/>
    </font>
    <font>
      <b/>
      <sz val="16"/>
      <color theme="3" tint="0.89996032593768116"/>
      <name val="Calibri"/>
      <family val="2"/>
      <scheme val="minor"/>
    </font>
    <font>
      <sz val="16"/>
      <color theme="3" tint="0.89996032593768116"/>
      <name val="Lato"/>
    </font>
    <font>
      <b/>
      <sz val="8"/>
      <color theme="3" tint="0.89996032593768116"/>
      <name val="Lato"/>
    </font>
    <font>
      <b/>
      <sz val="16"/>
      <color theme="3" tint="0.89996032593768116"/>
      <name val="Arial"/>
      <family val="2"/>
    </font>
    <font>
      <sz val="10"/>
      <color rgb="FF1F2426"/>
      <name val="Arial"/>
      <family val="2"/>
    </font>
    <font>
      <sz val="10"/>
      <color theme="1"/>
      <name val="Arial"/>
      <family val="2"/>
    </font>
    <font>
      <sz val="11"/>
      <name val="Calibri"/>
      <family val="2"/>
      <scheme val="minor"/>
    </font>
    <font>
      <sz val="11"/>
      <name val="Lato"/>
    </font>
    <font>
      <b/>
      <sz val="15"/>
      <color theme="5" tint="-0.249977111117893"/>
      <name val="Lato"/>
    </font>
    <font>
      <sz val="11"/>
      <color theme="5" tint="-0.249977111117893"/>
      <name val="Lato"/>
    </font>
    <font>
      <sz val="10"/>
      <name val="Lato"/>
    </font>
    <font>
      <b/>
      <sz val="10"/>
      <name val="Lato"/>
    </font>
    <font>
      <u/>
      <sz val="10"/>
      <color theme="4" tint="-0.249977111117893"/>
      <name val="Lato"/>
    </font>
    <font>
      <b/>
      <sz val="9"/>
      <color indexed="81"/>
      <name val="Tahoma"/>
      <family val="2"/>
    </font>
    <font>
      <sz val="9"/>
      <color indexed="81"/>
      <name val="Tahoma"/>
      <family val="2"/>
    </font>
  </fonts>
  <fills count="8">
    <fill>
      <patternFill patternType="none"/>
    </fill>
    <fill>
      <patternFill patternType="gray125"/>
    </fill>
    <fill>
      <patternFill patternType="solid">
        <fgColor rgb="FFF0F0F0"/>
        <bgColor indexed="64"/>
      </patternFill>
    </fill>
    <fill>
      <patternFill patternType="solid">
        <fgColor rgb="FF3C95A2"/>
        <bgColor indexed="64"/>
      </patternFill>
    </fill>
    <fill>
      <patternFill patternType="solid">
        <fgColor rgb="FFDEF1F3"/>
        <bgColor indexed="64"/>
      </patternFill>
    </fill>
    <fill>
      <patternFill patternType="solid">
        <fgColor theme="3" tint="0.24994659260841701"/>
        <bgColor indexed="64"/>
      </patternFill>
    </fill>
    <fill>
      <patternFill patternType="solid">
        <fgColor rgb="FF57574D"/>
        <bgColor indexed="64"/>
      </patternFill>
    </fill>
    <fill>
      <patternFill patternType="solid">
        <fgColor theme="2"/>
        <bgColor indexed="64"/>
      </patternFill>
    </fill>
  </fills>
  <borders count="13">
    <border>
      <left/>
      <right/>
      <top/>
      <bottom/>
      <diagonal/>
    </border>
    <border>
      <left/>
      <right style="thick">
        <color theme="0"/>
      </right>
      <top/>
      <bottom style="thin">
        <color theme="8" tint="0.79998168889431442"/>
      </bottom>
      <diagonal/>
    </border>
    <border>
      <left/>
      <right/>
      <top style="thin">
        <color theme="3" tint="0.24994659260841701"/>
      </top>
      <bottom style="thin">
        <color theme="3" tint="0.24994659260841701"/>
      </bottom>
      <diagonal/>
    </border>
    <border>
      <left style="thin">
        <color theme="3" tint="0.24994659260841701"/>
      </left>
      <right/>
      <top style="thin">
        <color theme="3" tint="0.24994659260841701"/>
      </top>
      <bottom style="thin">
        <color theme="3"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theme="2" tint="-0.499984740745262"/>
      </left>
      <right/>
      <top style="medium">
        <color theme="2" tint="-0.499984740745262"/>
      </top>
      <bottom style="medium">
        <color theme="2" tint="-0.499984740745262"/>
      </bottom>
      <diagonal/>
    </border>
    <border>
      <left/>
      <right style="medium">
        <color theme="2" tint="-0.499984740745262"/>
      </right>
      <top style="medium">
        <color theme="2" tint="-0.499984740745262"/>
      </top>
      <bottom style="medium">
        <color theme="2" tint="-0.499984740745262"/>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s>
  <cellStyleXfs count="9">
    <xf numFmtId="0" fontId="0" fillId="0" borderId="0"/>
    <xf numFmtId="9" fontId="1" fillId="0" borderId="0" applyFont="0" applyFill="0" applyBorder="0" applyAlignment="0" applyProtection="0"/>
    <xf numFmtId="0" fontId="2" fillId="0" borderId="0">
      <alignment horizontal="left" indent="1"/>
    </xf>
    <xf numFmtId="3" fontId="2" fillId="0" borderId="0" applyFont="0" applyFill="0" applyBorder="0" applyAlignment="0" applyProtection="0"/>
    <xf numFmtId="10" fontId="2" fillId="0" borderId="0" applyFont="0" applyFill="0" applyBorder="0" applyAlignment="0" applyProtection="0"/>
    <xf numFmtId="0" fontId="13" fillId="5" borderId="0" applyNumberFormat="0" applyProtection="0">
      <alignment vertical="center"/>
    </xf>
    <xf numFmtId="43" fontId="1" fillId="0" borderId="0" applyFont="0" applyFill="0" applyBorder="0" applyAlignment="0" applyProtection="0"/>
    <xf numFmtId="0" fontId="18" fillId="0" borderId="0"/>
    <xf numFmtId="0" fontId="19" fillId="7" borderId="0">
      <alignment vertical="center" wrapText="1"/>
    </xf>
  </cellStyleXfs>
  <cellXfs count="76">
    <xf numFmtId="0" fontId="0" fillId="0" borderId="0" xfId="0"/>
    <xf numFmtId="0" fontId="3" fillId="0" borderId="0" xfId="2" applyFont="1">
      <alignment horizontal="left" indent="1"/>
    </xf>
    <xf numFmtId="0" fontId="5" fillId="0" borderId="0" xfId="2" applyFont="1">
      <alignment horizontal="left" indent="1"/>
    </xf>
    <xf numFmtId="0" fontId="4" fillId="0" borderId="0" xfId="2" applyFont="1" applyFill="1" applyAlignment="1"/>
    <xf numFmtId="0" fontId="5" fillId="0" borderId="0" xfId="2" applyFont="1" applyFill="1">
      <alignment horizontal="left" indent="1"/>
    </xf>
    <xf numFmtId="0" fontId="3" fillId="0" borderId="0" xfId="2" applyFont="1" applyFill="1">
      <alignment horizontal="left" indent="1"/>
    </xf>
    <xf numFmtId="0" fontId="6" fillId="0" borderId="0" xfId="2" applyFont="1" applyAlignment="1">
      <alignment horizontal="left" vertical="center" wrapText="1"/>
    </xf>
    <xf numFmtId="0" fontId="7" fillId="0" borderId="0" xfId="2" applyFont="1" applyAlignment="1">
      <alignment horizontal="left" wrapText="1" indent="1"/>
    </xf>
    <xf numFmtId="0" fontId="3" fillId="0" borderId="0" xfId="2" applyFont="1" applyAlignment="1">
      <alignment horizontal="left" wrapText="1" indent="1"/>
    </xf>
    <xf numFmtId="0" fontId="7" fillId="0" borderId="0" xfId="2" applyFont="1" applyAlignment="1">
      <alignment horizontal="left" vertical="center" wrapText="1"/>
    </xf>
    <xf numFmtId="0" fontId="3" fillId="0" borderId="0" xfId="2" applyFont="1" applyAlignment="1">
      <alignment horizontal="left" wrapText="1"/>
    </xf>
    <xf numFmtId="0" fontId="7" fillId="0" borderId="0" xfId="2" applyFont="1" applyAlignment="1">
      <alignment horizontal="left" wrapText="1"/>
    </xf>
    <xf numFmtId="9" fontId="3" fillId="0" borderId="0" xfId="2" applyNumberFormat="1" applyFont="1">
      <alignment horizontal="left" indent="1"/>
    </xf>
    <xf numFmtId="0" fontId="3" fillId="0" borderId="0" xfId="2" applyFont="1" applyAlignment="1">
      <alignment horizontal="left" indent="1"/>
    </xf>
    <xf numFmtId="3" fontId="3" fillId="0" borderId="0" xfId="2" applyNumberFormat="1" applyFont="1">
      <alignment horizontal="left" indent="1"/>
    </xf>
    <xf numFmtId="0" fontId="3" fillId="0" borderId="0" xfId="2" applyFont="1" applyFill="1" applyBorder="1">
      <alignment horizontal="left" indent="1"/>
    </xf>
    <xf numFmtId="0" fontId="2" fillId="0" borderId="0" xfId="2">
      <alignment horizontal="left" indent="1"/>
    </xf>
    <xf numFmtId="0" fontId="4" fillId="3" borderId="0" xfId="2" applyFont="1" applyFill="1" applyAlignment="1"/>
    <xf numFmtId="0" fontId="9" fillId="3" borderId="0" xfId="2" applyFont="1" applyFill="1" applyAlignment="1"/>
    <xf numFmtId="0" fontId="0" fillId="0" borderId="0" xfId="0" pivotButton="1"/>
    <xf numFmtId="0" fontId="0" fillId="0" borderId="0" xfId="0" applyAlignment="1">
      <alignment horizontal="left"/>
    </xf>
    <xf numFmtId="3" fontId="0" fillId="0" borderId="0" xfId="0" applyNumberFormat="1"/>
    <xf numFmtId="0" fontId="7" fillId="0" borderId="0" xfId="2" applyFont="1">
      <alignment horizontal="left" indent="1"/>
    </xf>
    <xf numFmtId="0" fontId="14" fillId="6" borderId="2" xfId="5" applyFont="1" applyFill="1" applyBorder="1" applyAlignment="1">
      <alignment vertical="center"/>
    </xf>
    <xf numFmtId="0" fontId="14" fillId="6" borderId="0" xfId="5" applyFont="1" applyFill="1" applyBorder="1" applyAlignment="1">
      <alignment vertical="center"/>
    </xf>
    <xf numFmtId="0" fontId="15" fillId="6" borderId="2" xfId="5" applyFont="1" applyFill="1" applyBorder="1">
      <alignment vertical="center"/>
    </xf>
    <xf numFmtId="0" fontId="16" fillId="6" borderId="2" xfId="5" applyFont="1" applyFill="1" applyBorder="1" applyAlignment="1">
      <alignment vertical="center"/>
    </xf>
    <xf numFmtId="43" fontId="0" fillId="0" borderId="0" xfId="0" applyNumberFormat="1"/>
    <xf numFmtId="0" fontId="0" fillId="0" borderId="0" xfId="0" applyFont="1"/>
    <xf numFmtId="0" fontId="5" fillId="0" borderId="0" xfId="2" applyFont="1" applyAlignment="1">
      <alignment horizontal="left" vertical="center" wrapText="1"/>
    </xf>
    <xf numFmtId="10" fontId="8" fillId="0" borderId="0" xfId="1" applyNumberFormat="1" applyFont="1" applyFill="1" applyBorder="1" applyAlignment="1">
      <alignment horizontal="right"/>
    </xf>
    <xf numFmtId="0" fontId="17" fillId="0" borderId="0" xfId="0" applyFont="1"/>
    <xf numFmtId="3" fontId="12" fillId="0" borderId="0" xfId="3" applyFont="1" applyFill="1" applyBorder="1" applyAlignment="1" applyProtection="1">
      <alignment horizontal="right"/>
      <protection hidden="1"/>
    </xf>
    <xf numFmtId="0" fontId="11" fillId="0" borderId="0" xfId="2" applyFont="1" applyFill="1" applyBorder="1" applyAlignment="1" applyProtection="1">
      <alignment horizontal="left" vertical="center" indent="1"/>
      <protection hidden="1"/>
    </xf>
    <xf numFmtId="3" fontId="11" fillId="0" borderId="0" xfId="3" applyFont="1" applyFill="1" applyBorder="1" applyAlignment="1" applyProtection="1">
      <alignment horizontal="left" vertical="center" indent="1"/>
      <protection hidden="1"/>
    </xf>
    <xf numFmtId="0" fontId="3" fillId="0" borderId="0" xfId="2" applyFont="1" applyFill="1" applyBorder="1" applyProtection="1">
      <alignment horizontal="left" indent="1"/>
      <protection hidden="1"/>
    </xf>
    <xf numFmtId="164" fontId="3" fillId="0" borderId="0" xfId="2" applyNumberFormat="1" applyFont="1" applyFill="1" applyBorder="1" applyProtection="1">
      <alignment horizontal="left" indent="1"/>
      <protection hidden="1"/>
    </xf>
    <xf numFmtId="3" fontId="3" fillId="0" borderId="0" xfId="2" applyNumberFormat="1" applyFont="1" applyFill="1" applyBorder="1" applyProtection="1">
      <alignment horizontal="left" indent="1"/>
      <protection hidden="1"/>
    </xf>
    <xf numFmtId="3" fontId="3" fillId="0" borderId="0" xfId="0" applyNumberFormat="1" applyFont="1" applyFill="1" applyBorder="1" applyAlignment="1" applyProtection="1">
      <alignment horizontal="left" indent="1"/>
      <protection hidden="1"/>
    </xf>
    <xf numFmtId="0" fontId="3" fillId="0" borderId="0" xfId="2" applyFont="1" applyProtection="1">
      <alignment horizontal="left" indent="1"/>
      <protection hidden="1"/>
    </xf>
    <xf numFmtId="3" fontId="12" fillId="0" borderId="0" xfId="3" applyFont="1" applyFill="1" applyBorder="1" applyAlignment="1" applyProtection="1">
      <alignment horizontal="right"/>
    </xf>
    <xf numFmtId="3" fontId="0" fillId="0" borderId="0" xfId="0" applyNumberFormat="1" applyProtection="1">
      <protection hidden="1"/>
    </xf>
    <xf numFmtId="165" fontId="0" fillId="0" borderId="0" xfId="6" applyNumberFormat="1" applyFont="1" applyProtection="1">
      <protection hidden="1"/>
    </xf>
    <xf numFmtId="0" fontId="0" fillId="0" borderId="0" xfId="0" applyProtection="1">
      <protection hidden="1"/>
    </xf>
    <xf numFmtId="0" fontId="9" fillId="3" borderId="0" xfId="2" applyFont="1" applyFill="1" applyAlignment="1" applyProtection="1">
      <protection hidden="1"/>
    </xf>
    <xf numFmtId="0" fontId="10" fillId="2" borderId="0" xfId="2" applyFont="1" applyFill="1" applyBorder="1" applyAlignment="1" applyProtection="1">
      <alignment horizontal="left" vertical="center" indent="1"/>
      <protection hidden="1"/>
    </xf>
    <xf numFmtId="0" fontId="10" fillId="0" borderId="0" xfId="2" applyFont="1" applyFill="1" applyBorder="1" applyAlignment="1" applyProtection="1">
      <alignment horizontal="left" vertical="center" indent="1"/>
      <protection hidden="1"/>
    </xf>
    <xf numFmtId="3" fontId="8" fillId="4" borderId="1" xfId="3" applyFont="1" applyFill="1" applyBorder="1" applyAlignment="1" applyProtection="1">
      <alignment horizontal="right"/>
      <protection locked="0"/>
    </xf>
    <xf numFmtId="10" fontId="8" fillId="4" borderId="1" xfId="1" applyNumberFormat="1" applyFont="1" applyFill="1" applyBorder="1" applyAlignment="1" applyProtection="1">
      <alignment horizontal="right"/>
      <protection locked="0"/>
    </xf>
    <xf numFmtId="165" fontId="8" fillId="4" borderId="1" xfId="6" applyNumberFormat="1" applyFont="1" applyFill="1" applyBorder="1" applyAlignment="1" applyProtection="1">
      <alignment horizontal="right"/>
      <protection locked="0"/>
    </xf>
    <xf numFmtId="165" fontId="8" fillId="4" borderId="1" xfId="6" applyNumberFormat="1" applyFont="1" applyFill="1" applyBorder="1" applyAlignment="1" applyProtection="1">
      <alignment horizontal="right"/>
    </xf>
    <xf numFmtId="0" fontId="15" fillId="6" borderId="3" xfId="5" applyFont="1" applyFill="1" applyBorder="1">
      <alignment vertical="center"/>
    </xf>
    <xf numFmtId="0" fontId="18" fillId="6" borderId="0" xfId="7" applyFill="1"/>
    <xf numFmtId="0" fontId="20" fillId="0" borderId="0" xfId="8" applyFont="1" applyFill="1" applyAlignment="1">
      <alignment vertical="center"/>
    </xf>
    <xf numFmtId="0" fontId="20" fillId="0" borderId="0" xfId="8" applyFont="1" applyFill="1">
      <alignment vertical="center" wrapText="1"/>
    </xf>
    <xf numFmtId="0" fontId="20" fillId="0" borderId="0" xfId="8" applyFont="1" applyFill="1" applyAlignment="1">
      <alignment horizontal="centerContinuous" vertical="center" wrapText="1"/>
    </xf>
    <xf numFmtId="0" fontId="21" fillId="0" borderId="4" xfId="8" applyFont="1" applyFill="1" applyBorder="1" applyAlignment="1">
      <alignment vertical="center"/>
    </xf>
    <xf numFmtId="0" fontId="22" fillId="0" borderId="5" xfId="8" applyFont="1" applyFill="1" applyBorder="1" applyAlignment="1">
      <alignment vertical="center"/>
    </xf>
    <xf numFmtId="0" fontId="20" fillId="0" borderId="5" xfId="8" applyFont="1" applyFill="1" applyBorder="1">
      <alignment vertical="center" wrapText="1"/>
    </xf>
    <xf numFmtId="0" fontId="20" fillId="0" borderId="6" xfId="8" applyFont="1" applyFill="1" applyBorder="1">
      <alignment vertical="center" wrapText="1"/>
    </xf>
    <xf numFmtId="0" fontId="21" fillId="0" borderId="9" xfId="8" applyFont="1" applyFill="1" applyBorder="1" applyAlignment="1">
      <alignment vertical="center"/>
    </xf>
    <xf numFmtId="0" fontId="22" fillId="0" borderId="10" xfId="8" applyFont="1" applyFill="1" applyBorder="1" applyAlignment="1">
      <alignment vertical="center"/>
    </xf>
    <xf numFmtId="0" fontId="20" fillId="0" borderId="10" xfId="8" applyFont="1" applyFill="1" applyBorder="1">
      <alignment vertical="center" wrapText="1"/>
    </xf>
    <xf numFmtId="0" fontId="21" fillId="0" borderId="11" xfId="8" applyFont="1" applyFill="1" applyBorder="1" applyAlignment="1">
      <alignment horizontal="center" vertical="center"/>
    </xf>
    <xf numFmtId="0" fontId="21" fillId="0" borderId="0" xfId="8" applyFont="1" applyFill="1" applyBorder="1" applyAlignment="1">
      <alignment horizontal="center" vertical="center"/>
    </xf>
    <xf numFmtId="0" fontId="21" fillId="0" borderId="0" xfId="8" applyFont="1" applyFill="1" applyBorder="1" applyAlignment="1">
      <alignment vertical="center"/>
    </xf>
    <xf numFmtId="0" fontId="22" fillId="0" borderId="0" xfId="8" applyFont="1" applyFill="1" applyBorder="1" applyAlignment="1">
      <alignment vertical="center"/>
    </xf>
    <xf numFmtId="0" fontId="23" fillId="0" borderId="0" xfId="8" applyFont="1" applyFill="1" applyAlignment="1">
      <alignment horizontal="left" vertical="center" wrapText="1"/>
    </xf>
    <xf numFmtId="0" fontId="24" fillId="0" borderId="12" xfId="8" applyFont="1" applyFill="1" applyBorder="1" applyAlignment="1">
      <alignment vertical="center"/>
    </xf>
    <xf numFmtId="0" fontId="23" fillId="0" borderId="12" xfId="8" quotePrefix="1" applyFont="1" applyFill="1" applyBorder="1">
      <alignment vertical="center" wrapText="1"/>
    </xf>
    <xf numFmtId="0" fontId="23" fillId="0" borderId="0" xfId="8" applyFont="1" applyFill="1">
      <alignment vertical="center" wrapText="1"/>
    </xf>
    <xf numFmtId="0" fontId="23" fillId="0" borderId="0" xfId="8" applyFont="1" applyFill="1" applyAlignment="1">
      <alignment horizontal="centerContinuous" vertical="center" wrapText="1"/>
    </xf>
    <xf numFmtId="0" fontId="23" fillId="0" borderId="0" xfId="8" applyFont="1" applyFill="1" applyAlignment="1">
      <alignment vertical="center"/>
    </xf>
    <xf numFmtId="0" fontId="21" fillId="0" borderId="7" xfId="8" applyFont="1" applyFill="1" applyBorder="1" applyAlignment="1">
      <alignment horizontal="center" vertical="center"/>
    </xf>
    <xf numFmtId="0" fontId="21" fillId="0" borderId="8" xfId="8" applyFont="1" applyFill="1" applyBorder="1" applyAlignment="1">
      <alignment horizontal="center" vertical="center"/>
    </xf>
    <xf numFmtId="0" fontId="23" fillId="0" borderId="0" xfId="8" applyFont="1" applyFill="1" applyAlignment="1">
      <alignment horizontal="left" vertical="center" wrapText="1"/>
    </xf>
  </cellXfs>
  <cellStyles count="9">
    <cellStyle name="Comma" xfId="6" builtinId="3"/>
    <cellStyle name="Comma 2" xfId="3"/>
    <cellStyle name="Heading 1 2" xfId="5"/>
    <cellStyle name="Normal" xfId="0" builtinId="0"/>
    <cellStyle name="Normal 2" xfId="2"/>
    <cellStyle name="Normal 2 2" xfId="8"/>
    <cellStyle name="Normal 3" xfId="7"/>
    <cellStyle name="Percent" xfId="1" builtinId="5"/>
    <cellStyle name="Percent 2" xfId="4"/>
  </cellStyles>
  <dxfs count="0"/>
  <tableStyles count="0" defaultTableStyle="TableStyleMedium2" defaultPivotStyle="PivotStyleLight16"/>
  <colors>
    <mruColors>
      <color rgb="FFDEF1F3"/>
      <color rgb="FF3C95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[The_F.I.R.E_Planner.xlsx]Pivot!PivotTable1</c:name>
    <c:fmtId val="7"/>
  </c:pivotSource>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s>
    <c:plotArea>
      <c:layout/>
      <c:lineChart>
        <c:grouping val="standard"/>
        <c:varyColors val="0"/>
        <c:ser>
          <c:idx val="0"/>
          <c:order val="0"/>
          <c:tx>
            <c:strRef>
              <c:f>Pivot!$B$1</c:f>
              <c:strCache>
                <c:ptCount val="1"/>
                <c:pt idx="0">
                  <c:v> Total Savings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Pivot!$A$2:$A$14</c:f>
              <c:strCache>
                <c:ptCount val="13"/>
                <c:pt idx="0">
                  <c:v>1</c:v>
                </c:pt>
                <c:pt idx="1">
                  <c:v>2</c:v>
                </c:pt>
                <c:pt idx="2">
                  <c:v>3</c:v>
                </c:pt>
                <c:pt idx="3">
                  <c:v>4</c:v>
                </c:pt>
                <c:pt idx="4">
                  <c:v>5</c:v>
                </c:pt>
                <c:pt idx="5">
                  <c:v>6</c:v>
                </c:pt>
                <c:pt idx="6">
                  <c:v>7</c:v>
                </c:pt>
                <c:pt idx="7">
                  <c:v>8</c:v>
                </c:pt>
                <c:pt idx="8">
                  <c:v>9</c:v>
                </c:pt>
                <c:pt idx="9">
                  <c:v>10</c:v>
                </c:pt>
                <c:pt idx="10">
                  <c:v>11</c:v>
                </c:pt>
                <c:pt idx="11">
                  <c:v>12</c:v>
                </c:pt>
                <c:pt idx="12">
                  <c:v>13</c:v>
                </c:pt>
              </c:strCache>
            </c:strRef>
          </c:cat>
          <c:val>
            <c:numRef>
              <c:f>Pivot!$B$2:$B$14</c:f>
              <c:numCache>
                <c:formatCode>#,##0</c:formatCode>
                <c:ptCount val="13"/>
                <c:pt idx="0">
                  <c:v>175122000</c:v>
                </c:pt>
                <c:pt idx="1">
                  <c:v>356373270</c:v>
                </c:pt>
                <c:pt idx="2">
                  <c:v>543968334.45000005</c:v>
                </c:pt>
                <c:pt idx="3">
                  <c:v>738129226.15575004</c:v>
                </c:pt>
                <c:pt idx="4">
                  <c:v>939085749.07120121</c:v>
                </c:pt>
                <c:pt idx="5">
                  <c:v>1147075750.2886932</c:v>
                </c:pt>
                <c:pt idx="6">
                  <c:v>1362345401.5487974</c:v>
                </c:pt>
                <c:pt idx="7">
                  <c:v>1585149490.6030052</c:v>
                </c:pt>
                <c:pt idx="8">
                  <c:v>1815751722.7741103</c:v>
                </c:pt>
                <c:pt idx="9">
                  <c:v>2054425033.0712042</c:v>
                </c:pt>
                <c:pt idx="10">
                  <c:v>2301451909.2286963</c:v>
                </c:pt>
                <c:pt idx="11">
                  <c:v>2557124726.0517006</c:v>
                </c:pt>
                <c:pt idx="12">
                  <c:v>2821746091.46351</c:v>
                </c:pt>
              </c:numCache>
            </c:numRef>
          </c:val>
          <c:smooth val="0"/>
          <c:extLst>
            <c:ext xmlns:c16="http://schemas.microsoft.com/office/drawing/2014/chart" uri="{C3380CC4-5D6E-409C-BE32-E72D297353CC}">
              <c16:uniqueId val="{00000000-6F7E-4978-BFF6-C04F36A76DAE}"/>
            </c:ext>
          </c:extLst>
        </c:ser>
        <c:ser>
          <c:idx val="1"/>
          <c:order val="1"/>
          <c:tx>
            <c:strRef>
              <c:f>Pivot!$C$1</c:f>
              <c:strCache>
                <c:ptCount val="1"/>
                <c:pt idx="0">
                  <c:v> Total Value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Pivot!$A$2:$A$14</c:f>
              <c:strCache>
                <c:ptCount val="13"/>
                <c:pt idx="0">
                  <c:v>1</c:v>
                </c:pt>
                <c:pt idx="1">
                  <c:v>2</c:v>
                </c:pt>
                <c:pt idx="2">
                  <c:v>3</c:v>
                </c:pt>
                <c:pt idx="3">
                  <c:v>4</c:v>
                </c:pt>
                <c:pt idx="4">
                  <c:v>5</c:v>
                </c:pt>
                <c:pt idx="5">
                  <c:v>6</c:v>
                </c:pt>
                <c:pt idx="6">
                  <c:v>7</c:v>
                </c:pt>
                <c:pt idx="7">
                  <c:v>8</c:v>
                </c:pt>
                <c:pt idx="8">
                  <c:v>9</c:v>
                </c:pt>
                <c:pt idx="9">
                  <c:v>10</c:v>
                </c:pt>
                <c:pt idx="10">
                  <c:v>11</c:v>
                </c:pt>
                <c:pt idx="11">
                  <c:v>12</c:v>
                </c:pt>
                <c:pt idx="12">
                  <c:v>13</c:v>
                </c:pt>
              </c:strCache>
            </c:strRef>
          </c:cat>
          <c:val>
            <c:numRef>
              <c:f>Pivot!$C$2:$C$14</c:f>
              <c:numCache>
                <c:formatCode>#,##0</c:formatCode>
                <c:ptCount val="13"/>
                <c:pt idx="0">
                  <c:v>391122000</c:v>
                </c:pt>
                <c:pt idx="1">
                  <c:v>603663030</c:v>
                </c:pt>
                <c:pt idx="2">
                  <c:v>839551136.85000002</c:v>
                </c:pt>
                <c:pt idx="3">
                  <c:v>1100876119.5037501</c:v>
                </c:pt>
                <c:pt idx="4">
                  <c:v>1389902731.9795015</c:v>
                </c:pt>
                <c:pt idx="5">
                  <c:v>1709084951.7553535</c:v>
                </c:pt>
                <c:pt idx="6">
                  <c:v>2061081399.1558859</c:v>
                </c:pt>
                <c:pt idx="7">
                  <c:v>2448772000.1425648</c:v>
                </c:pt>
                <c:pt idx="8">
                  <c:v>2875275992.3250747</c:v>
                </c:pt>
                <c:pt idx="9">
                  <c:v>3343971382.0081744</c:v>
                </c:pt>
                <c:pt idx="10">
                  <c:v>3858515968.7263207</c:v>
                </c:pt>
                <c:pt idx="11">
                  <c:v>4422870063.047431</c:v>
                </c:pt>
                <c:pt idx="12">
                  <c:v>5041321033.5030346</c:v>
                </c:pt>
              </c:numCache>
            </c:numRef>
          </c:val>
          <c:smooth val="0"/>
          <c:extLst>
            <c:ext xmlns:c16="http://schemas.microsoft.com/office/drawing/2014/chart" uri="{C3380CC4-5D6E-409C-BE32-E72D297353CC}">
              <c16:uniqueId val="{00000001-6F7E-4978-BFF6-C04F36A76DAE}"/>
            </c:ext>
          </c:extLst>
        </c:ser>
        <c:ser>
          <c:idx val="2"/>
          <c:order val="2"/>
          <c:tx>
            <c:strRef>
              <c:f>Pivot!$D$1</c:f>
              <c:strCache>
                <c:ptCount val="1"/>
                <c:pt idx="0">
                  <c:v> Total Interest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Pivot!$A$2:$A$14</c:f>
              <c:strCache>
                <c:ptCount val="13"/>
                <c:pt idx="0">
                  <c:v>1</c:v>
                </c:pt>
                <c:pt idx="1">
                  <c:v>2</c:v>
                </c:pt>
                <c:pt idx="2">
                  <c:v>3</c:v>
                </c:pt>
                <c:pt idx="3">
                  <c:v>4</c:v>
                </c:pt>
                <c:pt idx="4">
                  <c:v>5</c:v>
                </c:pt>
                <c:pt idx="5">
                  <c:v>6</c:v>
                </c:pt>
                <c:pt idx="6">
                  <c:v>7</c:v>
                </c:pt>
                <c:pt idx="7">
                  <c:v>8</c:v>
                </c:pt>
                <c:pt idx="8">
                  <c:v>9</c:v>
                </c:pt>
                <c:pt idx="9">
                  <c:v>10</c:v>
                </c:pt>
                <c:pt idx="10">
                  <c:v>11</c:v>
                </c:pt>
                <c:pt idx="11">
                  <c:v>12</c:v>
                </c:pt>
                <c:pt idx="12">
                  <c:v>13</c:v>
                </c:pt>
              </c:strCache>
            </c:strRef>
          </c:cat>
          <c:val>
            <c:numRef>
              <c:f>Pivot!$D$2:$D$14</c:f>
              <c:numCache>
                <c:formatCode>#,##0</c:formatCode>
                <c:ptCount val="13"/>
                <c:pt idx="0">
                  <c:v>16000000</c:v>
                </c:pt>
                <c:pt idx="1">
                  <c:v>47289760</c:v>
                </c:pt>
                <c:pt idx="2">
                  <c:v>95582802.400000006</c:v>
                </c:pt>
                <c:pt idx="3">
                  <c:v>162746893.34799999</c:v>
                </c:pt>
                <c:pt idx="4">
                  <c:v>250816982.90829998</c:v>
                </c:pt>
                <c:pt idx="5">
                  <c:v>362009201.46666008</c:v>
                </c:pt>
                <c:pt idx="6">
                  <c:v>498735997.60708833</c:v>
                </c:pt>
                <c:pt idx="7">
                  <c:v>663622509.53955925</c:v>
                </c:pt>
                <c:pt idx="8">
                  <c:v>859524269.55096447</c:v>
                </c:pt>
                <c:pt idx="9">
                  <c:v>1089546348.9369705</c:v>
                </c:pt>
                <c:pt idx="10">
                  <c:v>1357064059.4976244</c:v>
                </c:pt>
                <c:pt idx="11">
                  <c:v>1665745336.9957299</c:v>
                </c:pt>
                <c:pt idx="12">
                  <c:v>2019574942.0395246</c:v>
                </c:pt>
              </c:numCache>
            </c:numRef>
          </c:val>
          <c:smooth val="0"/>
          <c:extLst>
            <c:ext xmlns:c16="http://schemas.microsoft.com/office/drawing/2014/chart" uri="{C3380CC4-5D6E-409C-BE32-E72D297353CC}">
              <c16:uniqueId val="{00000002-6F7E-4978-BFF6-C04F36A76DAE}"/>
            </c:ext>
          </c:extLst>
        </c:ser>
        <c:dLbls>
          <c:showLegendKey val="0"/>
          <c:showVal val="0"/>
          <c:showCatName val="0"/>
          <c:showSerName val="0"/>
          <c:showPercent val="0"/>
          <c:showBubbleSize val="0"/>
        </c:dLbls>
        <c:marker val="1"/>
        <c:smooth val="0"/>
        <c:axId val="1472704528"/>
        <c:axId val="1472704112"/>
      </c:lineChart>
      <c:catAx>
        <c:axId val="147270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704112"/>
        <c:crosses val="autoZero"/>
        <c:auto val="1"/>
        <c:lblAlgn val="ctr"/>
        <c:lblOffset val="100"/>
        <c:noMultiLvlLbl val="0"/>
      </c:catAx>
      <c:valAx>
        <c:axId val="1472704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7045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F.I.R.E!A1"/><Relationship Id="rId1" Type="http://schemas.openxmlformats.org/officeDocument/2006/relationships/hyperlink" Target="#'Post Retirement'!A1"/></Relationships>
</file>

<file path=xl/drawings/_rels/drawing2.xml.rels><?xml version="1.0" encoding="UTF-8" standalone="yes"?>
<Relationships xmlns="http://schemas.openxmlformats.org/package/2006/relationships"><Relationship Id="rId3" Type="http://schemas.openxmlformats.org/officeDocument/2006/relationships/hyperlink" Target="#F.I.R.E!A1"/><Relationship Id="rId2" Type="http://schemas.openxmlformats.org/officeDocument/2006/relationships/hyperlink" Target="#'Post Retirement'!A1"/><Relationship Id="rId1" Type="http://schemas.openxmlformats.org/officeDocument/2006/relationships/chart" Target="../charts/chart1.xml"/><Relationship Id="rId4" Type="http://schemas.openxmlformats.org/officeDocument/2006/relationships/hyperlink" Target="#Instruction!A1"/></Relationships>
</file>

<file path=xl/drawings/_rels/drawing3.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F.I.R.E!A1"/><Relationship Id="rId1" Type="http://schemas.openxmlformats.org/officeDocument/2006/relationships/hyperlink" Target="#'Post Retirement'!A1"/></Relationships>
</file>

<file path=xl/drawings/drawing1.xml><?xml version="1.0" encoding="utf-8"?>
<xdr:wsDr xmlns:xdr="http://schemas.openxmlformats.org/drawingml/2006/spreadsheetDrawing" xmlns:a="http://schemas.openxmlformats.org/drawingml/2006/main">
  <xdr:twoCellAnchor editAs="absolute">
    <xdr:from>
      <xdr:col>2</xdr:col>
      <xdr:colOff>6025716</xdr:colOff>
      <xdr:row>0</xdr:row>
      <xdr:rowOff>81049</xdr:rowOff>
    </xdr:from>
    <xdr:to>
      <xdr:col>4</xdr:col>
      <xdr:colOff>63498</xdr:colOff>
      <xdr:row>0</xdr:row>
      <xdr:rowOff>519961</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7359216" y="81049"/>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Arial" panose="020B0604020202020204" pitchFamily="34" charset="0"/>
              <a:cs typeface="Arial" panose="020B0604020202020204" pitchFamily="34" charset="0"/>
            </a:rPr>
            <a:t>POST</a:t>
          </a:r>
          <a:r>
            <a:rPr lang="en-US" sz="800" baseline="0">
              <a:solidFill>
                <a:schemeClr val="tx2">
                  <a:lumMod val="10000"/>
                  <a:lumOff val="90000"/>
                </a:schemeClr>
              </a:solidFill>
              <a:latin typeface="Arial" panose="020B0604020202020204" pitchFamily="34" charset="0"/>
              <a:cs typeface="Arial" panose="020B0604020202020204" pitchFamily="34" charset="0"/>
            </a:rPr>
            <a:t> RETIREMENT</a:t>
          </a:r>
          <a:endParaRPr lang="en-US" sz="800">
            <a:solidFill>
              <a:schemeClr val="tx2">
                <a:lumMod val="10000"/>
                <a:lumOff val="90000"/>
              </a:schemeClr>
            </a:solidFill>
            <a:latin typeface="Arial" panose="020B0604020202020204" pitchFamily="34" charset="0"/>
            <a:cs typeface="Arial" panose="020B0604020202020204" pitchFamily="34" charset="0"/>
          </a:endParaRPr>
        </a:p>
      </xdr:txBody>
    </xdr:sp>
    <xdr:clientData fPrintsWithSheet="0"/>
  </xdr:twoCellAnchor>
  <xdr:twoCellAnchor editAs="absolute">
    <xdr:from>
      <xdr:col>2</xdr:col>
      <xdr:colOff>4908614</xdr:colOff>
      <xdr:row>0</xdr:row>
      <xdr:rowOff>79929</xdr:rowOff>
    </xdr:from>
    <xdr:to>
      <xdr:col>2</xdr:col>
      <xdr:colOff>5960174</xdr:colOff>
      <xdr:row>0</xdr:row>
      <xdr:rowOff>518841</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6242114" y="79929"/>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Arial" panose="020B0604020202020204" pitchFamily="34" charset="0"/>
              <a:cs typeface="Arial" panose="020B0604020202020204" pitchFamily="34" charset="0"/>
            </a:rPr>
            <a:t>F.I.R.E</a:t>
          </a:r>
          <a:endParaRPr lang="en-US" sz="800" baseline="0">
            <a:solidFill>
              <a:schemeClr val="tx2">
                <a:lumMod val="10000"/>
                <a:lumOff val="90000"/>
              </a:schemeClr>
            </a:solidFill>
            <a:latin typeface="Arial" panose="020B0604020202020204" pitchFamily="34" charset="0"/>
            <a:cs typeface="Arial" panose="020B0604020202020204" pitchFamily="34" charset="0"/>
          </a:endParaRPr>
        </a:p>
      </xdr:txBody>
    </xdr:sp>
    <xdr:clientData fPrintsWithSheet="0"/>
  </xdr:twoCellAnchor>
  <xdr:twoCellAnchor editAs="absolute">
    <xdr:from>
      <xdr:col>2</xdr:col>
      <xdr:colOff>3936998</xdr:colOff>
      <xdr:row>0</xdr:row>
      <xdr:rowOff>79307</xdr:rowOff>
    </xdr:from>
    <xdr:to>
      <xdr:col>2</xdr:col>
      <xdr:colOff>4868329</xdr:colOff>
      <xdr:row>0</xdr:row>
      <xdr:rowOff>518219</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5270498" y="79307"/>
          <a:ext cx="931331"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Arial" panose="020B0604020202020204" pitchFamily="34" charset="0"/>
              <a:cs typeface="Arial" panose="020B0604020202020204" pitchFamily="34" charset="0"/>
            </a:rPr>
            <a:t>INSTRUCTION</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295275</xdr:colOff>
      <xdr:row>16</xdr:row>
      <xdr:rowOff>47625</xdr:rowOff>
    </xdr:from>
    <xdr:to>
      <xdr:col>6</xdr:col>
      <xdr:colOff>404813</xdr:colOff>
      <xdr:row>31</xdr:row>
      <xdr:rowOff>76200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478993</xdr:colOff>
      <xdr:row>0</xdr:row>
      <xdr:rowOff>30317</xdr:rowOff>
    </xdr:from>
    <xdr:to>
      <xdr:col>6</xdr:col>
      <xdr:colOff>282575</xdr:colOff>
      <xdr:row>0</xdr:row>
      <xdr:rowOff>469229</xdr:rowOff>
    </xdr:to>
    <xdr:sp macro="" textlink="">
      <xdr:nvSpPr>
        <xdr:cNvPr id="4" name="Rounded Rectangle 3">
          <a:hlinkClick xmlns:r="http://schemas.openxmlformats.org/officeDocument/2006/relationships" r:id="rId2"/>
          <a:extLst>
            <a:ext uri="{FF2B5EF4-FFF2-40B4-BE49-F238E27FC236}">
              <a16:creationId xmlns:a16="http://schemas.microsoft.com/office/drawing/2014/main" id="{00000000-0008-0000-0400-000011000000}"/>
            </a:ext>
          </a:extLst>
        </xdr:cNvPr>
        <xdr:cNvSpPr/>
      </xdr:nvSpPr>
      <xdr:spPr>
        <a:xfrm>
          <a:off x="6203518" y="30317"/>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Arial" panose="020B0604020202020204" pitchFamily="34" charset="0"/>
              <a:cs typeface="Arial" panose="020B0604020202020204" pitchFamily="34" charset="0"/>
            </a:rPr>
            <a:t>POST</a:t>
          </a:r>
          <a:r>
            <a:rPr lang="en-US" sz="800" baseline="0">
              <a:solidFill>
                <a:schemeClr val="tx2">
                  <a:lumMod val="10000"/>
                  <a:lumOff val="90000"/>
                </a:schemeClr>
              </a:solidFill>
              <a:latin typeface="Arial" panose="020B0604020202020204" pitchFamily="34" charset="0"/>
              <a:cs typeface="Arial" panose="020B0604020202020204" pitchFamily="34" charset="0"/>
            </a:rPr>
            <a:t> RETIREMENT</a:t>
          </a:r>
          <a:endParaRPr lang="en-US" sz="800">
            <a:solidFill>
              <a:schemeClr val="tx2">
                <a:lumMod val="10000"/>
                <a:lumOff val="90000"/>
              </a:schemeClr>
            </a:solidFill>
            <a:latin typeface="Arial" panose="020B0604020202020204" pitchFamily="34" charset="0"/>
            <a:cs typeface="Arial" panose="020B0604020202020204" pitchFamily="34" charset="0"/>
          </a:endParaRPr>
        </a:p>
      </xdr:txBody>
    </xdr:sp>
    <xdr:clientData fPrintsWithSheet="0"/>
  </xdr:twoCellAnchor>
  <xdr:twoCellAnchor editAs="absolute">
    <xdr:from>
      <xdr:col>4</xdr:col>
      <xdr:colOff>1009716</xdr:colOff>
      <xdr:row>0</xdr:row>
      <xdr:rowOff>29197</xdr:rowOff>
    </xdr:from>
    <xdr:to>
      <xdr:col>5</xdr:col>
      <xdr:colOff>413451</xdr:colOff>
      <xdr:row>0</xdr:row>
      <xdr:rowOff>468109</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5086416" y="29197"/>
          <a:ext cx="1051560"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Arial" panose="020B0604020202020204" pitchFamily="34" charset="0"/>
              <a:cs typeface="Arial" panose="020B0604020202020204" pitchFamily="34" charset="0"/>
            </a:rPr>
            <a:t>F.I.R.E</a:t>
          </a:r>
          <a:endParaRPr lang="en-US" sz="800" baseline="0">
            <a:solidFill>
              <a:schemeClr val="accent2">
                <a:lumMod val="40000"/>
                <a:lumOff val="60000"/>
              </a:schemeClr>
            </a:solidFill>
            <a:latin typeface="Arial" panose="020B0604020202020204" pitchFamily="34" charset="0"/>
            <a:cs typeface="Arial" panose="020B0604020202020204" pitchFamily="34" charset="0"/>
          </a:endParaRPr>
        </a:p>
      </xdr:txBody>
    </xdr:sp>
    <xdr:clientData fPrintsWithSheet="0"/>
  </xdr:twoCellAnchor>
  <xdr:twoCellAnchor editAs="absolute">
    <xdr:from>
      <xdr:col>4</xdr:col>
      <xdr:colOff>38100</xdr:colOff>
      <xdr:row>0</xdr:row>
      <xdr:rowOff>28575</xdr:rowOff>
    </xdr:from>
    <xdr:to>
      <xdr:col>4</xdr:col>
      <xdr:colOff>969431</xdr:colOff>
      <xdr:row>0</xdr:row>
      <xdr:rowOff>467487</xdr:rowOff>
    </xdr:to>
    <xdr:sp macro="" textlink="">
      <xdr:nvSpPr>
        <xdr:cNvPr id="6" name="Rounded Rectangle 5">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4114800" y="28575"/>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Arial" panose="020B0604020202020204" pitchFamily="34" charset="0"/>
              <a:cs typeface="Arial" panose="020B0604020202020204" pitchFamily="34" charset="0"/>
            </a:rPr>
            <a:t>INSTRUCTION</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9</xdr:col>
      <xdr:colOff>221818</xdr:colOff>
      <xdr:row>0</xdr:row>
      <xdr:rowOff>20792</xdr:rowOff>
    </xdr:from>
    <xdr:to>
      <xdr:col>11</xdr:col>
      <xdr:colOff>273050</xdr:colOff>
      <xdr:row>0</xdr:row>
      <xdr:rowOff>459704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7813243" y="20792"/>
          <a:ext cx="1118032"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Arial" panose="020B0604020202020204" pitchFamily="34" charset="0"/>
              <a:cs typeface="Arial" panose="020B0604020202020204" pitchFamily="34" charset="0"/>
            </a:rPr>
            <a:t>POST</a:t>
          </a:r>
          <a:r>
            <a:rPr lang="en-US" sz="800" baseline="0">
              <a:solidFill>
                <a:schemeClr val="accent2">
                  <a:lumMod val="40000"/>
                  <a:lumOff val="60000"/>
                </a:schemeClr>
              </a:solidFill>
              <a:latin typeface="Arial" panose="020B0604020202020204" pitchFamily="34" charset="0"/>
              <a:cs typeface="Arial" panose="020B0604020202020204" pitchFamily="34" charset="0"/>
            </a:rPr>
            <a:t> RETIREMENT</a:t>
          </a:r>
          <a:endParaRPr lang="en-US" sz="800">
            <a:solidFill>
              <a:schemeClr val="accent2">
                <a:lumMod val="40000"/>
                <a:lumOff val="60000"/>
              </a:schemeClr>
            </a:solidFill>
            <a:latin typeface="Arial" panose="020B0604020202020204" pitchFamily="34" charset="0"/>
            <a:cs typeface="Arial" panose="020B0604020202020204" pitchFamily="34" charset="0"/>
          </a:endParaRPr>
        </a:p>
      </xdr:txBody>
    </xdr:sp>
    <xdr:clientData fPrintsWithSheet="0"/>
  </xdr:twoCellAnchor>
  <xdr:twoCellAnchor editAs="absolute">
    <xdr:from>
      <xdr:col>7</xdr:col>
      <xdr:colOff>171516</xdr:colOff>
      <xdr:row>0</xdr:row>
      <xdr:rowOff>19672</xdr:rowOff>
    </xdr:from>
    <xdr:to>
      <xdr:col>9</xdr:col>
      <xdr:colOff>156276</xdr:colOff>
      <xdr:row>0</xdr:row>
      <xdr:rowOff>458584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6696141" y="19672"/>
          <a:ext cx="1051560"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Arial" panose="020B0604020202020204" pitchFamily="34" charset="0"/>
              <a:cs typeface="Arial" panose="020B0604020202020204" pitchFamily="34" charset="0"/>
            </a:rPr>
            <a:t>F.I.R.E</a:t>
          </a:r>
          <a:endParaRPr lang="en-US" sz="800" baseline="0">
            <a:solidFill>
              <a:schemeClr val="bg1"/>
            </a:solidFill>
            <a:latin typeface="Arial" panose="020B0604020202020204" pitchFamily="34" charset="0"/>
            <a:cs typeface="Arial" panose="020B0604020202020204" pitchFamily="34" charset="0"/>
          </a:endParaRPr>
        </a:p>
      </xdr:txBody>
    </xdr:sp>
    <xdr:clientData fPrintsWithSheet="0"/>
  </xdr:twoCellAnchor>
  <xdr:twoCellAnchor editAs="absolute">
    <xdr:from>
      <xdr:col>6</xdr:col>
      <xdr:colOff>9525</xdr:colOff>
      <xdr:row>0</xdr:row>
      <xdr:rowOff>19050</xdr:rowOff>
    </xdr:from>
    <xdr:to>
      <xdr:col>7</xdr:col>
      <xdr:colOff>131231</xdr:colOff>
      <xdr:row>0</xdr:row>
      <xdr:rowOff>457962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5724525" y="190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Arial" panose="020B0604020202020204" pitchFamily="34" charset="0"/>
              <a:cs typeface="Arial" panose="020B0604020202020204" pitchFamily="34" charset="0"/>
            </a:rPr>
            <a:t>INSTRUCTION</a:t>
          </a: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agaz\OneDrive\Work\Smartsheet_Publishing\Work%20in%20Progress\Free%20Estimate%20Templates\IC-Bid-Tabulation-9256.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d Tabulation"/>
      <sheetName val="Bid Tabulation - BLANK"/>
      <sheetName val="- Disclaimer -"/>
    </sheetNames>
    <sheetDataSet>
      <sheetData sheetId="0">
        <row r="158">
          <cell r="E158">
            <v>9.9000000000000005E-2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4488.449260763889" createdVersion="6" refreshedVersion="6" minRefreshableVersion="3" recordCount="101">
  <cacheSource type="worksheet">
    <worksheetSource ref="B34:N135" sheet="F.I.R.E"/>
  </cacheSource>
  <cacheFields count="13">
    <cacheField name="Age" numFmtId="0">
      <sharedItems containsMixedTypes="1" containsNumber="1" containsInteger="1" minValue="30" maxValue="43"/>
    </cacheField>
    <cacheField name="Year" numFmtId="0">
      <sharedItems containsMixedTypes="1" containsNumber="1" containsInteger="1" minValue="0" maxValue="13" count="15">
        <n v="0"/>
        <n v="1"/>
        <n v="2"/>
        <n v="3"/>
        <n v="4"/>
        <n v="5"/>
        <n v="6"/>
        <n v="7"/>
        <n v="8"/>
        <n v="9"/>
        <n v="10"/>
        <n v="11"/>
        <n v="12"/>
        <n v="13"/>
        <s v=""/>
      </sharedItems>
    </cacheField>
    <cacheField name="Income" numFmtId="3">
      <sharedItems containsMixedTypes="1" containsNumber="1" minValue="300000000" maxValue="469186818.10604495"/>
    </cacheField>
    <cacheField name="Savings" numFmtId="3">
      <sharedItems containsMixedTypes="1" containsNumber="1" minValue="0" maxValue="264621365.41180933"/>
    </cacheField>
    <cacheField name="Ending balance" numFmtId="3">
      <sharedItems containsMixedTypes="1" containsNumber="1" minValue="200000000" maxValue="5041321033.5030346"/>
    </cacheField>
    <cacheField name="Interest Earned" numFmtId="3">
      <sharedItems containsMixedTypes="1" containsNumber="1" minValue="0" maxValue="353829605.04379451"/>
    </cacheField>
    <cacheField name="Desired Income" numFmtId="3">
      <sharedItems containsMixedTypes="1" containsNumber="1" minValue="0" maxValue="198935210.87696308"/>
    </cacheField>
    <cacheField name="Able to Draw" numFmtId="3">
      <sharedItems containsMixedTypes="1" containsNumber="1" minValue="8000000" maxValue="201652841.34012139"/>
    </cacheField>
    <cacheField name="Difference" numFmtId="3">
      <sharedItems containsBlank="1" containsMixedTypes="1" containsNumber="1" minValue="-116007120" maxValue="2717630.4631583095"/>
    </cacheField>
    <cacheField name="Age ref" numFmtId="0">
      <sharedItems containsMixedTypes="1" containsNumber="1" containsInteger="1" minValue="30" maxValue="43"/>
    </cacheField>
    <cacheField name="Total Savings" numFmtId="0">
      <sharedItems containsBlank="1" containsMixedTypes="1" containsNumber="1" minValue="175122000" maxValue="2821746091.46351"/>
    </cacheField>
    <cacheField name="Total Value" numFmtId="3">
      <sharedItems containsMixedTypes="1" containsNumber="1" minValue="200000000" maxValue="5041321033.5030346"/>
    </cacheField>
    <cacheField name="Total Interest" numFmtId="0">
      <sharedItems containsBlank="1" containsMixedTypes="1" containsNumber="1" minValue="16000000" maxValue="2019574942.039524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1">
  <r>
    <n v="30"/>
    <x v="0"/>
    <n v="300000000"/>
    <n v="0"/>
    <n v="200000000"/>
    <n v="0"/>
    <n v="0"/>
    <n v="8000000"/>
    <m/>
    <n v="30"/>
    <m/>
    <n v="200000000"/>
    <m/>
  </r>
  <r>
    <n v="31"/>
    <x v="1"/>
    <n v="310500000"/>
    <n v="175122000"/>
    <n v="391122000"/>
    <n v="16000000"/>
    <n v="131652000"/>
    <n v="15644880"/>
    <n v="-116007120"/>
    <n v="31"/>
    <n v="175122000"/>
    <n v="391122000"/>
    <n v="16000000"/>
  </r>
  <r>
    <n v="32"/>
    <x v="2"/>
    <n v="321367500"/>
    <n v="181251270"/>
    <n v="603663030"/>
    <n v="31289760"/>
    <n v="136259820"/>
    <n v="24146521.199999999"/>
    <n v="-112113298.8"/>
    <n v="32"/>
    <n v="356373270"/>
    <n v="603663030"/>
    <n v="47289760"/>
  </r>
  <r>
    <n v="33"/>
    <x v="3"/>
    <n v="332615362.5"/>
    <n v="187595064.44999999"/>
    <n v="839551136.85000002"/>
    <n v="48293042.399999999"/>
    <n v="141028913.70000002"/>
    <n v="33582045.473999999"/>
    <n v="-107446868.22600001"/>
    <n v="33"/>
    <n v="543968334.45000005"/>
    <n v="839551136.85000002"/>
    <n v="95582802.400000006"/>
  </r>
  <r>
    <n v="34"/>
    <x v="4"/>
    <n v="344256900.1875"/>
    <n v="194160891.70574996"/>
    <n v="1100876119.5037501"/>
    <n v="67164090.947999999"/>
    <n v="145964925.67950001"/>
    <n v="44035044.780150004"/>
    <n v="-101929880.89935002"/>
    <n v="34"/>
    <n v="738129226.15575004"/>
    <n v="1100876119.5037501"/>
    <n v="162746893.34799999"/>
  </r>
  <r>
    <n v="35"/>
    <x v="5"/>
    <n v="356305891.69406247"/>
    <n v="200956522.9154512"/>
    <n v="1389902731.9795015"/>
    <n v="88070089.560300007"/>
    <n v="151073698.07828251"/>
    <n v="55596109.279180057"/>
    <n v="-95477588.799102455"/>
    <n v="35"/>
    <n v="939085749.07120121"/>
    <n v="1389902731.9795015"/>
    <n v="250816982.90829998"/>
  </r>
  <r>
    <n v="36"/>
    <x v="6"/>
    <n v="368776597.90335464"/>
    <n v="207990001.21749198"/>
    <n v="1709084951.7553535"/>
    <n v="111192218.55836011"/>
    <n v="156361277.51102239"/>
    <n v="68363398.070214137"/>
    <n v="-87997879.440808252"/>
    <n v="36"/>
    <n v="1147075750.2886932"/>
    <n v="1709084951.7553535"/>
    <n v="362009201.46666008"/>
  </r>
  <r>
    <n v="37"/>
    <x v="7"/>
    <n v="381683778.82997203"/>
    <n v="215269651.26010421"/>
    <n v="2061081399.1558859"/>
    <n v="136726796.14042827"/>
    <n v="161833922.22390816"/>
    <n v="82443255.966235444"/>
    <n v="-79390666.257672712"/>
    <n v="37"/>
    <n v="1362345401.5487974"/>
    <n v="2061081399.1558859"/>
    <n v="498735997.60708833"/>
  </r>
  <r>
    <n v="38"/>
    <x v="8"/>
    <n v="395042711.08902103"/>
    <n v="222804089.05420783"/>
    <n v="2448772000.1425648"/>
    <n v="164886511.93247089"/>
    <n v="167498109.50174493"/>
    <n v="97950880.0057026"/>
    <n v="-69547229.496042326"/>
    <n v="38"/>
    <n v="1585149490.6030052"/>
    <n v="2448772000.1425648"/>
    <n v="663622509.53955925"/>
  </r>
  <r>
    <n v="39"/>
    <x v="9"/>
    <n v="408869205.97713673"/>
    <n v="230602232.17110509"/>
    <n v="2875275992.3250747"/>
    <n v="195901760.0114052"/>
    <n v="173360543.334306"/>
    <n v="115011039.69300298"/>
    <n v="-58349503.641303018"/>
    <n v="39"/>
    <n v="1815751722.7741103"/>
    <n v="2875275992.3250747"/>
    <n v="859524269.55096447"/>
  </r>
  <r>
    <n v="40"/>
    <x v="10"/>
    <n v="423179628.18633646"/>
    <n v="238673310.29709375"/>
    <n v="3343971382.0081744"/>
    <n v="230022079.38600597"/>
    <n v="179428162.35100666"/>
    <n v="133758855.28032698"/>
    <n v="-45669307.07067968"/>
    <n v="40"/>
    <n v="2054425033.0712042"/>
    <n v="3343971382.0081744"/>
    <n v="1089546348.9369705"/>
  </r>
  <r>
    <n v="41"/>
    <x v="11"/>
    <n v="437990915.17285818"/>
    <n v="247026876.15749198"/>
    <n v="3858515968.7263207"/>
    <n v="267517710.56065395"/>
    <n v="185708148.03329191"/>
    <n v="154340638.74905282"/>
    <n v="-31367509.284239084"/>
    <n v="41"/>
    <n v="2301451909.2286963"/>
    <n v="3858515968.7263207"/>
    <n v="1357064059.4976244"/>
  </r>
  <r>
    <n v="42"/>
    <x v="12"/>
    <n v="453320597.20390821"/>
    <n v="255672816.82300419"/>
    <n v="4422870063.047431"/>
    <n v="308681277.49810565"/>
    <n v="192207933.21445712"/>
    <n v="176914802.52189726"/>
    <n v="-15293130.692559868"/>
    <n v="42"/>
    <n v="2557124726.0517006"/>
    <n v="4422870063.047431"/>
    <n v="1665745336.9957299"/>
  </r>
  <r>
    <n v="43"/>
    <x v="13"/>
    <n v="469186818.10604495"/>
    <n v="264621365.41180933"/>
    <n v="5041321033.5030346"/>
    <n v="353829605.04379451"/>
    <n v="198935210.87696308"/>
    <n v="201652841.34012139"/>
    <n v="2717630.4631583095"/>
    <n v="43"/>
    <n v="2821746091.46351"/>
    <n v="5041321033.5030346"/>
    <n v="2019574942.0395246"/>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r>
    <s v=""/>
    <x v="14"/>
    <s v=""/>
    <s v=""/>
    <s v=""/>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8">
  <location ref="A1:D14" firstHeaderRow="0" firstDataRow="1" firstDataCol="1"/>
  <pivotFields count="13">
    <pivotField showAll="0" measureFilter="1"/>
    <pivotField axis="axisRow" showAll="0" measureFilter="1">
      <items count="16">
        <item x="0"/>
        <item x="1"/>
        <item x="2"/>
        <item x="3"/>
        <item x="4"/>
        <item x="5"/>
        <item x="6"/>
        <item x="7"/>
        <item x="8"/>
        <item x="9"/>
        <item x="10"/>
        <item x="11"/>
        <item x="12"/>
        <item x="13"/>
        <item x="14"/>
        <item t="default"/>
      </items>
    </pivotField>
    <pivotField showAll="0"/>
    <pivotField showAll="0"/>
    <pivotField showAll="0" defaultSubtotal="0"/>
    <pivotField showAll="0"/>
    <pivotField showAll="0"/>
    <pivotField showAll="0"/>
    <pivotField showAll="0"/>
    <pivotField showAll="0" defaultSubtotal="0"/>
    <pivotField dataField="1" showAll="0" defaultSubtotal="0"/>
    <pivotField dataField="1" showAll="0" defaultSubtotal="0"/>
    <pivotField dataField="1" showAll="0" defaultSubtotal="0"/>
  </pivotFields>
  <rowFields count="1">
    <field x="1"/>
  </rowFields>
  <rowItems count="13">
    <i>
      <x v="1"/>
    </i>
    <i>
      <x v="2"/>
    </i>
    <i>
      <x v="3"/>
    </i>
    <i>
      <x v="4"/>
    </i>
    <i>
      <x v="5"/>
    </i>
    <i>
      <x v="6"/>
    </i>
    <i>
      <x v="7"/>
    </i>
    <i>
      <x v="8"/>
    </i>
    <i>
      <x v="9"/>
    </i>
    <i>
      <x v="10"/>
    </i>
    <i>
      <x v="11"/>
    </i>
    <i>
      <x v="12"/>
    </i>
    <i>
      <x v="13"/>
    </i>
  </rowItems>
  <colFields count="1">
    <field x="-2"/>
  </colFields>
  <colItems count="3">
    <i>
      <x/>
    </i>
    <i i="1">
      <x v="1"/>
    </i>
    <i i="2">
      <x v="2"/>
    </i>
  </colItems>
  <dataFields count="3">
    <dataField name=" Total Savings" fld="10" baseField="0" baseItem="1" numFmtId="3"/>
    <dataField name=" Total Value" fld="11" baseField="1" baseItem="1" numFmtId="3"/>
    <dataField name=" Total Interest" fld="12" baseField="1" baseItem="1" numFmtId="3"/>
  </dataFields>
  <chartFormats count="9">
    <chartFormat chart="2" format="24" series="1">
      <pivotArea type="data" outline="0" fieldPosition="0">
        <references count="1">
          <reference field="4294967294" count="1" selected="0">
            <x v="0"/>
          </reference>
        </references>
      </pivotArea>
    </chartFormat>
    <chartFormat chart="2" format="25" series="1">
      <pivotArea type="data" outline="0" fieldPosition="0">
        <references count="1">
          <reference field="4294967294" count="1" selected="0">
            <x v="1"/>
          </reference>
        </references>
      </pivotArea>
    </chartFormat>
    <chartFormat chart="2" format="26" series="1">
      <pivotArea type="data" outline="0" fieldPosition="0">
        <references count="1">
          <reference field="4294967294" count="1" selected="0">
            <x v="2"/>
          </reference>
        </references>
      </pivotArea>
    </chartFormat>
    <chartFormat chart="6"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2"/>
          </reference>
        </references>
      </pivotArea>
    </chartFormat>
    <chartFormat chart="7" format="6"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1"/>
          </reference>
        </references>
      </pivotArea>
    </chartFormat>
    <chartFormat chart="7"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2">
    <filter fld="1" type="valueNotEqual" evalOrder="-1" id="4" iMeasureFld="0">
      <autoFilter ref="A1">
        <filterColumn colId="0">
          <customFilters>
            <customFilter operator="notEqual" val="0"/>
          </customFilters>
        </filterColumn>
      </autoFilter>
    </filter>
    <filter fld="0" type="valueNotEqual" evalOrder="-1" id="3"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zoomScale="90" zoomScaleNormal="90" workbookViewId="0">
      <selection activeCell="H7" sqref="H7"/>
    </sheetView>
  </sheetViews>
  <sheetFormatPr defaultRowHeight="14.25"/>
  <cols>
    <col min="1" max="1" width="2.83203125" style="53" customWidth="1"/>
    <col min="2" max="2" width="20.5" style="53" bestFit="1" customWidth="1"/>
    <col min="3" max="3" width="106.33203125" style="54" customWidth="1"/>
    <col min="4" max="4" width="17.6640625" style="54" customWidth="1"/>
    <col min="5" max="5" width="25.6640625" style="54" customWidth="1"/>
    <col min="6" max="6" width="14.5" style="54" customWidth="1"/>
    <col min="7" max="7" width="15.83203125" style="54" customWidth="1"/>
    <col min="8" max="9" width="17.5" style="54" customWidth="1"/>
    <col min="10" max="16384" width="9.33203125" style="54"/>
  </cols>
  <sheetData>
    <row r="1" spans="1:9" s="25" customFormat="1" ht="43.5" customHeight="1">
      <c r="A1" s="51"/>
      <c r="B1" s="26" t="s">
        <v>38</v>
      </c>
      <c r="C1" s="23"/>
      <c r="D1" s="23"/>
      <c r="E1" s="23"/>
      <c r="F1" s="23"/>
      <c r="G1" s="23"/>
      <c r="H1" s="52"/>
    </row>
    <row r="2" spans="1:9" ht="15" thickBot="1">
      <c r="C2" s="53"/>
      <c r="F2" s="55"/>
    </row>
    <row r="3" spans="1:9" ht="20.25" thickBot="1">
      <c r="B3" s="56" t="s">
        <v>46</v>
      </c>
      <c r="C3" s="57"/>
      <c r="D3" s="58"/>
      <c r="E3" s="59"/>
      <c r="H3" s="73" t="s">
        <v>39</v>
      </c>
      <c r="I3" s="74"/>
    </row>
    <row r="4" spans="1:9" ht="19.5">
      <c r="B4" s="60" t="s">
        <v>40</v>
      </c>
      <c r="C4" s="61"/>
      <c r="D4" s="62"/>
      <c r="E4" s="63"/>
      <c r="F4" s="64"/>
    </row>
    <row r="5" spans="1:9" ht="19.5">
      <c r="B5" s="65"/>
      <c r="C5" s="66"/>
      <c r="E5" s="64"/>
      <c r="F5" s="64"/>
    </row>
    <row r="6" spans="1:9" ht="41.25" customHeight="1">
      <c r="B6" s="75" t="s">
        <v>47</v>
      </c>
      <c r="C6" s="75"/>
      <c r="D6" s="75"/>
      <c r="E6" s="75"/>
      <c r="F6" s="67"/>
      <c r="G6" s="67"/>
      <c r="H6" s="67"/>
    </row>
    <row r="7" spans="1:9">
      <c r="B7" s="67"/>
      <c r="C7" s="67"/>
      <c r="D7" s="67"/>
      <c r="E7" s="67"/>
      <c r="F7" s="67"/>
      <c r="G7" s="67"/>
      <c r="H7" s="67"/>
    </row>
    <row r="8" spans="1:9" ht="25.5">
      <c r="B8" s="68" t="s">
        <v>41</v>
      </c>
      <c r="C8" s="69" t="s">
        <v>48</v>
      </c>
      <c r="D8" s="70"/>
      <c r="E8" s="70"/>
      <c r="F8" s="70"/>
      <c r="G8" s="70"/>
      <c r="H8" s="70"/>
    </row>
    <row r="9" spans="1:9">
      <c r="B9" s="71"/>
      <c r="C9" s="72"/>
      <c r="D9" s="72"/>
      <c r="E9" s="70"/>
      <c r="F9" s="70"/>
      <c r="G9" s="70"/>
      <c r="H9" s="70"/>
    </row>
    <row r="10" spans="1:9" ht="51">
      <c r="B10" s="68" t="s">
        <v>42</v>
      </c>
      <c r="C10" s="69" t="s">
        <v>43</v>
      </c>
      <c r="D10" s="72"/>
      <c r="E10" s="70"/>
      <c r="F10" s="70"/>
      <c r="G10" s="70"/>
      <c r="H10" s="70"/>
    </row>
    <row r="11" spans="1:9">
      <c r="B11" s="71"/>
      <c r="C11" s="72"/>
      <c r="D11" s="72"/>
      <c r="E11" s="70"/>
      <c r="F11" s="70"/>
      <c r="G11" s="70"/>
      <c r="H11" s="70"/>
    </row>
    <row r="12" spans="1:9" ht="51">
      <c r="B12" s="68" t="s">
        <v>44</v>
      </c>
      <c r="C12" s="69" t="s">
        <v>45</v>
      </c>
      <c r="D12" s="72"/>
      <c r="E12" s="70"/>
      <c r="F12" s="70"/>
      <c r="G12" s="70"/>
      <c r="H12" s="70"/>
    </row>
  </sheetData>
  <sheetProtection algorithmName="SHA-512" hashValue="+xEOSG7vcILN70liXbyxxV25PJpz97OVFfiENAjX3EhelSaqiZlqAg+8ooIjxVrS83MkWteiY219ShwOuoaUvg==" saltValue="Ab0vqO01G2X/sEkYnDRWWg==" spinCount="100000" sheet="1" autoFilter="0" pivotTables="0"/>
  <mergeCells count="2">
    <mergeCell ref="H3:I3"/>
    <mergeCell ref="B6:E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35"/>
  <sheetViews>
    <sheetView showGridLines="0" tabSelected="1" workbookViewId="0">
      <selection activeCell="H7" sqref="H7"/>
    </sheetView>
  </sheetViews>
  <sheetFormatPr defaultRowHeight="14.25"/>
  <cols>
    <col min="1" max="1" width="2.6640625" style="1" customWidth="1"/>
    <col min="2" max="2" width="19.5" style="1" customWidth="1"/>
    <col min="3" max="3" width="23.83203125" style="1" customWidth="1"/>
    <col min="4" max="4" width="25.33203125" style="1" customWidth="1"/>
    <col min="5" max="5" width="28.83203125" style="1" customWidth="1"/>
    <col min="6" max="6" width="23" style="1" customWidth="1"/>
    <col min="7" max="7" width="19.83203125" style="1" bestFit="1" customWidth="1"/>
    <col min="8" max="8" width="20.33203125" style="1" bestFit="1" customWidth="1"/>
    <col min="9" max="10" width="17.5" style="1" bestFit="1" customWidth="1"/>
    <col min="11" max="11" width="19.33203125" style="1" hidden="1" customWidth="1"/>
    <col min="12" max="14" width="19.6640625" style="1" hidden="1" customWidth="1"/>
    <col min="15" max="16384" width="9.33203125" style="1"/>
  </cols>
  <sheetData>
    <row r="1" spans="1:9" s="25" customFormat="1" ht="37.5" customHeight="1">
      <c r="A1" s="23"/>
      <c r="B1" s="26" t="s">
        <v>31</v>
      </c>
      <c r="C1" s="23"/>
      <c r="D1" s="24"/>
      <c r="E1" s="24"/>
      <c r="F1" s="23"/>
      <c r="G1" s="23"/>
      <c r="H1" s="23"/>
      <c r="I1" s="23"/>
    </row>
    <row r="2" spans="1:9" s="22" customFormat="1" ht="15">
      <c r="B2" s="31" t="s">
        <v>36</v>
      </c>
    </row>
    <row r="3" spans="1:9" s="22" customFormat="1" ht="15">
      <c r="B3" s="31" t="s">
        <v>49</v>
      </c>
    </row>
    <row r="4" spans="1:9" ht="15.75">
      <c r="B4" s="17" t="s">
        <v>0</v>
      </c>
      <c r="C4" s="2"/>
      <c r="D4" s="2"/>
      <c r="E4" s="2"/>
      <c r="F4" s="2"/>
    </row>
    <row r="5" spans="1:9" s="5" customFormat="1" ht="6" customHeight="1">
      <c r="B5" s="3"/>
      <c r="C5" s="4"/>
      <c r="D5" s="4"/>
      <c r="E5" s="4"/>
      <c r="F5" s="4"/>
    </row>
    <row r="6" spans="1:9" s="8" customFormat="1" ht="25.5">
      <c r="B6" s="6" t="s">
        <v>1</v>
      </c>
      <c r="C6" s="6" t="s">
        <v>2</v>
      </c>
      <c r="D6" s="6" t="s">
        <v>3</v>
      </c>
      <c r="E6" s="6" t="s">
        <v>4</v>
      </c>
      <c r="F6" s="6" t="s">
        <v>5</v>
      </c>
      <c r="G6" s="7"/>
    </row>
    <row r="7" spans="1:9">
      <c r="B7" s="47">
        <v>23</v>
      </c>
      <c r="C7" s="47">
        <v>120000000</v>
      </c>
      <c r="D7" s="48">
        <v>0.5</v>
      </c>
      <c r="E7" s="47">
        <v>50000000</v>
      </c>
      <c r="F7" s="48">
        <v>3.5000000000000003E-2</v>
      </c>
      <c r="G7" s="2"/>
    </row>
    <row r="9" spans="1:9" s="10" customFormat="1" ht="25.5">
      <c r="B9" s="6" t="s">
        <v>6</v>
      </c>
      <c r="C9" s="6" t="s">
        <v>7</v>
      </c>
      <c r="D9" s="6" t="s">
        <v>8</v>
      </c>
      <c r="E9" s="6" t="s">
        <v>9</v>
      </c>
      <c r="F9" s="6"/>
      <c r="G9" s="11"/>
    </row>
    <row r="10" spans="1:9">
      <c r="B10" s="48">
        <v>0.08</v>
      </c>
      <c r="C10" s="48">
        <v>0.06</v>
      </c>
      <c r="D10" s="48">
        <v>0.03</v>
      </c>
      <c r="E10" s="48">
        <v>0.4</v>
      </c>
    </row>
    <row r="11" spans="1:9" ht="6.75" customHeight="1">
      <c r="B11" s="12"/>
      <c r="C11" s="12"/>
      <c r="D11" s="12"/>
      <c r="E11" s="12"/>
      <c r="F11" s="12"/>
    </row>
    <row r="12" spans="1:9" ht="15.75">
      <c r="B12" s="17" t="s">
        <v>10</v>
      </c>
    </row>
    <row r="13" spans="1:9" s="5" customFormat="1" ht="6" customHeight="1">
      <c r="B13" s="3"/>
      <c r="C13" s="4"/>
      <c r="D13" s="4"/>
      <c r="E13" s="4"/>
      <c r="F13" s="4"/>
    </row>
    <row r="14" spans="1:9" s="13" customFormat="1" ht="13.5" customHeight="1">
      <c r="B14" s="6" t="s">
        <v>11</v>
      </c>
      <c r="C14" s="6" t="s">
        <v>12</v>
      </c>
      <c r="D14" s="6" t="s">
        <v>13</v>
      </c>
      <c r="E14" s="6" t="s">
        <v>14</v>
      </c>
    </row>
    <row r="15" spans="1:9">
      <c r="B15" s="32">
        <f>VLOOKUP(E15,B35:J135,5,0)</f>
        <v>3320243757.9688959</v>
      </c>
      <c r="C15" s="32">
        <f>SUMIF(B35:B520,"&lt;="&amp;E15,E35:E520)</f>
        <v>1538574054.2706757</v>
      </c>
      <c r="D15" s="32">
        <f>SUMIF(B35:B520,"&lt;="&amp;E15,G35:G520)</f>
        <v>1731669703.6982205</v>
      </c>
      <c r="E15" s="32">
        <f t="array" ref="E15">VLOOKUP(INDEX($J$35:$J$135,MATCH(TRUE,$J$35:$J$135&gt;0,0)),$J$35:$K$135,2,0)</f>
        <v>42</v>
      </c>
    </row>
    <row r="16" spans="1:9" s="13" customFormat="1" ht="13.5" customHeight="1">
      <c r="D16" s="9"/>
    </row>
    <row r="17" spans="2:5">
      <c r="D17" s="14"/>
    </row>
    <row r="18" spans="2:5">
      <c r="B18" s="14"/>
      <c r="C18" s="14"/>
      <c r="D18" s="14"/>
      <c r="E18" s="14"/>
    </row>
    <row r="34" spans="2:15">
      <c r="B34" s="44" t="s">
        <v>15</v>
      </c>
      <c r="C34" s="44" t="s">
        <v>16</v>
      </c>
      <c r="D34" s="44" t="s">
        <v>17</v>
      </c>
      <c r="E34" s="44" t="s">
        <v>18</v>
      </c>
      <c r="F34" s="44" t="s">
        <v>32</v>
      </c>
      <c r="G34" s="44" t="s">
        <v>19</v>
      </c>
      <c r="H34" s="44" t="s">
        <v>20</v>
      </c>
      <c r="I34" s="44" t="s">
        <v>21</v>
      </c>
      <c r="J34" s="44" t="s">
        <v>22</v>
      </c>
      <c r="K34" s="45" t="s">
        <v>23</v>
      </c>
      <c r="L34" s="45" t="s">
        <v>24</v>
      </c>
      <c r="M34" s="45" t="s">
        <v>25</v>
      </c>
      <c r="N34" s="45" t="s">
        <v>26</v>
      </c>
      <c r="O34" s="46"/>
    </row>
    <row r="35" spans="2:15" s="15" customFormat="1">
      <c r="B35" s="33">
        <f>B7</f>
        <v>23</v>
      </c>
      <c r="C35" s="33">
        <v>0</v>
      </c>
      <c r="D35" s="34">
        <f>C7</f>
        <v>120000000</v>
      </c>
      <c r="E35" s="34">
        <v>0</v>
      </c>
      <c r="F35" s="34">
        <f>$E$7</f>
        <v>50000000</v>
      </c>
      <c r="G35" s="34">
        <v>0</v>
      </c>
      <c r="H35" s="34">
        <v>0</v>
      </c>
      <c r="I35" s="34">
        <f>F35*$D$10</f>
        <v>1500000</v>
      </c>
      <c r="J35" s="34"/>
      <c r="K35" s="35">
        <f t="shared" ref="K35:K36" si="0">B35</f>
        <v>23</v>
      </c>
      <c r="L35" s="36"/>
      <c r="M35" s="37">
        <f t="shared" ref="M35:M37" si="1">F35</f>
        <v>50000000</v>
      </c>
      <c r="N35" s="35"/>
      <c r="O35" s="35"/>
    </row>
    <row r="36" spans="2:15" s="15" customFormat="1">
      <c r="B36" s="33">
        <f>IF(J35&gt;0,"",B35+1)</f>
        <v>24</v>
      </c>
      <c r="C36" s="33">
        <f>IF(J35&gt;0,"",C35+1)</f>
        <v>1</v>
      </c>
      <c r="D36" s="34">
        <f>IFERROR(IF(J35&gt;0,"",D35*(1+$F$7)),"")</f>
        <v>124199999.99999999</v>
      </c>
      <c r="E36" s="34">
        <f t="shared" ref="E36:E67" si="2">IFERROR(D36*$D$7*(1-$C$10),"")</f>
        <v>58373999.999999993</v>
      </c>
      <c r="F36" s="34">
        <f>IF(D36=0,,F35+E36+G36)</f>
        <v>112374000</v>
      </c>
      <c r="G36" s="34">
        <f>F35*$B$10</f>
        <v>4000000</v>
      </c>
      <c r="H36" s="34">
        <f>D36*$E$10*(1+$C$10)</f>
        <v>52660800</v>
      </c>
      <c r="I36" s="34">
        <f>F36*$D$10</f>
        <v>3371220</v>
      </c>
      <c r="J36" s="34">
        <f t="shared" ref="J36:J99" si="3">IFERROR(I36-H36,"")</f>
        <v>-49289580</v>
      </c>
      <c r="K36" s="35">
        <f t="shared" si="0"/>
        <v>24</v>
      </c>
      <c r="L36" s="37">
        <f>IFERROR(E36+E35,"")</f>
        <v>58373999.999999993</v>
      </c>
      <c r="M36" s="37">
        <f t="shared" si="1"/>
        <v>112374000</v>
      </c>
      <c r="N36" s="37">
        <f>IFERROR(G36+G35,"")</f>
        <v>4000000</v>
      </c>
      <c r="O36" s="35"/>
    </row>
    <row r="37" spans="2:15" s="15" customFormat="1">
      <c r="B37" s="33">
        <f t="shared" ref="B37:B100" si="4">IF(J36&gt;0,"",B36+1)</f>
        <v>25</v>
      </c>
      <c r="C37" s="33">
        <f t="shared" ref="C37:C100" si="5">IF(J36&gt;0,"",C36+1)</f>
        <v>2</v>
      </c>
      <c r="D37" s="34">
        <f t="shared" ref="D37:D100" si="6">IFERROR(IF(J36&gt;0,"",D36*(1+$F$7)),"")</f>
        <v>128546999.99999997</v>
      </c>
      <c r="E37" s="34">
        <f t="shared" si="2"/>
        <v>60417089.999999985</v>
      </c>
      <c r="F37" s="34">
        <f>IF(J36&lt;0,F36+E37+G37,"")</f>
        <v>181781010</v>
      </c>
      <c r="G37" s="34">
        <f>IF(J36&lt;0,F36*$B$10,"")</f>
        <v>8989920</v>
      </c>
      <c r="H37" s="34">
        <f>IFERROR(D37*$E$10*(1+$C$10),"")</f>
        <v>54503927.999999993</v>
      </c>
      <c r="I37" s="34">
        <f>IFERROR(F37*$D$10,"")</f>
        <v>5453430.2999999998</v>
      </c>
      <c r="J37" s="34">
        <f t="shared" si="3"/>
        <v>-49050497.699999996</v>
      </c>
      <c r="K37" s="35">
        <f t="shared" ref="K37:K100" si="7">B37</f>
        <v>25</v>
      </c>
      <c r="L37" s="38">
        <f t="shared" ref="L37" si="8">IFERROR(L36+E37,"")</f>
        <v>118791089.99999997</v>
      </c>
      <c r="M37" s="38">
        <f t="shared" si="1"/>
        <v>181781010</v>
      </c>
      <c r="N37" s="38">
        <f t="shared" ref="N37" si="9">IFERROR(N36+G37,"")</f>
        <v>12989920</v>
      </c>
      <c r="O37" s="35"/>
    </row>
    <row r="38" spans="2:15" s="15" customFormat="1">
      <c r="B38" s="33">
        <f t="shared" si="4"/>
        <v>26</v>
      </c>
      <c r="C38" s="33">
        <f t="shared" si="5"/>
        <v>3</v>
      </c>
      <c r="D38" s="34">
        <f t="shared" si="6"/>
        <v>133046144.99999996</v>
      </c>
      <c r="E38" s="34">
        <f t="shared" si="2"/>
        <v>62531688.149999976</v>
      </c>
      <c r="F38" s="34">
        <f t="shared" ref="F38:F100" si="10">IF(J37&lt;0,F37+E38+G38,"")</f>
        <v>258855178.94999999</v>
      </c>
      <c r="G38" s="34">
        <f t="shared" ref="G38:G101" si="11">IF(J37&lt;0,F37*$B$10,"")</f>
        <v>14542480.800000001</v>
      </c>
      <c r="H38" s="34">
        <f t="shared" ref="H38:H101" si="12">IFERROR(D38*$E$10*(1+$C$10),"")</f>
        <v>56411565.479999989</v>
      </c>
      <c r="I38" s="34">
        <f t="shared" ref="I38:I101" si="13">IFERROR(F38*$D$10,"")</f>
        <v>7765655.3684999989</v>
      </c>
      <c r="J38" s="34">
        <f t="shared" si="3"/>
        <v>-48645910.111499988</v>
      </c>
      <c r="K38" s="35">
        <f t="shared" si="7"/>
        <v>26</v>
      </c>
      <c r="L38" s="38">
        <f t="shared" ref="L38:L101" si="14">IFERROR(L37+E38,"")</f>
        <v>181322778.14999995</v>
      </c>
      <c r="M38" s="38">
        <f t="shared" ref="M38:M101" si="15">F38</f>
        <v>258855178.94999999</v>
      </c>
      <c r="N38" s="38">
        <f t="shared" ref="N38:N101" si="16">IFERROR(N37+G38,"")</f>
        <v>27532400.800000001</v>
      </c>
      <c r="O38" s="35"/>
    </row>
    <row r="39" spans="2:15" s="15" customFormat="1">
      <c r="B39" s="33">
        <f t="shared" si="4"/>
        <v>27</v>
      </c>
      <c r="C39" s="33">
        <f t="shared" si="5"/>
        <v>4</v>
      </c>
      <c r="D39" s="34">
        <f t="shared" si="6"/>
        <v>137702760.07499993</v>
      </c>
      <c r="E39" s="34">
        <f t="shared" si="2"/>
        <v>64720297.235249966</v>
      </c>
      <c r="F39" s="34">
        <f t="shared" si="10"/>
        <v>344283890.50124991</v>
      </c>
      <c r="G39" s="34">
        <f t="shared" si="11"/>
        <v>20708414.316</v>
      </c>
      <c r="H39" s="34">
        <f t="shared" si="12"/>
        <v>58385970.271799974</v>
      </c>
      <c r="I39" s="34">
        <f t="shared" si="13"/>
        <v>10328516.715037497</v>
      </c>
      <c r="J39" s="34">
        <f t="shared" si="3"/>
        <v>-48057453.556762479</v>
      </c>
      <c r="K39" s="35">
        <f t="shared" si="7"/>
        <v>27</v>
      </c>
      <c r="L39" s="38">
        <f t="shared" si="14"/>
        <v>246043075.38524991</v>
      </c>
      <c r="M39" s="38">
        <f t="shared" si="15"/>
        <v>344283890.50124991</v>
      </c>
      <c r="N39" s="38">
        <f t="shared" si="16"/>
        <v>48240815.115999997</v>
      </c>
      <c r="O39" s="35"/>
    </row>
    <row r="40" spans="2:15" s="15" customFormat="1">
      <c r="B40" s="33">
        <f t="shared" si="4"/>
        <v>28</v>
      </c>
      <c r="C40" s="33">
        <f t="shared" si="5"/>
        <v>5</v>
      </c>
      <c r="D40" s="34">
        <f t="shared" si="6"/>
        <v>142522356.67762491</v>
      </c>
      <c r="E40" s="34">
        <f t="shared" si="2"/>
        <v>66985507.638483703</v>
      </c>
      <c r="F40" s="34">
        <f t="shared" si="10"/>
        <v>438812109.37983358</v>
      </c>
      <c r="G40" s="34">
        <f t="shared" si="11"/>
        <v>27542711.240099993</v>
      </c>
      <c r="H40" s="34">
        <f t="shared" si="12"/>
        <v>60429479.231312968</v>
      </c>
      <c r="I40" s="34">
        <f t="shared" si="13"/>
        <v>13164363.281395007</v>
      </c>
      <c r="J40" s="34">
        <f t="shared" si="3"/>
        <v>-47265115.949917957</v>
      </c>
      <c r="K40" s="35">
        <f t="shared" si="7"/>
        <v>28</v>
      </c>
      <c r="L40" s="38">
        <f t="shared" si="14"/>
        <v>313028583.02373362</v>
      </c>
      <c r="M40" s="38">
        <f t="shared" si="15"/>
        <v>438812109.37983358</v>
      </c>
      <c r="N40" s="38">
        <f t="shared" si="16"/>
        <v>75783526.356099993</v>
      </c>
      <c r="O40" s="35"/>
    </row>
    <row r="41" spans="2:15" s="15" customFormat="1">
      <c r="B41" s="33">
        <f t="shared" si="4"/>
        <v>29</v>
      </c>
      <c r="C41" s="33">
        <f t="shared" si="5"/>
        <v>6</v>
      </c>
      <c r="D41" s="34">
        <f t="shared" si="6"/>
        <v>147510639.16134179</v>
      </c>
      <c r="E41" s="34">
        <f t="shared" si="2"/>
        <v>69330000.405830637</v>
      </c>
      <c r="F41" s="34">
        <f t="shared" si="10"/>
        <v>543247078.53605092</v>
      </c>
      <c r="G41" s="34">
        <f t="shared" si="11"/>
        <v>35104968.750386685</v>
      </c>
      <c r="H41" s="34">
        <f t="shared" si="12"/>
        <v>62544511.004408918</v>
      </c>
      <c r="I41" s="34">
        <f t="shared" si="13"/>
        <v>16297412.356081527</v>
      </c>
      <c r="J41" s="34">
        <f t="shared" si="3"/>
        <v>-46247098.648327395</v>
      </c>
      <c r="K41" s="35">
        <f t="shared" si="7"/>
        <v>29</v>
      </c>
      <c r="L41" s="38">
        <f t="shared" si="14"/>
        <v>382358583.42956424</v>
      </c>
      <c r="M41" s="38">
        <f t="shared" si="15"/>
        <v>543247078.53605092</v>
      </c>
      <c r="N41" s="38">
        <f t="shared" si="16"/>
        <v>110888495.10648668</v>
      </c>
      <c r="O41" s="35"/>
    </row>
    <row r="42" spans="2:15" s="15" customFormat="1">
      <c r="B42" s="33">
        <f t="shared" si="4"/>
        <v>30</v>
      </c>
      <c r="C42" s="33">
        <f t="shared" si="5"/>
        <v>7</v>
      </c>
      <c r="D42" s="34">
        <f t="shared" si="6"/>
        <v>152673511.53198874</v>
      </c>
      <c r="E42" s="34">
        <f t="shared" si="2"/>
        <v>71756550.420034707</v>
      </c>
      <c r="F42" s="34">
        <f t="shared" si="10"/>
        <v>658463395.2389698</v>
      </c>
      <c r="G42" s="34">
        <f t="shared" si="11"/>
        <v>43459766.282884076</v>
      </c>
      <c r="H42" s="34">
        <f t="shared" si="12"/>
        <v>64733568.889563233</v>
      </c>
      <c r="I42" s="34">
        <f t="shared" si="13"/>
        <v>19753901.857169092</v>
      </c>
      <c r="J42" s="34">
        <f t="shared" si="3"/>
        <v>-44979667.032394141</v>
      </c>
      <c r="K42" s="35">
        <f t="shared" si="7"/>
        <v>30</v>
      </c>
      <c r="L42" s="38">
        <f t="shared" si="14"/>
        <v>454115133.84959894</v>
      </c>
      <c r="M42" s="38">
        <f t="shared" si="15"/>
        <v>658463395.2389698</v>
      </c>
      <c r="N42" s="38">
        <f t="shared" si="16"/>
        <v>154348261.38937074</v>
      </c>
      <c r="O42" s="35"/>
    </row>
    <row r="43" spans="2:15" s="15" customFormat="1">
      <c r="B43" s="33">
        <f t="shared" si="4"/>
        <v>31</v>
      </c>
      <c r="C43" s="33">
        <f t="shared" si="5"/>
        <v>8</v>
      </c>
      <c r="D43" s="34">
        <f t="shared" si="6"/>
        <v>158017084.43560833</v>
      </c>
      <c r="E43" s="34">
        <f t="shared" si="2"/>
        <v>74268029.684735909</v>
      </c>
      <c r="F43" s="34">
        <f t="shared" si="10"/>
        <v>785408496.54282331</v>
      </c>
      <c r="G43" s="34">
        <f t="shared" si="11"/>
        <v>52677071.619117588</v>
      </c>
      <c r="H43" s="34">
        <f t="shared" si="12"/>
        <v>66999243.800697938</v>
      </c>
      <c r="I43" s="34">
        <f t="shared" si="13"/>
        <v>23562254.896284699</v>
      </c>
      <c r="J43" s="34">
        <f t="shared" si="3"/>
        <v>-43436988.904413238</v>
      </c>
      <c r="K43" s="35">
        <f t="shared" si="7"/>
        <v>31</v>
      </c>
      <c r="L43" s="38">
        <f t="shared" si="14"/>
        <v>528383163.53433484</v>
      </c>
      <c r="M43" s="38">
        <f t="shared" si="15"/>
        <v>785408496.54282331</v>
      </c>
      <c r="N43" s="38">
        <f t="shared" si="16"/>
        <v>207025333.00848833</v>
      </c>
      <c r="O43" s="35"/>
    </row>
    <row r="44" spans="2:15" s="15" customFormat="1">
      <c r="B44" s="33">
        <f t="shared" si="4"/>
        <v>32</v>
      </c>
      <c r="C44" s="33">
        <f t="shared" si="5"/>
        <v>9</v>
      </c>
      <c r="D44" s="34">
        <f t="shared" si="6"/>
        <v>163547682.3908546</v>
      </c>
      <c r="E44" s="34">
        <f t="shared" si="2"/>
        <v>76867410.723701656</v>
      </c>
      <c r="F44" s="34">
        <f t="shared" si="10"/>
        <v>925108586.9899509</v>
      </c>
      <c r="G44" s="34">
        <f t="shared" si="11"/>
        <v>62832679.723425865</v>
      </c>
      <c r="H44" s="34">
        <f t="shared" si="12"/>
        <v>69344217.333722353</v>
      </c>
      <c r="I44" s="34">
        <f t="shared" si="13"/>
        <v>27753257.609698527</v>
      </c>
      <c r="J44" s="34">
        <f t="shared" si="3"/>
        <v>-41590959.724023826</v>
      </c>
      <c r="K44" s="35">
        <f t="shared" si="7"/>
        <v>32</v>
      </c>
      <c r="L44" s="38">
        <f t="shared" si="14"/>
        <v>605250574.25803649</v>
      </c>
      <c r="M44" s="38">
        <f t="shared" si="15"/>
        <v>925108586.9899509</v>
      </c>
      <c r="N44" s="38">
        <f t="shared" si="16"/>
        <v>269858012.73191416</v>
      </c>
      <c r="O44" s="35"/>
    </row>
    <row r="45" spans="2:15" s="15" customFormat="1">
      <c r="B45" s="33">
        <f t="shared" si="4"/>
        <v>33</v>
      </c>
      <c r="C45" s="33">
        <f t="shared" si="5"/>
        <v>10</v>
      </c>
      <c r="D45" s="34">
        <f t="shared" si="6"/>
        <v>169271851.27453449</v>
      </c>
      <c r="E45" s="34">
        <f t="shared" si="2"/>
        <v>79557770.09903121</v>
      </c>
      <c r="F45" s="34">
        <f t="shared" si="10"/>
        <v>1078675044.0481782</v>
      </c>
      <c r="G45" s="34">
        <f t="shared" si="11"/>
        <v>74008686.959196076</v>
      </c>
      <c r="H45" s="34">
        <f t="shared" si="12"/>
        <v>71771264.940402627</v>
      </c>
      <c r="I45" s="34">
        <f t="shared" si="13"/>
        <v>32360251.321445346</v>
      </c>
      <c r="J45" s="34">
        <f t="shared" si="3"/>
        <v>-39411013.618957281</v>
      </c>
      <c r="K45" s="35">
        <f t="shared" si="7"/>
        <v>33</v>
      </c>
      <c r="L45" s="38">
        <f t="shared" si="14"/>
        <v>684808344.3570677</v>
      </c>
      <c r="M45" s="38">
        <f t="shared" si="15"/>
        <v>1078675044.0481782</v>
      </c>
      <c r="N45" s="38">
        <f t="shared" si="16"/>
        <v>343866699.69111025</v>
      </c>
      <c r="O45" s="35"/>
    </row>
    <row r="46" spans="2:15">
      <c r="B46" s="33">
        <f t="shared" si="4"/>
        <v>34</v>
      </c>
      <c r="C46" s="33">
        <f t="shared" si="5"/>
        <v>11</v>
      </c>
      <c r="D46" s="34">
        <f t="shared" si="6"/>
        <v>175196366.06914318</v>
      </c>
      <c r="E46" s="34">
        <f t="shared" si="2"/>
        <v>82342292.052497283</v>
      </c>
      <c r="F46" s="34">
        <f t="shared" si="10"/>
        <v>1247311339.6245298</v>
      </c>
      <c r="G46" s="34">
        <f t="shared" si="11"/>
        <v>86294003.523854256</v>
      </c>
      <c r="H46" s="34">
        <f t="shared" si="12"/>
        <v>74283259.213316724</v>
      </c>
      <c r="I46" s="34">
        <f t="shared" si="13"/>
        <v>37419340.188735895</v>
      </c>
      <c r="J46" s="34">
        <f t="shared" si="3"/>
        <v>-36863919.024580829</v>
      </c>
      <c r="K46" s="35">
        <f t="shared" si="7"/>
        <v>34</v>
      </c>
      <c r="L46" s="38">
        <f t="shared" si="14"/>
        <v>767150636.40956497</v>
      </c>
      <c r="M46" s="38">
        <f t="shared" si="15"/>
        <v>1247311339.6245298</v>
      </c>
      <c r="N46" s="38">
        <f t="shared" si="16"/>
        <v>430160703.21496451</v>
      </c>
      <c r="O46" s="39"/>
    </row>
    <row r="47" spans="2:15">
      <c r="B47" s="33">
        <f t="shared" si="4"/>
        <v>35</v>
      </c>
      <c r="C47" s="33">
        <f t="shared" si="5"/>
        <v>12</v>
      </c>
      <c r="D47" s="34">
        <f t="shared" si="6"/>
        <v>181328238.88156319</v>
      </c>
      <c r="E47" s="34">
        <f t="shared" si="2"/>
        <v>85224272.274334699</v>
      </c>
      <c r="F47" s="34">
        <f t="shared" si="10"/>
        <v>1432320519.0688269</v>
      </c>
      <c r="G47" s="34">
        <f t="shared" si="11"/>
        <v>99784907.169962391</v>
      </c>
      <c r="H47" s="34">
        <f t="shared" si="12"/>
        <v>76883173.285782799</v>
      </c>
      <c r="I47" s="34">
        <f t="shared" si="13"/>
        <v>42969615.57206481</v>
      </c>
      <c r="J47" s="34">
        <f t="shared" si="3"/>
        <v>-33913557.71371799</v>
      </c>
      <c r="K47" s="35">
        <f t="shared" si="7"/>
        <v>35</v>
      </c>
      <c r="L47" s="38">
        <f t="shared" si="14"/>
        <v>852374908.68389964</v>
      </c>
      <c r="M47" s="38">
        <f t="shared" si="15"/>
        <v>1432320519.0688269</v>
      </c>
      <c r="N47" s="38">
        <f t="shared" si="16"/>
        <v>529945610.38492692</v>
      </c>
      <c r="O47" s="39"/>
    </row>
    <row r="48" spans="2:15">
      <c r="B48" s="33">
        <f t="shared" si="4"/>
        <v>36</v>
      </c>
      <c r="C48" s="33">
        <f t="shared" si="5"/>
        <v>13</v>
      </c>
      <c r="D48" s="34">
        <f t="shared" si="6"/>
        <v>187674727.24241787</v>
      </c>
      <c r="E48" s="34">
        <f t="shared" si="2"/>
        <v>88207121.803936392</v>
      </c>
      <c r="F48" s="34">
        <f t="shared" si="10"/>
        <v>1635113282.3982697</v>
      </c>
      <c r="G48" s="34">
        <f t="shared" si="11"/>
        <v>114585641.52550615</v>
      </c>
      <c r="H48" s="34">
        <f t="shared" si="12"/>
        <v>79574084.350785196</v>
      </c>
      <c r="I48" s="34">
        <f t="shared" si="13"/>
        <v>49053398.471948087</v>
      </c>
      <c r="J48" s="34">
        <f t="shared" si="3"/>
        <v>-30520685.878837109</v>
      </c>
      <c r="K48" s="35">
        <f t="shared" si="7"/>
        <v>36</v>
      </c>
      <c r="L48" s="38">
        <f t="shared" si="14"/>
        <v>940582030.487836</v>
      </c>
      <c r="M48" s="38">
        <f t="shared" si="15"/>
        <v>1635113282.3982697</v>
      </c>
      <c r="N48" s="38">
        <f t="shared" si="16"/>
        <v>644531251.91043305</v>
      </c>
      <c r="O48" s="39"/>
    </row>
    <row r="49" spans="2:15">
      <c r="B49" s="33">
        <f t="shared" si="4"/>
        <v>37</v>
      </c>
      <c r="C49" s="33">
        <f t="shared" si="5"/>
        <v>14</v>
      </c>
      <c r="D49" s="34">
        <f t="shared" si="6"/>
        <v>194243342.6959025</v>
      </c>
      <c r="E49" s="34">
        <f t="shared" si="2"/>
        <v>91294371.067074165</v>
      </c>
      <c r="F49" s="34">
        <f t="shared" si="10"/>
        <v>1857216716.0572052</v>
      </c>
      <c r="G49" s="34">
        <f t="shared" si="11"/>
        <v>130809062.59186158</v>
      </c>
      <c r="H49" s="34">
        <f t="shared" si="12"/>
        <v>82359177.303062662</v>
      </c>
      <c r="I49" s="34">
        <f t="shared" si="13"/>
        <v>55716501.481716156</v>
      </c>
      <c r="J49" s="34">
        <f t="shared" si="3"/>
        <v>-26642675.821346506</v>
      </c>
      <c r="K49" s="35">
        <f t="shared" si="7"/>
        <v>37</v>
      </c>
      <c r="L49" s="38">
        <f t="shared" si="14"/>
        <v>1031876401.5549102</v>
      </c>
      <c r="M49" s="38">
        <f t="shared" si="15"/>
        <v>1857216716.0572052</v>
      </c>
      <c r="N49" s="38">
        <f t="shared" si="16"/>
        <v>775340314.50229466</v>
      </c>
      <c r="O49" s="39"/>
    </row>
    <row r="50" spans="2:15">
      <c r="B50" s="33">
        <f t="shared" si="4"/>
        <v>38</v>
      </c>
      <c r="C50" s="33">
        <f t="shared" si="5"/>
        <v>15</v>
      </c>
      <c r="D50" s="34">
        <f t="shared" si="6"/>
        <v>201041859.69025907</v>
      </c>
      <c r="E50" s="34">
        <f t="shared" si="2"/>
        <v>94489674.054421753</v>
      </c>
      <c r="F50" s="34">
        <f t="shared" si="10"/>
        <v>2100283727.3962033</v>
      </c>
      <c r="G50" s="34">
        <f t="shared" si="11"/>
        <v>148577337.28457642</v>
      </c>
      <c r="H50" s="34">
        <f t="shared" si="12"/>
        <v>85241748.508669853</v>
      </c>
      <c r="I50" s="34">
        <f t="shared" si="13"/>
        <v>63008511.821886092</v>
      </c>
      <c r="J50" s="34">
        <f t="shared" si="3"/>
        <v>-22233236.686783761</v>
      </c>
      <c r="K50" s="35">
        <f t="shared" si="7"/>
        <v>38</v>
      </c>
      <c r="L50" s="38">
        <f t="shared" si="14"/>
        <v>1126366075.6093318</v>
      </c>
      <c r="M50" s="38">
        <f t="shared" si="15"/>
        <v>2100283727.3962033</v>
      </c>
      <c r="N50" s="38">
        <f t="shared" si="16"/>
        <v>923917651.78687108</v>
      </c>
      <c r="O50" s="39"/>
    </row>
    <row r="51" spans="2:15">
      <c r="B51" s="33">
        <f t="shared" si="4"/>
        <v>39</v>
      </c>
      <c r="C51" s="33">
        <f t="shared" si="5"/>
        <v>16</v>
      </c>
      <c r="D51" s="34">
        <f t="shared" si="6"/>
        <v>208078324.77941811</v>
      </c>
      <c r="E51" s="34">
        <f t="shared" si="2"/>
        <v>97796812.646326512</v>
      </c>
      <c r="F51" s="34">
        <f t="shared" si="10"/>
        <v>2366103238.2342257</v>
      </c>
      <c r="G51" s="34">
        <f t="shared" si="11"/>
        <v>168022698.19169626</v>
      </c>
      <c r="H51" s="34">
        <f t="shared" si="12"/>
        <v>88225209.706473276</v>
      </c>
      <c r="I51" s="34">
        <f t="shared" si="13"/>
        <v>70983097.147026777</v>
      </c>
      <c r="J51" s="34">
        <f t="shared" si="3"/>
        <v>-17242112.559446499</v>
      </c>
      <c r="K51" s="35">
        <f t="shared" si="7"/>
        <v>39</v>
      </c>
      <c r="L51" s="38">
        <f t="shared" si="14"/>
        <v>1224162888.2556584</v>
      </c>
      <c r="M51" s="38">
        <f t="shared" si="15"/>
        <v>2366103238.2342257</v>
      </c>
      <c r="N51" s="38">
        <f t="shared" si="16"/>
        <v>1091940349.9785674</v>
      </c>
      <c r="O51" s="39"/>
    </row>
    <row r="52" spans="2:15">
      <c r="B52" s="33">
        <f t="shared" si="4"/>
        <v>40</v>
      </c>
      <c r="C52" s="33">
        <f t="shared" si="5"/>
        <v>17</v>
      </c>
      <c r="D52" s="34">
        <f t="shared" si="6"/>
        <v>215361066.14669773</v>
      </c>
      <c r="E52" s="34">
        <f t="shared" si="2"/>
        <v>101219701.08894792</v>
      </c>
      <c r="F52" s="34">
        <f t="shared" si="10"/>
        <v>2656611198.3819118</v>
      </c>
      <c r="G52" s="34">
        <f t="shared" si="11"/>
        <v>189288259.05873805</v>
      </c>
      <c r="H52" s="34">
        <f t="shared" si="12"/>
        <v>91313092.046199843</v>
      </c>
      <c r="I52" s="34">
        <f t="shared" si="13"/>
        <v>79698335.951457351</v>
      </c>
      <c r="J52" s="34">
        <f t="shared" si="3"/>
        <v>-11614756.094742492</v>
      </c>
      <c r="K52" s="35">
        <f t="shared" si="7"/>
        <v>40</v>
      </c>
      <c r="L52" s="38">
        <f t="shared" si="14"/>
        <v>1325382589.3446064</v>
      </c>
      <c r="M52" s="38">
        <f t="shared" si="15"/>
        <v>2656611198.3819118</v>
      </c>
      <c r="N52" s="38">
        <f t="shared" si="16"/>
        <v>1281228609.0373054</v>
      </c>
      <c r="O52" s="39"/>
    </row>
    <row r="53" spans="2:15">
      <c r="B53" s="33">
        <f t="shared" si="4"/>
        <v>41</v>
      </c>
      <c r="C53" s="33">
        <f t="shared" si="5"/>
        <v>18</v>
      </c>
      <c r="D53" s="34">
        <f t="shared" si="6"/>
        <v>222898703.46183214</v>
      </c>
      <c r="E53" s="34">
        <f t="shared" si="2"/>
        <v>104762390.6270611</v>
      </c>
      <c r="F53" s="34">
        <f t="shared" si="10"/>
        <v>2973902484.8795257</v>
      </c>
      <c r="G53" s="34">
        <f t="shared" si="11"/>
        <v>212528895.87055296</v>
      </c>
      <c r="H53" s="34">
        <f t="shared" si="12"/>
        <v>94509050.267816827</v>
      </c>
      <c r="I53" s="34">
        <f t="shared" si="13"/>
        <v>89217074.546385765</v>
      </c>
      <c r="J53" s="34">
        <f t="shared" si="3"/>
        <v>-5291975.7214310616</v>
      </c>
      <c r="K53" s="35">
        <f t="shared" si="7"/>
        <v>41</v>
      </c>
      <c r="L53" s="38">
        <f t="shared" si="14"/>
        <v>1430144979.9716675</v>
      </c>
      <c r="M53" s="38">
        <f t="shared" si="15"/>
        <v>2973902484.8795257</v>
      </c>
      <c r="N53" s="38">
        <f t="shared" si="16"/>
        <v>1493757504.9078584</v>
      </c>
      <c r="O53" s="39"/>
    </row>
    <row r="54" spans="2:15">
      <c r="B54" s="33">
        <f t="shared" si="4"/>
        <v>42</v>
      </c>
      <c r="C54" s="33">
        <f t="shared" si="5"/>
        <v>19</v>
      </c>
      <c r="D54" s="34">
        <f t="shared" si="6"/>
        <v>230700158.08299625</v>
      </c>
      <c r="E54" s="34">
        <f t="shared" si="2"/>
        <v>108429074.29900824</v>
      </c>
      <c r="F54" s="34">
        <f t="shared" si="10"/>
        <v>3320243757.9688959</v>
      </c>
      <c r="G54" s="34">
        <f t="shared" si="11"/>
        <v>237912198.79036206</v>
      </c>
      <c r="H54" s="34">
        <f t="shared" si="12"/>
        <v>97816867.027190417</v>
      </c>
      <c r="I54" s="34">
        <f t="shared" si="13"/>
        <v>99607312.739066869</v>
      </c>
      <c r="J54" s="34">
        <f t="shared" si="3"/>
        <v>1790445.711876452</v>
      </c>
      <c r="K54" s="35">
        <f t="shared" si="7"/>
        <v>42</v>
      </c>
      <c r="L54" s="38">
        <f t="shared" si="14"/>
        <v>1538574054.2706757</v>
      </c>
      <c r="M54" s="38">
        <f t="shared" si="15"/>
        <v>3320243757.9688959</v>
      </c>
      <c r="N54" s="38">
        <f t="shared" si="16"/>
        <v>1731669703.6982205</v>
      </c>
      <c r="O54" s="39"/>
    </row>
    <row r="55" spans="2:15">
      <c r="B55" s="33" t="str">
        <f t="shared" si="4"/>
        <v/>
      </c>
      <c r="C55" s="33" t="str">
        <f t="shared" si="5"/>
        <v/>
      </c>
      <c r="D55" s="34" t="str">
        <f t="shared" si="6"/>
        <v/>
      </c>
      <c r="E55" s="34" t="str">
        <f t="shared" si="2"/>
        <v/>
      </c>
      <c r="F55" s="34" t="str">
        <f t="shared" si="10"/>
        <v/>
      </c>
      <c r="G55" s="34" t="str">
        <f t="shared" si="11"/>
        <v/>
      </c>
      <c r="H55" s="34" t="str">
        <f t="shared" si="12"/>
        <v/>
      </c>
      <c r="I55" s="34" t="str">
        <f t="shared" si="13"/>
        <v/>
      </c>
      <c r="J55" s="34" t="str">
        <f t="shared" si="3"/>
        <v/>
      </c>
      <c r="K55" s="35" t="str">
        <f t="shared" si="7"/>
        <v/>
      </c>
      <c r="L55" s="38" t="str">
        <f t="shared" si="14"/>
        <v/>
      </c>
      <c r="M55" s="38" t="str">
        <f t="shared" si="15"/>
        <v/>
      </c>
      <c r="N55" s="38" t="str">
        <f t="shared" si="16"/>
        <v/>
      </c>
      <c r="O55" s="39"/>
    </row>
    <row r="56" spans="2:15">
      <c r="B56" s="33" t="str">
        <f t="shared" si="4"/>
        <v/>
      </c>
      <c r="C56" s="33" t="str">
        <f t="shared" si="5"/>
        <v/>
      </c>
      <c r="D56" s="34" t="str">
        <f t="shared" si="6"/>
        <v/>
      </c>
      <c r="E56" s="34" t="str">
        <f t="shared" si="2"/>
        <v/>
      </c>
      <c r="F56" s="34" t="str">
        <f t="shared" si="10"/>
        <v/>
      </c>
      <c r="G56" s="34" t="str">
        <f t="shared" si="11"/>
        <v/>
      </c>
      <c r="H56" s="34" t="str">
        <f t="shared" si="12"/>
        <v/>
      </c>
      <c r="I56" s="34" t="str">
        <f t="shared" si="13"/>
        <v/>
      </c>
      <c r="J56" s="34" t="str">
        <f t="shared" si="3"/>
        <v/>
      </c>
      <c r="K56" s="35" t="str">
        <f t="shared" si="7"/>
        <v/>
      </c>
      <c r="L56" s="38" t="str">
        <f t="shared" si="14"/>
        <v/>
      </c>
      <c r="M56" s="38" t="str">
        <f t="shared" si="15"/>
        <v/>
      </c>
      <c r="N56" s="38" t="str">
        <f t="shared" si="16"/>
        <v/>
      </c>
      <c r="O56" s="39"/>
    </row>
    <row r="57" spans="2:15">
      <c r="B57" s="33" t="str">
        <f t="shared" si="4"/>
        <v/>
      </c>
      <c r="C57" s="33" t="str">
        <f t="shared" si="5"/>
        <v/>
      </c>
      <c r="D57" s="34" t="str">
        <f t="shared" si="6"/>
        <v/>
      </c>
      <c r="E57" s="34" t="str">
        <f t="shared" si="2"/>
        <v/>
      </c>
      <c r="F57" s="34" t="str">
        <f t="shared" si="10"/>
        <v/>
      </c>
      <c r="G57" s="34" t="str">
        <f t="shared" si="11"/>
        <v/>
      </c>
      <c r="H57" s="34" t="str">
        <f t="shared" si="12"/>
        <v/>
      </c>
      <c r="I57" s="34" t="str">
        <f t="shared" si="13"/>
        <v/>
      </c>
      <c r="J57" s="34" t="str">
        <f t="shared" si="3"/>
        <v/>
      </c>
      <c r="K57" s="35" t="str">
        <f t="shared" si="7"/>
        <v/>
      </c>
      <c r="L57" s="38" t="str">
        <f t="shared" si="14"/>
        <v/>
      </c>
      <c r="M57" s="38" t="str">
        <f t="shared" si="15"/>
        <v/>
      </c>
      <c r="N57" s="38" t="str">
        <f t="shared" si="16"/>
        <v/>
      </c>
      <c r="O57" s="39"/>
    </row>
    <row r="58" spans="2:15">
      <c r="B58" s="33" t="str">
        <f t="shared" si="4"/>
        <v/>
      </c>
      <c r="C58" s="33" t="str">
        <f t="shared" si="5"/>
        <v/>
      </c>
      <c r="D58" s="34" t="str">
        <f t="shared" si="6"/>
        <v/>
      </c>
      <c r="E58" s="34" t="str">
        <f t="shared" si="2"/>
        <v/>
      </c>
      <c r="F58" s="34" t="str">
        <f t="shared" si="10"/>
        <v/>
      </c>
      <c r="G58" s="34" t="str">
        <f t="shared" si="11"/>
        <v/>
      </c>
      <c r="H58" s="34" t="str">
        <f t="shared" si="12"/>
        <v/>
      </c>
      <c r="I58" s="34" t="str">
        <f t="shared" si="13"/>
        <v/>
      </c>
      <c r="J58" s="34" t="str">
        <f t="shared" si="3"/>
        <v/>
      </c>
      <c r="K58" s="35" t="str">
        <f t="shared" si="7"/>
        <v/>
      </c>
      <c r="L58" s="38" t="str">
        <f t="shared" si="14"/>
        <v/>
      </c>
      <c r="M58" s="38" t="str">
        <f t="shared" si="15"/>
        <v/>
      </c>
      <c r="N58" s="38" t="str">
        <f t="shared" si="16"/>
        <v/>
      </c>
      <c r="O58" s="39"/>
    </row>
    <row r="59" spans="2:15">
      <c r="B59" s="33" t="str">
        <f t="shared" si="4"/>
        <v/>
      </c>
      <c r="C59" s="33" t="str">
        <f t="shared" si="5"/>
        <v/>
      </c>
      <c r="D59" s="34" t="str">
        <f t="shared" si="6"/>
        <v/>
      </c>
      <c r="E59" s="34" t="str">
        <f t="shared" si="2"/>
        <v/>
      </c>
      <c r="F59" s="34" t="str">
        <f t="shared" si="10"/>
        <v/>
      </c>
      <c r="G59" s="34" t="str">
        <f t="shared" si="11"/>
        <v/>
      </c>
      <c r="H59" s="34" t="str">
        <f t="shared" si="12"/>
        <v/>
      </c>
      <c r="I59" s="34" t="str">
        <f t="shared" si="13"/>
        <v/>
      </c>
      <c r="J59" s="34" t="str">
        <f t="shared" si="3"/>
        <v/>
      </c>
      <c r="K59" s="35" t="str">
        <f t="shared" si="7"/>
        <v/>
      </c>
      <c r="L59" s="38" t="str">
        <f t="shared" si="14"/>
        <v/>
      </c>
      <c r="M59" s="38" t="str">
        <f t="shared" si="15"/>
        <v/>
      </c>
      <c r="N59" s="38" t="str">
        <f t="shared" si="16"/>
        <v/>
      </c>
      <c r="O59" s="39"/>
    </row>
    <row r="60" spans="2:15">
      <c r="B60" s="33" t="str">
        <f t="shared" si="4"/>
        <v/>
      </c>
      <c r="C60" s="33" t="str">
        <f t="shared" si="5"/>
        <v/>
      </c>
      <c r="D60" s="34" t="str">
        <f t="shared" si="6"/>
        <v/>
      </c>
      <c r="E60" s="34" t="str">
        <f t="shared" si="2"/>
        <v/>
      </c>
      <c r="F60" s="34" t="str">
        <f t="shared" si="10"/>
        <v/>
      </c>
      <c r="G60" s="34" t="str">
        <f t="shared" si="11"/>
        <v/>
      </c>
      <c r="H60" s="34" t="str">
        <f t="shared" si="12"/>
        <v/>
      </c>
      <c r="I60" s="34" t="str">
        <f t="shared" si="13"/>
        <v/>
      </c>
      <c r="J60" s="34" t="str">
        <f t="shared" si="3"/>
        <v/>
      </c>
      <c r="K60" s="35" t="str">
        <f t="shared" si="7"/>
        <v/>
      </c>
      <c r="L60" s="38" t="str">
        <f t="shared" si="14"/>
        <v/>
      </c>
      <c r="M60" s="38" t="str">
        <f t="shared" si="15"/>
        <v/>
      </c>
      <c r="N60" s="38" t="str">
        <f t="shared" si="16"/>
        <v/>
      </c>
      <c r="O60" s="39"/>
    </row>
    <row r="61" spans="2:15">
      <c r="B61" s="33" t="str">
        <f t="shared" si="4"/>
        <v/>
      </c>
      <c r="C61" s="33" t="str">
        <f t="shared" si="5"/>
        <v/>
      </c>
      <c r="D61" s="34" t="str">
        <f t="shared" si="6"/>
        <v/>
      </c>
      <c r="E61" s="34" t="str">
        <f t="shared" si="2"/>
        <v/>
      </c>
      <c r="F61" s="34" t="str">
        <f t="shared" si="10"/>
        <v/>
      </c>
      <c r="G61" s="34" t="str">
        <f t="shared" si="11"/>
        <v/>
      </c>
      <c r="H61" s="34" t="str">
        <f t="shared" si="12"/>
        <v/>
      </c>
      <c r="I61" s="34" t="str">
        <f t="shared" si="13"/>
        <v/>
      </c>
      <c r="J61" s="34" t="str">
        <f t="shared" si="3"/>
        <v/>
      </c>
      <c r="K61" s="35" t="str">
        <f t="shared" si="7"/>
        <v/>
      </c>
      <c r="L61" s="38" t="str">
        <f t="shared" si="14"/>
        <v/>
      </c>
      <c r="M61" s="38" t="str">
        <f t="shared" si="15"/>
        <v/>
      </c>
      <c r="N61" s="38" t="str">
        <f t="shared" si="16"/>
        <v/>
      </c>
      <c r="O61" s="39"/>
    </row>
    <row r="62" spans="2:15">
      <c r="B62" s="33" t="str">
        <f t="shared" si="4"/>
        <v/>
      </c>
      <c r="C62" s="33" t="str">
        <f t="shared" si="5"/>
        <v/>
      </c>
      <c r="D62" s="34" t="str">
        <f t="shared" si="6"/>
        <v/>
      </c>
      <c r="E62" s="34" t="str">
        <f t="shared" si="2"/>
        <v/>
      </c>
      <c r="F62" s="34" t="str">
        <f t="shared" si="10"/>
        <v/>
      </c>
      <c r="G62" s="34" t="str">
        <f t="shared" si="11"/>
        <v/>
      </c>
      <c r="H62" s="34" t="str">
        <f t="shared" si="12"/>
        <v/>
      </c>
      <c r="I62" s="34" t="str">
        <f t="shared" si="13"/>
        <v/>
      </c>
      <c r="J62" s="34" t="str">
        <f t="shared" si="3"/>
        <v/>
      </c>
      <c r="K62" s="35" t="str">
        <f t="shared" si="7"/>
        <v/>
      </c>
      <c r="L62" s="38" t="str">
        <f t="shared" si="14"/>
        <v/>
      </c>
      <c r="M62" s="38" t="str">
        <f t="shared" si="15"/>
        <v/>
      </c>
      <c r="N62" s="38" t="str">
        <f t="shared" si="16"/>
        <v/>
      </c>
      <c r="O62" s="39"/>
    </row>
    <row r="63" spans="2:15">
      <c r="B63" s="33" t="str">
        <f t="shared" si="4"/>
        <v/>
      </c>
      <c r="C63" s="33" t="str">
        <f t="shared" si="5"/>
        <v/>
      </c>
      <c r="D63" s="34" t="str">
        <f t="shared" si="6"/>
        <v/>
      </c>
      <c r="E63" s="34" t="str">
        <f t="shared" si="2"/>
        <v/>
      </c>
      <c r="F63" s="34" t="str">
        <f t="shared" si="10"/>
        <v/>
      </c>
      <c r="G63" s="34" t="str">
        <f t="shared" si="11"/>
        <v/>
      </c>
      <c r="H63" s="34" t="str">
        <f t="shared" si="12"/>
        <v/>
      </c>
      <c r="I63" s="34" t="str">
        <f t="shared" si="13"/>
        <v/>
      </c>
      <c r="J63" s="34" t="str">
        <f t="shared" si="3"/>
        <v/>
      </c>
      <c r="K63" s="35" t="str">
        <f t="shared" si="7"/>
        <v/>
      </c>
      <c r="L63" s="38" t="str">
        <f t="shared" si="14"/>
        <v/>
      </c>
      <c r="M63" s="38" t="str">
        <f t="shared" si="15"/>
        <v/>
      </c>
      <c r="N63" s="38" t="str">
        <f t="shared" si="16"/>
        <v/>
      </c>
      <c r="O63" s="39"/>
    </row>
    <row r="64" spans="2:15">
      <c r="B64" s="33" t="str">
        <f t="shared" si="4"/>
        <v/>
      </c>
      <c r="C64" s="33" t="str">
        <f t="shared" si="5"/>
        <v/>
      </c>
      <c r="D64" s="34" t="str">
        <f t="shared" si="6"/>
        <v/>
      </c>
      <c r="E64" s="34" t="str">
        <f t="shared" si="2"/>
        <v/>
      </c>
      <c r="F64" s="34" t="str">
        <f t="shared" si="10"/>
        <v/>
      </c>
      <c r="G64" s="34" t="str">
        <f t="shared" si="11"/>
        <v/>
      </c>
      <c r="H64" s="34" t="str">
        <f t="shared" si="12"/>
        <v/>
      </c>
      <c r="I64" s="34" t="str">
        <f t="shared" si="13"/>
        <v/>
      </c>
      <c r="J64" s="34" t="str">
        <f t="shared" si="3"/>
        <v/>
      </c>
      <c r="K64" s="35" t="str">
        <f t="shared" si="7"/>
        <v/>
      </c>
      <c r="L64" s="38" t="str">
        <f t="shared" si="14"/>
        <v/>
      </c>
      <c r="M64" s="38" t="str">
        <f t="shared" si="15"/>
        <v/>
      </c>
      <c r="N64" s="38" t="str">
        <f t="shared" si="16"/>
        <v/>
      </c>
      <c r="O64" s="39"/>
    </row>
    <row r="65" spans="2:15">
      <c r="B65" s="33" t="str">
        <f t="shared" si="4"/>
        <v/>
      </c>
      <c r="C65" s="33" t="str">
        <f t="shared" si="5"/>
        <v/>
      </c>
      <c r="D65" s="34" t="str">
        <f t="shared" si="6"/>
        <v/>
      </c>
      <c r="E65" s="34" t="str">
        <f t="shared" si="2"/>
        <v/>
      </c>
      <c r="F65" s="34" t="str">
        <f t="shared" si="10"/>
        <v/>
      </c>
      <c r="G65" s="34" t="str">
        <f t="shared" si="11"/>
        <v/>
      </c>
      <c r="H65" s="34" t="str">
        <f t="shared" si="12"/>
        <v/>
      </c>
      <c r="I65" s="34" t="str">
        <f t="shared" si="13"/>
        <v/>
      </c>
      <c r="J65" s="34" t="str">
        <f t="shared" si="3"/>
        <v/>
      </c>
      <c r="K65" s="35" t="str">
        <f t="shared" si="7"/>
        <v/>
      </c>
      <c r="L65" s="38" t="str">
        <f t="shared" si="14"/>
        <v/>
      </c>
      <c r="M65" s="38" t="str">
        <f t="shared" si="15"/>
        <v/>
      </c>
      <c r="N65" s="38" t="str">
        <f t="shared" si="16"/>
        <v/>
      </c>
      <c r="O65" s="39"/>
    </row>
    <row r="66" spans="2:15">
      <c r="B66" s="33" t="str">
        <f t="shared" si="4"/>
        <v/>
      </c>
      <c r="C66" s="33" t="str">
        <f t="shared" si="5"/>
        <v/>
      </c>
      <c r="D66" s="34" t="str">
        <f t="shared" si="6"/>
        <v/>
      </c>
      <c r="E66" s="34" t="str">
        <f t="shared" si="2"/>
        <v/>
      </c>
      <c r="F66" s="34" t="str">
        <f t="shared" si="10"/>
        <v/>
      </c>
      <c r="G66" s="34" t="str">
        <f t="shared" si="11"/>
        <v/>
      </c>
      <c r="H66" s="34" t="str">
        <f t="shared" si="12"/>
        <v/>
      </c>
      <c r="I66" s="34" t="str">
        <f t="shared" si="13"/>
        <v/>
      </c>
      <c r="J66" s="34" t="str">
        <f t="shared" si="3"/>
        <v/>
      </c>
      <c r="K66" s="35" t="str">
        <f t="shared" si="7"/>
        <v/>
      </c>
      <c r="L66" s="38" t="str">
        <f t="shared" si="14"/>
        <v/>
      </c>
      <c r="M66" s="38" t="str">
        <f t="shared" si="15"/>
        <v/>
      </c>
      <c r="N66" s="38" t="str">
        <f t="shared" si="16"/>
        <v/>
      </c>
      <c r="O66" s="39"/>
    </row>
    <row r="67" spans="2:15">
      <c r="B67" s="33" t="str">
        <f t="shared" si="4"/>
        <v/>
      </c>
      <c r="C67" s="33" t="str">
        <f t="shared" si="5"/>
        <v/>
      </c>
      <c r="D67" s="34" t="str">
        <f t="shared" si="6"/>
        <v/>
      </c>
      <c r="E67" s="34" t="str">
        <f t="shared" si="2"/>
        <v/>
      </c>
      <c r="F67" s="34" t="str">
        <f t="shared" si="10"/>
        <v/>
      </c>
      <c r="G67" s="34" t="str">
        <f t="shared" si="11"/>
        <v/>
      </c>
      <c r="H67" s="34" t="str">
        <f t="shared" si="12"/>
        <v/>
      </c>
      <c r="I67" s="34" t="str">
        <f t="shared" si="13"/>
        <v/>
      </c>
      <c r="J67" s="34" t="str">
        <f t="shared" si="3"/>
        <v/>
      </c>
      <c r="K67" s="35" t="str">
        <f t="shared" si="7"/>
        <v/>
      </c>
      <c r="L67" s="38" t="str">
        <f t="shared" si="14"/>
        <v/>
      </c>
      <c r="M67" s="38" t="str">
        <f t="shared" si="15"/>
        <v/>
      </c>
      <c r="N67" s="38" t="str">
        <f t="shared" si="16"/>
        <v/>
      </c>
      <c r="O67" s="39"/>
    </row>
    <row r="68" spans="2:15">
      <c r="B68" s="33" t="str">
        <f t="shared" si="4"/>
        <v/>
      </c>
      <c r="C68" s="33" t="str">
        <f t="shared" si="5"/>
        <v/>
      </c>
      <c r="D68" s="34" t="str">
        <f t="shared" si="6"/>
        <v/>
      </c>
      <c r="E68" s="34" t="str">
        <f t="shared" ref="E68:E99" si="17">IFERROR(D68*$D$7*(1-$C$10),"")</f>
        <v/>
      </c>
      <c r="F68" s="34" t="str">
        <f t="shared" si="10"/>
        <v/>
      </c>
      <c r="G68" s="34" t="str">
        <f t="shared" si="11"/>
        <v/>
      </c>
      <c r="H68" s="34" t="str">
        <f t="shared" si="12"/>
        <v/>
      </c>
      <c r="I68" s="34" t="str">
        <f t="shared" si="13"/>
        <v/>
      </c>
      <c r="J68" s="34" t="str">
        <f t="shared" si="3"/>
        <v/>
      </c>
      <c r="K68" s="35" t="str">
        <f t="shared" si="7"/>
        <v/>
      </c>
      <c r="L68" s="38" t="str">
        <f t="shared" si="14"/>
        <v/>
      </c>
      <c r="M68" s="38" t="str">
        <f t="shared" si="15"/>
        <v/>
      </c>
      <c r="N68" s="38" t="str">
        <f t="shared" si="16"/>
        <v/>
      </c>
      <c r="O68" s="39"/>
    </row>
    <row r="69" spans="2:15">
      <c r="B69" s="33" t="str">
        <f t="shared" si="4"/>
        <v/>
      </c>
      <c r="C69" s="33" t="str">
        <f t="shared" si="5"/>
        <v/>
      </c>
      <c r="D69" s="34" t="str">
        <f t="shared" si="6"/>
        <v/>
      </c>
      <c r="E69" s="34" t="str">
        <f t="shared" si="17"/>
        <v/>
      </c>
      <c r="F69" s="34" t="str">
        <f t="shared" si="10"/>
        <v/>
      </c>
      <c r="G69" s="34" t="str">
        <f t="shared" si="11"/>
        <v/>
      </c>
      <c r="H69" s="34" t="str">
        <f t="shared" si="12"/>
        <v/>
      </c>
      <c r="I69" s="34" t="str">
        <f t="shared" si="13"/>
        <v/>
      </c>
      <c r="J69" s="34" t="str">
        <f t="shared" si="3"/>
        <v/>
      </c>
      <c r="K69" s="35" t="str">
        <f t="shared" si="7"/>
        <v/>
      </c>
      <c r="L69" s="38" t="str">
        <f t="shared" si="14"/>
        <v/>
      </c>
      <c r="M69" s="38" t="str">
        <f t="shared" si="15"/>
        <v/>
      </c>
      <c r="N69" s="38" t="str">
        <f t="shared" si="16"/>
        <v/>
      </c>
      <c r="O69" s="39"/>
    </row>
    <row r="70" spans="2:15">
      <c r="B70" s="33" t="str">
        <f t="shared" si="4"/>
        <v/>
      </c>
      <c r="C70" s="33" t="str">
        <f t="shared" si="5"/>
        <v/>
      </c>
      <c r="D70" s="34" t="str">
        <f t="shared" si="6"/>
        <v/>
      </c>
      <c r="E70" s="34" t="str">
        <f t="shared" si="17"/>
        <v/>
      </c>
      <c r="F70" s="34" t="str">
        <f t="shared" si="10"/>
        <v/>
      </c>
      <c r="G70" s="34" t="str">
        <f t="shared" si="11"/>
        <v/>
      </c>
      <c r="H70" s="34" t="str">
        <f t="shared" si="12"/>
        <v/>
      </c>
      <c r="I70" s="34" t="str">
        <f t="shared" si="13"/>
        <v/>
      </c>
      <c r="J70" s="34" t="str">
        <f t="shared" si="3"/>
        <v/>
      </c>
      <c r="K70" s="35" t="str">
        <f t="shared" si="7"/>
        <v/>
      </c>
      <c r="L70" s="38" t="str">
        <f t="shared" si="14"/>
        <v/>
      </c>
      <c r="M70" s="38" t="str">
        <f t="shared" si="15"/>
        <v/>
      </c>
      <c r="N70" s="38" t="str">
        <f t="shared" si="16"/>
        <v/>
      </c>
      <c r="O70" s="39"/>
    </row>
    <row r="71" spans="2:15">
      <c r="B71" s="33" t="str">
        <f t="shared" si="4"/>
        <v/>
      </c>
      <c r="C71" s="33" t="str">
        <f t="shared" si="5"/>
        <v/>
      </c>
      <c r="D71" s="34" t="str">
        <f t="shared" si="6"/>
        <v/>
      </c>
      <c r="E71" s="34" t="str">
        <f t="shared" si="17"/>
        <v/>
      </c>
      <c r="F71" s="34" t="str">
        <f t="shared" si="10"/>
        <v/>
      </c>
      <c r="G71" s="34" t="str">
        <f t="shared" si="11"/>
        <v/>
      </c>
      <c r="H71" s="34" t="str">
        <f t="shared" si="12"/>
        <v/>
      </c>
      <c r="I71" s="34" t="str">
        <f t="shared" si="13"/>
        <v/>
      </c>
      <c r="J71" s="34" t="str">
        <f t="shared" si="3"/>
        <v/>
      </c>
      <c r="K71" s="35" t="str">
        <f t="shared" si="7"/>
        <v/>
      </c>
      <c r="L71" s="38" t="str">
        <f t="shared" si="14"/>
        <v/>
      </c>
      <c r="M71" s="38" t="str">
        <f t="shared" si="15"/>
        <v/>
      </c>
      <c r="N71" s="38" t="str">
        <f t="shared" si="16"/>
        <v/>
      </c>
      <c r="O71" s="39"/>
    </row>
    <row r="72" spans="2:15">
      <c r="B72" s="33" t="str">
        <f t="shared" si="4"/>
        <v/>
      </c>
      <c r="C72" s="33" t="str">
        <f t="shared" si="5"/>
        <v/>
      </c>
      <c r="D72" s="34" t="str">
        <f t="shared" si="6"/>
        <v/>
      </c>
      <c r="E72" s="34" t="str">
        <f t="shared" si="17"/>
        <v/>
      </c>
      <c r="F72" s="34" t="str">
        <f t="shared" si="10"/>
        <v/>
      </c>
      <c r="G72" s="34" t="str">
        <f t="shared" si="11"/>
        <v/>
      </c>
      <c r="H72" s="34" t="str">
        <f t="shared" si="12"/>
        <v/>
      </c>
      <c r="I72" s="34" t="str">
        <f t="shared" si="13"/>
        <v/>
      </c>
      <c r="J72" s="34" t="str">
        <f t="shared" si="3"/>
        <v/>
      </c>
      <c r="K72" s="35" t="str">
        <f t="shared" si="7"/>
        <v/>
      </c>
      <c r="L72" s="38" t="str">
        <f t="shared" si="14"/>
        <v/>
      </c>
      <c r="M72" s="38" t="str">
        <f t="shared" si="15"/>
        <v/>
      </c>
      <c r="N72" s="38" t="str">
        <f t="shared" si="16"/>
        <v/>
      </c>
      <c r="O72" s="39"/>
    </row>
    <row r="73" spans="2:15">
      <c r="B73" s="33" t="str">
        <f t="shared" si="4"/>
        <v/>
      </c>
      <c r="C73" s="33" t="str">
        <f t="shared" si="5"/>
        <v/>
      </c>
      <c r="D73" s="34" t="str">
        <f t="shared" si="6"/>
        <v/>
      </c>
      <c r="E73" s="34" t="str">
        <f t="shared" si="17"/>
        <v/>
      </c>
      <c r="F73" s="34" t="str">
        <f t="shared" si="10"/>
        <v/>
      </c>
      <c r="G73" s="34" t="str">
        <f t="shared" si="11"/>
        <v/>
      </c>
      <c r="H73" s="34" t="str">
        <f t="shared" si="12"/>
        <v/>
      </c>
      <c r="I73" s="34" t="str">
        <f t="shared" si="13"/>
        <v/>
      </c>
      <c r="J73" s="34" t="str">
        <f t="shared" si="3"/>
        <v/>
      </c>
      <c r="K73" s="35" t="str">
        <f t="shared" si="7"/>
        <v/>
      </c>
      <c r="L73" s="38" t="str">
        <f t="shared" si="14"/>
        <v/>
      </c>
      <c r="M73" s="38" t="str">
        <f t="shared" si="15"/>
        <v/>
      </c>
      <c r="N73" s="38" t="str">
        <f t="shared" si="16"/>
        <v/>
      </c>
      <c r="O73" s="39"/>
    </row>
    <row r="74" spans="2:15">
      <c r="B74" s="33" t="str">
        <f t="shared" si="4"/>
        <v/>
      </c>
      <c r="C74" s="33" t="str">
        <f t="shared" si="5"/>
        <v/>
      </c>
      <c r="D74" s="34" t="str">
        <f t="shared" si="6"/>
        <v/>
      </c>
      <c r="E74" s="34" t="str">
        <f t="shared" si="17"/>
        <v/>
      </c>
      <c r="F74" s="34" t="str">
        <f t="shared" si="10"/>
        <v/>
      </c>
      <c r="G74" s="34" t="str">
        <f t="shared" si="11"/>
        <v/>
      </c>
      <c r="H74" s="34" t="str">
        <f t="shared" si="12"/>
        <v/>
      </c>
      <c r="I74" s="34" t="str">
        <f t="shared" si="13"/>
        <v/>
      </c>
      <c r="J74" s="34" t="str">
        <f t="shared" si="3"/>
        <v/>
      </c>
      <c r="K74" s="35" t="str">
        <f t="shared" si="7"/>
        <v/>
      </c>
      <c r="L74" s="38" t="str">
        <f t="shared" si="14"/>
        <v/>
      </c>
      <c r="M74" s="38" t="str">
        <f t="shared" si="15"/>
        <v/>
      </c>
      <c r="N74" s="38" t="str">
        <f t="shared" si="16"/>
        <v/>
      </c>
      <c r="O74" s="39"/>
    </row>
    <row r="75" spans="2:15">
      <c r="B75" s="33" t="str">
        <f t="shared" si="4"/>
        <v/>
      </c>
      <c r="C75" s="33" t="str">
        <f t="shared" si="5"/>
        <v/>
      </c>
      <c r="D75" s="34" t="str">
        <f t="shared" si="6"/>
        <v/>
      </c>
      <c r="E75" s="34" t="str">
        <f t="shared" si="17"/>
        <v/>
      </c>
      <c r="F75" s="34" t="str">
        <f t="shared" si="10"/>
        <v/>
      </c>
      <c r="G75" s="34" t="str">
        <f t="shared" si="11"/>
        <v/>
      </c>
      <c r="H75" s="34" t="str">
        <f t="shared" si="12"/>
        <v/>
      </c>
      <c r="I75" s="34" t="str">
        <f t="shared" si="13"/>
        <v/>
      </c>
      <c r="J75" s="34" t="str">
        <f t="shared" si="3"/>
        <v/>
      </c>
      <c r="K75" s="35" t="str">
        <f t="shared" si="7"/>
        <v/>
      </c>
      <c r="L75" s="38" t="str">
        <f t="shared" si="14"/>
        <v/>
      </c>
      <c r="M75" s="38" t="str">
        <f t="shared" si="15"/>
        <v/>
      </c>
      <c r="N75" s="38" t="str">
        <f t="shared" si="16"/>
        <v/>
      </c>
      <c r="O75" s="39"/>
    </row>
    <row r="76" spans="2:15">
      <c r="B76" s="33" t="str">
        <f t="shared" si="4"/>
        <v/>
      </c>
      <c r="C76" s="33" t="str">
        <f t="shared" si="5"/>
        <v/>
      </c>
      <c r="D76" s="34" t="str">
        <f t="shared" si="6"/>
        <v/>
      </c>
      <c r="E76" s="34" t="str">
        <f t="shared" si="17"/>
        <v/>
      </c>
      <c r="F76" s="34" t="str">
        <f t="shared" si="10"/>
        <v/>
      </c>
      <c r="G76" s="34" t="str">
        <f t="shared" si="11"/>
        <v/>
      </c>
      <c r="H76" s="34" t="str">
        <f t="shared" si="12"/>
        <v/>
      </c>
      <c r="I76" s="34" t="str">
        <f t="shared" si="13"/>
        <v/>
      </c>
      <c r="J76" s="34" t="str">
        <f t="shared" si="3"/>
        <v/>
      </c>
      <c r="K76" s="35" t="str">
        <f t="shared" si="7"/>
        <v/>
      </c>
      <c r="L76" s="38" t="str">
        <f t="shared" si="14"/>
        <v/>
      </c>
      <c r="M76" s="38" t="str">
        <f t="shared" si="15"/>
        <v/>
      </c>
      <c r="N76" s="38" t="str">
        <f t="shared" si="16"/>
        <v/>
      </c>
      <c r="O76" s="39"/>
    </row>
    <row r="77" spans="2:15">
      <c r="B77" s="33" t="str">
        <f t="shared" si="4"/>
        <v/>
      </c>
      <c r="C77" s="33" t="str">
        <f t="shared" si="5"/>
        <v/>
      </c>
      <c r="D77" s="34" t="str">
        <f t="shared" si="6"/>
        <v/>
      </c>
      <c r="E77" s="34" t="str">
        <f t="shared" si="17"/>
        <v/>
      </c>
      <c r="F77" s="34" t="str">
        <f t="shared" si="10"/>
        <v/>
      </c>
      <c r="G77" s="34" t="str">
        <f t="shared" si="11"/>
        <v/>
      </c>
      <c r="H77" s="34" t="str">
        <f t="shared" si="12"/>
        <v/>
      </c>
      <c r="I77" s="34" t="str">
        <f t="shared" si="13"/>
        <v/>
      </c>
      <c r="J77" s="34" t="str">
        <f t="shared" si="3"/>
        <v/>
      </c>
      <c r="K77" s="35" t="str">
        <f t="shared" si="7"/>
        <v/>
      </c>
      <c r="L77" s="38" t="str">
        <f t="shared" si="14"/>
        <v/>
      </c>
      <c r="M77" s="38" t="str">
        <f t="shared" si="15"/>
        <v/>
      </c>
      <c r="N77" s="38" t="str">
        <f t="shared" si="16"/>
        <v/>
      </c>
      <c r="O77" s="39"/>
    </row>
    <row r="78" spans="2:15">
      <c r="B78" s="33" t="str">
        <f t="shared" si="4"/>
        <v/>
      </c>
      <c r="C78" s="33" t="str">
        <f t="shared" si="5"/>
        <v/>
      </c>
      <c r="D78" s="34" t="str">
        <f t="shared" si="6"/>
        <v/>
      </c>
      <c r="E78" s="34" t="str">
        <f t="shared" si="17"/>
        <v/>
      </c>
      <c r="F78" s="34" t="str">
        <f t="shared" si="10"/>
        <v/>
      </c>
      <c r="G78" s="34" t="str">
        <f t="shared" si="11"/>
        <v/>
      </c>
      <c r="H78" s="34" t="str">
        <f t="shared" si="12"/>
        <v/>
      </c>
      <c r="I78" s="34" t="str">
        <f t="shared" si="13"/>
        <v/>
      </c>
      <c r="J78" s="34" t="str">
        <f t="shared" si="3"/>
        <v/>
      </c>
      <c r="K78" s="35" t="str">
        <f t="shared" si="7"/>
        <v/>
      </c>
      <c r="L78" s="38" t="str">
        <f t="shared" si="14"/>
        <v/>
      </c>
      <c r="M78" s="38" t="str">
        <f t="shared" si="15"/>
        <v/>
      </c>
      <c r="N78" s="38" t="str">
        <f t="shared" si="16"/>
        <v/>
      </c>
      <c r="O78" s="39"/>
    </row>
    <row r="79" spans="2:15">
      <c r="B79" s="33" t="str">
        <f t="shared" si="4"/>
        <v/>
      </c>
      <c r="C79" s="33" t="str">
        <f t="shared" si="5"/>
        <v/>
      </c>
      <c r="D79" s="34" t="str">
        <f t="shared" si="6"/>
        <v/>
      </c>
      <c r="E79" s="34" t="str">
        <f t="shared" si="17"/>
        <v/>
      </c>
      <c r="F79" s="34" t="str">
        <f t="shared" si="10"/>
        <v/>
      </c>
      <c r="G79" s="34" t="str">
        <f t="shared" si="11"/>
        <v/>
      </c>
      <c r="H79" s="34" t="str">
        <f t="shared" si="12"/>
        <v/>
      </c>
      <c r="I79" s="34" t="str">
        <f t="shared" si="13"/>
        <v/>
      </c>
      <c r="J79" s="34" t="str">
        <f t="shared" si="3"/>
        <v/>
      </c>
      <c r="K79" s="35" t="str">
        <f t="shared" si="7"/>
        <v/>
      </c>
      <c r="L79" s="38" t="str">
        <f t="shared" si="14"/>
        <v/>
      </c>
      <c r="M79" s="38" t="str">
        <f t="shared" si="15"/>
        <v/>
      </c>
      <c r="N79" s="38" t="str">
        <f t="shared" si="16"/>
        <v/>
      </c>
      <c r="O79" s="39"/>
    </row>
    <row r="80" spans="2:15">
      <c r="B80" s="33" t="str">
        <f t="shared" si="4"/>
        <v/>
      </c>
      <c r="C80" s="33" t="str">
        <f t="shared" si="5"/>
        <v/>
      </c>
      <c r="D80" s="34" t="str">
        <f t="shared" si="6"/>
        <v/>
      </c>
      <c r="E80" s="34" t="str">
        <f t="shared" si="17"/>
        <v/>
      </c>
      <c r="F80" s="34" t="str">
        <f t="shared" si="10"/>
        <v/>
      </c>
      <c r="G80" s="34" t="str">
        <f t="shared" si="11"/>
        <v/>
      </c>
      <c r="H80" s="34" t="str">
        <f t="shared" si="12"/>
        <v/>
      </c>
      <c r="I80" s="34" t="str">
        <f t="shared" si="13"/>
        <v/>
      </c>
      <c r="J80" s="34" t="str">
        <f t="shared" si="3"/>
        <v/>
      </c>
      <c r="K80" s="35" t="str">
        <f t="shared" si="7"/>
        <v/>
      </c>
      <c r="L80" s="38" t="str">
        <f t="shared" si="14"/>
        <v/>
      </c>
      <c r="M80" s="38" t="str">
        <f t="shared" si="15"/>
        <v/>
      </c>
      <c r="N80" s="38" t="str">
        <f t="shared" si="16"/>
        <v/>
      </c>
      <c r="O80" s="39"/>
    </row>
    <row r="81" spans="2:15">
      <c r="B81" s="33" t="str">
        <f t="shared" si="4"/>
        <v/>
      </c>
      <c r="C81" s="33" t="str">
        <f t="shared" si="5"/>
        <v/>
      </c>
      <c r="D81" s="34" t="str">
        <f t="shared" si="6"/>
        <v/>
      </c>
      <c r="E81" s="34" t="str">
        <f t="shared" si="17"/>
        <v/>
      </c>
      <c r="F81" s="34" t="str">
        <f t="shared" si="10"/>
        <v/>
      </c>
      <c r="G81" s="34" t="str">
        <f t="shared" si="11"/>
        <v/>
      </c>
      <c r="H81" s="34" t="str">
        <f t="shared" si="12"/>
        <v/>
      </c>
      <c r="I81" s="34" t="str">
        <f t="shared" si="13"/>
        <v/>
      </c>
      <c r="J81" s="34" t="str">
        <f t="shared" si="3"/>
        <v/>
      </c>
      <c r="K81" s="35" t="str">
        <f t="shared" si="7"/>
        <v/>
      </c>
      <c r="L81" s="38" t="str">
        <f t="shared" si="14"/>
        <v/>
      </c>
      <c r="M81" s="38" t="str">
        <f t="shared" si="15"/>
        <v/>
      </c>
      <c r="N81" s="38" t="str">
        <f t="shared" si="16"/>
        <v/>
      </c>
      <c r="O81" s="39"/>
    </row>
    <row r="82" spans="2:15">
      <c r="B82" s="33" t="str">
        <f t="shared" si="4"/>
        <v/>
      </c>
      <c r="C82" s="33" t="str">
        <f t="shared" si="5"/>
        <v/>
      </c>
      <c r="D82" s="34" t="str">
        <f t="shared" si="6"/>
        <v/>
      </c>
      <c r="E82" s="34" t="str">
        <f t="shared" si="17"/>
        <v/>
      </c>
      <c r="F82" s="34" t="str">
        <f t="shared" si="10"/>
        <v/>
      </c>
      <c r="G82" s="34" t="str">
        <f t="shared" si="11"/>
        <v/>
      </c>
      <c r="H82" s="34" t="str">
        <f t="shared" si="12"/>
        <v/>
      </c>
      <c r="I82" s="34" t="str">
        <f t="shared" si="13"/>
        <v/>
      </c>
      <c r="J82" s="34" t="str">
        <f t="shared" si="3"/>
        <v/>
      </c>
      <c r="K82" s="35" t="str">
        <f t="shared" si="7"/>
        <v/>
      </c>
      <c r="L82" s="38" t="str">
        <f t="shared" si="14"/>
        <v/>
      </c>
      <c r="M82" s="38" t="str">
        <f t="shared" si="15"/>
        <v/>
      </c>
      <c r="N82" s="38" t="str">
        <f t="shared" si="16"/>
        <v/>
      </c>
      <c r="O82" s="39"/>
    </row>
    <row r="83" spans="2:15">
      <c r="B83" s="33" t="str">
        <f t="shared" si="4"/>
        <v/>
      </c>
      <c r="C83" s="33" t="str">
        <f t="shared" si="5"/>
        <v/>
      </c>
      <c r="D83" s="34" t="str">
        <f t="shared" si="6"/>
        <v/>
      </c>
      <c r="E83" s="34" t="str">
        <f t="shared" si="17"/>
        <v/>
      </c>
      <c r="F83" s="34" t="str">
        <f t="shared" si="10"/>
        <v/>
      </c>
      <c r="G83" s="34" t="str">
        <f t="shared" si="11"/>
        <v/>
      </c>
      <c r="H83" s="34" t="str">
        <f t="shared" si="12"/>
        <v/>
      </c>
      <c r="I83" s="34" t="str">
        <f t="shared" si="13"/>
        <v/>
      </c>
      <c r="J83" s="34" t="str">
        <f t="shared" si="3"/>
        <v/>
      </c>
      <c r="K83" s="35" t="str">
        <f t="shared" si="7"/>
        <v/>
      </c>
      <c r="L83" s="38" t="str">
        <f t="shared" si="14"/>
        <v/>
      </c>
      <c r="M83" s="38" t="str">
        <f t="shared" si="15"/>
        <v/>
      </c>
      <c r="N83" s="38" t="str">
        <f t="shared" si="16"/>
        <v/>
      </c>
      <c r="O83" s="39"/>
    </row>
    <row r="84" spans="2:15">
      <c r="B84" s="33" t="str">
        <f t="shared" si="4"/>
        <v/>
      </c>
      <c r="C84" s="33" t="str">
        <f t="shared" si="5"/>
        <v/>
      </c>
      <c r="D84" s="34" t="str">
        <f t="shared" si="6"/>
        <v/>
      </c>
      <c r="E84" s="34" t="str">
        <f t="shared" si="17"/>
        <v/>
      </c>
      <c r="F84" s="34" t="str">
        <f t="shared" si="10"/>
        <v/>
      </c>
      <c r="G84" s="34" t="str">
        <f t="shared" si="11"/>
        <v/>
      </c>
      <c r="H84" s="34" t="str">
        <f t="shared" si="12"/>
        <v/>
      </c>
      <c r="I84" s="34" t="str">
        <f t="shared" si="13"/>
        <v/>
      </c>
      <c r="J84" s="34" t="str">
        <f t="shared" si="3"/>
        <v/>
      </c>
      <c r="K84" s="35" t="str">
        <f t="shared" si="7"/>
        <v/>
      </c>
      <c r="L84" s="38" t="str">
        <f t="shared" si="14"/>
        <v/>
      </c>
      <c r="M84" s="38" t="str">
        <f t="shared" si="15"/>
        <v/>
      </c>
      <c r="N84" s="38" t="str">
        <f t="shared" si="16"/>
        <v/>
      </c>
      <c r="O84" s="39"/>
    </row>
    <row r="85" spans="2:15">
      <c r="B85" s="33" t="str">
        <f t="shared" si="4"/>
        <v/>
      </c>
      <c r="C85" s="33" t="str">
        <f t="shared" si="5"/>
        <v/>
      </c>
      <c r="D85" s="34" t="str">
        <f t="shared" si="6"/>
        <v/>
      </c>
      <c r="E85" s="34" t="str">
        <f t="shared" si="17"/>
        <v/>
      </c>
      <c r="F85" s="34" t="str">
        <f t="shared" si="10"/>
        <v/>
      </c>
      <c r="G85" s="34" t="str">
        <f t="shared" si="11"/>
        <v/>
      </c>
      <c r="H85" s="34" t="str">
        <f t="shared" si="12"/>
        <v/>
      </c>
      <c r="I85" s="34" t="str">
        <f t="shared" si="13"/>
        <v/>
      </c>
      <c r="J85" s="34" t="str">
        <f t="shared" si="3"/>
        <v/>
      </c>
      <c r="K85" s="35" t="str">
        <f t="shared" si="7"/>
        <v/>
      </c>
      <c r="L85" s="38" t="str">
        <f t="shared" si="14"/>
        <v/>
      </c>
      <c r="M85" s="38" t="str">
        <f t="shared" si="15"/>
        <v/>
      </c>
      <c r="N85" s="38" t="str">
        <f t="shared" si="16"/>
        <v/>
      </c>
      <c r="O85" s="39"/>
    </row>
    <row r="86" spans="2:15">
      <c r="B86" s="33" t="str">
        <f t="shared" si="4"/>
        <v/>
      </c>
      <c r="C86" s="33" t="str">
        <f t="shared" si="5"/>
        <v/>
      </c>
      <c r="D86" s="34" t="str">
        <f t="shared" si="6"/>
        <v/>
      </c>
      <c r="E86" s="34" t="str">
        <f t="shared" si="17"/>
        <v/>
      </c>
      <c r="F86" s="34" t="str">
        <f t="shared" si="10"/>
        <v/>
      </c>
      <c r="G86" s="34" t="str">
        <f t="shared" si="11"/>
        <v/>
      </c>
      <c r="H86" s="34" t="str">
        <f t="shared" si="12"/>
        <v/>
      </c>
      <c r="I86" s="34" t="str">
        <f t="shared" si="13"/>
        <v/>
      </c>
      <c r="J86" s="34" t="str">
        <f t="shared" si="3"/>
        <v/>
      </c>
      <c r="K86" s="35" t="str">
        <f t="shared" si="7"/>
        <v/>
      </c>
      <c r="L86" s="38" t="str">
        <f t="shared" si="14"/>
        <v/>
      </c>
      <c r="M86" s="38" t="str">
        <f t="shared" si="15"/>
        <v/>
      </c>
      <c r="N86" s="38" t="str">
        <f t="shared" si="16"/>
        <v/>
      </c>
      <c r="O86" s="39"/>
    </row>
    <row r="87" spans="2:15">
      <c r="B87" s="33" t="str">
        <f t="shared" si="4"/>
        <v/>
      </c>
      <c r="C87" s="33" t="str">
        <f t="shared" si="5"/>
        <v/>
      </c>
      <c r="D87" s="34" t="str">
        <f t="shared" si="6"/>
        <v/>
      </c>
      <c r="E87" s="34" t="str">
        <f t="shared" si="17"/>
        <v/>
      </c>
      <c r="F87" s="34" t="str">
        <f t="shared" si="10"/>
        <v/>
      </c>
      <c r="G87" s="34" t="str">
        <f t="shared" si="11"/>
        <v/>
      </c>
      <c r="H87" s="34" t="str">
        <f t="shared" si="12"/>
        <v/>
      </c>
      <c r="I87" s="34" t="str">
        <f t="shared" si="13"/>
        <v/>
      </c>
      <c r="J87" s="34" t="str">
        <f t="shared" si="3"/>
        <v/>
      </c>
      <c r="K87" s="35" t="str">
        <f t="shared" si="7"/>
        <v/>
      </c>
      <c r="L87" s="38" t="str">
        <f t="shared" si="14"/>
        <v/>
      </c>
      <c r="M87" s="38" t="str">
        <f t="shared" si="15"/>
        <v/>
      </c>
      <c r="N87" s="38" t="str">
        <f t="shared" si="16"/>
        <v/>
      </c>
      <c r="O87" s="39"/>
    </row>
    <row r="88" spans="2:15">
      <c r="B88" s="33" t="str">
        <f t="shared" si="4"/>
        <v/>
      </c>
      <c r="C88" s="33" t="str">
        <f t="shared" si="5"/>
        <v/>
      </c>
      <c r="D88" s="34" t="str">
        <f t="shared" si="6"/>
        <v/>
      </c>
      <c r="E88" s="34" t="str">
        <f t="shared" si="17"/>
        <v/>
      </c>
      <c r="F88" s="34" t="str">
        <f t="shared" si="10"/>
        <v/>
      </c>
      <c r="G88" s="34" t="str">
        <f t="shared" si="11"/>
        <v/>
      </c>
      <c r="H88" s="34" t="str">
        <f t="shared" si="12"/>
        <v/>
      </c>
      <c r="I88" s="34" t="str">
        <f t="shared" si="13"/>
        <v/>
      </c>
      <c r="J88" s="34" t="str">
        <f t="shared" si="3"/>
        <v/>
      </c>
      <c r="K88" s="35" t="str">
        <f t="shared" si="7"/>
        <v/>
      </c>
      <c r="L88" s="38" t="str">
        <f t="shared" si="14"/>
        <v/>
      </c>
      <c r="M88" s="38" t="str">
        <f t="shared" si="15"/>
        <v/>
      </c>
      <c r="N88" s="38" t="str">
        <f t="shared" si="16"/>
        <v/>
      </c>
      <c r="O88" s="39"/>
    </row>
    <row r="89" spans="2:15">
      <c r="B89" s="33" t="str">
        <f t="shared" si="4"/>
        <v/>
      </c>
      <c r="C89" s="33" t="str">
        <f t="shared" si="5"/>
        <v/>
      </c>
      <c r="D89" s="34" t="str">
        <f t="shared" si="6"/>
        <v/>
      </c>
      <c r="E89" s="34" t="str">
        <f t="shared" si="17"/>
        <v/>
      </c>
      <c r="F89" s="34" t="str">
        <f t="shared" si="10"/>
        <v/>
      </c>
      <c r="G89" s="34" t="str">
        <f t="shared" si="11"/>
        <v/>
      </c>
      <c r="H89" s="34" t="str">
        <f t="shared" si="12"/>
        <v/>
      </c>
      <c r="I89" s="34" t="str">
        <f t="shared" si="13"/>
        <v/>
      </c>
      <c r="J89" s="34" t="str">
        <f t="shared" si="3"/>
        <v/>
      </c>
      <c r="K89" s="35" t="str">
        <f t="shared" si="7"/>
        <v/>
      </c>
      <c r="L89" s="38" t="str">
        <f t="shared" si="14"/>
        <v/>
      </c>
      <c r="M89" s="38" t="str">
        <f t="shared" si="15"/>
        <v/>
      </c>
      <c r="N89" s="38" t="str">
        <f t="shared" si="16"/>
        <v/>
      </c>
      <c r="O89" s="39"/>
    </row>
    <row r="90" spans="2:15">
      <c r="B90" s="33" t="str">
        <f t="shared" si="4"/>
        <v/>
      </c>
      <c r="C90" s="33" t="str">
        <f t="shared" si="5"/>
        <v/>
      </c>
      <c r="D90" s="34" t="str">
        <f t="shared" si="6"/>
        <v/>
      </c>
      <c r="E90" s="34" t="str">
        <f t="shared" si="17"/>
        <v/>
      </c>
      <c r="F90" s="34" t="str">
        <f t="shared" si="10"/>
        <v/>
      </c>
      <c r="G90" s="34" t="str">
        <f t="shared" si="11"/>
        <v/>
      </c>
      <c r="H90" s="34" t="str">
        <f t="shared" si="12"/>
        <v/>
      </c>
      <c r="I90" s="34" t="str">
        <f t="shared" si="13"/>
        <v/>
      </c>
      <c r="J90" s="34" t="str">
        <f t="shared" si="3"/>
        <v/>
      </c>
      <c r="K90" s="35" t="str">
        <f t="shared" si="7"/>
        <v/>
      </c>
      <c r="L90" s="38" t="str">
        <f t="shared" si="14"/>
        <v/>
      </c>
      <c r="M90" s="38" t="str">
        <f t="shared" si="15"/>
        <v/>
      </c>
      <c r="N90" s="38" t="str">
        <f t="shared" si="16"/>
        <v/>
      </c>
      <c r="O90" s="39"/>
    </row>
    <row r="91" spans="2:15">
      <c r="B91" s="33" t="str">
        <f t="shared" si="4"/>
        <v/>
      </c>
      <c r="C91" s="33" t="str">
        <f t="shared" si="5"/>
        <v/>
      </c>
      <c r="D91" s="34" t="str">
        <f t="shared" si="6"/>
        <v/>
      </c>
      <c r="E91" s="34" t="str">
        <f t="shared" si="17"/>
        <v/>
      </c>
      <c r="F91" s="34" t="str">
        <f t="shared" si="10"/>
        <v/>
      </c>
      <c r="G91" s="34" t="str">
        <f t="shared" si="11"/>
        <v/>
      </c>
      <c r="H91" s="34" t="str">
        <f t="shared" si="12"/>
        <v/>
      </c>
      <c r="I91" s="34" t="str">
        <f t="shared" si="13"/>
        <v/>
      </c>
      <c r="J91" s="34" t="str">
        <f t="shared" si="3"/>
        <v/>
      </c>
      <c r="K91" s="35" t="str">
        <f t="shared" si="7"/>
        <v/>
      </c>
      <c r="L91" s="38" t="str">
        <f t="shared" si="14"/>
        <v/>
      </c>
      <c r="M91" s="38" t="str">
        <f t="shared" si="15"/>
        <v/>
      </c>
      <c r="N91" s="38" t="str">
        <f t="shared" si="16"/>
        <v/>
      </c>
      <c r="O91" s="39"/>
    </row>
    <row r="92" spans="2:15">
      <c r="B92" s="33" t="str">
        <f t="shared" si="4"/>
        <v/>
      </c>
      <c r="C92" s="33" t="str">
        <f t="shared" si="5"/>
        <v/>
      </c>
      <c r="D92" s="34" t="str">
        <f t="shared" si="6"/>
        <v/>
      </c>
      <c r="E92" s="34" t="str">
        <f t="shared" si="17"/>
        <v/>
      </c>
      <c r="F92" s="34" t="str">
        <f t="shared" si="10"/>
        <v/>
      </c>
      <c r="G92" s="34" t="str">
        <f t="shared" si="11"/>
        <v/>
      </c>
      <c r="H92" s="34" t="str">
        <f t="shared" si="12"/>
        <v/>
      </c>
      <c r="I92" s="34" t="str">
        <f t="shared" si="13"/>
        <v/>
      </c>
      <c r="J92" s="34" t="str">
        <f t="shared" si="3"/>
        <v/>
      </c>
      <c r="K92" s="35" t="str">
        <f t="shared" si="7"/>
        <v/>
      </c>
      <c r="L92" s="38" t="str">
        <f t="shared" si="14"/>
        <v/>
      </c>
      <c r="M92" s="38" t="str">
        <f t="shared" si="15"/>
        <v/>
      </c>
      <c r="N92" s="38" t="str">
        <f t="shared" si="16"/>
        <v/>
      </c>
      <c r="O92" s="39"/>
    </row>
    <row r="93" spans="2:15">
      <c r="B93" s="33" t="str">
        <f t="shared" si="4"/>
        <v/>
      </c>
      <c r="C93" s="33" t="str">
        <f t="shared" si="5"/>
        <v/>
      </c>
      <c r="D93" s="34" t="str">
        <f t="shared" si="6"/>
        <v/>
      </c>
      <c r="E93" s="34" t="str">
        <f t="shared" si="17"/>
        <v/>
      </c>
      <c r="F93" s="34" t="str">
        <f t="shared" si="10"/>
        <v/>
      </c>
      <c r="G93" s="34" t="str">
        <f t="shared" si="11"/>
        <v/>
      </c>
      <c r="H93" s="34" t="str">
        <f t="shared" si="12"/>
        <v/>
      </c>
      <c r="I93" s="34" t="str">
        <f t="shared" si="13"/>
        <v/>
      </c>
      <c r="J93" s="34" t="str">
        <f t="shared" si="3"/>
        <v/>
      </c>
      <c r="K93" s="35" t="str">
        <f t="shared" si="7"/>
        <v/>
      </c>
      <c r="L93" s="38" t="str">
        <f t="shared" si="14"/>
        <v/>
      </c>
      <c r="M93" s="38" t="str">
        <f t="shared" si="15"/>
        <v/>
      </c>
      <c r="N93" s="38" t="str">
        <f t="shared" si="16"/>
        <v/>
      </c>
      <c r="O93" s="39"/>
    </row>
    <row r="94" spans="2:15">
      <c r="B94" s="33" t="str">
        <f t="shared" si="4"/>
        <v/>
      </c>
      <c r="C94" s="33" t="str">
        <f t="shared" si="5"/>
        <v/>
      </c>
      <c r="D94" s="34" t="str">
        <f t="shared" si="6"/>
        <v/>
      </c>
      <c r="E94" s="34" t="str">
        <f t="shared" si="17"/>
        <v/>
      </c>
      <c r="F94" s="34" t="str">
        <f t="shared" si="10"/>
        <v/>
      </c>
      <c r="G94" s="34" t="str">
        <f t="shared" si="11"/>
        <v/>
      </c>
      <c r="H94" s="34" t="str">
        <f t="shared" si="12"/>
        <v/>
      </c>
      <c r="I94" s="34" t="str">
        <f t="shared" si="13"/>
        <v/>
      </c>
      <c r="J94" s="34" t="str">
        <f t="shared" si="3"/>
        <v/>
      </c>
      <c r="K94" s="35" t="str">
        <f t="shared" si="7"/>
        <v/>
      </c>
      <c r="L94" s="38" t="str">
        <f t="shared" si="14"/>
        <v/>
      </c>
      <c r="M94" s="38" t="str">
        <f t="shared" si="15"/>
        <v/>
      </c>
      <c r="N94" s="38" t="str">
        <f t="shared" si="16"/>
        <v/>
      </c>
      <c r="O94" s="39"/>
    </row>
    <row r="95" spans="2:15">
      <c r="B95" s="33" t="str">
        <f t="shared" si="4"/>
        <v/>
      </c>
      <c r="C95" s="33" t="str">
        <f t="shared" si="5"/>
        <v/>
      </c>
      <c r="D95" s="34" t="str">
        <f t="shared" si="6"/>
        <v/>
      </c>
      <c r="E95" s="34" t="str">
        <f t="shared" si="17"/>
        <v/>
      </c>
      <c r="F95" s="34" t="str">
        <f t="shared" si="10"/>
        <v/>
      </c>
      <c r="G95" s="34" t="str">
        <f t="shared" si="11"/>
        <v/>
      </c>
      <c r="H95" s="34" t="str">
        <f t="shared" si="12"/>
        <v/>
      </c>
      <c r="I95" s="34" t="str">
        <f t="shared" si="13"/>
        <v/>
      </c>
      <c r="J95" s="34" t="str">
        <f t="shared" si="3"/>
        <v/>
      </c>
      <c r="K95" s="35" t="str">
        <f t="shared" si="7"/>
        <v/>
      </c>
      <c r="L95" s="38" t="str">
        <f t="shared" si="14"/>
        <v/>
      </c>
      <c r="M95" s="38" t="str">
        <f t="shared" si="15"/>
        <v/>
      </c>
      <c r="N95" s="38" t="str">
        <f t="shared" si="16"/>
        <v/>
      </c>
      <c r="O95" s="39"/>
    </row>
    <row r="96" spans="2:15">
      <c r="B96" s="33" t="str">
        <f t="shared" si="4"/>
        <v/>
      </c>
      <c r="C96" s="33" t="str">
        <f t="shared" si="5"/>
        <v/>
      </c>
      <c r="D96" s="34" t="str">
        <f t="shared" si="6"/>
        <v/>
      </c>
      <c r="E96" s="34" t="str">
        <f t="shared" si="17"/>
        <v/>
      </c>
      <c r="F96" s="34" t="str">
        <f t="shared" si="10"/>
        <v/>
      </c>
      <c r="G96" s="34" t="str">
        <f t="shared" si="11"/>
        <v/>
      </c>
      <c r="H96" s="34" t="str">
        <f t="shared" si="12"/>
        <v/>
      </c>
      <c r="I96" s="34" t="str">
        <f t="shared" si="13"/>
        <v/>
      </c>
      <c r="J96" s="34" t="str">
        <f t="shared" si="3"/>
        <v/>
      </c>
      <c r="K96" s="35" t="str">
        <f t="shared" si="7"/>
        <v/>
      </c>
      <c r="L96" s="38" t="str">
        <f t="shared" si="14"/>
        <v/>
      </c>
      <c r="M96" s="38" t="str">
        <f t="shared" si="15"/>
        <v/>
      </c>
      <c r="N96" s="38" t="str">
        <f t="shared" si="16"/>
        <v/>
      </c>
      <c r="O96" s="39"/>
    </row>
    <row r="97" spans="2:15">
      <c r="B97" s="33" t="str">
        <f t="shared" si="4"/>
        <v/>
      </c>
      <c r="C97" s="33" t="str">
        <f t="shared" si="5"/>
        <v/>
      </c>
      <c r="D97" s="34" t="str">
        <f t="shared" si="6"/>
        <v/>
      </c>
      <c r="E97" s="34" t="str">
        <f t="shared" si="17"/>
        <v/>
      </c>
      <c r="F97" s="34" t="str">
        <f t="shared" si="10"/>
        <v/>
      </c>
      <c r="G97" s="34" t="str">
        <f t="shared" si="11"/>
        <v/>
      </c>
      <c r="H97" s="34" t="str">
        <f t="shared" si="12"/>
        <v/>
      </c>
      <c r="I97" s="34" t="str">
        <f t="shared" si="13"/>
        <v/>
      </c>
      <c r="J97" s="34" t="str">
        <f t="shared" si="3"/>
        <v/>
      </c>
      <c r="K97" s="35" t="str">
        <f t="shared" si="7"/>
        <v/>
      </c>
      <c r="L97" s="38" t="str">
        <f t="shared" si="14"/>
        <v/>
      </c>
      <c r="M97" s="38" t="str">
        <f t="shared" si="15"/>
        <v/>
      </c>
      <c r="N97" s="38" t="str">
        <f t="shared" si="16"/>
        <v/>
      </c>
      <c r="O97" s="39"/>
    </row>
    <row r="98" spans="2:15">
      <c r="B98" s="33" t="str">
        <f t="shared" si="4"/>
        <v/>
      </c>
      <c r="C98" s="33" t="str">
        <f t="shared" si="5"/>
        <v/>
      </c>
      <c r="D98" s="34" t="str">
        <f t="shared" si="6"/>
        <v/>
      </c>
      <c r="E98" s="34" t="str">
        <f t="shared" si="17"/>
        <v/>
      </c>
      <c r="F98" s="34" t="str">
        <f t="shared" si="10"/>
        <v/>
      </c>
      <c r="G98" s="34" t="str">
        <f t="shared" si="11"/>
        <v/>
      </c>
      <c r="H98" s="34" t="str">
        <f t="shared" si="12"/>
        <v/>
      </c>
      <c r="I98" s="34" t="str">
        <f t="shared" si="13"/>
        <v/>
      </c>
      <c r="J98" s="34" t="str">
        <f t="shared" si="3"/>
        <v/>
      </c>
      <c r="K98" s="35" t="str">
        <f t="shared" si="7"/>
        <v/>
      </c>
      <c r="L98" s="38" t="str">
        <f t="shared" si="14"/>
        <v/>
      </c>
      <c r="M98" s="38" t="str">
        <f t="shared" si="15"/>
        <v/>
      </c>
      <c r="N98" s="38" t="str">
        <f t="shared" si="16"/>
        <v/>
      </c>
      <c r="O98" s="39"/>
    </row>
    <row r="99" spans="2:15">
      <c r="B99" s="33" t="str">
        <f t="shared" si="4"/>
        <v/>
      </c>
      <c r="C99" s="33" t="str">
        <f t="shared" si="5"/>
        <v/>
      </c>
      <c r="D99" s="34" t="str">
        <f t="shared" si="6"/>
        <v/>
      </c>
      <c r="E99" s="34" t="str">
        <f t="shared" si="17"/>
        <v/>
      </c>
      <c r="F99" s="34" t="str">
        <f t="shared" si="10"/>
        <v/>
      </c>
      <c r="G99" s="34" t="str">
        <f t="shared" si="11"/>
        <v/>
      </c>
      <c r="H99" s="34" t="str">
        <f t="shared" si="12"/>
        <v/>
      </c>
      <c r="I99" s="34" t="str">
        <f t="shared" si="13"/>
        <v/>
      </c>
      <c r="J99" s="34" t="str">
        <f t="shared" si="3"/>
        <v/>
      </c>
      <c r="K99" s="35" t="str">
        <f t="shared" si="7"/>
        <v/>
      </c>
      <c r="L99" s="38" t="str">
        <f t="shared" si="14"/>
        <v/>
      </c>
      <c r="M99" s="38" t="str">
        <f t="shared" si="15"/>
        <v/>
      </c>
      <c r="N99" s="38" t="str">
        <f t="shared" si="16"/>
        <v/>
      </c>
      <c r="O99" s="39"/>
    </row>
    <row r="100" spans="2:15">
      <c r="B100" s="33" t="str">
        <f t="shared" si="4"/>
        <v/>
      </c>
      <c r="C100" s="33" t="str">
        <f t="shared" si="5"/>
        <v/>
      </c>
      <c r="D100" s="34" t="str">
        <f t="shared" si="6"/>
        <v/>
      </c>
      <c r="E100" s="34" t="str">
        <f t="shared" ref="E100:E131" si="18">IFERROR(D100*$D$7*(1-$C$10),"")</f>
        <v/>
      </c>
      <c r="F100" s="34" t="str">
        <f t="shared" si="10"/>
        <v/>
      </c>
      <c r="G100" s="34" t="str">
        <f t="shared" si="11"/>
        <v/>
      </c>
      <c r="H100" s="34" t="str">
        <f t="shared" si="12"/>
        <v/>
      </c>
      <c r="I100" s="34" t="str">
        <f t="shared" si="13"/>
        <v/>
      </c>
      <c r="J100" s="34" t="str">
        <f t="shared" ref="J100:J135" si="19">IFERROR(I100-H100,"")</f>
        <v/>
      </c>
      <c r="K100" s="35" t="str">
        <f t="shared" si="7"/>
        <v/>
      </c>
      <c r="L100" s="38" t="str">
        <f t="shared" si="14"/>
        <v/>
      </c>
      <c r="M100" s="38" t="str">
        <f t="shared" si="15"/>
        <v/>
      </c>
      <c r="N100" s="38" t="str">
        <f t="shared" si="16"/>
        <v/>
      </c>
      <c r="O100" s="39"/>
    </row>
    <row r="101" spans="2:15">
      <c r="B101" s="33" t="str">
        <f t="shared" ref="B101:B135" si="20">IF(J100&gt;0,"",B100+1)</f>
        <v/>
      </c>
      <c r="C101" s="33" t="str">
        <f t="shared" ref="C101:C135" si="21">IF(J100&gt;0,"",C100+1)</f>
        <v/>
      </c>
      <c r="D101" s="34" t="str">
        <f t="shared" ref="D101:D135" si="22">IFERROR(IF(J100&gt;0,"",D100*(1+$F$7)),"")</f>
        <v/>
      </c>
      <c r="E101" s="34" t="str">
        <f t="shared" si="18"/>
        <v/>
      </c>
      <c r="F101" s="34" t="str">
        <f t="shared" ref="F101:F135" si="23">IF(J100&lt;0,F100+E101+G101,"")</f>
        <v/>
      </c>
      <c r="G101" s="34" t="str">
        <f t="shared" si="11"/>
        <v/>
      </c>
      <c r="H101" s="34" t="str">
        <f t="shared" si="12"/>
        <v/>
      </c>
      <c r="I101" s="34" t="str">
        <f t="shared" si="13"/>
        <v/>
      </c>
      <c r="J101" s="34" t="str">
        <f t="shared" si="19"/>
        <v/>
      </c>
      <c r="K101" s="35" t="str">
        <f t="shared" ref="K101:K135" si="24">B101</f>
        <v/>
      </c>
      <c r="L101" s="38" t="str">
        <f t="shared" si="14"/>
        <v/>
      </c>
      <c r="M101" s="38" t="str">
        <f t="shared" si="15"/>
        <v/>
      </c>
      <c r="N101" s="38" t="str">
        <f t="shared" si="16"/>
        <v/>
      </c>
      <c r="O101" s="39"/>
    </row>
    <row r="102" spans="2:15">
      <c r="B102" s="33" t="str">
        <f t="shared" si="20"/>
        <v/>
      </c>
      <c r="C102" s="33" t="str">
        <f t="shared" si="21"/>
        <v/>
      </c>
      <c r="D102" s="34" t="str">
        <f t="shared" si="22"/>
        <v/>
      </c>
      <c r="E102" s="34" t="str">
        <f t="shared" si="18"/>
        <v/>
      </c>
      <c r="F102" s="34" t="str">
        <f t="shared" si="23"/>
        <v/>
      </c>
      <c r="G102" s="34" t="str">
        <f t="shared" ref="G102:G135" si="25">IF(J101&lt;0,F101*$B$10,"")</f>
        <v/>
      </c>
      <c r="H102" s="34" t="str">
        <f t="shared" ref="H102:H135" si="26">IFERROR(D102*$E$10*(1+$C$10),"")</f>
        <v/>
      </c>
      <c r="I102" s="34" t="str">
        <f t="shared" ref="I102:I135" si="27">IFERROR(F102*$D$10,"")</f>
        <v/>
      </c>
      <c r="J102" s="34" t="str">
        <f t="shared" si="19"/>
        <v/>
      </c>
      <c r="K102" s="35" t="str">
        <f t="shared" si="24"/>
        <v/>
      </c>
      <c r="L102" s="38" t="str">
        <f t="shared" ref="L102:L135" si="28">IFERROR(L101+E102,"")</f>
        <v/>
      </c>
      <c r="M102" s="38" t="str">
        <f t="shared" ref="M102:M135" si="29">F102</f>
        <v/>
      </c>
      <c r="N102" s="38" t="str">
        <f t="shared" ref="N102:N135" si="30">IFERROR(N101+G102,"")</f>
        <v/>
      </c>
      <c r="O102" s="39"/>
    </row>
    <row r="103" spans="2:15">
      <c r="B103" s="33" t="str">
        <f t="shared" si="20"/>
        <v/>
      </c>
      <c r="C103" s="33" t="str">
        <f t="shared" si="21"/>
        <v/>
      </c>
      <c r="D103" s="34" t="str">
        <f t="shared" si="22"/>
        <v/>
      </c>
      <c r="E103" s="34" t="str">
        <f t="shared" si="18"/>
        <v/>
      </c>
      <c r="F103" s="34" t="str">
        <f t="shared" si="23"/>
        <v/>
      </c>
      <c r="G103" s="34" t="str">
        <f t="shared" si="25"/>
        <v/>
      </c>
      <c r="H103" s="34" t="str">
        <f t="shared" si="26"/>
        <v/>
      </c>
      <c r="I103" s="34" t="str">
        <f t="shared" si="27"/>
        <v/>
      </c>
      <c r="J103" s="34" t="str">
        <f t="shared" si="19"/>
        <v/>
      </c>
      <c r="K103" s="35" t="str">
        <f t="shared" si="24"/>
        <v/>
      </c>
      <c r="L103" s="38" t="str">
        <f t="shared" si="28"/>
        <v/>
      </c>
      <c r="M103" s="38" t="str">
        <f t="shared" si="29"/>
        <v/>
      </c>
      <c r="N103" s="38" t="str">
        <f t="shared" si="30"/>
        <v/>
      </c>
      <c r="O103" s="39"/>
    </row>
    <row r="104" spans="2:15">
      <c r="B104" s="33" t="str">
        <f t="shared" si="20"/>
        <v/>
      </c>
      <c r="C104" s="33" t="str">
        <f t="shared" si="21"/>
        <v/>
      </c>
      <c r="D104" s="34" t="str">
        <f t="shared" si="22"/>
        <v/>
      </c>
      <c r="E104" s="34" t="str">
        <f t="shared" si="18"/>
        <v/>
      </c>
      <c r="F104" s="34" t="str">
        <f t="shared" si="23"/>
        <v/>
      </c>
      <c r="G104" s="34" t="str">
        <f t="shared" si="25"/>
        <v/>
      </c>
      <c r="H104" s="34" t="str">
        <f t="shared" si="26"/>
        <v/>
      </c>
      <c r="I104" s="34" t="str">
        <f t="shared" si="27"/>
        <v/>
      </c>
      <c r="J104" s="34" t="str">
        <f t="shared" si="19"/>
        <v/>
      </c>
      <c r="K104" s="35" t="str">
        <f t="shared" si="24"/>
        <v/>
      </c>
      <c r="L104" s="38" t="str">
        <f t="shared" si="28"/>
        <v/>
      </c>
      <c r="M104" s="38" t="str">
        <f t="shared" si="29"/>
        <v/>
      </c>
      <c r="N104" s="38" t="str">
        <f t="shared" si="30"/>
        <v/>
      </c>
      <c r="O104" s="39"/>
    </row>
    <row r="105" spans="2:15">
      <c r="B105" s="33" t="str">
        <f t="shared" si="20"/>
        <v/>
      </c>
      <c r="C105" s="33" t="str">
        <f t="shared" si="21"/>
        <v/>
      </c>
      <c r="D105" s="34" t="str">
        <f t="shared" si="22"/>
        <v/>
      </c>
      <c r="E105" s="34" t="str">
        <f t="shared" si="18"/>
        <v/>
      </c>
      <c r="F105" s="34" t="str">
        <f t="shared" si="23"/>
        <v/>
      </c>
      <c r="G105" s="34" t="str">
        <f t="shared" si="25"/>
        <v/>
      </c>
      <c r="H105" s="34" t="str">
        <f t="shared" si="26"/>
        <v/>
      </c>
      <c r="I105" s="34" t="str">
        <f t="shared" si="27"/>
        <v/>
      </c>
      <c r="J105" s="34" t="str">
        <f t="shared" si="19"/>
        <v/>
      </c>
      <c r="K105" s="35" t="str">
        <f t="shared" si="24"/>
        <v/>
      </c>
      <c r="L105" s="38" t="str">
        <f t="shared" si="28"/>
        <v/>
      </c>
      <c r="M105" s="38" t="str">
        <f t="shared" si="29"/>
        <v/>
      </c>
      <c r="N105" s="38" t="str">
        <f t="shared" si="30"/>
        <v/>
      </c>
      <c r="O105" s="39"/>
    </row>
    <row r="106" spans="2:15">
      <c r="B106" s="33" t="str">
        <f t="shared" si="20"/>
        <v/>
      </c>
      <c r="C106" s="33" t="str">
        <f t="shared" si="21"/>
        <v/>
      </c>
      <c r="D106" s="34" t="str">
        <f t="shared" si="22"/>
        <v/>
      </c>
      <c r="E106" s="34" t="str">
        <f t="shared" si="18"/>
        <v/>
      </c>
      <c r="F106" s="34" t="str">
        <f t="shared" si="23"/>
        <v/>
      </c>
      <c r="G106" s="34" t="str">
        <f t="shared" si="25"/>
        <v/>
      </c>
      <c r="H106" s="34" t="str">
        <f t="shared" si="26"/>
        <v/>
      </c>
      <c r="I106" s="34" t="str">
        <f t="shared" si="27"/>
        <v/>
      </c>
      <c r="J106" s="34" t="str">
        <f t="shared" si="19"/>
        <v/>
      </c>
      <c r="K106" s="35" t="str">
        <f t="shared" si="24"/>
        <v/>
      </c>
      <c r="L106" s="38" t="str">
        <f t="shared" si="28"/>
        <v/>
      </c>
      <c r="M106" s="38" t="str">
        <f t="shared" si="29"/>
        <v/>
      </c>
      <c r="N106" s="38" t="str">
        <f t="shared" si="30"/>
        <v/>
      </c>
      <c r="O106" s="39"/>
    </row>
    <row r="107" spans="2:15">
      <c r="B107" s="33" t="str">
        <f t="shared" si="20"/>
        <v/>
      </c>
      <c r="C107" s="33" t="str">
        <f t="shared" si="21"/>
        <v/>
      </c>
      <c r="D107" s="34" t="str">
        <f t="shared" si="22"/>
        <v/>
      </c>
      <c r="E107" s="34" t="str">
        <f t="shared" si="18"/>
        <v/>
      </c>
      <c r="F107" s="34" t="str">
        <f t="shared" si="23"/>
        <v/>
      </c>
      <c r="G107" s="34" t="str">
        <f t="shared" si="25"/>
        <v/>
      </c>
      <c r="H107" s="34" t="str">
        <f t="shared" si="26"/>
        <v/>
      </c>
      <c r="I107" s="34" t="str">
        <f t="shared" si="27"/>
        <v/>
      </c>
      <c r="J107" s="34" t="str">
        <f t="shared" si="19"/>
        <v/>
      </c>
      <c r="K107" s="35" t="str">
        <f t="shared" si="24"/>
        <v/>
      </c>
      <c r="L107" s="38" t="str">
        <f t="shared" si="28"/>
        <v/>
      </c>
      <c r="M107" s="38" t="str">
        <f t="shared" si="29"/>
        <v/>
      </c>
      <c r="N107" s="38" t="str">
        <f t="shared" si="30"/>
        <v/>
      </c>
      <c r="O107" s="39"/>
    </row>
    <row r="108" spans="2:15">
      <c r="B108" s="33" t="str">
        <f t="shared" si="20"/>
        <v/>
      </c>
      <c r="C108" s="33" t="str">
        <f t="shared" si="21"/>
        <v/>
      </c>
      <c r="D108" s="34" t="str">
        <f t="shared" si="22"/>
        <v/>
      </c>
      <c r="E108" s="34" t="str">
        <f t="shared" si="18"/>
        <v/>
      </c>
      <c r="F108" s="34" t="str">
        <f t="shared" si="23"/>
        <v/>
      </c>
      <c r="G108" s="34" t="str">
        <f t="shared" si="25"/>
        <v/>
      </c>
      <c r="H108" s="34" t="str">
        <f t="shared" si="26"/>
        <v/>
      </c>
      <c r="I108" s="34" t="str">
        <f t="shared" si="27"/>
        <v/>
      </c>
      <c r="J108" s="34" t="str">
        <f t="shared" si="19"/>
        <v/>
      </c>
      <c r="K108" s="35" t="str">
        <f t="shared" si="24"/>
        <v/>
      </c>
      <c r="L108" s="38" t="str">
        <f t="shared" si="28"/>
        <v/>
      </c>
      <c r="M108" s="38" t="str">
        <f t="shared" si="29"/>
        <v/>
      </c>
      <c r="N108" s="38" t="str">
        <f t="shared" si="30"/>
        <v/>
      </c>
      <c r="O108" s="39"/>
    </row>
    <row r="109" spans="2:15">
      <c r="B109" s="33" t="str">
        <f t="shared" si="20"/>
        <v/>
      </c>
      <c r="C109" s="33" t="str">
        <f t="shared" si="21"/>
        <v/>
      </c>
      <c r="D109" s="34" t="str">
        <f t="shared" si="22"/>
        <v/>
      </c>
      <c r="E109" s="34" t="str">
        <f t="shared" si="18"/>
        <v/>
      </c>
      <c r="F109" s="34" t="str">
        <f t="shared" si="23"/>
        <v/>
      </c>
      <c r="G109" s="34" t="str">
        <f t="shared" si="25"/>
        <v/>
      </c>
      <c r="H109" s="34" t="str">
        <f t="shared" si="26"/>
        <v/>
      </c>
      <c r="I109" s="34" t="str">
        <f t="shared" si="27"/>
        <v/>
      </c>
      <c r="J109" s="34" t="str">
        <f t="shared" si="19"/>
        <v/>
      </c>
      <c r="K109" s="35" t="str">
        <f t="shared" si="24"/>
        <v/>
      </c>
      <c r="L109" s="38" t="str">
        <f t="shared" si="28"/>
        <v/>
      </c>
      <c r="M109" s="38" t="str">
        <f t="shared" si="29"/>
        <v/>
      </c>
      <c r="N109" s="38" t="str">
        <f t="shared" si="30"/>
        <v/>
      </c>
      <c r="O109" s="39"/>
    </row>
    <row r="110" spans="2:15">
      <c r="B110" s="33" t="str">
        <f t="shared" si="20"/>
        <v/>
      </c>
      <c r="C110" s="33" t="str">
        <f t="shared" si="21"/>
        <v/>
      </c>
      <c r="D110" s="34" t="str">
        <f t="shared" si="22"/>
        <v/>
      </c>
      <c r="E110" s="34" t="str">
        <f t="shared" si="18"/>
        <v/>
      </c>
      <c r="F110" s="34" t="str">
        <f t="shared" si="23"/>
        <v/>
      </c>
      <c r="G110" s="34" t="str">
        <f t="shared" si="25"/>
        <v/>
      </c>
      <c r="H110" s="34" t="str">
        <f t="shared" si="26"/>
        <v/>
      </c>
      <c r="I110" s="34" t="str">
        <f t="shared" si="27"/>
        <v/>
      </c>
      <c r="J110" s="34" t="str">
        <f t="shared" si="19"/>
        <v/>
      </c>
      <c r="K110" s="35" t="str">
        <f t="shared" si="24"/>
        <v/>
      </c>
      <c r="L110" s="38" t="str">
        <f t="shared" si="28"/>
        <v/>
      </c>
      <c r="M110" s="38" t="str">
        <f t="shared" si="29"/>
        <v/>
      </c>
      <c r="N110" s="38" t="str">
        <f t="shared" si="30"/>
        <v/>
      </c>
      <c r="O110" s="39"/>
    </row>
    <row r="111" spans="2:15">
      <c r="B111" s="33" t="str">
        <f t="shared" si="20"/>
        <v/>
      </c>
      <c r="C111" s="33" t="str">
        <f t="shared" si="21"/>
        <v/>
      </c>
      <c r="D111" s="34" t="str">
        <f t="shared" si="22"/>
        <v/>
      </c>
      <c r="E111" s="34" t="str">
        <f t="shared" si="18"/>
        <v/>
      </c>
      <c r="F111" s="34" t="str">
        <f t="shared" si="23"/>
        <v/>
      </c>
      <c r="G111" s="34" t="str">
        <f t="shared" si="25"/>
        <v/>
      </c>
      <c r="H111" s="34" t="str">
        <f t="shared" si="26"/>
        <v/>
      </c>
      <c r="I111" s="34" t="str">
        <f t="shared" si="27"/>
        <v/>
      </c>
      <c r="J111" s="34" t="str">
        <f t="shared" si="19"/>
        <v/>
      </c>
      <c r="K111" s="35" t="str">
        <f t="shared" si="24"/>
        <v/>
      </c>
      <c r="L111" s="38" t="str">
        <f t="shared" si="28"/>
        <v/>
      </c>
      <c r="M111" s="38" t="str">
        <f t="shared" si="29"/>
        <v/>
      </c>
      <c r="N111" s="38" t="str">
        <f t="shared" si="30"/>
        <v/>
      </c>
      <c r="O111" s="39"/>
    </row>
    <row r="112" spans="2:15">
      <c r="B112" s="33" t="str">
        <f t="shared" si="20"/>
        <v/>
      </c>
      <c r="C112" s="33" t="str">
        <f t="shared" si="21"/>
        <v/>
      </c>
      <c r="D112" s="34" t="str">
        <f t="shared" si="22"/>
        <v/>
      </c>
      <c r="E112" s="34" t="str">
        <f t="shared" si="18"/>
        <v/>
      </c>
      <c r="F112" s="34" t="str">
        <f t="shared" si="23"/>
        <v/>
      </c>
      <c r="G112" s="34" t="str">
        <f t="shared" si="25"/>
        <v/>
      </c>
      <c r="H112" s="34" t="str">
        <f t="shared" si="26"/>
        <v/>
      </c>
      <c r="I112" s="34" t="str">
        <f t="shared" si="27"/>
        <v/>
      </c>
      <c r="J112" s="34" t="str">
        <f t="shared" si="19"/>
        <v/>
      </c>
      <c r="K112" s="35" t="str">
        <f t="shared" si="24"/>
        <v/>
      </c>
      <c r="L112" s="38" t="str">
        <f t="shared" si="28"/>
        <v/>
      </c>
      <c r="M112" s="38" t="str">
        <f t="shared" si="29"/>
        <v/>
      </c>
      <c r="N112" s="38" t="str">
        <f t="shared" si="30"/>
        <v/>
      </c>
      <c r="O112" s="39"/>
    </row>
    <row r="113" spans="2:15">
      <c r="B113" s="33" t="str">
        <f t="shared" si="20"/>
        <v/>
      </c>
      <c r="C113" s="33" t="str">
        <f t="shared" si="21"/>
        <v/>
      </c>
      <c r="D113" s="34" t="str">
        <f t="shared" si="22"/>
        <v/>
      </c>
      <c r="E113" s="34" t="str">
        <f t="shared" si="18"/>
        <v/>
      </c>
      <c r="F113" s="34" t="str">
        <f t="shared" si="23"/>
        <v/>
      </c>
      <c r="G113" s="34" t="str">
        <f t="shared" si="25"/>
        <v/>
      </c>
      <c r="H113" s="34" t="str">
        <f t="shared" si="26"/>
        <v/>
      </c>
      <c r="I113" s="34" t="str">
        <f t="shared" si="27"/>
        <v/>
      </c>
      <c r="J113" s="34" t="str">
        <f t="shared" si="19"/>
        <v/>
      </c>
      <c r="K113" s="35" t="str">
        <f t="shared" si="24"/>
        <v/>
      </c>
      <c r="L113" s="38" t="str">
        <f t="shared" si="28"/>
        <v/>
      </c>
      <c r="M113" s="38" t="str">
        <f t="shared" si="29"/>
        <v/>
      </c>
      <c r="N113" s="38" t="str">
        <f t="shared" si="30"/>
        <v/>
      </c>
      <c r="O113" s="39"/>
    </row>
    <row r="114" spans="2:15">
      <c r="B114" s="33" t="str">
        <f t="shared" si="20"/>
        <v/>
      </c>
      <c r="C114" s="33" t="str">
        <f t="shared" si="21"/>
        <v/>
      </c>
      <c r="D114" s="34" t="str">
        <f t="shared" si="22"/>
        <v/>
      </c>
      <c r="E114" s="34" t="str">
        <f t="shared" si="18"/>
        <v/>
      </c>
      <c r="F114" s="34" t="str">
        <f t="shared" si="23"/>
        <v/>
      </c>
      <c r="G114" s="34" t="str">
        <f t="shared" si="25"/>
        <v/>
      </c>
      <c r="H114" s="34" t="str">
        <f t="shared" si="26"/>
        <v/>
      </c>
      <c r="I114" s="34" t="str">
        <f t="shared" si="27"/>
        <v/>
      </c>
      <c r="J114" s="34" t="str">
        <f t="shared" si="19"/>
        <v/>
      </c>
      <c r="K114" s="35" t="str">
        <f t="shared" si="24"/>
        <v/>
      </c>
      <c r="L114" s="38" t="str">
        <f t="shared" si="28"/>
        <v/>
      </c>
      <c r="M114" s="38" t="str">
        <f t="shared" si="29"/>
        <v/>
      </c>
      <c r="N114" s="38" t="str">
        <f t="shared" si="30"/>
        <v/>
      </c>
      <c r="O114" s="39"/>
    </row>
    <row r="115" spans="2:15">
      <c r="B115" s="33" t="str">
        <f t="shared" si="20"/>
        <v/>
      </c>
      <c r="C115" s="33" t="str">
        <f t="shared" si="21"/>
        <v/>
      </c>
      <c r="D115" s="34" t="str">
        <f t="shared" si="22"/>
        <v/>
      </c>
      <c r="E115" s="34" t="str">
        <f t="shared" si="18"/>
        <v/>
      </c>
      <c r="F115" s="34" t="str">
        <f t="shared" si="23"/>
        <v/>
      </c>
      <c r="G115" s="34" t="str">
        <f t="shared" si="25"/>
        <v/>
      </c>
      <c r="H115" s="34" t="str">
        <f t="shared" si="26"/>
        <v/>
      </c>
      <c r="I115" s="34" t="str">
        <f t="shared" si="27"/>
        <v/>
      </c>
      <c r="J115" s="34" t="str">
        <f t="shared" si="19"/>
        <v/>
      </c>
      <c r="K115" s="35" t="str">
        <f t="shared" si="24"/>
        <v/>
      </c>
      <c r="L115" s="38" t="str">
        <f t="shared" si="28"/>
        <v/>
      </c>
      <c r="M115" s="38" t="str">
        <f t="shared" si="29"/>
        <v/>
      </c>
      <c r="N115" s="38" t="str">
        <f t="shared" si="30"/>
        <v/>
      </c>
      <c r="O115" s="39"/>
    </row>
    <row r="116" spans="2:15">
      <c r="B116" s="33" t="str">
        <f t="shared" si="20"/>
        <v/>
      </c>
      <c r="C116" s="33" t="str">
        <f t="shared" si="21"/>
        <v/>
      </c>
      <c r="D116" s="34" t="str">
        <f t="shared" si="22"/>
        <v/>
      </c>
      <c r="E116" s="34" t="str">
        <f t="shared" si="18"/>
        <v/>
      </c>
      <c r="F116" s="34" t="str">
        <f t="shared" si="23"/>
        <v/>
      </c>
      <c r="G116" s="34" t="str">
        <f t="shared" si="25"/>
        <v/>
      </c>
      <c r="H116" s="34" t="str">
        <f t="shared" si="26"/>
        <v/>
      </c>
      <c r="I116" s="34" t="str">
        <f t="shared" si="27"/>
        <v/>
      </c>
      <c r="J116" s="34" t="str">
        <f t="shared" si="19"/>
        <v/>
      </c>
      <c r="K116" s="35" t="str">
        <f t="shared" si="24"/>
        <v/>
      </c>
      <c r="L116" s="38" t="str">
        <f t="shared" si="28"/>
        <v/>
      </c>
      <c r="M116" s="38" t="str">
        <f t="shared" si="29"/>
        <v/>
      </c>
      <c r="N116" s="38" t="str">
        <f t="shared" si="30"/>
        <v/>
      </c>
      <c r="O116" s="39"/>
    </row>
    <row r="117" spans="2:15">
      <c r="B117" s="33" t="str">
        <f t="shared" si="20"/>
        <v/>
      </c>
      <c r="C117" s="33" t="str">
        <f t="shared" si="21"/>
        <v/>
      </c>
      <c r="D117" s="34" t="str">
        <f t="shared" si="22"/>
        <v/>
      </c>
      <c r="E117" s="34" t="str">
        <f t="shared" si="18"/>
        <v/>
      </c>
      <c r="F117" s="34" t="str">
        <f t="shared" si="23"/>
        <v/>
      </c>
      <c r="G117" s="34" t="str">
        <f t="shared" si="25"/>
        <v/>
      </c>
      <c r="H117" s="34" t="str">
        <f t="shared" si="26"/>
        <v/>
      </c>
      <c r="I117" s="34" t="str">
        <f t="shared" si="27"/>
        <v/>
      </c>
      <c r="J117" s="34" t="str">
        <f t="shared" si="19"/>
        <v/>
      </c>
      <c r="K117" s="35" t="str">
        <f t="shared" si="24"/>
        <v/>
      </c>
      <c r="L117" s="38" t="str">
        <f t="shared" si="28"/>
        <v/>
      </c>
      <c r="M117" s="38" t="str">
        <f t="shared" si="29"/>
        <v/>
      </c>
      <c r="N117" s="38" t="str">
        <f t="shared" si="30"/>
        <v/>
      </c>
      <c r="O117" s="39"/>
    </row>
    <row r="118" spans="2:15">
      <c r="B118" s="33" t="str">
        <f t="shared" si="20"/>
        <v/>
      </c>
      <c r="C118" s="33" t="str">
        <f t="shared" si="21"/>
        <v/>
      </c>
      <c r="D118" s="34" t="str">
        <f t="shared" si="22"/>
        <v/>
      </c>
      <c r="E118" s="34" t="str">
        <f t="shared" si="18"/>
        <v/>
      </c>
      <c r="F118" s="34" t="str">
        <f t="shared" si="23"/>
        <v/>
      </c>
      <c r="G118" s="34" t="str">
        <f t="shared" si="25"/>
        <v/>
      </c>
      <c r="H118" s="34" t="str">
        <f t="shared" si="26"/>
        <v/>
      </c>
      <c r="I118" s="34" t="str">
        <f t="shared" si="27"/>
        <v/>
      </c>
      <c r="J118" s="34" t="str">
        <f t="shared" si="19"/>
        <v/>
      </c>
      <c r="K118" s="35" t="str">
        <f t="shared" si="24"/>
        <v/>
      </c>
      <c r="L118" s="38" t="str">
        <f t="shared" si="28"/>
        <v/>
      </c>
      <c r="M118" s="38" t="str">
        <f t="shared" si="29"/>
        <v/>
      </c>
      <c r="N118" s="38" t="str">
        <f t="shared" si="30"/>
        <v/>
      </c>
      <c r="O118" s="39"/>
    </row>
    <row r="119" spans="2:15">
      <c r="B119" s="33" t="str">
        <f t="shared" si="20"/>
        <v/>
      </c>
      <c r="C119" s="33" t="str">
        <f t="shared" si="21"/>
        <v/>
      </c>
      <c r="D119" s="34" t="str">
        <f t="shared" si="22"/>
        <v/>
      </c>
      <c r="E119" s="34" t="str">
        <f t="shared" si="18"/>
        <v/>
      </c>
      <c r="F119" s="34" t="str">
        <f t="shared" si="23"/>
        <v/>
      </c>
      <c r="G119" s="34" t="str">
        <f t="shared" si="25"/>
        <v/>
      </c>
      <c r="H119" s="34" t="str">
        <f t="shared" si="26"/>
        <v/>
      </c>
      <c r="I119" s="34" t="str">
        <f t="shared" si="27"/>
        <v/>
      </c>
      <c r="J119" s="34" t="str">
        <f t="shared" si="19"/>
        <v/>
      </c>
      <c r="K119" s="35" t="str">
        <f t="shared" si="24"/>
        <v/>
      </c>
      <c r="L119" s="38" t="str">
        <f t="shared" si="28"/>
        <v/>
      </c>
      <c r="M119" s="38" t="str">
        <f t="shared" si="29"/>
        <v/>
      </c>
      <c r="N119" s="38" t="str">
        <f t="shared" si="30"/>
        <v/>
      </c>
      <c r="O119" s="39"/>
    </row>
    <row r="120" spans="2:15">
      <c r="B120" s="33" t="str">
        <f t="shared" si="20"/>
        <v/>
      </c>
      <c r="C120" s="33" t="str">
        <f t="shared" si="21"/>
        <v/>
      </c>
      <c r="D120" s="34" t="str">
        <f t="shared" si="22"/>
        <v/>
      </c>
      <c r="E120" s="34" t="str">
        <f t="shared" si="18"/>
        <v/>
      </c>
      <c r="F120" s="34" t="str">
        <f t="shared" si="23"/>
        <v/>
      </c>
      <c r="G120" s="34" t="str">
        <f t="shared" si="25"/>
        <v/>
      </c>
      <c r="H120" s="34" t="str">
        <f t="shared" si="26"/>
        <v/>
      </c>
      <c r="I120" s="34" t="str">
        <f t="shared" si="27"/>
        <v/>
      </c>
      <c r="J120" s="34" t="str">
        <f t="shared" si="19"/>
        <v/>
      </c>
      <c r="K120" s="35" t="str">
        <f t="shared" si="24"/>
        <v/>
      </c>
      <c r="L120" s="38" t="str">
        <f t="shared" si="28"/>
        <v/>
      </c>
      <c r="M120" s="38" t="str">
        <f t="shared" si="29"/>
        <v/>
      </c>
      <c r="N120" s="38" t="str">
        <f t="shared" si="30"/>
        <v/>
      </c>
      <c r="O120" s="39"/>
    </row>
    <row r="121" spans="2:15">
      <c r="B121" s="33" t="str">
        <f t="shared" si="20"/>
        <v/>
      </c>
      <c r="C121" s="33" t="str">
        <f t="shared" si="21"/>
        <v/>
      </c>
      <c r="D121" s="34" t="str">
        <f t="shared" si="22"/>
        <v/>
      </c>
      <c r="E121" s="34" t="str">
        <f t="shared" si="18"/>
        <v/>
      </c>
      <c r="F121" s="34" t="str">
        <f t="shared" si="23"/>
        <v/>
      </c>
      <c r="G121" s="34" t="str">
        <f t="shared" si="25"/>
        <v/>
      </c>
      <c r="H121" s="34" t="str">
        <f t="shared" si="26"/>
        <v/>
      </c>
      <c r="I121" s="34" t="str">
        <f t="shared" si="27"/>
        <v/>
      </c>
      <c r="J121" s="34" t="str">
        <f t="shared" si="19"/>
        <v/>
      </c>
      <c r="K121" s="35" t="str">
        <f t="shared" si="24"/>
        <v/>
      </c>
      <c r="L121" s="38" t="str">
        <f t="shared" si="28"/>
        <v/>
      </c>
      <c r="M121" s="38" t="str">
        <f t="shared" si="29"/>
        <v/>
      </c>
      <c r="N121" s="38" t="str">
        <f t="shared" si="30"/>
        <v/>
      </c>
      <c r="O121" s="39"/>
    </row>
    <row r="122" spans="2:15">
      <c r="B122" s="33" t="str">
        <f t="shared" si="20"/>
        <v/>
      </c>
      <c r="C122" s="33" t="str">
        <f t="shared" si="21"/>
        <v/>
      </c>
      <c r="D122" s="34" t="str">
        <f t="shared" si="22"/>
        <v/>
      </c>
      <c r="E122" s="34" t="str">
        <f t="shared" si="18"/>
        <v/>
      </c>
      <c r="F122" s="34" t="str">
        <f t="shared" si="23"/>
        <v/>
      </c>
      <c r="G122" s="34" t="str">
        <f t="shared" si="25"/>
        <v/>
      </c>
      <c r="H122" s="34" t="str">
        <f t="shared" si="26"/>
        <v/>
      </c>
      <c r="I122" s="34" t="str">
        <f t="shared" si="27"/>
        <v/>
      </c>
      <c r="J122" s="34" t="str">
        <f t="shared" si="19"/>
        <v/>
      </c>
      <c r="K122" s="35" t="str">
        <f t="shared" si="24"/>
        <v/>
      </c>
      <c r="L122" s="38" t="str">
        <f t="shared" si="28"/>
        <v/>
      </c>
      <c r="M122" s="38" t="str">
        <f t="shared" si="29"/>
        <v/>
      </c>
      <c r="N122" s="38" t="str">
        <f t="shared" si="30"/>
        <v/>
      </c>
      <c r="O122" s="39"/>
    </row>
    <row r="123" spans="2:15">
      <c r="B123" s="33" t="str">
        <f t="shared" si="20"/>
        <v/>
      </c>
      <c r="C123" s="33" t="str">
        <f t="shared" si="21"/>
        <v/>
      </c>
      <c r="D123" s="34" t="str">
        <f t="shared" si="22"/>
        <v/>
      </c>
      <c r="E123" s="34" t="str">
        <f t="shared" si="18"/>
        <v/>
      </c>
      <c r="F123" s="34" t="str">
        <f t="shared" si="23"/>
        <v/>
      </c>
      <c r="G123" s="34" t="str">
        <f t="shared" si="25"/>
        <v/>
      </c>
      <c r="H123" s="34" t="str">
        <f t="shared" si="26"/>
        <v/>
      </c>
      <c r="I123" s="34" t="str">
        <f t="shared" si="27"/>
        <v/>
      </c>
      <c r="J123" s="34" t="str">
        <f t="shared" si="19"/>
        <v/>
      </c>
      <c r="K123" s="35" t="str">
        <f t="shared" si="24"/>
        <v/>
      </c>
      <c r="L123" s="38" t="str">
        <f t="shared" si="28"/>
        <v/>
      </c>
      <c r="M123" s="38" t="str">
        <f t="shared" si="29"/>
        <v/>
      </c>
      <c r="N123" s="38" t="str">
        <f t="shared" si="30"/>
        <v/>
      </c>
      <c r="O123" s="39"/>
    </row>
    <row r="124" spans="2:15">
      <c r="B124" s="33" t="str">
        <f t="shared" si="20"/>
        <v/>
      </c>
      <c r="C124" s="33" t="str">
        <f t="shared" si="21"/>
        <v/>
      </c>
      <c r="D124" s="34" t="str">
        <f t="shared" si="22"/>
        <v/>
      </c>
      <c r="E124" s="34" t="str">
        <f t="shared" si="18"/>
        <v/>
      </c>
      <c r="F124" s="34" t="str">
        <f t="shared" si="23"/>
        <v/>
      </c>
      <c r="G124" s="34" t="str">
        <f t="shared" si="25"/>
        <v/>
      </c>
      <c r="H124" s="34" t="str">
        <f t="shared" si="26"/>
        <v/>
      </c>
      <c r="I124" s="34" t="str">
        <f t="shared" si="27"/>
        <v/>
      </c>
      <c r="J124" s="34" t="str">
        <f t="shared" si="19"/>
        <v/>
      </c>
      <c r="K124" s="35" t="str">
        <f t="shared" si="24"/>
        <v/>
      </c>
      <c r="L124" s="38" t="str">
        <f t="shared" si="28"/>
        <v/>
      </c>
      <c r="M124" s="38" t="str">
        <f t="shared" si="29"/>
        <v/>
      </c>
      <c r="N124" s="38" t="str">
        <f t="shared" si="30"/>
        <v/>
      </c>
      <c r="O124" s="39"/>
    </row>
    <row r="125" spans="2:15">
      <c r="B125" s="33" t="str">
        <f t="shared" si="20"/>
        <v/>
      </c>
      <c r="C125" s="33" t="str">
        <f t="shared" si="21"/>
        <v/>
      </c>
      <c r="D125" s="34" t="str">
        <f t="shared" si="22"/>
        <v/>
      </c>
      <c r="E125" s="34" t="str">
        <f t="shared" si="18"/>
        <v/>
      </c>
      <c r="F125" s="34" t="str">
        <f t="shared" si="23"/>
        <v/>
      </c>
      <c r="G125" s="34" t="str">
        <f t="shared" si="25"/>
        <v/>
      </c>
      <c r="H125" s="34" t="str">
        <f t="shared" si="26"/>
        <v/>
      </c>
      <c r="I125" s="34" t="str">
        <f t="shared" si="27"/>
        <v/>
      </c>
      <c r="J125" s="34" t="str">
        <f t="shared" si="19"/>
        <v/>
      </c>
      <c r="K125" s="35" t="str">
        <f t="shared" si="24"/>
        <v/>
      </c>
      <c r="L125" s="38" t="str">
        <f t="shared" si="28"/>
        <v/>
      </c>
      <c r="M125" s="38" t="str">
        <f t="shared" si="29"/>
        <v/>
      </c>
      <c r="N125" s="38" t="str">
        <f t="shared" si="30"/>
        <v/>
      </c>
      <c r="O125" s="39"/>
    </row>
    <row r="126" spans="2:15">
      <c r="B126" s="33" t="str">
        <f t="shared" si="20"/>
        <v/>
      </c>
      <c r="C126" s="33" t="str">
        <f t="shared" si="21"/>
        <v/>
      </c>
      <c r="D126" s="34" t="str">
        <f t="shared" si="22"/>
        <v/>
      </c>
      <c r="E126" s="34" t="str">
        <f t="shared" si="18"/>
        <v/>
      </c>
      <c r="F126" s="34" t="str">
        <f t="shared" si="23"/>
        <v/>
      </c>
      <c r="G126" s="34" t="str">
        <f t="shared" si="25"/>
        <v/>
      </c>
      <c r="H126" s="34" t="str">
        <f t="shared" si="26"/>
        <v/>
      </c>
      <c r="I126" s="34" t="str">
        <f t="shared" si="27"/>
        <v/>
      </c>
      <c r="J126" s="34" t="str">
        <f t="shared" si="19"/>
        <v/>
      </c>
      <c r="K126" s="35" t="str">
        <f t="shared" si="24"/>
        <v/>
      </c>
      <c r="L126" s="38" t="str">
        <f t="shared" si="28"/>
        <v/>
      </c>
      <c r="M126" s="38" t="str">
        <f t="shared" si="29"/>
        <v/>
      </c>
      <c r="N126" s="38" t="str">
        <f t="shared" si="30"/>
        <v/>
      </c>
      <c r="O126" s="39"/>
    </row>
    <row r="127" spans="2:15">
      <c r="B127" s="33" t="str">
        <f t="shared" si="20"/>
        <v/>
      </c>
      <c r="C127" s="33" t="str">
        <f t="shared" si="21"/>
        <v/>
      </c>
      <c r="D127" s="34" t="str">
        <f t="shared" si="22"/>
        <v/>
      </c>
      <c r="E127" s="34" t="str">
        <f t="shared" si="18"/>
        <v/>
      </c>
      <c r="F127" s="34" t="str">
        <f t="shared" si="23"/>
        <v/>
      </c>
      <c r="G127" s="34" t="str">
        <f t="shared" si="25"/>
        <v/>
      </c>
      <c r="H127" s="34" t="str">
        <f t="shared" si="26"/>
        <v/>
      </c>
      <c r="I127" s="34" t="str">
        <f t="shared" si="27"/>
        <v/>
      </c>
      <c r="J127" s="34" t="str">
        <f t="shared" si="19"/>
        <v/>
      </c>
      <c r="K127" s="35" t="str">
        <f t="shared" si="24"/>
        <v/>
      </c>
      <c r="L127" s="38" t="str">
        <f t="shared" si="28"/>
        <v/>
      </c>
      <c r="M127" s="38" t="str">
        <f t="shared" si="29"/>
        <v/>
      </c>
      <c r="N127" s="38" t="str">
        <f t="shared" si="30"/>
        <v/>
      </c>
      <c r="O127" s="39"/>
    </row>
    <row r="128" spans="2:15">
      <c r="B128" s="33" t="str">
        <f t="shared" si="20"/>
        <v/>
      </c>
      <c r="C128" s="33" t="str">
        <f t="shared" si="21"/>
        <v/>
      </c>
      <c r="D128" s="34" t="str">
        <f t="shared" si="22"/>
        <v/>
      </c>
      <c r="E128" s="34" t="str">
        <f t="shared" si="18"/>
        <v/>
      </c>
      <c r="F128" s="34" t="str">
        <f t="shared" si="23"/>
        <v/>
      </c>
      <c r="G128" s="34" t="str">
        <f t="shared" si="25"/>
        <v/>
      </c>
      <c r="H128" s="34" t="str">
        <f t="shared" si="26"/>
        <v/>
      </c>
      <c r="I128" s="34" t="str">
        <f t="shared" si="27"/>
        <v/>
      </c>
      <c r="J128" s="34" t="str">
        <f t="shared" si="19"/>
        <v/>
      </c>
      <c r="K128" s="35" t="str">
        <f t="shared" si="24"/>
        <v/>
      </c>
      <c r="L128" s="38" t="str">
        <f t="shared" si="28"/>
        <v/>
      </c>
      <c r="M128" s="38" t="str">
        <f t="shared" si="29"/>
        <v/>
      </c>
      <c r="N128" s="38" t="str">
        <f t="shared" si="30"/>
        <v/>
      </c>
      <c r="O128" s="39"/>
    </row>
    <row r="129" spans="2:15">
      <c r="B129" s="33" t="str">
        <f t="shared" si="20"/>
        <v/>
      </c>
      <c r="C129" s="33" t="str">
        <f t="shared" si="21"/>
        <v/>
      </c>
      <c r="D129" s="34" t="str">
        <f t="shared" si="22"/>
        <v/>
      </c>
      <c r="E129" s="34" t="str">
        <f t="shared" si="18"/>
        <v/>
      </c>
      <c r="F129" s="34" t="str">
        <f t="shared" si="23"/>
        <v/>
      </c>
      <c r="G129" s="34" t="str">
        <f t="shared" si="25"/>
        <v/>
      </c>
      <c r="H129" s="34" t="str">
        <f t="shared" si="26"/>
        <v/>
      </c>
      <c r="I129" s="34" t="str">
        <f t="shared" si="27"/>
        <v/>
      </c>
      <c r="J129" s="34" t="str">
        <f t="shared" si="19"/>
        <v/>
      </c>
      <c r="K129" s="35" t="str">
        <f t="shared" si="24"/>
        <v/>
      </c>
      <c r="L129" s="38" t="str">
        <f t="shared" si="28"/>
        <v/>
      </c>
      <c r="M129" s="38" t="str">
        <f t="shared" si="29"/>
        <v/>
      </c>
      <c r="N129" s="38" t="str">
        <f t="shared" si="30"/>
        <v/>
      </c>
      <c r="O129" s="39"/>
    </row>
    <row r="130" spans="2:15">
      <c r="B130" s="33" t="str">
        <f t="shared" si="20"/>
        <v/>
      </c>
      <c r="C130" s="33" t="str">
        <f t="shared" si="21"/>
        <v/>
      </c>
      <c r="D130" s="34" t="str">
        <f t="shared" si="22"/>
        <v/>
      </c>
      <c r="E130" s="34" t="str">
        <f t="shared" si="18"/>
        <v/>
      </c>
      <c r="F130" s="34" t="str">
        <f t="shared" si="23"/>
        <v/>
      </c>
      <c r="G130" s="34" t="str">
        <f t="shared" si="25"/>
        <v/>
      </c>
      <c r="H130" s="34" t="str">
        <f t="shared" si="26"/>
        <v/>
      </c>
      <c r="I130" s="34" t="str">
        <f t="shared" si="27"/>
        <v/>
      </c>
      <c r="J130" s="34" t="str">
        <f t="shared" si="19"/>
        <v/>
      </c>
      <c r="K130" s="35" t="str">
        <f t="shared" si="24"/>
        <v/>
      </c>
      <c r="L130" s="38" t="str">
        <f t="shared" si="28"/>
        <v/>
      </c>
      <c r="M130" s="38" t="str">
        <f t="shared" si="29"/>
        <v/>
      </c>
      <c r="N130" s="38" t="str">
        <f t="shared" si="30"/>
        <v/>
      </c>
      <c r="O130" s="39"/>
    </row>
    <row r="131" spans="2:15">
      <c r="B131" s="33" t="str">
        <f t="shared" si="20"/>
        <v/>
      </c>
      <c r="C131" s="33" t="str">
        <f t="shared" si="21"/>
        <v/>
      </c>
      <c r="D131" s="34" t="str">
        <f t="shared" si="22"/>
        <v/>
      </c>
      <c r="E131" s="34" t="str">
        <f t="shared" si="18"/>
        <v/>
      </c>
      <c r="F131" s="34" t="str">
        <f t="shared" si="23"/>
        <v/>
      </c>
      <c r="G131" s="34" t="str">
        <f t="shared" si="25"/>
        <v/>
      </c>
      <c r="H131" s="34" t="str">
        <f t="shared" si="26"/>
        <v/>
      </c>
      <c r="I131" s="34" t="str">
        <f t="shared" si="27"/>
        <v/>
      </c>
      <c r="J131" s="34" t="str">
        <f t="shared" si="19"/>
        <v/>
      </c>
      <c r="K131" s="35" t="str">
        <f t="shared" si="24"/>
        <v/>
      </c>
      <c r="L131" s="38" t="str">
        <f t="shared" si="28"/>
        <v/>
      </c>
      <c r="M131" s="38" t="str">
        <f t="shared" si="29"/>
        <v/>
      </c>
      <c r="N131" s="38" t="str">
        <f t="shared" si="30"/>
        <v/>
      </c>
      <c r="O131" s="39"/>
    </row>
    <row r="132" spans="2:15">
      <c r="B132" s="33" t="str">
        <f t="shared" si="20"/>
        <v/>
      </c>
      <c r="C132" s="33" t="str">
        <f t="shared" si="21"/>
        <v/>
      </c>
      <c r="D132" s="34" t="str">
        <f t="shared" si="22"/>
        <v/>
      </c>
      <c r="E132" s="34" t="str">
        <f t="shared" ref="E132:E135" si="31">IFERROR(D132*$D$7*(1-$C$10),"")</f>
        <v/>
      </c>
      <c r="F132" s="34" t="str">
        <f t="shared" si="23"/>
        <v/>
      </c>
      <c r="G132" s="34" t="str">
        <f t="shared" si="25"/>
        <v/>
      </c>
      <c r="H132" s="34" t="str">
        <f t="shared" si="26"/>
        <v/>
      </c>
      <c r="I132" s="34" t="str">
        <f t="shared" si="27"/>
        <v/>
      </c>
      <c r="J132" s="34" t="str">
        <f t="shared" si="19"/>
        <v/>
      </c>
      <c r="K132" s="35" t="str">
        <f t="shared" si="24"/>
        <v/>
      </c>
      <c r="L132" s="38" t="str">
        <f t="shared" si="28"/>
        <v/>
      </c>
      <c r="M132" s="38" t="str">
        <f t="shared" si="29"/>
        <v/>
      </c>
      <c r="N132" s="38" t="str">
        <f t="shared" si="30"/>
        <v/>
      </c>
      <c r="O132" s="39"/>
    </row>
    <row r="133" spans="2:15">
      <c r="B133" s="33" t="str">
        <f t="shared" si="20"/>
        <v/>
      </c>
      <c r="C133" s="33" t="str">
        <f t="shared" si="21"/>
        <v/>
      </c>
      <c r="D133" s="34" t="str">
        <f t="shared" si="22"/>
        <v/>
      </c>
      <c r="E133" s="34" t="str">
        <f t="shared" si="31"/>
        <v/>
      </c>
      <c r="F133" s="34" t="str">
        <f t="shared" si="23"/>
        <v/>
      </c>
      <c r="G133" s="34" t="str">
        <f t="shared" si="25"/>
        <v/>
      </c>
      <c r="H133" s="34" t="str">
        <f t="shared" si="26"/>
        <v/>
      </c>
      <c r="I133" s="34" t="str">
        <f t="shared" si="27"/>
        <v/>
      </c>
      <c r="J133" s="34" t="str">
        <f t="shared" si="19"/>
        <v/>
      </c>
      <c r="K133" s="35" t="str">
        <f t="shared" si="24"/>
        <v/>
      </c>
      <c r="L133" s="38" t="str">
        <f t="shared" si="28"/>
        <v/>
      </c>
      <c r="M133" s="38" t="str">
        <f t="shared" si="29"/>
        <v/>
      </c>
      <c r="N133" s="38" t="str">
        <f t="shared" si="30"/>
        <v/>
      </c>
      <c r="O133" s="39"/>
    </row>
    <row r="134" spans="2:15">
      <c r="B134" s="33" t="str">
        <f t="shared" si="20"/>
        <v/>
      </c>
      <c r="C134" s="33" t="str">
        <f t="shared" si="21"/>
        <v/>
      </c>
      <c r="D134" s="34" t="str">
        <f t="shared" si="22"/>
        <v/>
      </c>
      <c r="E134" s="34" t="str">
        <f t="shared" si="31"/>
        <v/>
      </c>
      <c r="F134" s="34" t="str">
        <f t="shared" si="23"/>
        <v/>
      </c>
      <c r="G134" s="34" t="str">
        <f t="shared" si="25"/>
        <v/>
      </c>
      <c r="H134" s="34" t="str">
        <f t="shared" si="26"/>
        <v/>
      </c>
      <c r="I134" s="34" t="str">
        <f t="shared" si="27"/>
        <v/>
      </c>
      <c r="J134" s="34" t="str">
        <f t="shared" si="19"/>
        <v/>
      </c>
      <c r="K134" s="35" t="str">
        <f t="shared" si="24"/>
        <v/>
      </c>
      <c r="L134" s="38" t="str">
        <f t="shared" si="28"/>
        <v/>
      </c>
      <c r="M134" s="38" t="str">
        <f t="shared" si="29"/>
        <v/>
      </c>
      <c r="N134" s="38" t="str">
        <f t="shared" si="30"/>
        <v/>
      </c>
      <c r="O134" s="39"/>
    </row>
    <row r="135" spans="2:15">
      <c r="B135" s="33" t="str">
        <f t="shared" si="20"/>
        <v/>
      </c>
      <c r="C135" s="33" t="str">
        <f t="shared" si="21"/>
        <v/>
      </c>
      <c r="D135" s="34" t="str">
        <f t="shared" si="22"/>
        <v/>
      </c>
      <c r="E135" s="34" t="str">
        <f t="shared" si="31"/>
        <v/>
      </c>
      <c r="F135" s="34" t="str">
        <f t="shared" si="23"/>
        <v/>
      </c>
      <c r="G135" s="34" t="str">
        <f t="shared" si="25"/>
        <v/>
      </c>
      <c r="H135" s="34" t="str">
        <f t="shared" si="26"/>
        <v/>
      </c>
      <c r="I135" s="34" t="str">
        <f t="shared" si="27"/>
        <v/>
      </c>
      <c r="J135" s="34" t="str">
        <f t="shared" si="19"/>
        <v/>
      </c>
      <c r="K135" s="35" t="str">
        <f t="shared" si="24"/>
        <v/>
      </c>
      <c r="L135" s="38" t="str">
        <f t="shared" si="28"/>
        <v/>
      </c>
      <c r="M135" s="38" t="str">
        <f t="shared" si="29"/>
        <v/>
      </c>
      <c r="N135" s="38" t="str">
        <f t="shared" si="30"/>
        <v/>
      </c>
      <c r="O135" s="39"/>
    </row>
  </sheetData>
  <sheetProtection algorithmName="SHA-512" hashValue="Pl0EtEZEks+wSxJw8fxjAjspn8sVoGNvFH6W+a/dokzB1k5sl7jgvx+CrTjwvmnLfzVf1o9Yv97WKF1Icl+Nhg==" saltValue="wcc8yN1KzLNHwshAjgqd9A==" spinCount="100000" sheet="1" objects="1" scenarios="1"/>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2"/>
  <sheetViews>
    <sheetView showGridLines="0" topLeftCell="A3" workbookViewId="0">
      <selection activeCell="G13" sqref="G13:G14"/>
    </sheetView>
  </sheetViews>
  <sheetFormatPr defaultRowHeight="12.75"/>
  <cols>
    <col min="1" max="1" width="2.83203125" customWidth="1"/>
    <col min="2" max="2" width="21.1640625" customWidth="1"/>
    <col min="3" max="3" width="20.33203125" customWidth="1"/>
    <col min="4" max="4" width="20.1640625" customWidth="1"/>
    <col min="5" max="5" width="18" bestFit="1" customWidth="1"/>
    <col min="6" max="6" width="17.5" bestFit="1" customWidth="1"/>
    <col min="7" max="7" width="14.1640625" bestFit="1" customWidth="1"/>
  </cols>
  <sheetData>
    <row r="1" spans="1:9" s="25" customFormat="1" ht="37.5" customHeight="1">
      <c r="A1" s="23"/>
      <c r="B1" s="26" t="s">
        <v>37</v>
      </c>
      <c r="C1" s="23"/>
      <c r="D1" s="24"/>
      <c r="E1" s="24"/>
      <c r="F1" s="23"/>
      <c r="G1" s="23"/>
      <c r="H1" s="23"/>
      <c r="I1" s="23"/>
    </row>
    <row r="3" spans="1:9">
      <c r="B3" s="6" t="s">
        <v>14</v>
      </c>
    </row>
    <row r="4" spans="1:9">
      <c r="B4" s="40">
        <f>F.I.R.E!E15</f>
        <v>42</v>
      </c>
      <c r="E4" s="30"/>
    </row>
    <row r="5" spans="1:9" ht="15.75">
      <c r="B5" s="17" t="s">
        <v>0</v>
      </c>
      <c r="E5" s="30"/>
    </row>
    <row r="6" spans="1:9" ht="25.5">
      <c r="B6" s="29" t="s">
        <v>5</v>
      </c>
      <c r="C6" s="29" t="s">
        <v>6</v>
      </c>
      <c r="D6" s="29" t="s">
        <v>7</v>
      </c>
      <c r="E6" s="30"/>
    </row>
    <row r="7" spans="1:9" s="28" customFormat="1">
      <c r="B7" s="48">
        <v>3.5000000000000003E-2</v>
      </c>
      <c r="C7" s="48">
        <v>0.08</v>
      </c>
      <c r="D7" s="48">
        <v>0.06</v>
      </c>
    </row>
    <row r="8" spans="1:9" ht="25.5">
      <c r="B8" s="29" t="s">
        <v>34</v>
      </c>
      <c r="C8" s="29" t="s">
        <v>35</v>
      </c>
      <c r="D8" s="28"/>
    </row>
    <row r="9" spans="1:9">
      <c r="B9" s="48">
        <v>0.5</v>
      </c>
      <c r="C9" s="49">
        <v>10</v>
      </c>
    </row>
    <row r="10" spans="1:9">
      <c r="B10" s="48">
        <v>0.25</v>
      </c>
      <c r="C10" s="49">
        <v>5</v>
      </c>
    </row>
    <row r="11" spans="1:9">
      <c r="B11" s="48">
        <v>0</v>
      </c>
      <c r="C11" s="50">
        <f>MAX(B14:B71)-B4-$C$10-$C$9</f>
        <v>42</v>
      </c>
    </row>
    <row r="13" spans="1:9">
      <c r="B13" s="18" t="s">
        <v>15</v>
      </c>
      <c r="C13" s="18" t="s">
        <v>17</v>
      </c>
      <c r="D13" s="18" t="s">
        <v>33</v>
      </c>
      <c r="E13" s="18" t="s">
        <v>32</v>
      </c>
      <c r="F13" s="18" t="s">
        <v>19</v>
      </c>
    </row>
    <row r="14" spans="1:9">
      <c r="B14" s="41">
        <f>B4</f>
        <v>42</v>
      </c>
      <c r="C14" s="42">
        <f>VLOOKUP(B4,F.I.R.E!$B$35:$J$135,3,0)</f>
        <v>230700158.08299625</v>
      </c>
      <c r="D14" s="41">
        <f>VLOOKUP($B$4,F.I.R.E!$B$35:$J$135,3,0)-VLOOKUP($B$4,F.I.R.E!$B$35:$J$135,4,0)</f>
        <v>122271083.78398801</v>
      </c>
      <c r="E14" s="41">
        <f>F.I.R.E!B15</f>
        <v>3320243757.9688959</v>
      </c>
      <c r="F14" s="43"/>
    </row>
    <row r="15" spans="1:9">
      <c r="B15" s="41">
        <f>F.I.R.E!$E$15+1</f>
        <v>43</v>
      </c>
      <c r="C15" s="42">
        <f t="shared" ref="C15:C51" si="0">IF(B15=$B$4+1,C14*$B$9,IF(B15=$B$4+$C$9+1,C14*$B$10,IF(B15=$B$4+$C$9+$C$10+1,C14*$B$11,C14*(1+$B$7))))</f>
        <v>115350079.04149812</v>
      </c>
      <c r="D15" s="41">
        <f t="shared" ref="D15:D51" si="1">D14*(1+$D$7)</f>
        <v>129607348.8110273</v>
      </c>
      <c r="E15" s="41">
        <f>E14+C15-D15+F15</f>
        <v>3571605988.8368783</v>
      </c>
      <c r="F15" s="34">
        <f t="shared" ref="F15:F51" si="2">E14*$C$7</f>
        <v>265619500.63751167</v>
      </c>
    </row>
    <row r="16" spans="1:9">
      <c r="B16" s="41">
        <f>B15+1</f>
        <v>44</v>
      </c>
      <c r="C16" s="42">
        <f t="shared" si="0"/>
        <v>119387331.80795056</v>
      </c>
      <c r="D16" s="41">
        <f t="shared" si="1"/>
        <v>137383789.73968896</v>
      </c>
      <c r="E16" s="41">
        <f t="shared" ref="E16:E51" si="3">E15+C16-D16+F16</f>
        <v>3839338010.0120902</v>
      </c>
      <c r="F16" s="34">
        <f t="shared" si="2"/>
        <v>285728479.10695028</v>
      </c>
    </row>
    <row r="17" spans="2:7">
      <c r="B17" s="41">
        <f t="shared" ref="B17:B51" si="4">B16+1</f>
        <v>45</v>
      </c>
      <c r="C17" s="42">
        <f t="shared" si="0"/>
        <v>123565888.42122881</v>
      </c>
      <c r="D17" s="41">
        <f t="shared" si="1"/>
        <v>145626817.12407032</v>
      </c>
      <c r="E17" s="41">
        <f t="shared" si="3"/>
        <v>4124424122.1102161</v>
      </c>
      <c r="F17" s="34">
        <f t="shared" si="2"/>
        <v>307147040.80096722</v>
      </c>
    </row>
    <row r="18" spans="2:7">
      <c r="B18" s="41">
        <f t="shared" si="4"/>
        <v>46</v>
      </c>
      <c r="C18" s="42">
        <f t="shared" si="0"/>
        <v>127890694.51597181</v>
      </c>
      <c r="D18" s="41">
        <f t="shared" si="1"/>
        <v>154364426.15151453</v>
      </c>
      <c r="E18" s="41">
        <f t="shared" si="3"/>
        <v>4427904320.2434902</v>
      </c>
      <c r="F18" s="34">
        <f t="shared" si="2"/>
        <v>329953929.76881731</v>
      </c>
    </row>
    <row r="19" spans="2:7">
      <c r="B19" s="41">
        <f t="shared" si="4"/>
        <v>47</v>
      </c>
      <c r="C19" s="42">
        <f t="shared" si="0"/>
        <v>132366868.82403082</v>
      </c>
      <c r="D19" s="41">
        <f t="shared" si="1"/>
        <v>163626291.7206054</v>
      </c>
      <c r="E19" s="41">
        <f t="shared" si="3"/>
        <v>4750877242.9663944</v>
      </c>
      <c r="F19" s="34">
        <f t="shared" si="2"/>
        <v>354232345.61947924</v>
      </c>
    </row>
    <row r="20" spans="2:7">
      <c r="B20" s="41">
        <f t="shared" si="4"/>
        <v>48</v>
      </c>
      <c r="C20" s="42">
        <f t="shared" si="0"/>
        <v>136999709.23287189</v>
      </c>
      <c r="D20" s="41">
        <f t="shared" si="1"/>
        <v>173443869.22384173</v>
      </c>
      <c r="E20" s="41">
        <f t="shared" si="3"/>
        <v>5094503262.4127359</v>
      </c>
      <c r="F20" s="34">
        <f t="shared" si="2"/>
        <v>380070179.43731159</v>
      </c>
    </row>
    <row r="21" spans="2:7">
      <c r="B21" s="41">
        <f t="shared" si="4"/>
        <v>49</v>
      </c>
      <c r="C21" s="42">
        <f t="shared" si="0"/>
        <v>141794699.05602241</v>
      </c>
      <c r="D21" s="41">
        <f t="shared" si="1"/>
        <v>183850501.37727225</v>
      </c>
      <c r="E21" s="41">
        <f t="shared" si="3"/>
        <v>5460007721.0845051</v>
      </c>
      <c r="F21" s="34">
        <f t="shared" si="2"/>
        <v>407560260.99301887</v>
      </c>
    </row>
    <row r="22" spans="2:7">
      <c r="B22" s="41">
        <f t="shared" si="4"/>
        <v>50</v>
      </c>
      <c r="C22" s="42">
        <f t="shared" si="0"/>
        <v>146757513.52298316</v>
      </c>
      <c r="D22" s="41">
        <f t="shared" si="1"/>
        <v>194881531.4599086</v>
      </c>
      <c r="E22" s="41">
        <f t="shared" si="3"/>
        <v>5848684320.834341</v>
      </c>
      <c r="F22" s="34">
        <f t="shared" si="2"/>
        <v>436800617.68676043</v>
      </c>
    </row>
    <row r="23" spans="2:7">
      <c r="B23" s="41">
        <f t="shared" si="4"/>
        <v>51</v>
      </c>
      <c r="C23" s="42">
        <f t="shared" si="0"/>
        <v>151894026.49628755</v>
      </c>
      <c r="D23" s="41">
        <f t="shared" si="1"/>
        <v>206574423.34750313</v>
      </c>
      <c r="E23" s="41">
        <f t="shared" si="3"/>
        <v>6261898669.6498728</v>
      </c>
      <c r="F23" s="34">
        <f t="shared" si="2"/>
        <v>467894745.66674727</v>
      </c>
    </row>
    <row r="24" spans="2:7">
      <c r="B24" s="41">
        <f t="shared" si="4"/>
        <v>52</v>
      </c>
      <c r="C24" s="42">
        <f t="shared" si="0"/>
        <v>157210317.4236576</v>
      </c>
      <c r="D24" s="41">
        <f t="shared" si="1"/>
        <v>218968888.74835333</v>
      </c>
      <c r="E24" s="41">
        <f t="shared" si="3"/>
        <v>6701091991.8971672</v>
      </c>
      <c r="F24" s="34">
        <f t="shared" si="2"/>
        <v>500951893.57198983</v>
      </c>
    </row>
    <row r="25" spans="2:7">
      <c r="B25" s="41">
        <f t="shared" si="4"/>
        <v>53</v>
      </c>
      <c r="C25" s="42">
        <f t="shared" si="0"/>
        <v>39302579.355914399</v>
      </c>
      <c r="D25" s="41">
        <f t="shared" si="1"/>
        <v>232107022.07325456</v>
      </c>
      <c r="E25" s="41">
        <f t="shared" si="3"/>
        <v>7044374908.5316</v>
      </c>
      <c r="F25" s="34">
        <f t="shared" si="2"/>
        <v>536087359.35177338</v>
      </c>
      <c r="G25" s="27"/>
    </row>
    <row r="26" spans="2:7">
      <c r="B26" s="41">
        <f t="shared" si="4"/>
        <v>54</v>
      </c>
      <c r="C26" s="42">
        <f t="shared" si="0"/>
        <v>40678169.633371398</v>
      </c>
      <c r="D26" s="41">
        <f t="shared" si="1"/>
        <v>246033443.39764985</v>
      </c>
      <c r="E26" s="41">
        <f t="shared" si="3"/>
        <v>7402569627.4498501</v>
      </c>
      <c r="F26" s="34">
        <f t="shared" si="2"/>
        <v>563549992.68252802</v>
      </c>
    </row>
    <row r="27" spans="2:7">
      <c r="B27" s="41">
        <f t="shared" si="4"/>
        <v>55</v>
      </c>
      <c r="C27" s="42">
        <f t="shared" si="0"/>
        <v>42101905.570539393</v>
      </c>
      <c r="D27" s="41">
        <f t="shared" si="1"/>
        <v>260795450.00150886</v>
      </c>
      <c r="E27" s="41">
        <f t="shared" si="3"/>
        <v>7776081653.2148685</v>
      </c>
      <c r="F27" s="34">
        <f t="shared" si="2"/>
        <v>592205570.19598806</v>
      </c>
    </row>
    <row r="28" spans="2:7">
      <c r="B28" s="41">
        <f t="shared" si="4"/>
        <v>56</v>
      </c>
      <c r="C28" s="42">
        <f t="shared" si="0"/>
        <v>43575472.265508264</v>
      </c>
      <c r="D28" s="41">
        <f t="shared" si="1"/>
        <v>276443177.00159943</v>
      </c>
      <c r="E28" s="41">
        <f t="shared" si="3"/>
        <v>8165300480.7359676</v>
      </c>
      <c r="F28" s="34">
        <f t="shared" si="2"/>
        <v>622086532.25718951</v>
      </c>
    </row>
    <row r="29" spans="2:7">
      <c r="B29" s="41">
        <f t="shared" si="4"/>
        <v>57</v>
      </c>
      <c r="C29" s="42">
        <f t="shared" si="0"/>
        <v>45100613.794801049</v>
      </c>
      <c r="D29" s="41">
        <f t="shared" si="1"/>
        <v>293029767.6216954</v>
      </c>
      <c r="E29" s="41">
        <f t="shared" si="3"/>
        <v>8570595365.3679504</v>
      </c>
      <c r="F29" s="34">
        <f t="shared" si="2"/>
        <v>653224038.45887744</v>
      </c>
    </row>
    <row r="30" spans="2:7">
      <c r="B30" s="41">
        <f t="shared" si="4"/>
        <v>58</v>
      </c>
      <c r="C30" s="42">
        <f t="shared" si="0"/>
        <v>0</v>
      </c>
      <c r="D30" s="41">
        <f t="shared" si="1"/>
        <v>310611553.67899716</v>
      </c>
      <c r="E30" s="41">
        <f t="shared" si="3"/>
        <v>8945631440.9183903</v>
      </c>
      <c r="F30" s="34">
        <f t="shared" si="2"/>
        <v>685647629.22943604</v>
      </c>
    </row>
    <row r="31" spans="2:7">
      <c r="B31" s="41">
        <f t="shared" si="4"/>
        <v>59</v>
      </c>
      <c r="C31" s="42">
        <f t="shared" si="0"/>
        <v>0</v>
      </c>
      <c r="D31" s="41">
        <f t="shared" si="1"/>
        <v>329248246.899737</v>
      </c>
      <c r="E31" s="41">
        <f t="shared" si="3"/>
        <v>9332033709.2921257</v>
      </c>
      <c r="F31" s="34">
        <f t="shared" si="2"/>
        <v>715650515.27347124</v>
      </c>
    </row>
    <row r="32" spans="2:7">
      <c r="B32" s="41">
        <f t="shared" si="4"/>
        <v>60</v>
      </c>
      <c r="C32" s="42">
        <f t="shared" si="0"/>
        <v>0</v>
      </c>
      <c r="D32" s="41">
        <f t="shared" si="1"/>
        <v>349003141.71372122</v>
      </c>
      <c r="E32" s="41">
        <f t="shared" si="3"/>
        <v>9729593264.3217754</v>
      </c>
      <c r="F32" s="34">
        <f t="shared" si="2"/>
        <v>746562696.74337006</v>
      </c>
    </row>
    <row r="33" spans="2:6">
      <c r="B33" s="41">
        <f t="shared" si="4"/>
        <v>61</v>
      </c>
      <c r="C33" s="42">
        <f t="shared" si="0"/>
        <v>0</v>
      </c>
      <c r="D33" s="41">
        <f t="shared" si="1"/>
        <v>369943330.21654451</v>
      </c>
      <c r="E33" s="41">
        <f t="shared" si="3"/>
        <v>10138017395.250973</v>
      </c>
      <c r="F33" s="34">
        <f t="shared" si="2"/>
        <v>778367461.14574206</v>
      </c>
    </row>
    <row r="34" spans="2:6">
      <c r="B34" s="41">
        <f t="shared" si="4"/>
        <v>62</v>
      </c>
      <c r="C34" s="42">
        <f t="shared" si="0"/>
        <v>0</v>
      </c>
      <c r="D34" s="41">
        <f t="shared" si="1"/>
        <v>392139930.0295372</v>
      </c>
      <c r="E34" s="41">
        <f t="shared" si="3"/>
        <v>10556918856.841513</v>
      </c>
      <c r="F34" s="34">
        <f t="shared" si="2"/>
        <v>811041391.62007785</v>
      </c>
    </row>
    <row r="35" spans="2:6">
      <c r="B35" s="41">
        <f t="shared" si="4"/>
        <v>63</v>
      </c>
      <c r="C35" s="42">
        <f t="shared" si="0"/>
        <v>0</v>
      </c>
      <c r="D35" s="41">
        <f t="shared" si="1"/>
        <v>415668325.83130944</v>
      </c>
      <c r="E35" s="41">
        <f t="shared" si="3"/>
        <v>10985804039.557524</v>
      </c>
      <c r="F35" s="34">
        <f t="shared" si="2"/>
        <v>844553508.54732108</v>
      </c>
    </row>
    <row r="36" spans="2:6">
      <c r="B36" s="41">
        <f t="shared" si="4"/>
        <v>64</v>
      </c>
      <c r="C36" s="42">
        <f t="shared" si="0"/>
        <v>0</v>
      </c>
      <c r="D36" s="41">
        <f t="shared" si="1"/>
        <v>440608425.38118804</v>
      </c>
      <c r="E36" s="41">
        <f t="shared" si="3"/>
        <v>11424059937.340939</v>
      </c>
      <c r="F36" s="34">
        <f t="shared" si="2"/>
        <v>878864323.16460192</v>
      </c>
    </row>
    <row r="37" spans="2:6">
      <c r="B37" s="41">
        <f t="shared" si="4"/>
        <v>65</v>
      </c>
      <c r="C37" s="42">
        <f t="shared" si="0"/>
        <v>0</v>
      </c>
      <c r="D37" s="41">
        <f t="shared" si="1"/>
        <v>467044930.90405935</v>
      </c>
      <c r="E37" s="41">
        <f t="shared" si="3"/>
        <v>11870939801.424156</v>
      </c>
      <c r="F37" s="34">
        <f t="shared" si="2"/>
        <v>913924794.98727512</v>
      </c>
    </row>
    <row r="38" spans="2:6">
      <c r="B38" s="41">
        <f t="shared" si="4"/>
        <v>66</v>
      </c>
      <c r="C38" s="42">
        <f t="shared" si="0"/>
        <v>0</v>
      </c>
      <c r="D38" s="41">
        <f t="shared" si="1"/>
        <v>495067626.75830293</v>
      </c>
      <c r="E38" s="41">
        <f t="shared" si="3"/>
        <v>12325547358.779785</v>
      </c>
      <c r="F38" s="34">
        <f t="shared" si="2"/>
        <v>949675184.11393249</v>
      </c>
    </row>
    <row r="39" spans="2:6">
      <c r="B39" s="41">
        <f t="shared" si="4"/>
        <v>67</v>
      </c>
      <c r="C39" s="42">
        <f t="shared" si="0"/>
        <v>0</v>
      </c>
      <c r="D39" s="41">
        <f t="shared" si="1"/>
        <v>524771684.36380112</v>
      </c>
      <c r="E39" s="41">
        <f t="shared" si="3"/>
        <v>12786819463.118366</v>
      </c>
      <c r="F39" s="34">
        <f t="shared" si="2"/>
        <v>986043788.7023828</v>
      </c>
    </row>
    <row r="40" spans="2:6">
      <c r="B40" s="41">
        <f t="shared" si="4"/>
        <v>68</v>
      </c>
      <c r="C40" s="42">
        <f t="shared" si="0"/>
        <v>0</v>
      </c>
      <c r="D40" s="41">
        <f t="shared" si="1"/>
        <v>556257985.42562926</v>
      </c>
      <c r="E40" s="41">
        <f t="shared" si="3"/>
        <v>13253507034.742207</v>
      </c>
      <c r="F40" s="34">
        <f t="shared" si="2"/>
        <v>1022945557.0494694</v>
      </c>
    </row>
    <row r="41" spans="2:6">
      <c r="B41" s="41">
        <f t="shared" si="4"/>
        <v>69</v>
      </c>
      <c r="C41" s="42">
        <f t="shared" si="0"/>
        <v>0</v>
      </c>
      <c r="D41" s="41">
        <f t="shared" si="1"/>
        <v>589633464.55116701</v>
      </c>
      <c r="E41" s="41">
        <f t="shared" si="3"/>
        <v>13724154132.970417</v>
      </c>
      <c r="F41" s="34">
        <f t="shared" si="2"/>
        <v>1060280562.7793765</v>
      </c>
    </row>
    <row r="42" spans="2:6">
      <c r="B42" s="41">
        <f t="shared" si="4"/>
        <v>70</v>
      </c>
      <c r="C42" s="42">
        <f t="shared" si="0"/>
        <v>0</v>
      </c>
      <c r="D42" s="41">
        <f t="shared" si="1"/>
        <v>625011472.42423701</v>
      </c>
      <c r="E42" s="41">
        <f t="shared" si="3"/>
        <v>14197074991.183815</v>
      </c>
      <c r="F42" s="34">
        <f t="shared" si="2"/>
        <v>1097932330.6376333</v>
      </c>
    </row>
    <row r="43" spans="2:6">
      <c r="B43" s="41">
        <f t="shared" si="4"/>
        <v>71</v>
      </c>
      <c r="C43" s="42">
        <f t="shared" si="0"/>
        <v>0</v>
      </c>
      <c r="D43" s="41">
        <f t="shared" si="1"/>
        <v>662512160.76969123</v>
      </c>
      <c r="E43" s="41">
        <f t="shared" si="3"/>
        <v>14670328829.708828</v>
      </c>
      <c r="F43" s="34">
        <f t="shared" si="2"/>
        <v>1135765999.2947052</v>
      </c>
    </row>
    <row r="44" spans="2:6">
      <c r="B44" s="41">
        <f t="shared" si="4"/>
        <v>72</v>
      </c>
      <c r="C44" s="42">
        <f t="shared" si="0"/>
        <v>0</v>
      </c>
      <c r="D44" s="41">
        <f t="shared" si="1"/>
        <v>702262890.41587269</v>
      </c>
      <c r="E44" s="41">
        <f t="shared" si="3"/>
        <v>15141692245.669662</v>
      </c>
      <c r="F44" s="34">
        <f t="shared" si="2"/>
        <v>1173626306.3767064</v>
      </c>
    </row>
    <row r="45" spans="2:6">
      <c r="B45" s="41">
        <f t="shared" si="4"/>
        <v>73</v>
      </c>
      <c r="C45" s="42">
        <f t="shared" si="0"/>
        <v>0</v>
      </c>
      <c r="D45" s="41">
        <f t="shared" si="1"/>
        <v>744398663.84082508</v>
      </c>
      <c r="E45" s="41">
        <f t="shared" si="3"/>
        <v>15608628961.48241</v>
      </c>
      <c r="F45" s="34">
        <f t="shared" si="2"/>
        <v>1211335379.653573</v>
      </c>
    </row>
    <row r="46" spans="2:6">
      <c r="B46" s="41">
        <f t="shared" si="4"/>
        <v>74</v>
      </c>
      <c r="C46" s="42">
        <f t="shared" si="0"/>
        <v>0</v>
      </c>
      <c r="D46" s="41">
        <f t="shared" si="1"/>
        <v>789062583.67127466</v>
      </c>
      <c r="E46" s="41">
        <f t="shared" si="3"/>
        <v>16068256694.729729</v>
      </c>
      <c r="F46" s="34">
        <f t="shared" si="2"/>
        <v>1248690316.9185929</v>
      </c>
    </row>
    <row r="47" spans="2:6">
      <c r="B47" s="41">
        <f t="shared" si="4"/>
        <v>75</v>
      </c>
      <c r="C47" s="42">
        <f t="shared" si="0"/>
        <v>0</v>
      </c>
      <c r="D47" s="41">
        <f t="shared" si="1"/>
        <v>836406338.69155121</v>
      </c>
      <c r="E47" s="41">
        <f t="shared" si="3"/>
        <v>16517310891.616556</v>
      </c>
      <c r="F47" s="34">
        <f t="shared" si="2"/>
        <v>1285460535.5783784</v>
      </c>
    </row>
    <row r="48" spans="2:6">
      <c r="B48" s="41">
        <f t="shared" si="4"/>
        <v>76</v>
      </c>
      <c r="C48" s="42">
        <f t="shared" si="0"/>
        <v>0</v>
      </c>
      <c r="D48" s="41">
        <f t="shared" si="1"/>
        <v>886590719.01304436</v>
      </c>
      <c r="E48" s="41">
        <f t="shared" si="3"/>
        <v>16952105043.932837</v>
      </c>
      <c r="F48" s="34">
        <f t="shared" si="2"/>
        <v>1321384871.3293245</v>
      </c>
    </row>
    <row r="49" spans="2:6">
      <c r="B49" s="41">
        <f t="shared" si="4"/>
        <v>77</v>
      </c>
      <c r="C49" s="42">
        <f t="shared" si="0"/>
        <v>0</v>
      </c>
      <c r="D49" s="41">
        <f t="shared" si="1"/>
        <v>939786162.15382707</v>
      </c>
      <c r="E49" s="41">
        <f t="shared" si="3"/>
        <v>17368487285.293636</v>
      </c>
      <c r="F49" s="34">
        <f t="shared" si="2"/>
        <v>1356168403.514627</v>
      </c>
    </row>
    <row r="50" spans="2:6">
      <c r="B50" s="41">
        <f t="shared" si="4"/>
        <v>78</v>
      </c>
      <c r="C50" s="42">
        <f t="shared" si="0"/>
        <v>0</v>
      </c>
      <c r="D50" s="41">
        <f t="shared" si="1"/>
        <v>996173331.88305676</v>
      </c>
      <c r="E50" s="41">
        <f t="shared" si="3"/>
        <v>17761792936.23407</v>
      </c>
      <c r="F50" s="34">
        <f t="shared" si="2"/>
        <v>1389478982.8234909</v>
      </c>
    </row>
    <row r="51" spans="2:6">
      <c r="B51" s="41">
        <f t="shared" si="4"/>
        <v>79</v>
      </c>
      <c r="C51" s="42">
        <f t="shared" si="0"/>
        <v>0</v>
      </c>
      <c r="D51" s="41">
        <f t="shared" si="1"/>
        <v>1055943731.7960402</v>
      </c>
      <c r="E51" s="41">
        <f t="shared" si="3"/>
        <v>18126792639.336754</v>
      </c>
      <c r="F51" s="34">
        <f t="shared" si="2"/>
        <v>1420943434.8987255</v>
      </c>
    </row>
    <row r="52" spans="2:6">
      <c r="B52" s="41">
        <f t="shared" ref="B52:B72" si="5">B51+1</f>
        <v>80</v>
      </c>
      <c r="C52" s="42">
        <f t="shared" ref="C52:C71" si="6">IF(B52=$B$4+1,C51*$B$9,IF(B52=$B$4+$C$9+1,C51*$B$10,IF(B52=$B$4+$C$9+$C$10+1,C51*$B$11,C51*(1+$B$7))))</f>
        <v>0</v>
      </c>
      <c r="D52" s="41">
        <f t="shared" ref="D52:D72" si="7">D51*(1+$D$7)</f>
        <v>1119300355.7038026</v>
      </c>
      <c r="E52" s="41">
        <f t="shared" ref="E52:E71" si="8">E51+C52-D52+F52</f>
        <v>18457635694.779892</v>
      </c>
      <c r="F52" s="34">
        <f t="shared" ref="F52:F71" si="9">E51*$C$7</f>
        <v>1450143411.1469402</v>
      </c>
    </row>
    <row r="53" spans="2:6">
      <c r="B53" s="41">
        <f t="shared" si="5"/>
        <v>81</v>
      </c>
      <c r="C53" s="42">
        <f t="shared" si="6"/>
        <v>0</v>
      </c>
      <c r="D53" s="41">
        <f t="shared" si="7"/>
        <v>1186458377.0460308</v>
      </c>
      <c r="E53" s="41">
        <f t="shared" si="8"/>
        <v>18747788173.31625</v>
      </c>
      <c r="F53" s="34">
        <f t="shared" si="9"/>
        <v>1476610855.5823915</v>
      </c>
    </row>
    <row r="54" spans="2:6">
      <c r="B54" s="41">
        <f t="shared" si="5"/>
        <v>82</v>
      </c>
      <c r="C54" s="42">
        <f t="shared" si="6"/>
        <v>0</v>
      </c>
      <c r="D54" s="41">
        <f t="shared" si="7"/>
        <v>1257645879.6687927</v>
      </c>
      <c r="E54" s="41">
        <f t="shared" si="8"/>
        <v>18989965347.512756</v>
      </c>
      <c r="F54" s="34">
        <f t="shared" si="9"/>
        <v>1499823053.8652999</v>
      </c>
    </row>
    <row r="55" spans="2:6">
      <c r="B55" s="41">
        <f t="shared" si="5"/>
        <v>83</v>
      </c>
      <c r="C55" s="42">
        <f t="shared" si="6"/>
        <v>0</v>
      </c>
      <c r="D55" s="41">
        <f t="shared" si="7"/>
        <v>1333104632.4489202</v>
      </c>
      <c r="E55" s="41">
        <f t="shared" si="8"/>
        <v>19176057942.864857</v>
      </c>
      <c r="F55" s="34">
        <f t="shared" si="9"/>
        <v>1519197227.8010206</v>
      </c>
    </row>
    <row r="56" spans="2:6">
      <c r="B56" s="41">
        <f t="shared" si="5"/>
        <v>84</v>
      </c>
      <c r="C56" s="42">
        <f t="shared" si="6"/>
        <v>0</v>
      </c>
      <c r="D56" s="41">
        <f t="shared" si="7"/>
        <v>1413090910.3958554</v>
      </c>
      <c r="E56" s="41">
        <f t="shared" si="8"/>
        <v>19297051667.89819</v>
      </c>
      <c r="F56" s="34">
        <f t="shared" si="9"/>
        <v>1534084635.4291885</v>
      </c>
    </row>
    <row r="57" spans="2:6">
      <c r="B57" s="41">
        <f t="shared" si="5"/>
        <v>85</v>
      </c>
      <c r="C57" s="42">
        <f t="shared" si="6"/>
        <v>0</v>
      </c>
      <c r="D57" s="41">
        <f t="shared" si="7"/>
        <v>1497876365.0196068</v>
      </c>
      <c r="E57" s="41">
        <f t="shared" si="8"/>
        <v>19342939436.310436</v>
      </c>
      <c r="F57" s="34">
        <f t="shared" si="9"/>
        <v>1543764133.4318552</v>
      </c>
    </row>
    <row r="58" spans="2:6">
      <c r="B58" s="41">
        <f t="shared" si="5"/>
        <v>86</v>
      </c>
      <c r="C58" s="42">
        <f t="shared" si="6"/>
        <v>0</v>
      </c>
      <c r="D58" s="41">
        <f t="shared" si="7"/>
        <v>1587748946.9207833</v>
      </c>
      <c r="E58" s="41">
        <f t="shared" si="8"/>
        <v>19302625644.294487</v>
      </c>
      <c r="F58" s="34">
        <f t="shared" si="9"/>
        <v>1547435154.904835</v>
      </c>
    </row>
    <row r="59" spans="2:6">
      <c r="B59" s="41">
        <f t="shared" si="5"/>
        <v>87</v>
      </c>
      <c r="C59" s="42">
        <f t="shared" si="6"/>
        <v>0</v>
      </c>
      <c r="D59" s="41">
        <f t="shared" si="7"/>
        <v>1683013883.7360303</v>
      </c>
      <c r="E59" s="41">
        <f t="shared" si="8"/>
        <v>19163821812.102016</v>
      </c>
      <c r="F59" s="34">
        <f t="shared" si="9"/>
        <v>1544210051.5435591</v>
      </c>
    </row>
    <row r="60" spans="2:6">
      <c r="B60" s="41">
        <f t="shared" si="5"/>
        <v>88</v>
      </c>
      <c r="C60" s="42">
        <f t="shared" si="6"/>
        <v>0</v>
      </c>
      <c r="D60" s="41">
        <f t="shared" si="7"/>
        <v>1783994716.7601922</v>
      </c>
      <c r="E60" s="41">
        <f t="shared" si="8"/>
        <v>18912932840.309986</v>
      </c>
      <c r="F60" s="34">
        <f t="shared" si="9"/>
        <v>1533105744.9681613</v>
      </c>
    </row>
    <row r="61" spans="2:6">
      <c r="B61" s="41">
        <f t="shared" si="5"/>
        <v>89</v>
      </c>
      <c r="C61" s="42">
        <f t="shared" si="6"/>
        <v>0</v>
      </c>
      <c r="D61" s="41">
        <f t="shared" si="7"/>
        <v>1891034399.7658038</v>
      </c>
      <c r="E61" s="41">
        <f t="shared" si="8"/>
        <v>18534933067.768982</v>
      </c>
      <c r="F61" s="34">
        <f t="shared" si="9"/>
        <v>1513034627.2247989</v>
      </c>
    </row>
    <row r="62" spans="2:6">
      <c r="B62" s="41">
        <f t="shared" si="5"/>
        <v>90</v>
      </c>
      <c r="C62" s="42">
        <f t="shared" si="6"/>
        <v>0</v>
      </c>
      <c r="D62" s="41">
        <f t="shared" si="7"/>
        <v>2004496463.7517521</v>
      </c>
      <c r="E62" s="41">
        <f t="shared" si="8"/>
        <v>18013231249.438747</v>
      </c>
      <c r="F62" s="34">
        <f t="shared" si="9"/>
        <v>1482794645.4215186</v>
      </c>
    </row>
    <row r="63" spans="2:6">
      <c r="B63" s="41">
        <f t="shared" si="5"/>
        <v>91</v>
      </c>
      <c r="C63" s="42">
        <f t="shared" si="6"/>
        <v>0</v>
      </c>
      <c r="D63" s="41">
        <f t="shared" si="7"/>
        <v>2124766251.5768573</v>
      </c>
      <c r="E63" s="41">
        <f t="shared" si="8"/>
        <v>17329523497.81699</v>
      </c>
      <c r="F63" s="34">
        <f t="shared" si="9"/>
        <v>1441058499.9550998</v>
      </c>
    </row>
    <row r="64" spans="2:6">
      <c r="B64" s="41">
        <f t="shared" si="5"/>
        <v>92</v>
      </c>
      <c r="C64" s="42">
        <f t="shared" si="6"/>
        <v>0</v>
      </c>
      <c r="D64" s="41">
        <f t="shared" si="7"/>
        <v>2252252226.6714687</v>
      </c>
      <c r="E64" s="41">
        <f t="shared" si="8"/>
        <v>16463633150.970881</v>
      </c>
      <c r="F64" s="34">
        <f t="shared" si="9"/>
        <v>1386361879.8253591</v>
      </c>
    </row>
    <row r="65" spans="2:6">
      <c r="B65" s="41">
        <f t="shared" si="5"/>
        <v>93</v>
      </c>
      <c r="C65" s="42">
        <f t="shared" si="6"/>
        <v>0</v>
      </c>
      <c r="D65" s="41">
        <f t="shared" si="7"/>
        <v>2387387360.2717571</v>
      </c>
      <c r="E65" s="41">
        <f t="shared" si="8"/>
        <v>15393336442.776794</v>
      </c>
      <c r="F65" s="34">
        <f t="shared" si="9"/>
        <v>1317090652.0776706</v>
      </c>
    </row>
    <row r="66" spans="2:6">
      <c r="B66" s="41">
        <f t="shared" si="5"/>
        <v>94</v>
      </c>
      <c r="C66" s="42">
        <f t="shared" si="6"/>
        <v>0</v>
      </c>
      <c r="D66" s="41">
        <f t="shared" si="7"/>
        <v>2530630601.8880625</v>
      </c>
      <c r="E66" s="41">
        <f t="shared" si="8"/>
        <v>14094172756.310877</v>
      </c>
      <c r="F66" s="34">
        <f t="shared" si="9"/>
        <v>1231466915.4221437</v>
      </c>
    </row>
    <row r="67" spans="2:6">
      <c r="B67" s="41">
        <f t="shared" si="5"/>
        <v>95</v>
      </c>
      <c r="C67" s="42">
        <f t="shared" si="6"/>
        <v>0</v>
      </c>
      <c r="D67" s="41">
        <f t="shared" si="7"/>
        <v>2682468438.0013466</v>
      </c>
      <c r="E67" s="41">
        <f t="shared" si="8"/>
        <v>12539238138.8144</v>
      </c>
      <c r="F67" s="34">
        <f t="shared" si="9"/>
        <v>1127533820.5048702</v>
      </c>
    </row>
    <row r="68" spans="2:6">
      <c r="B68" s="41">
        <f t="shared" si="5"/>
        <v>96</v>
      </c>
      <c r="C68" s="42">
        <f t="shared" si="6"/>
        <v>0</v>
      </c>
      <c r="D68" s="41">
        <f t="shared" si="7"/>
        <v>2843416544.2814274</v>
      </c>
      <c r="E68" s="41">
        <f t="shared" si="8"/>
        <v>10698960645.638124</v>
      </c>
      <c r="F68" s="34">
        <f t="shared" si="9"/>
        <v>1003139051.105152</v>
      </c>
    </row>
    <row r="69" spans="2:6">
      <c r="B69" s="41">
        <f t="shared" si="5"/>
        <v>97</v>
      </c>
      <c r="C69" s="42">
        <f t="shared" si="6"/>
        <v>0</v>
      </c>
      <c r="D69" s="41">
        <f t="shared" si="7"/>
        <v>3014021536.938313</v>
      </c>
      <c r="E69" s="41">
        <f t="shared" si="8"/>
        <v>8540855960.3508615</v>
      </c>
      <c r="F69" s="34">
        <f t="shared" si="9"/>
        <v>855916851.65104997</v>
      </c>
    </row>
    <row r="70" spans="2:6">
      <c r="B70" s="41">
        <f t="shared" si="5"/>
        <v>98</v>
      </c>
      <c r="C70" s="42">
        <f t="shared" si="6"/>
        <v>0</v>
      </c>
      <c r="D70" s="41">
        <f t="shared" si="7"/>
        <v>3194862829.1546121</v>
      </c>
      <c r="E70" s="41">
        <f t="shared" si="8"/>
        <v>6029261608.0243177</v>
      </c>
      <c r="F70" s="34">
        <f t="shared" si="9"/>
        <v>683268476.82806897</v>
      </c>
    </row>
    <row r="71" spans="2:6">
      <c r="B71" s="41">
        <f t="shared" si="5"/>
        <v>99</v>
      </c>
      <c r="C71" s="42">
        <f t="shared" si="6"/>
        <v>0</v>
      </c>
      <c r="D71" s="41">
        <f t="shared" si="7"/>
        <v>3386554598.9038892</v>
      </c>
      <c r="E71" s="41">
        <f t="shared" si="8"/>
        <v>3125047937.7623739</v>
      </c>
      <c r="F71" s="34">
        <f t="shared" si="9"/>
        <v>482340928.64194542</v>
      </c>
    </row>
    <row r="72" spans="2:6">
      <c r="B72" s="41">
        <f t="shared" si="5"/>
        <v>100</v>
      </c>
      <c r="C72" s="42">
        <f t="shared" ref="C72" si="10">IF(B72=$B$4+1,C71*$B$9,IF(B72=$B$4+$C$9+1,C71*$B$10,IF(B72=$B$4+$C$9+$C$10+1,C71*$B$11,C71*(1+$B$7))))</f>
        <v>0</v>
      </c>
      <c r="D72" s="41">
        <f t="shared" si="7"/>
        <v>3589747874.8381228</v>
      </c>
      <c r="E72" s="41">
        <f t="shared" ref="E72" si="11">E71+C72-D72+F72</f>
        <v>-214696102.054759</v>
      </c>
      <c r="F72" s="34">
        <f t="shared" ref="F72" si="12">E71*$C$7</f>
        <v>250003835.02098992</v>
      </c>
    </row>
  </sheetData>
  <sheetProtection algorithmName="SHA-512" hashValue="l+oxJV5f8fP8GMAqd4KSO+xPQQ22IIxBReCZZHpCLrLqXsktrmI84QA2R4D0T6pK83EXT1vV0OxEN0vNKnGo9g==" saltValue="giiSR4XFR9oe2Leiewnr0w==" spinCount="100000" sheet="1" objects="1" scenarios="1"/>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G17" sqref="G17"/>
    </sheetView>
  </sheetViews>
  <sheetFormatPr defaultRowHeight="15"/>
  <cols>
    <col min="1" max="1" width="14" style="16" customWidth="1"/>
    <col min="2" max="2" width="13.83203125" style="16" customWidth="1"/>
    <col min="3" max="3" width="12.6640625" style="16" customWidth="1"/>
    <col min="4" max="4" width="13.5" style="16" customWidth="1"/>
    <col min="5" max="10" width="22.5" style="16" bestFit="1" customWidth="1"/>
    <col min="11" max="11" width="19.1640625" style="16" bestFit="1" customWidth="1"/>
    <col min="12" max="13" width="22.5" style="16" bestFit="1" customWidth="1"/>
    <col min="14" max="14" width="19.1640625" style="16" bestFit="1" customWidth="1"/>
    <col min="15" max="15" width="9.33203125" style="16"/>
    <col min="16" max="16" width="18.6640625" style="16" bestFit="1" customWidth="1"/>
    <col min="17" max="16384" width="9.33203125" style="16"/>
  </cols>
  <sheetData>
    <row r="1" spans="1:4">
      <c r="A1" s="19" t="s">
        <v>27</v>
      </c>
      <c r="B1" t="s">
        <v>28</v>
      </c>
      <c r="C1" t="s">
        <v>29</v>
      </c>
      <c r="D1" t="s">
        <v>30</v>
      </c>
    </row>
    <row r="2" spans="1:4">
      <c r="A2" s="20">
        <v>1</v>
      </c>
      <c r="B2" s="21">
        <v>175122000</v>
      </c>
      <c r="C2" s="21">
        <v>391122000</v>
      </c>
      <c r="D2" s="21">
        <v>16000000</v>
      </c>
    </row>
    <row r="3" spans="1:4">
      <c r="A3" s="20">
        <v>2</v>
      </c>
      <c r="B3" s="21">
        <v>356373270</v>
      </c>
      <c r="C3" s="21">
        <v>603663030</v>
      </c>
      <c r="D3" s="21">
        <v>47289760</v>
      </c>
    </row>
    <row r="4" spans="1:4">
      <c r="A4" s="20">
        <v>3</v>
      </c>
      <c r="B4" s="21">
        <v>543968334.45000005</v>
      </c>
      <c r="C4" s="21">
        <v>839551136.85000002</v>
      </c>
      <c r="D4" s="21">
        <v>95582802.400000006</v>
      </c>
    </row>
    <row r="5" spans="1:4">
      <c r="A5" s="20">
        <v>4</v>
      </c>
      <c r="B5" s="21">
        <v>738129226.15575004</v>
      </c>
      <c r="C5" s="21">
        <v>1100876119.5037501</v>
      </c>
      <c r="D5" s="21">
        <v>162746893.34799999</v>
      </c>
    </row>
    <row r="6" spans="1:4">
      <c r="A6" s="20">
        <v>5</v>
      </c>
      <c r="B6" s="21">
        <v>939085749.07120121</v>
      </c>
      <c r="C6" s="21">
        <v>1389902731.9795015</v>
      </c>
      <c r="D6" s="21">
        <v>250816982.90829998</v>
      </c>
    </row>
    <row r="7" spans="1:4">
      <c r="A7" s="20">
        <v>6</v>
      </c>
      <c r="B7" s="21">
        <v>1147075750.2886932</v>
      </c>
      <c r="C7" s="21">
        <v>1709084951.7553535</v>
      </c>
      <c r="D7" s="21">
        <v>362009201.46666008</v>
      </c>
    </row>
    <row r="8" spans="1:4">
      <c r="A8" s="20">
        <v>7</v>
      </c>
      <c r="B8" s="21">
        <v>1362345401.5487974</v>
      </c>
      <c r="C8" s="21">
        <v>2061081399.1558859</v>
      </c>
      <c r="D8" s="21">
        <v>498735997.60708833</v>
      </c>
    </row>
    <row r="9" spans="1:4">
      <c r="A9" s="20">
        <v>8</v>
      </c>
      <c r="B9" s="21">
        <v>1585149490.6030052</v>
      </c>
      <c r="C9" s="21">
        <v>2448772000.1425648</v>
      </c>
      <c r="D9" s="21">
        <v>663622509.53955925</v>
      </c>
    </row>
    <row r="10" spans="1:4">
      <c r="A10" s="20">
        <v>9</v>
      </c>
      <c r="B10" s="21">
        <v>1815751722.7741103</v>
      </c>
      <c r="C10" s="21">
        <v>2875275992.3250747</v>
      </c>
      <c r="D10" s="21">
        <v>859524269.55096447</v>
      </c>
    </row>
    <row r="11" spans="1:4">
      <c r="A11" s="20">
        <v>10</v>
      </c>
      <c r="B11" s="21">
        <v>2054425033.0712042</v>
      </c>
      <c r="C11" s="21">
        <v>3343971382.0081744</v>
      </c>
      <c r="D11" s="21">
        <v>1089546348.9369705</v>
      </c>
    </row>
    <row r="12" spans="1:4">
      <c r="A12" s="20">
        <v>11</v>
      </c>
      <c r="B12" s="21">
        <v>2301451909.2286963</v>
      </c>
      <c r="C12" s="21">
        <v>3858515968.7263207</v>
      </c>
      <c r="D12" s="21">
        <v>1357064059.4976244</v>
      </c>
    </row>
    <row r="13" spans="1:4">
      <c r="A13" s="20">
        <v>12</v>
      </c>
      <c r="B13" s="21">
        <v>2557124726.0517006</v>
      </c>
      <c r="C13" s="21">
        <v>4422870063.047431</v>
      </c>
      <c r="D13" s="21">
        <v>1665745336.9957299</v>
      </c>
    </row>
    <row r="14" spans="1:4">
      <c r="A14" s="20">
        <v>13</v>
      </c>
      <c r="B14" s="21">
        <v>2821746091.46351</v>
      </c>
      <c r="C14" s="21">
        <v>5041321033.5030346</v>
      </c>
      <c r="D14" s="21">
        <v>2019574942.0395246</v>
      </c>
    </row>
    <row r="15" spans="1:4">
      <c r="A15"/>
      <c r="B15"/>
      <c r="C15"/>
      <c r="D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vt:lpstr>
      <vt:lpstr>F.I.R.E</vt:lpstr>
      <vt:lpstr>Post Retirement</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2021-10-19T03:11:38Z</dcterms:created>
  <dcterms:modified xsi:type="dcterms:W3CDTF">2021-10-21T03:54:40Z</dcterms:modified>
</cp:coreProperties>
</file>