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th year project\opensees\Pushover all typology\Engineered Building modal\"/>
    </mc:Choice>
  </mc:AlternateContent>
  <xr:revisionPtr revIDLastSave="0" documentId="13_ncr:1_{AC010453-08FB-4171-B37D-99842E92456C}" xr6:coauthVersionLast="47" xr6:coauthVersionMax="47" xr10:uidLastSave="{00000000-0000-0000-0000-000000000000}"/>
  <bookViews>
    <workbookView xWindow="-108" yWindow="-108" windowWidth="23256" windowHeight="12576" activeTab="1" xr2:uid="{A33FBC07-47D9-4B34-82D9-17E33A42DF29}"/>
  </bookViews>
  <sheets>
    <sheet name="Joint Reactions" sheetId="1" r:id="rId1"/>
    <sheet name="top floor" sheetId="3" r:id="rId2"/>
    <sheet name="Program Control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D8" i="3" s="1"/>
  <c r="K8" i="3" s="1"/>
  <c r="C9" i="3"/>
  <c r="C10" i="3"/>
  <c r="D10" i="3" s="1"/>
  <c r="K10" i="3" s="1"/>
  <c r="C11" i="3"/>
  <c r="C12" i="3"/>
  <c r="D12" i="3" s="1"/>
  <c r="K12" i="3" s="1"/>
  <c r="C13" i="3"/>
  <c r="C14" i="3"/>
  <c r="C4" i="3"/>
  <c r="C5" i="1"/>
  <c r="C6" i="1"/>
  <c r="C7" i="1"/>
  <c r="C8" i="1"/>
  <c r="D8" i="1" s="1"/>
  <c r="K8" i="1" s="1"/>
  <c r="C9" i="1"/>
  <c r="C10" i="1"/>
  <c r="D10" i="1" s="1"/>
  <c r="K10" i="1" s="1"/>
  <c r="C11" i="1"/>
  <c r="D11" i="1" s="1"/>
  <c r="K11" i="1" s="1"/>
  <c r="C12" i="1"/>
  <c r="D12" i="1" s="1"/>
  <c r="C13" i="1"/>
  <c r="C14" i="1"/>
  <c r="D14" i="1" s="1"/>
  <c r="L14" i="1" s="1"/>
  <c r="C4" i="1"/>
  <c r="D5" i="3"/>
  <c r="K5" i="3" s="1"/>
  <c r="D7" i="3"/>
  <c r="K7" i="3" s="1"/>
  <c r="D13" i="3"/>
  <c r="K13" i="3" s="1"/>
  <c r="D4" i="3"/>
  <c r="D5" i="1"/>
  <c r="K5" i="1" s="1"/>
  <c r="D13" i="1"/>
  <c r="K13" i="1" s="1"/>
  <c r="D6" i="3"/>
  <c r="D14" i="3"/>
  <c r="D4" i="1"/>
  <c r="E4" i="1" s="1"/>
  <c r="M4" i="1" s="1"/>
  <c r="D9" i="3"/>
  <c r="D11" i="3"/>
  <c r="D6" i="1"/>
  <c r="L6" i="1" s="1"/>
  <c r="D7" i="1"/>
  <c r="K7" i="1" s="1"/>
  <c r="D9" i="1"/>
  <c r="K9" i="1" s="1"/>
  <c r="K6" i="1" l="1"/>
  <c r="K14" i="1"/>
  <c r="K4" i="3"/>
  <c r="D16" i="3"/>
  <c r="E14" i="3"/>
  <c r="L14" i="3" s="1"/>
  <c r="K14" i="3"/>
  <c r="E6" i="3"/>
  <c r="L6" i="3" s="1"/>
  <c r="K6" i="3"/>
  <c r="E7" i="3"/>
  <c r="L7" i="3" s="1"/>
  <c r="E10" i="3"/>
  <c r="L10" i="3" s="1"/>
  <c r="K12" i="1"/>
  <c r="L12" i="1"/>
  <c r="L11" i="1"/>
  <c r="L10" i="1"/>
  <c r="L9" i="1"/>
  <c r="L8" i="1"/>
  <c r="L4" i="1"/>
  <c r="L7" i="1"/>
  <c r="L13" i="1"/>
  <c r="L5" i="1"/>
  <c r="E18" i="1"/>
  <c r="E19" i="1" s="1"/>
  <c r="N4" i="1"/>
  <c r="K9" i="3"/>
  <c r="E9" i="3"/>
  <c r="L9" i="3" s="1"/>
  <c r="K11" i="3"/>
  <c r="E11" i="3"/>
  <c r="L11" i="3" s="1"/>
  <c r="E8" i="3"/>
  <c r="L8" i="3" s="1"/>
  <c r="E13" i="3"/>
  <c r="L13" i="3" s="1"/>
  <c r="E5" i="3"/>
  <c r="L5" i="3" s="1"/>
  <c r="E4" i="3"/>
  <c r="E12" i="3"/>
  <c r="L12" i="3" s="1"/>
  <c r="K4" i="1"/>
  <c r="E5" i="1"/>
  <c r="E6" i="1"/>
  <c r="N6" i="1" s="1"/>
  <c r="E7" i="1"/>
  <c r="E8" i="1"/>
  <c r="E9" i="1"/>
  <c r="E10" i="1"/>
  <c r="E11" i="1"/>
  <c r="E12" i="1"/>
  <c r="E13" i="1"/>
  <c r="E14" i="1"/>
  <c r="L4" i="3" l="1"/>
  <c r="E16" i="3"/>
  <c r="E22" i="1"/>
  <c r="E16" i="1"/>
  <c r="M9" i="1"/>
  <c r="N9" i="1"/>
  <c r="M14" i="1"/>
  <c r="N14" i="1"/>
  <c r="M13" i="1"/>
  <c r="N13" i="1"/>
  <c r="M5" i="1"/>
  <c r="N5" i="1"/>
  <c r="M12" i="1"/>
  <c r="N12" i="1"/>
  <c r="M11" i="1"/>
  <c r="N11" i="1"/>
  <c r="M8" i="1"/>
  <c r="N8" i="1"/>
  <c r="M7" i="1"/>
  <c r="N7" i="1"/>
  <c r="M10" i="1"/>
  <c r="N10" i="1"/>
  <c r="M6" i="1"/>
</calcChain>
</file>

<file path=xl/sharedStrings.xml><?xml version="1.0" encoding="utf-8"?>
<sst xmlns="http://schemas.openxmlformats.org/spreadsheetml/2006/main" count="70" uniqueCount="42">
  <si>
    <t>Unique Name</t>
  </si>
  <si>
    <t>FZ</t>
  </si>
  <si>
    <t/>
  </si>
  <si>
    <t>kN</t>
  </si>
  <si>
    <t>TABLE:  Program Control</t>
  </si>
  <si>
    <t>ProgramName</t>
  </si>
  <si>
    <t>Version</t>
  </si>
  <si>
    <t>ProgLevel</t>
  </si>
  <si>
    <t>LicenseNum</t>
  </si>
  <si>
    <t>CurrUnits</t>
  </si>
  <si>
    <t>StlFrmCode</t>
  </si>
  <si>
    <t>CompBmCode</t>
  </si>
  <si>
    <t>CompColCode</t>
  </si>
  <si>
    <t>StlJstCode</t>
  </si>
  <si>
    <t>ConcFrmCode</t>
  </si>
  <si>
    <t>ConcSlbCode</t>
  </si>
  <si>
    <t>ShrWallCode</t>
  </si>
  <si>
    <t>ETABS</t>
  </si>
  <si>
    <t>20.0.0</t>
  </si>
  <si>
    <t>Ultimate</t>
  </si>
  <si>
    <t>3010-*1ZV493W334V39AZ</t>
  </si>
  <si>
    <t>kip, in, F</t>
  </si>
  <si>
    <t>IS 800:2007</t>
  </si>
  <si>
    <t>AISC 360-16</t>
  </si>
  <si>
    <t>SJI-2010</t>
  </si>
  <si>
    <t>IS 456:2000</t>
  </si>
  <si>
    <t>Mass</t>
  </si>
  <si>
    <t>KN.s2/m</t>
  </si>
  <si>
    <t>Column</t>
  </si>
  <si>
    <t>KN</t>
  </si>
  <si>
    <t>Load</t>
  </si>
  <si>
    <r>
      <t>ops</t>
    </r>
    <r>
      <rPr>
        <sz val="11"/>
        <color rgb="FFCCCCCC"/>
        <rFont val="Consolas"/>
        <family val="3"/>
      </rPr>
      <t>.load(</t>
    </r>
    <r>
      <rPr>
        <sz val="11"/>
        <color rgb="FF9CDCFE"/>
        <rFont val="Consolas"/>
        <family val="3"/>
      </rPr>
      <t>nodeID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, </t>
    </r>
    <r>
      <rPr>
        <sz val="11"/>
        <color rgb="FFD4D4D4"/>
        <rFont val="Consolas"/>
        <family val="3"/>
      </rPr>
      <t>-</t>
    </r>
    <r>
      <rPr>
        <sz val="11"/>
        <color rgb="FFB5CEA8"/>
        <rFont val="Consolas"/>
        <family val="3"/>
      </rPr>
      <t>0.1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)</t>
    </r>
  </si>
  <si>
    <t>Node ID</t>
  </si>
  <si>
    <t>for frst and 2nd floor</t>
  </si>
  <si>
    <t>sum mass</t>
  </si>
  <si>
    <t>Frst story</t>
  </si>
  <si>
    <t>2nd story</t>
  </si>
  <si>
    <t>fst story</t>
  </si>
  <si>
    <t>sum load</t>
  </si>
  <si>
    <t>load 1st &amp; 2nd</t>
  </si>
  <si>
    <t>sum=</t>
  </si>
  <si>
    <t>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</si>
</sst>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4EC9B0"/>
      <name val="Consolas"/>
      <family val="3"/>
    </font>
    <font>
      <sz val="11"/>
      <color rgb="FF9CDCFE"/>
      <name val="Consolas"/>
      <family val="3"/>
    </font>
    <font>
      <sz val="11"/>
      <color rgb="FFB5CEA8"/>
      <name val="Consolas"/>
      <family val="3"/>
    </font>
    <font>
      <sz val="11"/>
      <color rgb="FFD4D4D4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49" fontId="1" fillId="2" borderId="0" xfId="0" applyNumberFormat="1" applyFont="1" applyFill="1"/>
    <xf numFmtId="49" fontId="0" fillId="0" borderId="0" xfId="0" applyNumberFormat="1"/>
    <xf numFmtId="49" fontId="0" fillId="2" borderId="0" xfId="0" applyNumberFormat="1" applyFill="1"/>
    <xf numFmtId="49" fontId="1" fillId="3" borderId="2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0" xfId="0" applyFont="1" applyAlignment="1">
      <alignment vertical="center"/>
    </xf>
    <xf numFmtId="0" fontId="0" fillId="4" borderId="3" xfId="0" applyFill="1" applyBorder="1" applyAlignment="1">
      <alignment horizontal="center"/>
    </xf>
    <xf numFmtId="2" fontId="0" fillId="0" borderId="0" xfId="0" applyNumberFormat="1"/>
    <xf numFmtId="0" fontId="1" fillId="4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436F2-0DC0-4F92-932F-751D54A9F956}">
  <dimension ref="A1:N22"/>
  <sheetViews>
    <sheetView workbookViewId="0">
      <pane ySplit="3" topLeftCell="A4" activePane="bottomLeft" state="frozen"/>
      <selection pane="bottomLeft" activeCell="B4" sqref="B4:B14"/>
    </sheetView>
  </sheetViews>
  <sheetFormatPr defaultRowHeight="14.4" x14ac:dyDescent="0.3"/>
  <cols>
    <col min="1" max="1" width="13.44140625" style="3" bestFit="1" customWidth="1"/>
    <col min="2" max="9" width="9.109375" customWidth="1"/>
    <col min="11" max="12" width="30.33203125" customWidth="1"/>
    <col min="13" max="13" width="32.6640625" customWidth="1"/>
    <col min="14" max="14" width="33.109375" customWidth="1"/>
  </cols>
  <sheetData>
    <row r="1" spans="1:14" x14ac:dyDescent="0.3">
      <c r="A1" s="4"/>
      <c r="B1" s="1"/>
      <c r="C1" s="1"/>
      <c r="D1" s="1"/>
      <c r="E1" s="1"/>
      <c r="F1" s="1"/>
      <c r="G1" s="1"/>
      <c r="H1" s="1"/>
      <c r="I1" s="1"/>
    </row>
    <row r="2" spans="1:14" x14ac:dyDescent="0.3">
      <c r="A2" s="7" t="s">
        <v>0</v>
      </c>
      <c r="B2" s="9" t="s">
        <v>1</v>
      </c>
      <c r="C2" s="9" t="s">
        <v>28</v>
      </c>
      <c r="D2" s="9" t="s">
        <v>30</v>
      </c>
      <c r="E2" s="9" t="s">
        <v>26</v>
      </c>
      <c r="F2" s="9"/>
      <c r="G2" s="9"/>
      <c r="H2" s="14"/>
      <c r="I2" s="14"/>
      <c r="J2" s="11" t="s">
        <v>31</v>
      </c>
    </row>
    <row r="3" spans="1:14" x14ac:dyDescent="0.3">
      <c r="A3" s="8" t="s">
        <v>2</v>
      </c>
      <c r="B3" s="10" t="s">
        <v>3</v>
      </c>
      <c r="C3" s="10" t="s">
        <v>29</v>
      </c>
      <c r="D3" s="10" t="s">
        <v>29</v>
      </c>
      <c r="E3" s="10" t="s">
        <v>27</v>
      </c>
      <c r="F3" s="10"/>
      <c r="G3" s="10"/>
      <c r="H3" s="12"/>
      <c r="I3" s="12"/>
      <c r="J3" s="12" t="s">
        <v>32</v>
      </c>
      <c r="K3" t="s">
        <v>37</v>
      </c>
      <c r="L3" t="s">
        <v>36</v>
      </c>
      <c r="M3" t="s">
        <v>35</v>
      </c>
      <c r="N3" t="s">
        <v>36</v>
      </c>
    </row>
    <row r="4" spans="1:14" x14ac:dyDescent="0.3">
      <c r="A4" s="15">
        <v>1</v>
      </c>
      <c r="B4" s="15">
        <v>61.688800000000001</v>
      </c>
      <c r="C4">
        <f>0.325*0.325*2.8448*25</f>
        <v>7.5120500000000003</v>
      </c>
      <c r="D4" s="13">
        <f>_xlfn.CEILING.MATH(B4+C4,0.01)</f>
        <v>69.210000000000008</v>
      </c>
      <c r="E4" s="13">
        <f>_xlfn.CEILING.MATH(D4/9.81,0.01)</f>
        <v>7.0600000000000005</v>
      </c>
      <c r="J4">
        <v>2</v>
      </c>
      <c r="K4" t="str">
        <f>CONCATENATE("ops.load(",J4,",0,0,-",D4,",0,0,0)")</f>
        <v>ops.load(2,0,0,-69.21,0,0,0)</v>
      </c>
      <c r="L4" t="str">
        <f>CONCATENATE("ops.load(",J4+1,",0,0,-",D4,",0,0,0)")</f>
        <v>ops.load(3,0,0,-69.21,0,0,0)</v>
      </c>
      <c r="M4" t="str">
        <f>CONCATENATE("ops.mass(",J4,",",E4,",",E4,",",E4,",0,0,0)")</f>
        <v>ops.mass(2,7.06,7.06,7.06,0,0,0)</v>
      </c>
      <c r="N4" t="str">
        <f>CONCATENATE("ops.mass(",J4+1,",",E4,",",E4,",",E4,",0,0,0)")</f>
        <v>ops.mass(3,7.06,7.06,7.06,0,0,0)</v>
      </c>
    </row>
    <row r="5" spans="1:14" x14ac:dyDescent="0.3">
      <c r="A5" s="15">
        <v>2</v>
      </c>
      <c r="B5" s="15">
        <v>90.328999999999994</v>
      </c>
      <c r="C5">
        <f t="shared" ref="C5:C14" si="0">0.325*0.325*2.8448*25</f>
        <v>7.5120500000000003</v>
      </c>
      <c r="D5" s="13">
        <f t="shared" ref="D5:D14" si="1">_xlfn.CEILING.MATH(B5+C5,0.01)</f>
        <v>97.850000000000009</v>
      </c>
      <c r="E5" s="13">
        <f t="shared" ref="E5:E14" si="2">_xlfn.CEILING.MATH(D5/9.81,0.01)</f>
        <v>9.98</v>
      </c>
      <c r="J5">
        <v>6</v>
      </c>
      <c r="K5" t="str">
        <f t="shared" ref="K5:K14" si="3">CONCATENATE("ops.load(",J5,",0,0,-",D5,",0,0,0)")</f>
        <v>ops.load(6,0,0,-97.85,0,0,0)</v>
      </c>
      <c r="L5" t="str">
        <f t="shared" ref="L5:L14" si="4">CONCATENATE("ops.load(",J5+1,",0,0,-",D5,",0,0,0)")</f>
        <v>ops.load(7,0,0,-97.85,0,0,0)</v>
      </c>
      <c r="M5" t="str">
        <f t="shared" ref="M5:M14" si="5">CONCATENATE("ops.mass(",J5,",",E5,",",E5,",",E5,",0,0,0)")</f>
        <v>ops.mass(6,9.98,9.98,9.98,0,0,0)</v>
      </c>
      <c r="N5" t="str">
        <f t="shared" ref="N5:N14" si="6">CONCATENATE("ops.mass(",J5+1,",",E5,",",E5,",",E5,",0,0,0)")</f>
        <v>ops.mass(7,9.98,9.98,9.98,0,0,0)</v>
      </c>
    </row>
    <row r="6" spans="1:14" x14ac:dyDescent="0.3">
      <c r="A6" s="15">
        <v>3</v>
      </c>
      <c r="B6" s="15">
        <v>92.033500000000004</v>
      </c>
      <c r="C6">
        <f t="shared" si="0"/>
        <v>7.5120500000000003</v>
      </c>
      <c r="D6" s="13">
        <f t="shared" si="1"/>
        <v>99.55</v>
      </c>
      <c r="E6" s="13">
        <f t="shared" si="2"/>
        <v>10.15</v>
      </c>
      <c r="J6">
        <v>10</v>
      </c>
      <c r="K6" t="str">
        <f t="shared" si="3"/>
        <v>ops.load(10,0,0,-99.55,0,0,0)</v>
      </c>
      <c r="L6" t="str">
        <f t="shared" si="4"/>
        <v>ops.load(11,0,0,-99.55,0,0,0)</v>
      </c>
      <c r="M6" t="str">
        <f t="shared" si="5"/>
        <v>ops.mass(10,10.15,10.15,10.15,0,0,0)</v>
      </c>
      <c r="N6" t="str">
        <f t="shared" si="6"/>
        <v>ops.mass(11,10.15,10.15,10.15,0,0,0)</v>
      </c>
    </row>
    <row r="7" spans="1:14" x14ac:dyDescent="0.3">
      <c r="A7" s="15">
        <v>4</v>
      </c>
      <c r="B7" s="15">
        <v>63.231499999999997</v>
      </c>
      <c r="C7">
        <f t="shared" si="0"/>
        <v>7.5120500000000003</v>
      </c>
      <c r="D7" s="13">
        <f t="shared" si="1"/>
        <v>70.75</v>
      </c>
      <c r="E7" s="13">
        <f t="shared" si="2"/>
        <v>7.22</v>
      </c>
      <c r="J7">
        <v>14</v>
      </c>
      <c r="K7" t="str">
        <f t="shared" si="3"/>
        <v>ops.load(14,0,0,-70.75,0,0,0)</v>
      </c>
      <c r="L7" t="str">
        <f t="shared" si="4"/>
        <v>ops.load(15,0,0,-70.75,0,0,0)</v>
      </c>
      <c r="M7" t="str">
        <f t="shared" si="5"/>
        <v>ops.mass(14,7.22,7.22,7.22,0,0,0)</v>
      </c>
      <c r="N7" t="str">
        <f t="shared" si="6"/>
        <v>ops.mass(15,7.22,7.22,7.22,0,0,0)</v>
      </c>
    </row>
    <row r="8" spans="1:14" x14ac:dyDescent="0.3">
      <c r="A8" s="15">
        <v>5</v>
      </c>
      <c r="B8" s="15">
        <v>91.826099999999997</v>
      </c>
      <c r="C8">
        <f t="shared" si="0"/>
        <v>7.5120500000000003</v>
      </c>
      <c r="D8" s="13">
        <f t="shared" si="1"/>
        <v>99.34</v>
      </c>
      <c r="E8" s="13">
        <f t="shared" si="2"/>
        <v>10.130000000000001</v>
      </c>
      <c r="J8">
        <v>18</v>
      </c>
      <c r="K8" t="str">
        <f t="shared" si="3"/>
        <v>ops.load(18,0,0,-99.34,0,0,0)</v>
      </c>
      <c r="L8" t="str">
        <f t="shared" si="4"/>
        <v>ops.load(19,0,0,-99.34,0,0,0)</v>
      </c>
      <c r="M8" t="str">
        <f t="shared" si="5"/>
        <v>ops.mass(18,10.13,10.13,10.13,0,0,0)</v>
      </c>
      <c r="N8" t="str">
        <f t="shared" si="6"/>
        <v>ops.mass(19,10.13,10.13,10.13,0,0,0)</v>
      </c>
    </row>
    <row r="9" spans="1:14" x14ac:dyDescent="0.3">
      <c r="A9" s="15">
        <v>6</v>
      </c>
      <c r="B9" s="15">
        <v>119.77419999999999</v>
      </c>
      <c r="C9">
        <f t="shared" si="0"/>
        <v>7.5120500000000003</v>
      </c>
      <c r="D9" s="13">
        <f t="shared" si="1"/>
        <v>127.29</v>
      </c>
      <c r="E9" s="13">
        <f t="shared" si="2"/>
        <v>12.98</v>
      </c>
      <c r="J9">
        <v>22</v>
      </c>
      <c r="K9" t="str">
        <f t="shared" si="3"/>
        <v>ops.load(22,0,0,-127.29,0,0,0)</v>
      </c>
      <c r="L9" t="str">
        <f t="shared" si="4"/>
        <v>ops.load(23,0,0,-127.29,0,0,0)</v>
      </c>
      <c r="M9" t="str">
        <f t="shared" si="5"/>
        <v>ops.mass(22,12.98,12.98,12.98,0,0,0)</v>
      </c>
      <c r="N9" t="str">
        <f t="shared" si="6"/>
        <v>ops.mass(23,12.98,12.98,12.98,0,0,0)</v>
      </c>
    </row>
    <row r="10" spans="1:14" x14ac:dyDescent="0.3">
      <c r="A10" s="15">
        <v>7</v>
      </c>
      <c r="B10" s="15">
        <v>121.66160000000001</v>
      </c>
      <c r="C10">
        <f t="shared" si="0"/>
        <v>7.5120500000000003</v>
      </c>
      <c r="D10" s="13">
        <f t="shared" si="1"/>
        <v>129.18</v>
      </c>
      <c r="E10" s="13">
        <f t="shared" si="2"/>
        <v>13.17</v>
      </c>
      <c r="J10">
        <v>26</v>
      </c>
      <c r="K10" t="str">
        <f t="shared" si="3"/>
        <v>ops.load(26,0,0,-129.18,0,0,0)</v>
      </c>
      <c r="L10" t="str">
        <f t="shared" si="4"/>
        <v>ops.load(27,0,0,-129.18,0,0,0)</v>
      </c>
      <c r="M10" t="str">
        <f t="shared" si="5"/>
        <v>ops.mass(26,13.17,13.17,13.17,0,0,0)</v>
      </c>
      <c r="N10" t="str">
        <f t="shared" si="6"/>
        <v>ops.mass(27,13.17,13.17,13.17,0,0,0)</v>
      </c>
    </row>
    <row r="11" spans="1:14" x14ac:dyDescent="0.3">
      <c r="A11" s="15">
        <v>8</v>
      </c>
      <c r="B11" s="15">
        <v>63.240699999999997</v>
      </c>
      <c r="C11">
        <f t="shared" si="0"/>
        <v>7.5120500000000003</v>
      </c>
      <c r="D11" s="13">
        <f t="shared" si="1"/>
        <v>70.760000000000005</v>
      </c>
      <c r="E11" s="13">
        <f t="shared" si="2"/>
        <v>7.22</v>
      </c>
      <c r="J11">
        <v>30</v>
      </c>
      <c r="K11" t="str">
        <f t="shared" si="3"/>
        <v>ops.load(30,0,0,-70.76,0,0,0)</v>
      </c>
      <c r="L11" t="str">
        <f t="shared" si="4"/>
        <v>ops.load(31,0,0,-70.76,0,0,0)</v>
      </c>
      <c r="M11" t="str">
        <f t="shared" si="5"/>
        <v>ops.mass(30,7.22,7.22,7.22,0,0,0)</v>
      </c>
      <c r="N11" t="str">
        <f t="shared" si="6"/>
        <v>ops.mass(31,7.22,7.22,7.22,0,0,0)</v>
      </c>
    </row>
    <row r="12" spans="1:14" x14ac:dyDescent="0.3">
      <c r="A12" s="15">
        <v>9</v>
      </c>
      <c r="B12" s="15">
        <v>60.8063</v>
      </c>
      <c r="C12">
        <f t="shared" si="0"/>
        <v>7.5120500000000003</v>
      </c>
      <c r="D12" s="13">
        <f t="shared" si="1"/>
        <v>68.320000000000007</v>
      </c>
      <c r="E12" s="13">
        <f t="shared" si="2"/>
        <v>6.97</v>
      </c>
      <c r="J12">
        <v>34</v>
      </c>
      <c r="K12" t="str">
        <f t="shared" si="3"/>
        <v>ops.load(34,0,0,-68.32,0,0,0)</v>
      </c>
      <c r="L12" t="str">
        <f t="shared" si="4"/>
        <v>ops.load(35,0,0,-68.32,0,0,0)</v>
      </c>
      <c r="M12" t="str">
        <f t="shared" si="5"/>
        <v>ops.mass(34,6.97,6.97,6.97,0,0,0)</v>
      </c>
      <c r="N12" t="str">
        <f t="shared" si="6"/>
        <v>ops.mass(35,6.97,6.97,6.97,0,0,0)</v>
      </c>
    </row>
    <row r="13" spans="1:14" x14ac:dyDescent="0.3">
      <c r="A13" s="15">
        <v>10</v>
      </c>
      <c r="B13" s="15">
        <v>90.17</v>
      </c>
      <c r="C13">
        <f t="shared" si="0"/>
        <v>7.5120500000000003</v>
      </c>
      <c r="D13" s="13">
        <f t="shared" si="1"/>
        <v>97.69</v>
      </c>
      <c r="E13" s="13">
        <f t="shared" si="2"/>
        <v>9.9600000000000009</v>
      </c>
      <c r="J13">
        <v>38</v>
      </c>
      <c r="K13" t="str">
        <f t="shared" si="3"/>
        <v>ops.load(38,0,0,-97.69,0,0,0)</v>
      </c>
      <c r="L13" t="str">
        <f t="shared" si="4"/>
        <v>ops.load(39,0,0,-97.69,0,0,0)</v>
      </c>
      <c r="M13" t="str">
        <f t="shared" si="5"/>
        <v>ops.mass(38,9.96,9.96,9.96,0,0,0)</v>
      </c>
      <c r="N13" t="str">
        <f t="shared" si="6"/>
        <v>ops.mass(39,9.96,9.96,9.96,0,0,0)</v>
      </c>
    </row>
    <row r="14" spans="1:14" x14ac:dyDescent="0.3">
      <c r="A14" s="15">
        <v>11</v>
      </c>
      <c r="B14" s="15">
        <v>59.463500000000003</v>
      </c>
      <c r="C14">
        <f t="shared" si="0"/>
        <v>7.5120500000000003</v>
      </c>
      <c r="D14" s="13">
        <f t="shared" si="1"/>
        <v>66.98</v>
      </c>
      <c r="E14" s="13">
        <f t="shared" si="2"/>
        <v>6.83</v>
      </c>
      <c r="J14">
        <v>42</v>
      </c>
      <c r="K14" t="str">
        <f t="shared" si="3"/>
        <v>ops.load(42,0,0,-66.98,0,0,0)</v>
      </c>
      <c r="L14" t="str">
        <f t="shared" si="4"/>
        <v>ops.load(43,0,0,-66.98,0,0,0)</v>
      </c>
      <c r="M14" t="str">
        <f t="shared" si="5"/>
        <v>ops.mass(42,6.83,6.83,6.83,0,0,0)</v>
      </c>
      <c r="N14" t="str">
        <f t="shared" si="6"/>
        <v>ops.mass(43,6.83,6.83,6.83,0,0,0)</v>
      </c>
    </row>
    <row r="15" spans="1:14" x14ac:dyDescent="0.3">
      <c r="D15" s="13"/>
      <c r="E15" s="13"/>
    </row>
    <row r="16" spans="1:14" x14ac:dyDescent="0.3">
      <c r="D16" t="s">
        <v>34</v>
      </c>
      <c r="E16" s="13">
        <f>SUM(E4:E14)</f>
        <v>101.67</v>
      </c>
    </row>
    <row r="18" spans="1:5" x14ac:dyDescent="0.3">
      <c r="D18" t="s">
        <v>38</v>
      </c>
      <c r="E18" s="13">
        <f>SUM(D4:D14)</f>
        <v>996.92000000000007</v>
      </c>
    </row>
    <row r="19" spans="1:5" x14ac:dyDescent="0.3">
      <c r="A19" s="17" t="s">
        <v>33</v>
      </c>
      <c r="B19" s="17"/>
      <c r="C19" s="17"/>
      <c r="D19" s="18" t="s">
        <v>39</v>
      </c>
      <c r="E19" s="19">
        <f>E18*2</f>
        <v>1993.8400000000001</v>
      </c>
    </row>
    <row r="20" spans="1:5" x14ac:dyDescent="0.3">
      <c r="A20" s="17"/>
      <c r="B20" s="17"/>
      <c r="C20" s="17"/>
      <c r="D20" s="18"/>
      <c r="E20" s="19"/>
    </row>
    <row r="22" spans="1:5" ht="28.8" x14ac:dyDescent="0.3">
      <c r="D22" s="16" t="s">
        <v>41</v>
      </c>
      <c r="E22" s="13">
        <f>E19+'top floor'!D16</f>
        <v>2537.8200000000002</v>
      </c>
    </row>
  </sheetData>
  <mergeCells count="3">
    <mergeCell ref="A19:C20"/>
    <mergeCell ref="D19:D20"/>
    <mergeCell ref="E19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F7A7-4E0B-46B9-8F28-EE8F13CF1056}">
  <dimension ref="A2:L16"/>
  <sheetViews>
    <sheetView tabSelected="1" workbookViewId="0">
      <selection activeCell="B4" sqref="B4:B14"/>
    </sheetView>
  </sheetViews>
  <sheetFormatPr defaultRowHeight="14.4" x14ac:dyDescent="0.3"/>
  <cols>
    <col min="1" max="1" width="13.88671875" customWidth="1"/>
    <col min="11" max="11" width="27.21875" customWidth="1"/>
    <col min="12" max="12" width="31.109375" customWidth="1"/>
  </cols>
  <sheetData>
    <row r="2" spans="1:12" x14ac:dyDescent="0.3">
      <c r="A2" s="7" t="s">
        <v>0</v>
      </c>
      <c r="B2" s="9" t="s">
        <v>1</v>
      </c>
      <c r="C2" s="9" t="s">
        <v>28</v>
      </c>
      <c r="D2" s="9" t="s">
        <v>30</v>
      </c>
      <c r="E2" s="9" t="s">
        <v>26</v>
      </c>
      <c r="F2" s="9"/>
      <c r="G2" s="9"/>
      <c r="H2" s="14"/>
      <c r="I2" s="14"/>
    </row>
    <row r="3" spans="1:12" x14ac:dyDescent="0.3">
      <c r="A3" s="8" t="s">
        <v>2</v>
      </c>
      <c r="B3" s="10" t="s">
        <v>3</v>
      </c>
      <c r="C3" s="10" t="s">
        <v>29</v>
      </c>
      <c r="D3" s="10" t="s">
        <v>29</v>
      </c>
      <c r="E3" s="10" t="s">
        <v>27</v>
      </c>
      <c r="F3" s="10"/>
      <c r="G3" s="10"/>
      <c r="H3" s="12"/>
      <c r="I3" s="12"/>
      <c r="J3" s="12" t="s">
        <v>32</v>
      </c>
    </row>
    <row r="4" spans="1:12" x14ac:dyDescent="0.3">
      <c r="A4" s="15">
        <v>1</v>
      </c>
      <c r="B4" s="15">
        <v>30.185600000000001</v>
      </c>
      <c r="C4">
        <f>0.325*0.325*2.8448*25*0.5</f>
        <v>3.7560250000000002</v>
      </c>
      <c r="D4" s="13">
        <f>_xlfn.CEILING.MATH(B4+C4,0.01)</f>
        <v>33.950000000000003</v>
      </c>
      <c r="E4" s="13">
        <f>_xlfn.CEILING.MATH(D4/9.81,0.01)</f>
        <v>3.47</v>
      </c>
      <c r="J4">
        <v>4</v>
      </c>
      <c r="K4" t="str">
        <f>CONCATENATE("ops.load(",J4,",0,0,-",D4,",0,0,0)")</f>
        <v>ops.load(4,0,0,-33.95,0,0,0)</v>
      </c>
      <c r="L4" t="str">
        <f>CONCATENATE("ops.mass(",J4,",",E4,",",E4,",",E4,",0,0,0)")</f>
        <v>ops.mass(4,3.47,3.47,3.47,0,0,0)</v>
      </c>
    </row>
    <row r="5" spans="1:12" x14ac:dyDescent="0.3">
      <c r="A5" s="15">
        <v>2</v>
      </c>
      <c r="B5" s="15">
        <v>49.638300000000001</v>
      </c>
      <c r="C5">
        <f t="shared" ref="C5:C14" si="0">0.325*0.325*2.8448*25*0.5</f>
        <v>3.7560250000000002</v>
      </c>
      <c r="D5" s="13">
        <f t="shared" ref="D5:D14" si="1">_xlfn.CEILING.MATH(B5+C5,0.01)</f>
        <v>53.4</v>
      </c>
      <c r="E5" s="13">
        <f t="shared" ref="E5:E14" si="2">_xlfn.CEILING.MATH(D5/9.81,0.01)</f>
        <v>5.45</v>
      </c>
      <c r="J5">
        <v>8</v>
      </c>
      <c r="K5" t="str">
        <f t="shared" ref="K5:K14" si="3">CONCATENATE("ops.load(",J5,",0,0,-",D5,",0,0,0)")</f>
        <v>ops.load(8,0,0,-53.4,0,0,0)</v>
      </c>
      <c r="L5" t="str">
        <f t="shared" ref="L5:L14" si="4">CONCATENATE("ops.mass(",J5,",",E5,",",E5,",",E5,",0,0,0)")</f>
        <v>ops.mass(8,5.45,5.45,5.45,0,0,0)</v>
      </c>
    </row>
    <row r="6" spans="1:12" x14ac:dyDescent="0.3">
      <c r="A6" s="15">
        <v>3</v>
      </c>
      <c r="B6" s="15">
        <v>50.6706</v>
      </c>
      <c r="C6">
        <f t="shared" si="0"/>
        <v>3.7560250000000002</v>
      </c>
      <c r="D6" s="13">
        <f t="shared" si="1"/>
        <v>54.43</v>
      </c>
      <c r="E6" s="13">
        <f t="shared" si="2"/>
        <v>5.55</v>
      </c>
      <c r="J6">
        <v>12</v>
      </c>
      <c r="K6" t="str">
        <f t="shared" si="3"/>
        <v>ops.load(12,0,0,-54.43,0,0,0)</v>
      </c>
      <c r="L6" t="str">
        <f t="shared" si="4"/>
        <v>ops.mass(12,5.55,5.55,5.55,0,0,0)</v>
      </c>
    </row>
    <row r="7" spans="1:12" x14ac:dyDescent="0.3">
      <c r="A7" s="15">
        <v>4</v>
      </c>
      <c r="B7" s="15">
        <v>31.1447</v>
      </c>
      <c r="C7">
        <f t="shared" si="0"/>
        <v>3.7560250000000002</v>
      </c>
      <c r="D7" s="13">
        <f t="shared" si="1"/>
        <v>34.910000000000004</v>
      </c>
      <c r="E7" s="13">
        <f t="shared" si="2"/>
        <v>3.56</v>
      </c>
      <c r="J7">
        <v>16</v>
      </c>
      <c r="K7" t="str">
        <f t="shared" si="3"/>
        <v>ops.load(16,0,0,-34.91,0,0,0)</v>
      </c>
      <c r="L7" t="str">
        <f t="shared" si="4"/>
        <v>ops.mass(16,3.56,3.56,3.56,0,0,0)</v>
      </c>
    </row>
    <row r="8" spans="1:12" x14ac:dyDescent="0.3">
      <c r="A8" s="15">
        <v>5</v>
      </c>
      <c r="B8" s="15">
        <v>50.556600000000003</v>
      </c>
      <c r="C8">
        <f t="shared" si="0"/>
        <v>3.7560250000000002</v>
      </c>
      <c r="D8" s="13">
        <f t="shared" si="1"/>
        <v>54.32</v>
      </c>
      <c r="E8" s="13">
        <f t="shared" si="2"/>
        <v>5.54</v>
      </c>
      <c r="J8">
        <v>20</v>
      </c>
      <c r="K8" t="str">
        <f t="shared" si="3"/>
        <v>ops.load(20,0,0,-54.32,0,0,0)</v>
      </c>
      <c r="L8" t="str">
        <f t="shared" si="4"/>
        <v>ops.mass(20,5.54,5.54,5.54,0,0,0)</v>
      </c>
    </row>
    <row r="9" spans="1:12" x14ac:dyDescent="0.3">
      <c r="A9" s="15">
        <v>6</v>
      </c>
      <c r="B9" s="15">
        <v>80.785700000000006</v>
      </c>
      <c r="C9">
        <f t="shared" si="0"/>
        <v>3.7560250000000002</v>
      </c>
      <c r="D9" s="13">
        <f t="shared" si="1"/>
        <v>84.55</v>
      </c>
      <c r="E9" s="13">
        <f t="shared" si="2"/>
        <v>8.620000000000001</v>
      </c>
      <c r="J9">
        <v>24</v>
      </c>
      <c r="K9" t="str">
        <f t="shared" si="3"/>
        <v>ops.load(24,0,0,-84.55,0,0,0)</v>
      </c>
      <c r="L9" t="str">
        <f t="shared" si="4"/>
        <v>ops.mass(24,8.62,8.62,8.62,0,0,0)</v>
      </c>
    </row>
    <row r="10" spans="1:12" x14ac:dyDescent="0.3">
      <c r="A10" s="15">
        <v>7</v>
      </c>
      <c r="B10" s="15">
        <v>70.531300000000002</v>
      </c>
      <c r="C10">
        <f t="shared" si="0"/>
        <v>3.7560250000000002</v>
      </c>
      <c r="D10" s="13">
        <f t="shared" si="1"/>
        <v>74.290000000000006</v>
      </c>
      <c r="E10" s="13">
        <f t="shared" si="2"/>
        <v>7.58</v>
      </c>
      <c r="J10">
        <v>28</v>
      </c>
      <c r="K10" t="str">
        <f t="shared" si="3"/>
        <v>ops.load(28,0,0,-74.29,0,0,0)</v>
      </c>
      <c r="L10" t="str">
        <f t="shared" si="4"/>
        <v>ops.mass(28,7.58,7.58,7.58,0,0,0)</v>
      </c>
    </row>
    <row r="11" spans="1:12" x14ac:dyDescent="0.3">
      <c r="A11" s="15">
        <v>8</v>
      </c>
      <c r="B11" s="15">
        <v>31.1419</v>
      </c>
      <c r="C11">
        <f t="shared" si="0"/>
        <v>3.7560250000000002</v>
      </c>
      <c r="D11" s="13">
        <f t="shared" si="1"/>
        <v>34.9</v>
      </c>
      <c r="E11" s="13">
        <f t="shared" si="2"/>
        <v>3.56</v>
      </c>
      <c r="J11">
        <v>32</v>
      </c>
      <c r="K11" t="str">
        <f t="shared" si="3"/>
        <v>ops.load(32,0,0,-34.9,0,0,0)</v>
      </c>
      <c r="L11" t="str">
        <f t="shared" si="4"/>
        <v>ops.mass(32,3.56,3.56,3.56,0,0,0)</v>
      </c>
    </row>
    <row r="12" spans="1:12" x14ac:dyDescent="0.3">
      <c r="A12" s="15">
        <v>9</v>
      </c>
      <c r="B12" s="15">
        <v>29.678100000000001</v>
      </c>
      <c r="C12">
        <f t="shared" si="0"/>
        <v>3.7560250000000002</v>
      </c>
      <c r="D12" s="13">
        <f t="shared" si="1"/>
        <v>33.44</v>
      </c>
      <c r="E12" s="13">
        <f t="shared" si="2"/>
        <v>3.41</v>
      </c>
      <c r="J12">
        <v>36</v>
      </c>
      <c r="K12" t="str">
        <f t="shared" si="3"/>
        <v>ops.load(36,0,0,-33.44,0,0,0)</v>
      </c>
      <c r="L12" t="str">
        <f t="shared" si="4"/>
        <v>ops.mass(36,3.41,3.41,3.41,0,0,0)</v>
      </c>
    </row>
    <row r="13" spans="1:12" x14ac:dyDescent="0.3">
      <c r="A13" s="15">
        <v>10</v>
      </c>
      <c r="B13" s="15">
        <v>49.3964</v>
      </c>
      <c r="C13">
        <f t="shared" si="0"/>
        <v>3.7560250000000002</v>
      </c>
      <c r="D13" s="13">
        <f t="shared" si="1"/>
        <v>53.160000000000004</v>
      </c>
      <c r="E13" s="13">
        <f t="shared" si="2"/>
        <v>5.42</v>
      </c>
      <c r="J13">
        <v>40</v>
      </c>
      <c r="K13" t="str">
        <f t="shared" si="3"/>
        <v>ops.load(40,0,0,-53.16,0,0,0)</v>
      </c>
      <c r="L13" t="str">
        <f t="shared" si="4"/>
        <v>ops.mass(40,5.42,5.42,5.42,0,0,0)</v>
      </c>
    </row>
    <row r="14" spans="1:12" x14ac:dyDescent="0.3">
      <c r="A14" s="15">
        <v>11</v>
      </c>
      <c r="B14" s="15">
        <v>28.870799999999999</v>
      </c>
      <c r="C14">
        <f t="shared" si="0"/>
        <v>3.7560250000000002</v>
      </c>
      <c r="D14" s="13">
        <f t="shared" si="1"/>
        <v>32.630000000000003</v>
      </c>
      <c r="E14" s="13">
        <f t="shared" si="2"/>
        <v>3.33</v>
      </c>
      <c r="J14">
        <v>44</v>
      </c>
      <c r="K14" t="str">
        <f t="shared" si="3"/>
        <v>ops.load(44,0,0,-32.63,0,0,0)</v>
      </c>
      <c r="L14" t="str">
        <f t="shared" si="4"/>
        <v>ops.mass(44,3.33,3.33,3.33,0,0,0)</v>
      </c>
    </row>
    <row r="16" spans="1:12" x14ac:dyDescent="0.3">
      <c r="C16" t="s">
        <v>40</v>
      </c>
      <c r="D16" s="13">
        <f>SUM(D4:D14)</f>
        <v>543.98</v>
      </c>
      <c r="E16" s="13">
        <f>SUM(E4:E14)</f>
        <v>55.489999999999995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8C40D-DA20-4EA8-BF11-8780F6F72228}">
  <dimension ref="A1:L4"/>
  <sheetViews>
    <sheetView workbookViewId="0">
      <selection activeCell="L1" sqref="L1:L1048576"/>
    </sheetView>
  </sheetViews>
  <sheetFormatPr defaultRowHeight="14.4" x14ac:dyDescent="0.3"/>
  <cols>
    <col min="1" max="1" width="13.88671875" style="3" bestFit="1" customWidth="1"/>
    <col min="2" max="2" width="9.109375" style="3" customWidth="1"/>
    <col min="3" max="3" width="9.6640625" style="3" bestFit="1" customWidth="1"/>
    <col min="4" max="4" width="23.88671875" style="3" bestFit="1" customWidth="1"/>
    <col min="5" max="5" width="9.44140625" style="3" bestFit="1" customWidth="1"/>
    <col min="6" max="6" width="11.33203125" style="3" bestFit="1" customWidth="1"/>
    <col min="7" max="8" width="13.6640625" style="3" bestFit="1" customWidth="1"/>
    <col min="9" max="9" width="10.109375" style="3" bestFit="1" customWidth="1"/>
    <col min="10" max="10" width="13.44140625" style="3" bestFit="1" customWidth="1"/>
    <col min="11" max="12" width="12.5546875" style="3" bestFit="1" customWidth="1"/>
  </cols>
  <sheetData>
    <row r="1" spans="1:12" x14ac:dyDescent="0.3">
      <c r="A1" s="2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s="5" t="s">
        <v>5</v>
      </c>
      <c r="B2" s="5" t="s">
        <v>6</v>
      </c>
      <c r="C2" s="7" t="s">
        <v>7</v>
      </c>
      <c r="D2" s="7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</row>
    <row r="3" spans="1:12" x14ac:dyDescent="0.3">
      <c r="A3" s="6" t="s">
        <v>2</v>
      </c>
      <c r="B3" s="6" t="s">
        <v>2</v>
      </c>
      <c r="C3" s="8" t="s">
        <v>2</v>
      </c>
      <c r="D3" s="8" t="s">
        <v>2</v>
      </c>
      <c r="E3" s="6" t="s">
        <v>2</v>
      </c>
      <c r="F3" s="6" t="s">
        <v>2</v>
      </c>
      <c r="G3" s="6" t="s">
        <v>2</v>
      </c>
      <c r="H3" s="6" t="s">
        <v>2</v>
      </c>
      <c r="I3" s="6" t="s">
        <v>2</v>
      </c>
      <c r="J3" s="6" t="s">
        <v>2</v>
      </c>
      <c r="K3" s="6" t="s">
        <v>2</v>
      </c>
      <c r="L3" s="6" t="s">
        <v>2</v>
      </c>
    </row>
    <row r="4" spans="1:12" x14ac:dyDescent="0.3">
      <c r="A4" s="3" t="s">
        <v>17</v>
      </c>
      <c r="B4" s="3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23</v>
      </c>
      <c r="I4" s="3" t="s">
        <v>24</v>
      </c>
      <c r="J4" s="3" t="s">
        <v>25</v>
      </c>
      <c r="K4" s="3" t="s">
        <v>25</v>
      </c>
      <c r="L4" s="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Joint Reactions</vt:lpstr>
      <vt:lpstr>top floor</vt:lpstr>
      <vt:lpstr>Program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ARYAL</dc:creator>
  <cp:lastModifiedBy>SURAJ THAPA</cp:lastModifiedBy>
  <dcterms:created xsi:type="dcterms:W3CDTF">2023-11-06T05:08:35Z</dcterms:created>
  <dcterms:modified xsi:type="dcterms:W3CDTF">2024-02-18T18:55:59Z</dcterms:modified>
</cp:coreProperties>
</file>