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th year project\opensees\Engineered Building modal\"/>
    </mc:Choice>
  </mc:AlternateContent>
  <xr:revisionPtr revIDLastSave="0" documentId="13_ncr:1_{28D1F724-391A-4CDB-9554-F4052BD652EC}" xr6:coauthVersionLast="47" xr6:coauthVersionMax="47" xr10:uidLastSave="{00000000-0000-0000-0000-000000000000}"/>
  <bookViews>
    <workbookView xWindow="-108" yWindow="-108" windowWidth="23256" windowHeight="12576" xr2:uid="{A33FBC07-47D9-4B34-82D9-17E33A42DF29}"/>
  </bookViews>
  <sheets>
    <sheet name="Joint Reactions" sheetId="1" r:id="rId1"/>
    <sheet name="top floor" sheetId="3" r:id="rId2"/>
    <sheet name="Program Control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D16" i="3"/>
  <c r="C5" i="3"/>
  <c r="D5" i="3" s="1"/>
  <c r="K5" i="3" s="1"/>
  <c r="C6" i="3"/>
  <c r="D6" i="3" s="1"/>
  <c r="C7" i="3"/>
  <c r="C8" i="3"/>
  <c r="C9" i="3"/>
  <c r="C10" i="3"/>
  <c r="C11" i="3"/>
  <c r="C12" i="3"/>
  <c r="C13" i="3"/>
  <c r="D13" i="3" s="1"/>
  <c r="K13" i="3" s="1"/>
  <c r="C14" i="3"/>
  <c r="D14" i="3" s="1"/>
  <c r="C4" i="3"/>
  <c r="D4" i="3" s="1"/>
  <c r="K4" i="3" s="1"/>
  <c r="E19" i="1"/>
  <c r="C5" i="1"/>
  <c r="C6" i="1"/>
  <c r="C7" i="1"/>
  <c r="C8" i="1"/>
  <c r="C9" i="1"/>
  <c r="C10" i="1"/>
  <c r="C11" i="1"/>
  <c r="C12" i="1"/>
  <c r="D12" i="1" s="1"/>
  <c r="C13" i="1"/>
  <c r="C14" i="1"/>
  <c r="C4" i="1"/>
  <c r="D4" i="1" s="1"/>
  <c r="E4" i="1" s="1"/>
  <c r="M4" i="1" s="1"/>
  <c r="D9" i="3"/>
  <c r="D11" i="3"/>
  <c r="D7" i="3"/>
  <c r="K7" i="3" s="1"/>
  <c r="D8" i="3"/>
  <c r="K8" i="3" s="1"/>
  <c r="D10" i="3"/>
  <c r="K10" i="3" s="1"/>
  <c r="D12" i="3"/>
  <c r="K12" i="3" s="1"/>
  <c r="D5" i="1"/>
  <c r="K5" i="1" s="1"/>
  <c r="D6" i="1"/>
  <c r="L6" i="1" s="1"/>
  <c r="D7" i="1"/>
  <c r="K7" i="1" s="1"/>
  <c r="D8" i="1"/>
  <c r="K8" i="1" s="1"/>
  <c r="D9" i="1"/>
  <c r="K9" i="1" s="1"/>
  <c r="D10" i="1"/>
  <c r="K10" i="1" s="1"/>
  <c r="D11" i="1"/>
  <c r="K11" i="1" s="1"/>
  <c r="D13" i="1"/>
  <c r="K13" i="1" s="1"/>
  <c r="D14" i="1"/>
  <c r="L14" i="1" s="1"/>
  <c r="K6" i="1"/>
  <c r="K14" i="1"/>
  <c r="E14" i="3" l="1"/>
  <c r="L14" i="3" s="1"/>
  <c r="K14" i="3"/>
  <c r="E6" i="3"/>
  <c r="L6" i="3" s="1"/>
  <c r="K6" i="3"/>
  <c r="E7" i="3"/>
  <c r="L7" i="3" s="1"/>
  <c r="E10" i="3"/>
  <c r="L10" i="3" s="1"/>
  <c r="K12" i="1"/>
  <c r="L12" i="1"/>
  <c r="L11" i="1"/>
  <c r="L10" i="1"/>
  <c r="L9" i="1"/>
  <c r="L8" i="1"/>
  <c r="L4" i="1"/>
  <c r="L7" i="1"/>
  <c r="L13" i="1"/>
  <c r="L5" i="1"/>
  <c r="E18" i="1"/>
  <c r="N4" i="1"/>
  <c r="K9" i="3"/>
  <c r="E9" i="3"/>
  <c r="L9" i="3" s="1"/>
  <c r="K11" i="3"/>
  <c r="E11" i="3"/>
  <c r="L11" i="3" s="1"/>
  <c r="E8" i="3"/>
  <c r="L8" i="3" s="1"/>
  <c r="E13" i="3"/>
  <c r="L13" i="3" s="1"/>
  <c r="E5" i="3"/>
  <c r="L5" i="3" s="1"/>
  <c r="E4" i="3"/>
  <c r="L4" i="3" s="1"/>
  <c r="E12" i="3"/>
  <c r="L12" i="3" s="1"/>
  <c r="K4" i="1"/>
  <c r="E5" i="1"/>
  <c r="E6" i="1"/>
  <c r="N6" i="1" s="1"/>
  <c r="E7" i="1"/>
  <c r="E16" i="1" s="1"/>
  <c r="E8" i="1"/>
  <c r="E9" i="1"/>
  <c r="E10" i="1"/>
  <c r="E11" i="1"/>
  <c r="E12" i="1"/>
  <c r="E13" i="1"/>
  <c r="E14" i="1"/>
  <c r="M9" i="1" l="1"/>
  <c r="N9" i="1"/>
  <c r="M14" i="1"/>
  <c r="N14" i="1"/>
  <c r="M13" i="1"/>
  <c r="N13" i="1"/>
  <c r="M5" i="1"/>
  <c r="N5" i="1"/>
  <c r="M12" i="1"/>
  <c r="N12" i="1"/>
  <c r="M11" i="1"/>
  <c r="N11" i="1"/>
  <c r="M8" i="1"/>
  <c r="N8" i="1"/>
  <c r="M7" i="1"/>
  <c r="N7" i="1"/>
  <c r="M10" i="1"/>
  <c r="N10" i="1"/>
  <c r="M6" i="1"/>
</calcChain>
</file>

<file path=xl/sharedStrings.xml><?xml version="1.0" encoding="utf-8"?>
<sst xmlns="http://schemas.openxmlformats.org/spreadsheetml/2006/main" count="70" uniqueCount="42">
  <si>
    <t>Unique Name</t>
  </si>
  <si>
    <t>FZ</t>
  </si>
  <si>
    <t/>
  </si>
  <si>
    <t>kN</t>
  </si>
  <si>
    <t>TABLE:  Program Control</t>
  </si>
  <si>
    <t>ProgramName</t>
  </si>
  <si>
    <t>Version</t>
  </si>
  <si>
    <t>ProgLevel</t>
  </si>
  <si>
    <t>LicenseNum</t>
  </si>
  <si>
    <t>CurrUnits</t>
  </si>
  <si>
    <t>StlFrmCode</t>
  </si>
  <si>
    <t>CompBmCode</t>
  </si>
  <si>
    <t>CompColCode</t>
  </si>
  <si>
    <t>StlJstCode</t>
  </si>
  <si>
    <t>ConcFrmCode</t>
  </si>
  <si>
    <t>ConcSlbCode</t>
  </si>
  <si>
    <t>ShrWallCode</t>
  </si>
  <si>
    <t>ETABS</t>
  </si>
  <si>
    <t>20.0.0</t>
  </si>
  <si>
    <t>Ultimate</t>
  </si>
  <si>
    <t>3010-*1ZV493W334V39AZ</t>
  </si>
  <si>
    <t>kip, in, F</t>
  </si>
  <si>
    <t>IS 800:2007</t>
  </si>
  <si>
    <t>AISC 360-16</t>
  </si>
  <si>
    <t>SJI-2010</t>
  </si>
  <si>
    <t>IS 456:2000</t>
  </si>
  <si>
    <t>Mass</t>
  </si>
  <si>
    <t>KN.s2/m</t>
  </si>
  <si>
    <t>Column</t>
  </si>
  <si>
    <t>KN</t>
  </si>
  <si>
    <t>Load</t>
  </si>
  <si>
    <r>
      <t>ops</t>
    </r>
    <r>
      <rPr>
        <sz val="11"/>
        <color rgb="FFCCCCCC"/>
        <rFont val="Consolas"/>
        <family val="3"/>
      </rPr>
      <t>.load(</t>
    </r>
    <r>
      <rPr>
        <sz val="11"/>
        <color rgb="FF9CDCFE"/>
        <rFont val="Consolas"/>
        <family val="3"/>
      </rPr>
      <t>nodeID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, </t>
    </r>
    <r>
      <rPr>
        <sz val="11"/>
        <color rgb="FFD4D4D4"/>
        <rFont val="Consolas"/>
        <family val="3"/>
      </rPr>
      <t>-</t>
    </r>
    <r>
      <rPr>
        <sz val="11"/>
        <color rgb="FFB5CEA8"/>
        <rFont val="Consolas"/>
        <family val="3"/>
      </rPr>
      <t>0.1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)</t>
    </r>
  </si>
  <si>
    <t>Node ID</t>
  </si>
  <si>
    <t>for frst and 2nd floor</t>
  </si>
  <si>
    <t>sum mass</t>
  </si>
  <si>
    <t>Frst story</t>
  </si>
  <si>
    <t>2nd story</t>
  </si>
  <si>
    <t>fst story</t>
  </si>
  <si>
    <t>sum load</t>
  </si>
  <si>
    <t>load 1st &amp; 2nd</t>
  </si>
  <si>
    <t>sum=</t>
  </si>
  <si>
    <t>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</si>
</sst>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4EC9B0"/>
      <name val="Consolas"/>
      <family val="3"/>
    </font>
    <font>
      <sz val="11"/>
      <color rgb="FF9CDCFE"/>
      <name val="Consolas"/>
      <family val="3"/>
    </font>
    <font>
      <sz val="11"/>
      <color rgb="FFB5CEA8"/>
      <name val="Consolas"/>
      <family val="3"/>
    </font>
    <font>
      <sz val="11"/>
      <color rgb="FFD4D4D4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49" fontId="1" fillId="2" borderId="0" xfId="0" applyNumberFormat="1" applyFont="1" applyFill="1"/>
    <xf numFmtId="49" fontId="0" fillId="0" borderId="0" xfId="0" applyNumberFormat="1"/>
    <xf numFmtId="49" fontId="0" fillId="2" borderId="0" xfId="0" applyNumberFormat="1" applyFill="1"/>
    <xf numFmtId="49" fontId="1" fillId="3" borderId="2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0" xfId="0" applyFont="1" applyAlignment="1">
      <alignment vertical="center"/>
    </xf>
    <xf numFmtId="0" fontId="0" fillId="4" borderId="3" xfId="0" applyFill="1" applyBorder="1" applyAlignment="1">
      <alignment horizontal="center"/>
    </xf>
    <xf numFmtId="2" fontId="0" fillId="0" borderId="0" xfId="0" applyNumberFormat="1"/>
    <xf numFmtId="0" fontId="1" fillId="4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436F2-0DC0-4F92-932F-751D54A9F956}">
  <dimension ref="A1:N22"/>
  <sheetViews>
    <sheetView tabSelected="1" workbookViewId="0">
      <pane ySplit="3" topLeftCell="A4" activePane="bottomLeft" state="frozen"/>
      <selection pane="bottomLeft" activeCell="C4" sqref="C4"/>
    </sheetView>
  </sheetViews>
  <sheetFormatPr defaultRowHeight="14.4" x14ac:dyDescent="0.3"/>
  <cols>
    <col min="1" max="1" width="13.44140625" style="3" bestFit="1" customWidth="1"/>
    <col min="2" max="9" width="9.109375" customWidth="1"/>
    <col min="11" max="12" width="30.33203125" customWidth="1"/>
    <col min="13" max="13" width="32.6640625" customWidth="1"/>
    <col min="14" max="14" width="33.109375" customWidth="1"/>
  </cols>
  <sheetData>
    <row r="1" spans="1:14" x14ac:dyDescent="0.3">
      <c r="A1" s="4"/>
      <c r="B1" s="1"/>
      <c r="C1" s="1"/>
      <c r="D1" s="1"/>
      <c r="E1" s="1"/>
      <c r="F1" s="1"/>
      <c r="G1" s="1"/>
      <c r="H1" s="1"/>
      <c r="I1" s="1"/>
    </row>
    <row r="2" spans="1:14" x14ac:dyDescent="0.3">
      <c r="A2" s="7" t="s">
        <v>0</v>
      </c>
      <c r="B2" s="9" t="s">
        <v>1</v>
      </c>
      <c r="C2" s="9" t="s">
        <v>28</v>
      </c>
      <c r="D2" s="9" t="s">
        <v>30</v>
      </c>
      <c r="E2" s="9" t="s">
        <v>26</v>
      </c>
      <c r="F2" s="9"/>
      <c r="G2" s="9"/>
      <c r="H2" s="14"/>
      <c r="I2" s="14"/>
      <c r="J2" s="11" t="s">
        <v>31</v>
      </c>
    </row>
    <row r="3" spans="1:14" x14ac:dyDescent="0.3">
      <c r="A3" s="8" t="s">
        <v>2</v>
      </c>
      <c r="B3" s="10" t="s">
        <v>3</v>
      </c>
      <c r="C3" s="10" t="s">
        <v>29</v>
      </c>
      <c r="D3" s="10" t="s">
        <v>29</v>
      </c>
      <c r="E3" s="10" t="s">
        <v>27</v>
      </c>
      <c r="F3" s="10"/>
      <c r="G3" s="10"/>
      <c r="H3" s="12"/>
      <c r="I3" s="12"/>
      <c r="J3" s="12" t="s">
        <v>32</v>
      </c>
      <c r="K3" t="s">
        <v>37</v>
      </c>
      <c r="L3" t="s">
        <v>36</v>
      </c>
      <c r="M3" t="s">
        <v>35</v>
      </c>
      <c r="N3" t="s">
        <v>36</v>
      </c>
    </row>
    <row r="4" spans="1:14" x14ac:dyDescent="0.3">
      <c r="A4" s="15">
        <v>1</v>
      </c>
      <c r="B4" s="15">
        <v>59.692100000000003</v>
      </c>
      <c r="C4">
        <f>0.23*0.23*2.8448*25</f>
        <v>3.7622480000000005</v>
      </c>
      <c r="D4" s="13">
        <f>_xlfn.CEILING.MATH(B4+C4,0.01)</f>
        <v>63.46</v>
      </c>
      <c r="E4" s="13">
        <f>_xlfn.CEILING.MATH(D4/9.81,0.01)</f>
        <v>6.47</v>
      </c>
      <c r="J4">
        <v>2</v>
      </c>
      <c r="K4" t="str">
        <f>CONCATENATE("ops.load(",J4,",0,0,-",D4,",0,0,0)")</f>
        <v>ops.load(2,0,0,-63.46,0,0,0)</v>
      </c>
      <c r="L4" t="str">
        <f>CONCATENATE("ops.load(",J4+1,",0,0,-",D4,",0,0,0)")</f>
        <v>ops.load(3,0,0,-63.46,0,0,0)</v>
      </c>
      <c r="M4" t="str">
        <f>CONCATENATE("ops.mass(",J4,",",E4,",",E4,",",E4,",0,0,0)")</f>
        <v>ops.mass(2,6.47,6.47,6.47,0,0,0)</v>
      </c>
      <c r="N4" t="str">
        <f>CONCATENATE("ops.mass(",J4+1,",",E4,",",E4,",",E4,",0,0,0)")</f>
        <v>ops.mass(3,6.47,6.47,6.47,0,0,0)</v>
      </c>
    </row>
    <row r="5" spans="1:14" x14ac:dyDescent="0.3">
      <c r="A5" s="15">
        <v>2</v>
      </c>
      <c r="B5" s="15">
        <v>86.273499999999999</v>
      </c>
      <c r="C5">
        <f t="shared" ref="C5:C14" si="0">0.23*0.23*2.8448*25</f>
        <v>3.7622480000000005</v>
      </c>
      <c r="D5" s="13">
        <f t="shared" ref="D5:D14" si="1">_xlfn.CEILING.MATH(B5+C5,0.01)</f>
        <v>90.04</v>
      </c>
      <c r="E5" s="13">
        <f t="shared" ref="E5:E14" si="2">_xlfn.CEILING.MATH(D5/9.81,0.01)</f>
        <v>9.18</v>
      </c>
      <c r="J5">
        <v>6</v>
      </c>
      <c r="K5" t="str">
        <f t="shared" ref="K5:K14" si="3">CONCATENATE("ops.load(",J5,",0,0,-",D5,",0,0,0)")</f>
        <v>ops.load(6,0,0,-90.04,0,0,0)</v>
      </c>
      <c r="L5" t="str">
        <f t="shared" ref="L5:L14" si="4">CONCATENATE("ops.load(",J5+1,",0,0,-",D5,",0,0,0)")</f>
        <v>ops.load(7,0,0,-90.04,0,0,0)</v>
      </c>
      <c r="M5" t="str">
        <f t="shared" ref="M5:M14" si="5">CONCATENATE("ops.mass(",J5,",",E5,",",E5,",",E5,",0,0,0)")</f>
        <v>ops.mass(6,9.18,9.18,9.18,0,0,0)</v>
      </c>
      <c r="N5" t="str">
        <f t="shared" ref="N5:N14" si="6">CONCATENATE("ops.mass(",J5+1,",",E5,",",E5,",",E5,",0,0,0)")</f>
        <v>ops.mass(7,9.18,9.18,9.18,0,0,0)</v>
      </c>
    </row>
    <row r="6" spans="1:14" x14ac:dyDescent="0.3">
      <c r="A6" s="15">
        <v>3</v>
      </c>
      <c r="B6" s="15">
        <v>87.881399999999999</v>
      </c>
      <c r="C6">
        <f t="shared" si="0"/>
        <v>3.7622480000000005</v>
      </c>
      <c r="D6" s="13">
        <f t="shared" si="1"/>
        <v>91.65</v>
      </c>
      <c r="E6" s="13">
        <f t="shared" si="2"/>
        <v>9.35</v>
      </c>
      <c r="J6">
        <v>10</v>
      </c>
      <c r="K6" t="str">
        <f t="shared" si="3"/>
        <v>ops.load(10,0,0,-91.65,0,0,0)</v>
      </c>
      <c r="L6" t="str">
        <f t="shared" si="4"/>
        <v>ops.load(11,0,0,-91.65,0,0,0)</v>
      </c>
      <c r="M6" t="str">
        <f t="shared" si="5"/>
        <v>ops.mass(10,9.35,9.35,9.35,0,0,0)</v>
      </c>
      <c r="N6" t="str">
        <f t="shared" si="6"/>
        <v>ops.mass(11,9.35,9.35,9.35,0,0,0)</v>
      </c>
    </row>
    <row r="7" spans="1:14" x14ac:dyDescent="0.3">
      <c r="A7" s="15">
        <v>4</v>
      </c>
      <c r="B7" s="15">
        <v>61.142299999999999</v>
      </c>
      <c r="C7">
        <f t="shared" si="0"/>
        <v>3.7622480000000005</v>
      </c>
      <c r="D7" s="13">
        <f t="shared" si="1"/>
        <v>64.91</v>
      </c>
      <c r="E7" s="13">
        <f t="shared" si="2"/>
        <v>6.62</v>
      </c>
      <c r="J7">
        <v>14</v>
      </c>
      <c r="K7" t="str">
        <f t="shared" si="3"/>
        <v>ops.load(14,0,0,-64.91,0,0,0)</v>
      </c>
      <c r="L7" t="str">
        <f t="shared" si="4"/>
        <v>ops.load(15,0,0,-64.91,0,0,0)</v>
      </c>
      <c r="M7" t="str">
        <f t="shared" si="5"/>
        <v>ops.mass(14,6.62,6.62,6.62,0,0,0)</v>
      </c>
      <c r="N7" t="str">
        <f t="shared" si="6"/>
        <v>ops.mass(15,6.62,6.62,6.62,0,0,0)</v>
      </c>
    </row>
    <row r="8" spans="1:14" x14ac:dyDescent="0.3">
      <c r="A8" s="15">
        <v>5</v>
      </c>
      <c r="B8" s="15">
        <v>87.683400000000006</v>
      </c>
      <c r="C8">
        <f t="shared" si="0"/>
        <v>3.7622480000000005</v>
      </c>
      <c r="D8" s="13">
        <f t="shared" si="1"/>
        <v>91.45</v>
      </c>
      <c r="E8" s="13">
        <f t="shared" si="2"/>
        <v>9.33</v>
      </c>
      <c r="J8">
        <v>18</v>
      </c>
      <c r="K8" t="str">
        <f t="shared" si="3"/>
        <v>ops.load(18,0,0,-91.45,0,0,0)</v>
      </c>
      <c r="L8" t="str">
        <f t="shared" si="4"/>
        <v>ops.load(19,0,0,-91.45,0,0,0)</v>
      </c>
      <c r="M8" t="str">
        <f t="shared" si="5"/>
        <v>ops.mass(18,9.33,9.33,9.33,0,0,0)</v>
      </c>
      <c r="N8" t="str">
        <f t="shared" si="6"/>
        <v>ops.mass(19,9.33,9.33,9.33,0,0,0)</v>
      </c>
    </row>
    <row r="9" spans="1:14" x14ac:dyDescent="0.3">
      <c r="A9" s="15">
        <v>6</v>
      </c>
      <c r="B9" s="15">
        <v>111.2818</v>
      </c>
      <c r="C9">
        <f t="shared" si="0"/>
        <v>3.7622480000000005</v>
      </c>
      <c r="D9" s="13">
        <f t="shared" si="1"/>
        <v>115.05</v>
      </c>
      <c r="E9" s="13">
        <f t="shared" si="2"/>
        <v>11.73</v>
      </c>
      <c r="J9">
        <v>22</v>
      </c>
      <c r="K9" t="str">
        <f t="shared" si="3"/>
        <v>ops.load(22,0,0,-115.05,0,0,0)</v>
      </c>
      <c r="L9" t="str">
        <f t="shared" si="4"/>
        <v>ops.load(23,0,0,-115.05,0,0,0)</v>
      </c>
      <c r="M9" t="str">
        <f t="shared" si="5"/>
        <v>ops.mass(22,11.73,11.73,11.73,0,0,0)</v>
      </c>
      <c r="N9" t="str">
        <f t="shared" si="6"/>
        <v>ops.mass(23,11.73,11.73,11.73,0,0,0)</v>
      </c>
    </row>
    <row r="10" spans="1:14" x14ac:dyDescent="0.3">
      <c r="A10" s="15">
        <v>7</v>
      </c>
      <c r="B10" s="15">
        <v>115.4344</v>
      </c>
      <c r="C10">
        <f t="shared" si="0"/>
        <v>3.7622480000000005</v>
      </c>
      <c r="D10" s="13">
        <f t="shared" si="1"/>
        <v>119.2</v>
      </c>
      <c r="E10" s="13">
        <f t="shared" si="2"/>
        <v>12.16</v>
      </c>
      <c r="J10">
        <v>26</v>
      </c>
      <c r="K10" t="str">
        <f t="shared" si="3"/>
        <v>ops.load(26,0,0,-119.2,0,0,0)</v>
      </c>
      <c r="L10" t="str">
        <f t="shared" si="4"/>
        <v>ops.load(27,0,0,-119.2,0,0,0)</v>
      </c>
      <c r="M10" t="str">
        <f t="shared" si="5"/>
        <v>ops.mass(26,12.16,12.16,12.16,0,0,0)</v>
      </c>
      <c r="N10" t="str">
        <f t="shared" si="6"/>
        <v>ops.mass(27,12.16,12.16,12.16,0,0,0)</v>
      </c>
    </row>
    <row r="11" spans="1:14" x14ac:dyDescent="0.3">
      <c r="A11" s="15">
        <v>8</v>
      </c>
      <c r="B11" s="15">
        <v>61.152700000000003</v>
      </c>
      <c r="C11">
        <f t="shared" si="0"/>
        <v>3.7622480000000005</v>
      </c>
      <c r="D11" s="13">
        <f t="shared" si="1"/>
        <v>64.92</v>
      </c>
      <c r="E11" s="13">
        <f t="shared" si="2"/>
        <v>6.62</v>
      </c>
      <c r="J11">
        <v>30</v>
      </c>
      <c r="K11" t="str">
        <f t="shared" si="3"/>
        <v>ops.load(30,0,0,-64.92,0,0,0)</v>
      </c>
      <c r="L11" t="str">
        <f t="shared" si="4"/>
        <v>ops.load(31,0,0,-64.92,0,0,0)</v>
      </c>
      <c r="M11" t="str">
        <f t="shared" si="5"/>
        <v>ops.mass(30,6.62,6.62,6.62,0,0,0)</v>
      </c>
      <c r="N11" t="str">
        <f t="shared" si="6"/>
        <v>ops.mass(31,6.62,6.62,6.62,0,0,0)</v>
      </c>
    </row>
    <row r="12" spans="1:14" x14ac:dyDescent="0.3">
      <c r="A12" s="15">
        <v>9</v>
      </c>
      <c r="B12" s="15">
        <v>58.853900000000003</v>
      </c>
      <c r="C12">
        <f t="shared" si="0"/>
        <v>3.7622480000000005</v>
      </c>
      <c r="D12" s="13">
        <f t="shared" si="1"/>
        <v>62.620000000000005</v>
      </c>
      <c r="E12" s="13">
        <f t="shared" si="2"/>
        <v>6.3900000000000006</v>
      </c>
      <c r="J12">
        <v>34</v>
      </c>
      <c r="K12" t="str">
        <f t="shared" si="3"/>
        <v>ops.load(34,0,0,-62.62,0,0,0)</v>
      </c>
      <c r="L12" t="str">
        <f t="shared" si="4"/>
        <v>ops.load(35,0,0,-62.62,0,0,0)</v>
      </c>
      <c r="M12" t="str">
        <f t="shared" si="5"/>
        <v>ops.mass(34,6.39,6.39,6.39,0,0,0)</v>
      </c>
      <c r="N12" t="str">
        <f t="shared" si="6"/>
        <v>ops.mass(35,6.39,6.39,6.39,0,0,0)</v>
      </c>
    </row>
    <row r="13" spans="1:14" x14ac:dyDescent="0.3">
      <c r="A13" s="15">
        <v>10</v>
      </c>
      <c r="B13" s="15">
        <v>86.153800000000004</v>
      </c>
      <c r="C13">
        <f t="shared" si="0"/>
        <v>3.7622480000000005</v>
      </c>
      <c r="D13" s="13">
        <f t="shared" si="1"/>
        <v>89.92</v>
      </c>
      <c r="E13" s="13">
        <f t="shared" si="2"/>
        <v>9.17</v>
      </c>
      <c r="J13">
        <v>38</v>
      </c>
      <c r="K13" t="str">
        <f t="shared" si="3"/>
        <v>ops.load(38,0,0,-89.92,0,0,0)</v>
      </c>
      <c r="L13" t="str">
        <f t="shared" si="4"/>
        <v>ops.load(39,0,0,-89.92,0,0,0)</v>
      </c>
      <c r="M13" t="str">
        <f t="shared" si="5"/>
        <v>ops.mass(38,9.17,9.17,9.17,0,0,0)</v>
      </c>
      <c r="N13" t="str">
        <f t="shared" si="6"/>
        <v>ops.mass(39,9.17,9.17,9.17,0,0,0)</v>
      </c>
    </row>
    <row r="14" spans="1:14" x14ac:dyDescent="0.3">
      <c r="A14" s="15">
        <v>11</v>
      </c>
      <c r="B14" s="15">
        <v>57.585900000000002</v>
      </c>
      <c r="C14">
        <f t="shared" si="0"/>
        <v>3.7622480000000005</v>
      </c>
      <c r="D14" s="13">
        <f t="shared" si="1"/>
        <v>61.35</v>
      </c>
      <c r="E14" s="13">
        <f t="shared" si="2"/>
        <v>6.26</v>
      </c>
      <c r="J14">
        <v>42</v>
      </c>
      <c r="K14" t="str">
        <f t="shared" si="3"/>
        <v>ops.load(42,0,0,-61.35,0,0,0)</v>
      </c>
      <c r="L14" t="str">
        <f t="shared" si="4"/>
        <v>ops.load(43,0,0,-61.35,0,0,0)</v>
      </c>
      <c r="M14" t="str">
        <f t="shared" si="5"/>
        <v>ops.mass(42,6.26,6.26,6.26,0,0,0)</v>
      </c>
      <c r="N14" t="str">
        <f t="shared" si="6"/>
        <v>ops.mass(43,6.26,6.26,6.26,0,0,0)</v>
      </c>
    </row>
    <row r="15" spans="1:14" x14ac:dyDescent="0.3">
      <c r="D15" s="13"/>
      <c r="E15" s="13"/>
    </row>
    <row r="16" spans="1:14" x14ac:dyDescent="0.3">
      <c r="D16" t="s">
        <v>34</v>
      </c>
      <c r="E16" s="13">
        <f>SUM(E4:E14)</f>
        <v>93.280000000000015</v>
      </c>
    </row>
    <row r="18" spans="1:5" x14ac:dyDescent="0.3">
      <c r="D18" t="s">
        <v>38</v>
      </c>
      <c r="E18" s="13">
        <f>SUM(D4:D14)</f>
        <v>914.56999999999994</v>
      </c>
    </row>
    <row r="19" spans="1:5" x14ac:dyDescent="0.3">
      <c r="A19" s="16" t="s">
        <v>33</v>
      </c>
      <c r="B19" s="16"/>
      <c r="C19" s="16"/>
      <c r="D19" s="18" t="s">
        <v>39</v>
      </c>
      <c r="E19" s="17">
        <f>E18*2</f>
        <v>1829.1399999999999</v>
      </c>
    </row>
    <row r="20" spans="1:5" x14ac:dyDescent="0.3">
      <c r="A20" s="16"/>
      <c r="B20" s="16"/>
      <c r="C20" s="16"/>
      <c r="D20" s="18"/>
      <c r="E20" s="17"/>
    </row>
    <row r="22" spans="1:5" ht="28.8" x14ac:dyDescent="0.3">
      <c r="D22" s="19" t="s">
        <v>41</v>
      </c>
      <c r="E22" s="13">
        <f>E19+'top floor'!D16</f>
        <v>2426.64</v>
      </c>
    </row>
  </sheetData>
  <mergeCells count="3">
    <mergeCell ref="A19:C20"/>
    <mergeCell ref="D19:D20"/>
    <mergeCell ref="E19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F7A7-4E0B-46B9-8F28-EE8F13CF1056}">
  <dimension ref="A2:L16"/>
  <sheetViews>
    <sheetView workbookViewId="0">
      <selection activeCell="C4" sqref="C4"/>
    </sheetView>
  </sheetViews>
  <sheetFormatPr defaultRowHeight="14.4" x14ac:dyDescent="0.3"/>
  <cols>
    <col min="1" max="1" width="13.88671875" customWidth="1"/>
    <col min="11" max="11" width="27.21875" customWidth="1"/>
    <col min="12" max="12" width="31.109375" customWidth="1"/>
  </cols>
  <sheetData>
    <row r="2" spans="1:12" x14ac:dyDescent="0.3">
      <c r="A2" s="7" t="s">
        <v>0</v>
      </c>
      <c r="B2" s="9" t="s">
        <v>1</v>
      </c>
      <c r="C2" s="9" t="s">
        <v>28</v>
      </c>
      <c r="D2" s="9" t="s">
        <v>30</v>
      </c>
      <c r="E2" s="9" t="s">
        <v>26</v>
      </c>
      <c r="F2" s="9"/>
      <c r="G2" s="9"/>
      <c r="H2" s="14"/>
      <c r="I2" s="14"/>
    </row>
    <row r="3" spans="1:12" x14ac:dyDescent="0.3">
      <c r="A3" s="8" t="s">
        <v>2</v>
      </c>
      <c r="B3" s="10" t="s">
        <v>3</v>
      </c>
      <c r="C3" s="10" t="s">
        <v>29</v>
      </c>
      <c r="D3" s="10" t="s">
        <v>29</v>
      </c>
      <c r="E3" s="10" t="s">
        <v>27</v>
      </c>
      <c r="F3" s="10"/>
      <c r="G3" s="10"/>
      <c r="H3" s="12"/>
      <c r="I3" s="12"/>
      <c r="J3" s="12" t="s">
        <v>32</v>
      </c>
    </row>
    <row r="4" spans="1:12" x14ac:dyDescent="0.3">
      <c r="A4" s="15">
        <v>1</v>
      </c>
      <c r="B4" s="15">
        <v>37.527299999999997</v>
      </c>
      <c r="C4">
        <f>0.23*0.23*2.8448*25*0.5</f>
        <v>1.8811240000000002</v>
      </c>
      <c r="D4" s="13">
        <f>_xlfn.CEILING.MATH(B4+C4,0.01)</f>
        <v>39.410000000000004</v>
      </c>
      <c r="E4" s="13">
        <f>_xlfn.CEILING.MATH(D4/9.81,0.01)</f>
        <v>4.0200000000000005</v>
      </c>
      <c r="J4">
        <v>4</v>
      </c>
      <c r="K4" t="str">
        <f>CONCATENATE("ops.load(",J4,",0,0,-",D4,",0,0,0)")</f>
        <v>ops.load(4,0,0,-39.41,0,0,0)</v>
      </c>
      <c r="L4" t="str">
        <f>CONCATENATE("ops.mass(",J4,",",E4,",",E4,",",E4,",0,0,0)")</f>
        <v>ops.mass(4,4.02,4.02,4.02,0,0,0)</v>
      </c>
    </row>
    <row r="5" spans="1:12" x14ac:dyDescent="0.3">
      <c r="A5" s="15">
        <v>2</v>
      </c>
      <c r="B5" s="15">
        <v>56.915500000000002</v>
      </c>
      <c r="C5">
        <f t="shared" ref="C5:C14" si="0">0.23*0.23*2.8448*25*0.5</f>
        <v>1.8811240000000002</v>
      </c>
      <c r="D5" s="13">
        <f t="shared" ref="D5:D14" si="1">_xlfn.CEILING.MATH(B5+C5,0.01)</f>
        <v>58.800000000000004</v>
      </c>
      <c r="E5" s="13">
        <f t="shared" ref="E5:E14" si="2">_xlfn.CEILING.MATH(D5/9.81,0.01)</f>
        <v>6</v>
      </c>
      <c r="J5">
        <v>8</v>
      </c>
      <c r="K5" t="str">
        <f t="shared" ref="K5:K14" si="3">CONCATENATE("ops.load(",J5,",0,0,-",D5,",0,0,0)")</f>
        <v>ops.load(8,0,0,-58.8,0,0,0)</v>
      </c>
      <c r="L5" t="str">
        <f t="shared" ref="L5:L14" si="4">CONCATENATE("ops.mass(",J5,",",E5,",",E5,",",E5,",0,0,0)")</f>
        <v>ops.mass(8,6,6,6,0,0,0)</v>
      </c>
    </row>
    <row r="6" spans="1:12" x14ac:dyDescent="0.3">
      <c r="A6" s="15">
        <v>3</v>
      </c>
      <c r="B6" s="15">
        <v>58.122300000000003</v>
      </c>
      <c r="C6">
        <f t="shared" si="0"/>
        <v>1.8811240000000002</v>
      </c>
      <c r="D6" s="13">
        <f t="shared" si="1"/>
        <v>60.01</v>
      </c>
      <c r="E6" s="13">
        <f t="shared" si="2"/>
        <v>6.12</v>
      </c>
      <c r="J6">
        <v>12</v>
      </c>
      <c r="K6" t="str">
        <f t="shared" si="3"/>
        <v>ops.load(12,0,0,-60.01,0,0,0)</v>
      </c>
      <c r="L6" t="str">
        <f t="shared" si="4"/>
        <v>ops.mass(12,6.12,6.12,6.12,0,0,0)</v>
      </c>
    </row>
    <row r="7" spans="1:12" x14ac:dyDescent="0.3">
      <c r="A7" s="15">
        <v>4</v>
      </c>
      <c r="B7" s="15">
        <v>38.626100000000001</v>
      </c>
      <c r="C7">
        <f t="shared" si="0"/>
        <v>1.8811240000000002</v>
      </c>
      <c r="D7" s="13">
        <f t="shared" si="1"/>
        <v>40.51</v>
      </c>
      <c r="E7" s="13">
        <f t="shared" si="2"/>
        <v>4.13</v>
      </c>
      <c r="J7">
        <v>16</v>
      </c>
      <c r="K7" t="str">
        <f t="shared" si="3"/>
        <v>ops.load(16,0,0,-40.51,0,0,0)</v>
      </c>
      <c r="L7" t="str">
        <f t="shared" si="4"/>
        <v>ops.mass(16,4.13,4.13,4.13,0,0,0)</v>
      </c>
    </row>
    <row r="8" spans="1:12" x14ac:dyDescent="0.3">
      <c r="A8" s="15">
        <v>5</v>
      </c>
      <c r="B8" s="15">
        <v>57.983499999999999</v>
      </c>
      <c r="C8">
        <f t="shared" si="0"/>
        <v>1.8811240000000002</v>
      </c>
      <c r="D8" s="13">
        <f t="shared" si="1"/>
        <v>59.870000000000005</v>
      </c>
      <c r="E8" s="13">
        <f t="shared" si="2"/>
        <v>6.11</v>
      </c>
      <c r="J8">
        <v>20</v>
      </c>
      <c r="K8" t="str">
        <f t="shared" si="3"/>
        <v>ops.load(20,0,0,-59.87,0,0,0)</v>
      </c>
      <c r="L8" t="str">
        <f t="shared" si="4"/>
        <v>ops.mass(20,6.11,6.11,6.11,0,0,0)</v>
      </c>
    </row>
    <row r="9" spans="1:12" x14ac:dyDescent="0.3">
      <c r="A9" s="15">
        <v>6</v>
      </c>
      <c r="B9" s="15">
        <v>81.114800000000002</v>
      </c>
      <c r="C9">
        <f t="shared" si="0"/>
        <v>1.8811240000000002</v>
      </c>
      <c r="D9" s="13">
        <f t="shared" si="1"/>
        <v>83</v>
      </c>
      <c r="E9" s="13">
        <f t="shared" si="2"/>
        <v>8.4700000000000006</v>
      </c>
      <c r="J9">
        <v>24</v>
      </c>
      <c r="K9" t="str">
        <f t="shared" si="3"/>
        <v>ops.load(24,0,0,-83,0,0,0)</v>
      </c>
      <c r="L9" t="str">
        <f t="shared" si="4"/>
        <v>ops.mass(24,8.47,8.47,8.47,0,0,0)</v>
      </c>
    </row>
    <row r="10" spans="1:12" x14ac:dyDescent="0.3">
      <c r="A10" s="15">
        <v>7</v>
      </c>
      <c r="B10" s="15">
        <v>78.117000000000004</v>
      </c>
      <c r="C10">
        <f t="shared" si="0"/>
        <v>1.8811240000000002</v>
      </c>
      <c r="D10" s="13">
        <f t="shared" si="1"/>
        <v>80</v>
      </c>
      <c r="E10" s="13">
        <f t="shared" si="2"/>
        <v>8.16</v>
      </c>
      <c r="J10">
        <v>28</v>
      </c>
      <c r="K10" t="str">
        <f t="shared" si="3"/>
        <v>ops.load(28,0,0,-80,0,0,0)</v>
      </c>
      <c r="L10" t="str">
        <f t="shared" si="4"/>
        <v>ops.mass(28,8.16,8.16,8.16,0,0,0)</v>
      </c>
    </row>
    <row r="11" spans="1:12" x14ac:dyDescent="0.3">
      <c r="A11" s="15">
        <v>8</v>
      </c>
      <c r="B11" s="15">
        <v>38.628700000000002</v>
      </c>
      <c r="C11">
        <f t="shared" si="0"/>
        <v>1.8811240000000002</v>
      </c>
      <c r="D11" s="13">
        <f t="shared" si="1"/>
        <v>40.51</v>
      </c>
      <c r="E11" s="13">
        <f t="shared" si="2"/>
        <v>4.13</v>
      </c>
      <c r="J11">
        <v>32</v>
      </c>
      <c r="K11" t="str">
        <f t="shared" si="3"/>
        <v>ops.load(32,0,0,-40.51,0,0,0)</v>
      </c>
      <c r="L11" t="str">
        <f t="shared" si="4"/>
        <v>ops.mass(32,4.13,4.13,4.13,0,0,0)</v>
      </c>
    </row>
    <row r="12" spans="1:12" x14ac:dyDescent="0.3">
      <c r="A12" s="15">
        <v>9</v>
      </c>
      <c r="B12" s="15">
        <v>36.936</v>
      </c>
      <c r="C12">
        <f t="shared" si="0"/>
        <v>1.8811240000000002</v>
      </c>
      <c r="D12" s="13">
        <f t="shared" si="1"/>
        <v>38.82</v>
      </c>
      <c r="E12" s="13">
        <f t="shared" si="2"/>
        <v>3.96</v>
      </c>
      <c r="J12">
        <v>36</v>
      </c>
      <c r="K12" t="str">
        <f t="shared" si="3"/>
        <v>ops.load(36,0,0,-38.82,0,0,0)</v>
      </c>
      <c r="L12" t="str">
        <f t="shared" si="4"/>
        <v>ops.mass(36,3.96,3.96,3.96,0,0,0)</v>
      </c>
    </row>
    <row r="13" spans="1:12" x14ac:dyDescent="0.3">
      <c r="A13" s="15">
        <v>10</v>
      </c>
      <c r="B13" s="15">
        <v>56.771700000000003</v>
      </c>
      <c r="C13">
        <f t="shared" si="0"/>
        <v>1.8811240000000002</v>
      </c>
      <c r="D13" s="13">
        <f t="shared" si="1"/>
        <v>58.660000000000004</v>
      </c>
      <c r="E13" s="13">
        <f t="shared" si="2"/>
        <v>5.98</v>
      </c>
      <c r="J13">
        <v>40</v>
      </c>
      <c r="K13" t="str">
        <f t="shared" si="3"/>
        <v>ops.load(40,0,0,-58.66,0,0,0)</v>
      </c>
      <c r="L13" t="str">
        <f t="shared" si="4"/>
        <v>ops.mass(40,5.98,5.98,5.98,0,0,0)</v>
      </c>
    </row>
    <row r="14" spans="1:12" x14ac:dyDescent="0.3">
      <c r="A14" s="15">
        <v>11</v>
      </c>
      <c r="B14" s="15">
        <v>36.025199999999998</v>
      </c>
      <c r="C14">
        <f t="shared" si="0"/>
        <v>1.8811240000000002</v>
      </c>
      <c r="D14" s="13">
        <f t="shared" si="1"/>
        <v>37.910000000000004</v>
      </c>
      <c r="E14" s="13">
        <f t="shared" si="2"/>
        <v>3.87</v>
      </c>
      <c r="J14">
        <v>44</v>
      </c>
      <c r="K14" t="str">
        <f t="shared" si="3"/>
        <v>ops.load(44,0,0,-37.91,0,0,0)</v>
      </c>
      <c r="L14" t="str">
        <f t="shared" si="4"/>
        <v>ops.mass(44,3.87,3.87,3.87,0,0,0)</v>
      </c>
    </row>
    <row r="16" spans="1:12" x14ac:dyDescent="0.3">
      <c r="C16" t="s">
        <v>40</v>
      </c>
      <c r="D16" s="13">
        <f>SUM(D4:D14)</f>
        <v>597.5</v>
      </c>
      <c r="E16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8C40D-DA20-4EA8-BF11-8780F6F72228}">
  <dimension ref="A1:L4"/>
  <sheetViews>
    <sheetView workbookViewId="0">
      <selection activeCell="L1" sqref="L1:L1048576"/>
    </sheetView>
  </sheetViews>
  <sheetFormatPr defaultRowHeight="14.4" x14ac:dyDescent="0.3"/>
  <cols>
    <col min="1" max="1" width="13.88671875" style="3" bestFit="1" customWidth="1"/>
    <col min="2" max="2" width="9.109375" style="3" customWidth="1"/>
    <col min="3" max="3" width="9.6640625" style="3" bestFit="1" customWidth="1"/>
    <col min="4" max="4" width="23.88671875" style="3" bestFit="1" customWidth="1"/>
    <col min="5" max="5" width="9.44140625" style="3" bestFit="1" customWidth="1"/>
    <col min="6" max="6" width="11.33203125" style="3" bestFit="1" customWidth="1"/>
    <col min="7" max="8" width="13.6640625" style="3" bestFit="1" customWidth="1"/>
    <col min="9" max="9" width="10.109375" style="3" bestFit="1" customWidth="1"/>
    <col min="10" max="10" width="13.44140625" style="3" bestFit="1" customWidth="1"/>
    <col min="11" max="12" width="12.5546875" style="3" bestFit="1" customWidth="1"/>
  </cols>
  <sheetData>
    <row r="1" spans="1:12" x14ac:dyDescent="0.3">
      <c r="A1" s="2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s="5" t="s">
        <v>5</v>
      </c>
      <c r="B2" s="5" t="s">
        <v>6</v>
      </c>
      <c r="C2" s="7" t="s">
        <v>7</v>
      </c>
      <c r="D2" s="7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</row>
    <row r="3" spans="1:12" x14ac:dyDescent="0.3">
      <c r="A3" s="6" t="s">
        <v>2</v>
      </c>
      <c r="B3" s="6" t="s">
        <v>2</v>
      </c>
      <c r="C3" s="8" t="s">
        <v>2</v>
      </c>
      <c r="D3" s="8" t="s">
        <v>2</v>
      </c>
      <c r="E3" s="6" t="s">
        <v>2</v>
      </c>
      <c r="F3" s="6" t="s">
        <v>2</v>
      </c>
      <c r="G3" s="6" t="s">
        <v>2</v>
      </c>
      <c r="H3" s="6" t="s">
        <v>2</v>
      </c>
      <c r="I3" s="6" t="s">
        <v>2</v>
      </c>
      <c r="J3" s="6" t="s">
        <v>2</v>
      </c>
      <c r="K3" s="6" t="s">
        <v>2</v>
      </c>
      <c r="L3" s="6" t="s">
        <v>2</v>
      </c>
    </row>
    <row r="4" spans="1:12" x14ac:dyDescent="0.3">
      <c r="A4" s="3" t="s">
        <v>17</v>
      </c>
      <c r="B4" s="3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23</v>
      </c>
      <c r="I4" s="3" t="s">
        <v>24</v>
      </c>
      <c r="J4" s="3" t="s">
        <v>25</v>
      </c>
      <c r="K4" s="3" t="s">
        <v>25</v>
      </c>
      <c r="L4" s="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Joint Reactions</vt:lpstr>
      <vt:lpstr>top floor</vt:lpstr>
      <vt:lpstr>Program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ARYAL</dc:creator>
  <cp:lastModifiedBy>saurav thapa</cp:lastModifiedBy>
  <dcterms:created xsi:type="dcterms:W3CDTF">2023-11-06T05:08:35Z</dcterms:created>
  <dcterms:modified xsi:type="dcterms:W3CDTF">2023-11-08T18:12:08Z</dcterms:modified>
</cp:coreProperties>
</file>