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N:\Administration\Student-Admin\Taught\examins\WebPages\Calcs for coronovirus\0-1 ratio\202122\"/>
    </mc:Choice>
  </mc:AlternateContent>
  <bookViews>
    <workbookView xWindow="120" yWindow="120" windowWidth="19020" windowHeight="12660"/>
  </bookViews>
  <sheets>
    <sheet name="Calculator 1" sheetId="2"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5" i="2" l="1"/>
  <c r="O45" i="2"/>
  <c r="N45" i="2"/>
  <c r="M45" i="2"/>
  <c r="L45" i="2"/>
  <c r="K45" i="2"/>
  <c r="J45" i="2"/>
  <c r="I45" i="2"/>
  <c r="H45" i="2"/>
  <c r="G45" i="2"/>
  <c r="F45" i="2"/>
  <c r="E45" i="2"/>
  <c r="D45" i="2"/>
  <c r="C45" i="2"/>
  <c r="B45" i="2"/>
  <c r="Q44" i="2"/>
  <c r="L29" i="2"/>
  <c r="M29" i="2"/>
  <c r="N29" i="2"/>
  <c r="O29" i="2"/>
  <c r="P29" i="2"/>
  <c r="C29" i="2"/>
  <c r="D29" i="2"/>
  <c r="E29" i="2"/>
  <c r="F29" i="2"/>
  <c r="G29" i="2"/>
  <c r="H29" i="2"/>
  <c r="I29" i="2"/>
  <c r="J29" i="2"/>
  <c r="K29" i="2"/>
  <c r="B29" i="2"/>
  <c r="Q28" i="2"/>
  <c r="Q45" i="2" l="1"/>
  <c r="D47" i="2" s="1"/>
  <c r="D54" i="2" s="1"/>
  <c r="Q29" i="2"/>
  <c r="L32" i="2" s="1"/>
  <c r="M36" i="2" s="1"/>
  <c r="N37" i="2" l="1"/>
  <c r="N38" i="2"/>
  <c r="M38" i="2"/>
  <c r="D49" i="2"/>
  <c r="M37" i="2"/>
  <c r="L37" i="2" s="1"/>
  <c r="D50" i="2"/>
  <c r="N36" i="2"/>
  <c r="L36" i="2" s="1"/>
  <c r="D52" i="2" l="1"/>
  <c r="L38" i="2"/>
</calcChain>
</file>

<file path=xl/sharedStrings.xml><?xml version="1.0" encoding="utf-8"?>
<sst xmlns="http://schemas.openxmlformats.org/spreadsheetml/2006/main" count="69" uniqueCount="62">
  <si>
    <t>Classification Calculator - Bachelor degree</t>
  </si>
  <si>
    <t>(Applies to undergraduate programmes which are classified over the Penultimate and Final years only)</t>
  </si>
  <si>
    <r>
      <t xml:space="preserve">1) In order to achieve Honours you will need to pass at least 100 credits in each year of your programme </t>
    </r>
    <r>
      <rPr>
        <i/>
        <sz val="9"/>
        <rFont val="Arial"/>
        <family val="2"/>
      </rPr>
      <t>and</t>
    </r>
    <r>
      <rPr>
        <sz val="9"/>
        <rFont val="Arial"/>
        <family val="2"/>
      </rPr>
      <t xml:space="preserve"> meet the requirements specified in the programme specification.  You must also achieve at least 100 Level 1, Level 2 and Level 3 credits*.</t>
    </r>
  </si>
  <si>
    <t>2) If you have failed any modules you should still include the mark achieved for these in your calculation.</t>
  </si>
  <si>
    <t>3) Marks of AB (Absent) should be entered into the calculator as 0.</t>
  </si>
  <si>
    <r>
      <t xml:space="preserve">4) If you had more than 1 attempt at a module, you should use the </t>
    </r>
    <r>
      <rPr>
        <b/>
        <sz val="9"/>
        <rFont val="Arial"/>
        <family val="2"/>
      </rPr>
      <t>highest mark achieved</t>
    </r>
    <r>
      <rPr>
        <sz val="9"/>
        <rFont val="Arial"/>
        <family val="2"/>
      </rPr>
      <t xml:space="preserve"> out of all attempts (unless you have been granted a 'first attempt' resit, which overwrites any previous mark gained in that module).</t>
    </r>
  </si>
  <si>
    <r>
      <t>5) If you are taking any</t>
    </r>
    <r>
      <rPr>
        <b/>
        <sz val="9"/>
        <rFont val="Arial"/>
        <family val="2"/>
      </rPr>
      <t xml:space="preserve"> Skills Discovery Modules </t>
    </r>
    <r>
      <rPr>
        <sz val="9"/>
        <rFont val="Arial"/>
        <family val="2"/>
      </rPr>
      <t>in your final year, the marks and credits should be included with your Year 2 marks.**</t>
    </r>
  </si>
  <si>
    <r>
      <t xml:space="preserve">6) </t>
    </r>
    <r>
      <rPr>
        <b/>
        <sz val="9"/>
        <rFont val="Arial"/>
        <family val="2"/>
      </rPr>
      <t>Part time programmes</t>
    </r>
    <r>
      <rPr>
        <sz val="9"/>
        <rFont val="Arial"/>
        <family val="2"/>
      </rPr>
      <t xml:space="preserve"> - Normally Penultimate Year modules are those studied in Years 3 &amp; 4; Final Year modules are those studied over Years 5 &amp; 6.</t>
    </r>
  </si>
  <si>
    <r>
      <t xml:space="preserve">7) </t>
    </r>
    <r>
      <rPr>
        <b/>
        <sz val="9"/>
        <rFont val="Arial"/>
        <family val="2"/>
      </rPr>
      <t>Pre-2018/19 marks awarded on the 20-90 scale</t>
    </r>
    <r>
      <rPr>
        <sz val="9"/>
        <rFont val="Arial"/>
        <family val="2"/>
      </rPr>
      <t xml:space="preserve"> - If you have any module marks in the range 20-29 or 81-90 awarded by schools that used to mark on the 20-90 scale, they need to be adjusted according to the scale below - this is the mark you should enter for your module.  All marks outside of these ranges should be entered as they stand (e.g. 54, 65, 43 etc).</t>
    </r>
  </si>
  <si>
    <t>Click here for more information on marking scales</t>
  </si>
  <si>
    <t xml:space="preserve">Mark awarded </t>
  </si>
  <si>
    <t>20</t>
  </si>
  <si>
    <t>21</t>
  </si>
  <si>
    <t>22</t>
  </si>
  <si>
    <t>23</t>
  </si>
  <si>
    <t>24</t>
  </si>
  <si>
    <t>25</t>
  </si>
  <si>
    <t>26</t>
  </si>
  <si>
    <t>27</t>
  </si>
  <si>
    <t>28</t>
  </si>
  <si>
    <t>29</t>
  </si>
  <si>
    <t>on 20-90 scale</t>
  </si>
  <si>
    <t>Translation</t>
  </si>
  <si>
    <t>(0-100 scale)</t>
  </si>
  <si>
    <t>81</t>
  </si>
  <si>
    <t>82</t>
  </si>
  <si>
    <t>83</t>
  </si>
  <si>
    <t>84</t>
  </si>
  <si>
    <t>85</t>
  </si>
  <si>
    <t>86</t>
  </si>
  <si>
    <t>87</t>
  </si>
  <si>
    <t>88</t>
  </si>
  <si>
    <t>89</t>
  </si>
  <si>
    <t>*unless alternative requirements apply with explicit approval of the Taught Student Education Board under Regulation 31a of Ordinance IX</t>
  </si>
  <si>
    <t>Mark awarded    (0-100 scale)</t>
  </si>
  <si>
    <t>Total:</t>
  </si>
  <si>
    <t>Credit value</t>
  </si>
  <si>
    <r>
      <t xml:space="preserve">**Skills Discovery Modules - discovery modules designed to develop specific skills (indicated in the Module Catalogue with the flag 'skd') - check the module catalogue for details if you are not sure.  Can be taken in any year, but are </t>
    </r>
    <r>
      <rPr>
        <b/>
        <i/>
        <sz val="9"/>
        <rFont val="Arial"/>
        <family val="2"/>
      </rPr>
      <t>single-weighted</t>
    </r>
    <r>
      <rPr>
        <i/>
        <sz val="9"/>
        <rFont val="Arial"/>
        <family val="2"/>
      </rPr>
      <t xml:space="preserve"> in the classification algorithm, regardless of level.</t>
    </r>
  </si>
  <si>
    <t>Penultimate Year average</t>
  </si>
  <si>
    <t>NB - The following averages are a guide only and are based on programmes where the credit totals in each year are equal:</t>
  </si>
  <si>
    <t>To achieve a 1st you need to aim for a Final Year average of</t>
  </si>
  <si>
    <t>To achieve a 2i you need to aim for a Final Year average of</t>
  </si>
  <si>
    <t>To achieve a 2ii you need to aim for a Final Year average of</t>
  </si>
  <si>
    <t>Final Year average</t>
  </si>
  <si>
    <t>1:1 calculation</t>
  </si>
  <si>
    <t>1:2 calculation</t>
  </si>
  <si>
    <t>Best average</t>
  </si>
  <si>
    <t>0:1 calculation*</t>
  </si>
  <si>
    <t>*If you completed your penultimate year during 2019/20 and the 0:1 calculation produces a higher result than the Best Average, this will be the one used for classification.</t>
  </si>
  <si>
    <t>Classification thresholds and discretionary bands</t>
  </si>
  <si>
    <t>Class boundary</t>
  </si>
  <si>
    <t>Threshold grade</t>
  </si>
  <si>
    <t>Discretionary Band</t>
  </si>
  <si>
    <t>2i / Ist</t>
  </si>
  <si>
    <t>2ii / 2i</t>
  </si>
  <si>
    <t>3rd / 2ii</t>
  </si>
  <si>
    <t>Fail / 3rd</t>
  </si>
  <si>
    <t>NB this calculator is provided for guidance only.  There is no guarantee that the classification calculated by this method is the one which will be finally awarded.  All marks and classifications must be confirmed by the Exam Board on behalf of Senate before they become final.</t>
  </si>
  <si>
    <t>This calculator has been developed based on a version adapted by the Centre for Sports Science from an original Business School model.</t>
  </si>
  <si>
    <t>Final Year modules (excluding Skills Discovery Modules - see above)</t>
  </si>
  <si>
    <t>Penultimate Year modules (including any Skills Discovery Modules** taken in your Final Year)</t>
  </si>
  <si>
    <t>For more information on 2022 degree classifications, please refer to the University guidance online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</si>
</sst>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7">
    <font>
      <sz val="10"/>
      <name val="Arial"/>
    </font>
    <font>
      <sz val="8"/>
      <name val="Arial"/>
      <family val="2"/>
    </font>
    <font>
      <b/>
      <sz val="10"/>
      <name val="Arial"/>
      <family val="2"/>
    </font>
    <font>
      <u/>
      <sz val="10"/>
      <color indexed="12"/>
      <name val="Arial"/>
      <family val="2"/>
    </font>
    <font>
      <b/>
      <sz val="8"/>
      <name val="Arial"/>
      <family val="2"/>
    </font>
    <font>
      <i/>
      <sz val="10"/>
      <name val="Arial"/>
      <family val="2"/>
    </font>
    <font>
      <i/>
      <sz val="9"/>
      <name val="Arial"/>
      <family val="2"/>
    </font>
    <font>
      <sz val="10"/>
      <name val="Arial"/>
      <family val="2"/>
    </font>
    <font>
      <b/>
      <sz val="11"/>
      <name val="Arial"/>
      <family val="2"/>
    </font>
    <font>
      <b/>
      <u/>
      <sz val="12"/>
      <name val="Arial"/>
      <family val="2"/>
    </font>
    <font>
      <b/>
      <sz val="9"/>
      <name val="Arial"/>
      <family val="2"/>
    </font>
    <font>
      <sz val="9"/>
      <name val="Arial"/>
      <family val="2"/>
    </font>
    <font>
      <b/>
      <u/>
      <sz val="12"/>
      <color indexed="12"/>
      <name val="Arial"/>
      <family val="2"/>
    </font>
    <font>
      <b/>
      <u/>
      <sz val="10"/>
      <color indexed="12"/>
      <name val="Arial"/>
      <family val="2"/>
    </font>
    <font>
      <sz val="10"/>
      <color theme="0" tint="-0.249977111117893"/>
      <name val="Arial"/>
      <family val="2"/>
    </font>
    <font>
      <sz val="9"/>
      <color theme="0"/>
      <name val="Arial"/>
      <family val="2"/>
    </font>
    <font>
      <b/>
      <i/>
      <sz val="9"/>
      <name val="Arial"/>
      <family val="2"/>
    </font>
  </fonts>
  <fills count="8">
    <fill>
      <patternFill patternType="none"/>
    </fill>
    <fill>
      <patternFill patternType="gray125"/>
    </fill>
    <fill>
      <patternFill patternType="solid">
        <fgColor indexed="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99CC"/>
        <bgColor indexed="64"/>
      </patternFill>
    </fill>
    <fill>
      <patternFill patternType="solid">
        <fgColor theme="8"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69">
    <xf numFmtId="0" fontId="0" fillId="0" borderId="0" xfId="0"/>
    <xf numFmtId="0" fontId="7" fillId="2" borderId="0" xfId="0" applyFont="1" applyFill="1" applyProtection="1"/>
    <xf numFmtId="0" fontId="8" fillId="0" borderId="0" xfId="0" applyFont="1" applyProtection="1"/>
    <xf numFmtId="0" fontId="0" fillId="0" borderId="0" xfId="0" applyProtection="1"/>
    <xf numFmtId="0" fontId="11" fillId="0" borderId="0" xfId="0" applyFont="1" applyProtection="1"/>
    <xf numFmtId="0" fontId="4" fillId="2" borderId="0" xfId="0" applyFont="1" applyFill="1" applyAlignment="1" applyProtection="1">
      <alignment vertical="center"/>
    </xf>
    <xf numFmtId="0" fontId="1" fillId="2" borderId="0" xfId="0" applyFont="1" applyFill="1" applyAlignment="1" applyProtection="1">
      <alignment vertical="center"/>
    </xf>
    <xf numFmtId="0" fontId="2" fillId="0" borderId="0" xfId="0" applyFont="1" applyProtection="1"/>
    <xf numFmtId="0" fontId="7" fillId="0" borderId="0" xfId="0" applyFont="1" applyProtection="1"/>
    <xf numFmtId="2" fontId="11" fillId="0" borderId="0" xfId="0" applyNumberFormat="1" applyFont="1" applyProtection="1"/>
    <xf numFmtId="2" fontId="11" fillId="4" borderId="1" xfId="0" applyNumberFormat="1" applyFont="1" applyFill="1" applyBorder="1" applyProtection="1"/>
    <xf numFmtId="0" fontId="11" fillId="2" borderId="0" xfId="0" applyFont="1" applyFill="1" applyProtection="1"/>
    <xf numFmtId="0" fontId="4" fillId="0" borderId="0" xfId="0" applyFont="1" applyBorder="1" applyAlignment="1" applyProtection="1">
      <alignment horizontal="center" vertical="center" wrapText="1"/>
    </xf>
    <xf numFmtId="0" fontId="1" fillId="0" borderId="0" xfId="0" applyFont="1" applyBorder="1" applyAlignment="1" applyProtection="1">
      <alignment horizontal="center" vertical="center"/>
    </xf>
    <xf numFmtId="0" fontId="9" fillId="0" borderId="0" xfId="0" applyFont="1" applyProtection="1"/>
    <xf numFmtId="0" fontId="14" fillId="0" borderId="0" xfId="0" applyFont="1" applyProtection="1"/>
    <xf numFmtId="0" fontId="5" fillId="0" borderId="0" xfId="0" applyFont="1" applyProtection="1"/>
    <xf numFmtId="0" fontId="11" fillId="3" borderId="0" xfId="0" applyFont="1" applyFill="1" applyProtection="1"/>
    <xf numFmtId="2" fontId="11" fillId="3" borderId="0" xfId="0" applyNumberFormat="1" applyFont="1" applyFill="1" applyProtection="1"/>
    <xf numFmtId="0" fontId="11" fillId="3" borderId="0" xfId="0" applyFont="1" applyFill="1" applyAlignment="1" applyProtection="1"/>
    <xf numFmtId="0" fontId="11" fillId="2" borderId="0" xfId="0" applyFont="1" applyFill="1" applyAlignment="1" applyProtection="1"/>
    <xf numFmtId="49" fontId="11" fillId="2" borderId="0" xfId="0" applyNumberFormat="1" applyFont="1" applyFill="1" applyProtection="1"/>
    <xf numFmtId="0" fontId="10" fillId="2" borderId="0" xfId="0" applyFont="1" applyFill="1" applyProtection="1"/>
    <xf numFmtId="0" fontId="2" fillId="2" borderId="0" xfId="0" applyFont="1" applyFill="1" applyProtection="1"/>
    <xf numFmtId="164" fontId="15" fillId="0" borderId="0" xfId="0" applyNumberFormat="1" applyFont="1" applyProtection="1"/>
    <xf numFmtId="164" fontId="15" fillId="2" borderId="0" xfId="0" applyNumberFormat="1" applyFont="1" applyFill="1" applyProtection="1"/>
    <xf numFmtId="0" fontId="4" fillId="0" borderId="4" xfId="0" applyFont="1" applyBorder="1" applyAlignment="1" applyProtection="1">
      <alignment horizontal="center" vertical="center" wrapText="1"/>
    </xf>
    <xf numFmtId="0" fontId="4" fillId="0" borderId="5" xfId="0" applyFont="1" applyBorder="1" applyAlignment="1" applyProtection="1">
      <alignment horizontal="center" vertical="center" wrapText="1"/>
    </xf>
    <xf numFmtId="0" fontId="4" fillId="0" borderId="6" xfId="0" applyFont="1" applyBorder="1" applyAlignment="1" applyProtection="1">
      <alignment horizontal="center" vertical="center" wrapText="1"/>
    </xf>
    <xf numFmtId="0" fontId="6" fillId="0" borderId="2" xfId="0" applyFont="1" applyBorder="1" applyAlignment="1" applyProtection="1">
      <alignment wrapText="1"/>
    </xf>
    <xf numFmtId="0" fontId="10" fillId="0" borderId="7" xfId="0" applyFont="1" applyBorder="1" applyAlignment="1" applyProtection="1">
      <alignment horizontal="center" vertical="center" wrapText="1"/>
    </xf>
    <xf numFmtId="0" fontId="11" fillId="0" borderId="8" xfId="0" applyFont="1" applyBorder="1" applyAlignment="1" applyProtection="1">
      <alignment horizontal="center" vertical="center"/>
    </xf>
    <xf numFmtId="0" fontId="10" fillId="0" borderId="8" xfId="0" applyFont="1" applyBorder="1" applyAlignment="1" applyProtection="1">
      <alignment horizontal="center" vertical="center"/>
    </xf>
    <xf numFmtId="0" fontId="11" fillId="5" borderId="9" xfId="0" applyFont="1" applyFill="1" applyBorder="1" applyAlignment="1" applyProtection="1">
      <alignment horizontal="center" vertical="center"/>
      <protection locked="0"/>
    </xf>
    <xf numFmtId="0" fontId="11" fillId="5" borderId="1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12" xfId="0" applyFont="1" applyFill="1" applyBorder="1" applyAlignment="1" applyProtection="1">
      <alignment horizontal="center" vertical="center"/>
      <protection locked="0"/>
    </xf>
    <xf numFmtId="0" fontId="11" fillId="5" borderId="13" xfId="0" applyFont="1" applyFill="1" applyBorder="1" applyAlignment="1" applyProtection="1">
      <alignment horizontal="center" vertical="center"/>
      <protection locked="0"/>
    </xf>
    <xf numFmtId="0" fontId="11" fillId="5" borderId="14" xfId="0" applyFont="1" applyFill="1" applyBorder="1" applyAlignment="1" applyProtection="1">
      <alignment horizontal="center" vertical="center"/>
      <protection locked="0"/>
    </xf>
    <xf numFmtId="2" fontId="10" fillId="6" borderId="3" xfId="0" applyNumberFormat="1" applyFont="1" applyFill="1" applyBorder="1" applyProtection="1"/>
    <xf numFmtId="0" fontId="0" fillId="0" borderId="0" xfId="0" applyFill="1" applyBorder="1" applyProtection="1"/>
    <xf numFmtId="0" fontId="11" fillId="0" borderId="0" xfId="0" applyFont="1" applyBorder="1" applyProtection="1"/>
    <xf numFmtId="0" fontId="1" fillId="2" borderId="0" xfId="0" applyFont="1" applyFill="1" applyBorder="1" applyAlignment="1" applyProtection="1">
      <alignment vertical="center"/>
    </xf>
    <xf numFmtId="0" fontId="10" fillId="0" borderId="0" xfId="0" applyFont="1" applyProtection="1"/>
    <xf numFmtId="0" fontId="3" fillId="0" borderId="0" xfId="1" applyAlignment="1" applyProtection="1"/>
    <xf numFmtId="49" fontId="10" fillId="2" borderId="0" xfId="0" applyNumberFormat="1" applyFont="1" applyFill="1" applyProtection="1"/>
    <xf numFmtId="2" fontId="10" fillId="7" borderId="3" xfId="0" applyNumberFormat="1" applyFont="1" applyFill="1" applyBorder="1" applyProtection="1"/>
    <xf numFmtId="0" fontId="2" fillId="0" borderId="0" xfId="1" applyFont="1" applyFill="1" applyBorder="1" applyAlignment="1" applyProtection="1">
      <alignment vertical="center" wrapText="1"/>
    </xf>
    <xf numFmtId="0" fontId="0" fillId="0" borderId="0" xfId="0" applyProtection="1">
      <protection locked="0"/>
    </xf>
    <xf numFmtId="0" fontId="12" fillId="0" borderId="0" xfId="1" applyFont="1" applyFill="1" applyBorder="1" applyAlignment="1" applyProtection="1">
      <alignment vertical="center"/>
    </xf>
    <xf numFmtId="0" fontId="3" fillId="0" borderId="0" xfId="1" applyAlignment="1" applyProtection="1">
      <alignment horizontal="left"/>
    </xf>
    <xf numFmtId="0" fontId="1" fillId="0" borderId="17" xfId="0" applyFont="1" applyBorder="1" applyAlignment="1" applyProtection="1">
      <alignment horizontal="center" vertical="center"/>
    </xf>
    <xf numFmtId="49" fontId="1" fillId="0" borderId="4" xfId="0" applyNumberFormat="1" applyFont="1" applyBorder="1" applyAlignment="1" applyProtection="1">
      <alignment horizontal="center" vertical="center"/>
    </xf>
    <xf numFmtId="49" fontId="1" fillId="0" borderId="5" xfId="0" applyNumberFormat="1" applyFont="1" applyBorder="1" applyAlignment="1" applyProtection="1">
      <alignment horizontal="center" vertical="center"/>
    </xf>
    <xf numFmtId="0" fontId="11" fillId="0" borderId="0" xfId="0" applyFont="1" applyBorder="1" applyAlignment="1" applyProtection="1">
      <alignment horizontal="left" vertical="top" wrapText="1"/>
    </xf>
    <xf numFmtId="0" fontId="1" fillId="0" borderId="4" xfId="0" applyFont="1" applyBorder="1" applyAlignment="1" applyProtection="1">
      <alignment horizontal="center" vertical="center"/>
    </xf>
    <xf numFmtId="0" fontId="1" fillId="0" borderId="5" xfId="0" applyFont="1" applyBorder="1" applyAlignment="1" applyProtection="1">
      <alignment horizontal="center" vertical="center"/>
    </xf>
    <xf numFmtId="0" fontId="11" fillId="2" borderId="0" xfId="0" applyFont="1" applyFill="1" applyBorder="1" applyAlignment="1" applyProtection="1">
      <alignment horizontal="left" vertical="top" wrapText="1"/>
    </xf>
    <xf numFmtId="49" fontId="1" fillId="0" borderId="17" xfId="0" applyNumberFormat="1" applyFont="1" applyBorder="1" applyAlignment="1" applyProtection="1">
      <alignment horizontal="center" vertical="center"/>
    </xf>
    <xf numFmtId="0" fontId="1" fillId="0" borderId="15" xfId="0" applyFont="1" applyBorder="1" applyAlignment="1" applyProtection="1">
      <alignment horizontal="center" vertical="center"/>
    </xf>
    <xf numFmtId="0" fontId="1" fillId="0" borderId="16" xfId="0" applyFont="1" applyBorder="1" applyAlignment="1" applyProtection="1">
      <alignment horizontal="center" vertical="center"/>
    </xf>
    <xf numFmtId="0" fontId="11" fillId="2" borderId="0" xfId="0" applyFont="1" applyFill="1" applyAlignment="1" applyProtection="1">
      <alignment horizontal="left"/>
    </xf>
    <xf numFmtId="0" fontId="10" fillId="0" borderId="1" xfId="0" applyFont="1" applyBorder="1" applyAlignment="1" applyProtection="1">
      <alignment horizontal="center"/>
    </xf>
    <xf numFmtId="2" fontId="10" fillId="0" borderId="1" xfId="0" applyNumberFormat="1" applyFont="1" applyBorder="1" applyAlignment="1" applyProtection="1">
      <alignment horizontal="center"/>
    </xf>
    <xf numFmtId="0" fontId="10" fillId="2" borderId="0" xfId="0" applyFont="1" applyFill="1" applyAlignment="1" applyProtection="1">
      <alignment horizontal="left" wrapText="1"/>
    </xf>
    <xf numFmtId="0" fontId="13" fillId="0" borderId="0" xfId="1" applyFont="1" applyAlignment="1" applyProtection="1"/>
    <xf numFmtId="0" fontId="4" fillId="0" borderId="1" xfId="0" applyFont="1" applyBorder="1" applyAlignment="1" applyProtection="1">
      <alignment horizontal="center" vertical="center" wrapText="1"/>
    </xf>
    <xf numFmtId="0" fontId="6" fillId="0" borderId="0" xfId="0" applyFont="1" applyAlignment="1" applyProtection="1">
      <alignment vertical="top" wrapText="1"/>
    </xf>
    <xf numFmtId="0" fontId="6" fillId="0" borderId="0" xfId="0" applyFont="1" applyAlignment="1" applyProtection="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tudents.leeds.ac.uk/info/10111/assessment/1602/2022_classification_faq" TargetMode="External"/><Relationship Id="rId2" Type="http://schemas.openxmlformats.org/officeDocument/2006/relationships/hyperlink" Target="https://coronavirus.leeds.ac.uk/student-advice/2021-degree-classifications/" TargetMode="External"/><Relationship Id="rId1" Type="http://schemas.openxmlformats.org/officeDocument/2006/relationships/hyperlink" Target="http://students.leeds.ac.uk/info/10121/marking_results_and_resits/821/marking_scale"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0"/>
  <sheetViews>
    <sheetView showGridLines="0" showRowColHeaders="0" tabSelected="1" workbookViewId="0">
      <selection activeCell="B1" sqref="B1"/>
    </sheetView>
  </sheetViews>
  <sheetFormatPr defaultRowHeight="12.75"/>
  <cols>
    <col min="1" max="1" width="13.5703125" style="3" customWidth="1"/>
    <col min="2" max="16" width="6.140625" style="3" customWidth="1"/>
    <col min="17" max="17" width="7.28515625" style="3" customWidth="1"/>
    <col min="18" max="16384" width="9.140625" style="3"/>
  </cols>
  <sheetData>
    <row r="1" spans="1:17" ht="15.75">
      <c r="A1" s="14" t="s">
        <v>0</v>
      </c>
      <c r="B1" s="48"/>
    </row>
    <row r="2" spans="1:17">
      <c r="A2" s="7" t="s">
        <v>1</v>
      </c>
    </row>
    <row r="4" spans="1:17" ht="26.25" customHeight="1">
      <c r="A4" s="57" t="s">
        <v>2</v>
      </c>
      <c r="B4" s="57"/>
      <c r="C4" s="57"/>
      <c r="D4" s="57"/>
      <c r="E4" s="57"/>
      <c r="F4" s="57"/>
      <c r="G4" s="57"/>
      <c r="H4" s="57"/>
      <c r="I4" s="57"/>
      <c r="J4" s="57"/>
      <c r="K4" s="57"/>
      <c r="L4" s="57"/>
      <c r="M4" s="57"/>
      <c r="N4" s="57"/>
      <c r="O4" s="57"/>
      <c r="P4" s="57"/>
      <c r="Q4" s="57"/>
    </row>
    <row r="5" spans="1:17" ht="12.75" customHeight="1">
      <c r="A5" s="57" t="s">
        <v>3</v>
      </c>
      <c r="B5" s="57"/>
      <c r="C5" s="57"/>
      <c r="D5" s="57"/>
      <c r="E5" s="57"/>
      <c r="F5" s="57"/>
      <c r="G5" s="57"/>
      <c r="H5" s="57"/>
      <c r="I5" s="57"/>
      <c r="J5" s="57"/>
      <c r="K5" s="57"/>
      <c r="L5" s="57"/>
      <c r="M5" s="57"/>
      <c r="N5" s="57"/>
      <c r="O5" s="57"/>
      <c r="P5" s="57"/>
      <c r="Q5" s="57"/>
    </row>
    <row r="6" spans="1:17" ht="12.75" customHeight="1">
      <c r="A6" s="57" t="s">
        <v>4</v>
      </c>
      <c r="B6" s="57"/>
      <c r="C6" s="57"/>
      <c r="D6" s="57"/>
      <c r="E6" s="57"/>
      <c r="F6" s="57"/>
      <c r="G6" s="57"/>
      <c r="H6" s="57"/>
      <c r="I6" s="57"/>
      <c r="J6" s="57"/>
      <c r="K6" s="57"/>
      <c r="L6" s="57"/>
      <c r="M6" s="57"/>
      <c r="N6" s="57"/>
      <c r="O6" s="57"/>
      <c r="P6" s="57"/>
      <c r="Q6" s="57"/>
    </row>
    <row r="7" spans="1:17" ht="25.5" customHeight="1">
      <c r="A7" s="57" t="s">
        <v>5</v>
      </c>
      <c r="B7" s="57"/>
      <c r="C7" s="57"/>
      <c r="D7" s="57"/>
      <c r="E7" s="57"/>
      <c r="F7" s="57"/>
      <c r="G7" s="57"/>
      <c r="H7" s="57"/>
      <c r="I7" s="57"/>
      <c r="J7" s="57"/>
      <c r="K7" s="57"/>
      <c r="L7" s="57"/>
      <c r="M7" s="57"/>
      <c r="N7" s="57"/>
      <c r="O7" s="57"/>
      <c r="P7" s="57"/>
      <c r="Q7" s="57"/>
    </row>
    <row r="8" spans="1:17" ht="12.75" customHeight="1">
      <c r="A8" s="54" t="s">
        <v>6</v>
      </c>
      <c r="B8" s="54"/>
      <c r="C8" s="54"/>
      <c r="D8" s="54"/>
      <c r="E8" s="54"/>
      <c r="F8" s="54"/>
      <c r="G8" s="54"/>
      <c r="H8" s="54"/>
      <c r="I8" s="54"/>
      <c r="J8" s="54"/>
      <c r="K8" s="54"/>
      <c r="L8" s="54"/>
      <c r="M8" s="54"/>
      <c r="N8" s="54"/>
      <c r="O8" s="54"/>
      <c r="P8" s="54"/>
      <c r="Q8" s="54"/>
    </row>
    <row r="9" spans="1:17" ht="25.5" customHeight="1">
      <c r="A9" s="54" t="s">
        <v>7</v>
      </c>
      <c r="B9" s="54"/>
      <c r="C9" s="54"/>
      <c r="D9" s="54"/>
      <c r="E9" s="54"/>
      <c r="F9" s="54"/>
      <c r="G9" s="54"/>
      <c r="H9" s="54"/>
      <c r="I9" s="54"/>
      <c r="J9" s="54"/>
      <c r="K9" s="54"/>
      <c r="L9" s="54"/>
      <c r="M9" s="54"/>
      <c r="N9" s="54"/>
      <c r="O9" s="54"/>
      <c r="P9" s="54"/>
      <c r="Q9" s="54"/>
    </row>
    <row r="10" spans="1:17" ht="38.25" customHeight="1">
      <c r="A10" s="57" t="s">
        <v>8</v>
      </c>
      <c r="B10" s="57"/>
      <c r="C10" s="57"/>
      <c r="D10" s="57"/>
      <c r="E10" s="57"/>
      <c r="F10" s="57"/>
      <c r="G10" s="57"/>
      <c r="H10" s="57"/>
      <c r="I10" s="57"/>
      <c r="J10" s="57"/>
      <c r="K10" s="57"/>
      <c r="L10" s="57"/>
      <c r="M10" s="57"/>
      <c r="N10" s="57"/>
      <c r="O10" s="57"/>
      <c r="P10" s="57"/>
      <c r="Q10" s="57"/>
    </row>
    <row r="11" spans="1:17">
      <c r="A11" s="65" t="s">
        <v>9</v>
      </c>
      <c r="B11" s="65"/>
      <c r="C11" s="65"/>
      <c r="D11" s="65"/>
      <c r="E11" s="65"/>
      <c r="F11" s="65"/>
      <c r="G11" s="65"/>
      <c r="H11" s="65"/>
      <c r="I11" s="65"/>
      <c r="J11" s="65"/>
      <c r="K11" s="65"/>
      <c r="L11" s="65"/>
      <c r="M11" s="65"/>
      <c r="N11" s="65"/>
      <c r="O11" s="65"/>
      <c r="P11" s="65"/>
      <c r="Q11" s="65"/>
    </row>
    <row r="12" spans="1:17" s="4" customFormat="1" ht="12">
      <c r="A12" s="26" t="s">
        <v>10</v>
      </c>
      <c r="B12" s="52" t="s">
        <v>11</v>
      </c>
      <c r="C12" s="52" t="s">
        <v>12</v>
      </c>
      <c r="D12" s="52" t="s">
        <v>13</v>
      </c>
      <c r="E12" s="52" t="s">
        <v>14</v>
      </c>
      <c r="F12" s="52" t="s">
        <v>15</v>
      </c>
      <c r="G12" s="52" t="s">
        <v>16</v>
      </c>
      <c r="H12" s="52" t="s">
        <v>17</v>
      </c>
      <c r="I12" s="52" t="s">
        <v>18</v>
      </c>
      <c r="J12" s="52" t="s">
        <v>19</v>
      </c>
      <c r="K12" s="52" t="s">
        <v>20</v>
      </c>
      <c r="L12" s="58"/>
    </row>
    <row r="13" spans="1:17" s="4" customFormat="1" ht="12">
      <c r="A13" s="28" t="s">
        <v>21</v>
      </c>
      <c r="B13" s="53"/>
      <c r="C13" s="53"/>
      <c r="D13" s="53"/>
      <c r="E13" s="53"/>
      <c r="F13" s="53"/>
      <c r="G13" s="53"/>
      <c r="H13" s="53"/>
      <c r="I13" s="53"/>
      <c r="J13" s="53"/>
      <c r="K13" s="53"/>
      <c r="L13" s="58"/>
      <c r="M13" s="41"/>
    </row>
    <row r="14" spans="1:17" s="4" customFormat="1" ht="12">
      <c r="A14" s="26" t="s">
        <v>22</v>
      </c>
      <c r="B14" s="59">
        <v>0</v>
      </c>
      <c r="C14" s="55">
        <v>3</v>
      </c>
      <c r="D14" s="55">
        <v>6</v>
      </c>
      <c r="E14" s="55">
        <v>9</v>
      </c>
      <c r="F14" s="55">
        <v>12</v>
      </c>
      <c r="G14" s="55">
        <v>15</v>
      </c>
      <c r="H14" s="55">
        <v>18</v>
      </c>
      <c r="I14" s="55">
        <v>21</v>
      </c>
      <c r="J14" s="55">
        <v>24</v>
      </c>
      <c r="K14" s="55">
        <v>27</v>
      </c>
      <c r="L14" s="51"/>
      <c r="M14" s="41"/>
    </row>
    <row r="15" spans="1:17" s="4" customFormat="1" ht="12">
      <c r="A15" s="27" t="s">
        <v>23</v>
      </c>
      <c r="B15" s="60"/>
      <c r="C15" s="56"/>
      <c r="D15" s="56"/>
      <c r="E15" s="56"/>
      <c r="F15" s="56"/>
      <c r="G15" s="56"/>
      <c r="H15" s="56"/>
      <c r="I15" s="56"/>
      <c r="J15" s="56"/>
      <c r="K15" s="56"/>
      <c r="L15" s="51"/>
    </row>
    <row r="16" spans="1:17" s="4" customFormat="1" ht="12">
      <c r="A16" s="5"/>
      <c r="B16" s="6"/>
      <c r="C16" s="6"/>
      <c r="D16" s="6"/>
      <c r="E16" s="6"/>
      <c r="F16" s="6"/>
      <c r="G16" s="6"/>
      <c r="H16" s="6"/>
      <c r="I16" s="6"/>
      <c r="J16" s="6"/>
      <c r="K16" s="6"/>
      <c r="L16" s="42"/>
    </row>
    <row r="17" spans="1:17" s="4" customFormat="1" ht="12">
      <c r="A17" s="26" t="s">
        <v>10</v>
      </c>
      <c r="B17" s="52" t="s">
        <v>24</v>
      </c>
      <c r="C17" s="52" t="s">
        <v>25</v>
      </c>
      <c r="D17" s="52" t="s">
        <v>26</v>
      </c>
      <c r="E17" s="52" t="s">
        <v>27</v>
      </c>
      <c r="F17" s="52" t="s">
        <v>28</v>
      </c>
      <c r="G17" s="52" t="s">
        <v>29</v>
      </c>
      <c r="H17" s="52" t="s">
        <v>30</v>
      </c>
      <c r="I17" s="52" t="s">
        <v>31</v>
      </c>
      <c r="J17" s="52" t="s">
        <v>32</v>
      </c>
      <c r="K17" s="55">
        <v>90</v>
      </c>
      <c r="L17" s="51"/>
    </row>
    <row r="18" spans="1:17" s="4" customFormat="1" ht="12">
      <c r="A18" s="28" t="s">
        <v>21</v>
      </c>
      <c r="B18" s="53"/>
      <c r="C18" s="53"/>
      <c r="D18" s="53"/>
      <c r="E18" s="53"/>
      <c r="F18" s="53"/>
      <c r="G18" s="53"/>
      <c r="H18" s="53"/>
      <c r="I18" s="53"/>
      <c r="J18" s="53"/>
      <c r="K18" s="56"/>
      <c r="L18" s="51"/>
    </row>
    <row r="19" spans="1:17" s="4" customFormat="1" ht="12.75" customHeight="1">
      <c r="A19" s="26" t="s">
        <v>22</v>
      </c>
      <c r="B19" s="55">
        <v>82</v>
      </c>
      <c r="C19" s="55">
        <v>84</v>
      </c>
      <c r="D19" s="55">
        <v>86</v>
      </c>
      <c r="E19" s="55">
        <v>88</v>
      </c>
      <c r="F19" s="55">
        <v>90</v>
      </c>
      <c r="G19" s="55">
        <v>92</v>
      </c>
      <c r="H19" s="55">
        <v>94</v>
      </c>
      <c r="I19" s="55">
        <v>96</v>
      </c>
      <c r="J19" s="55">
        <v>98</v>
      </c>
      <c r="K19" s="55">
        <v>100</v>
      </c>
      <c r="L19" s="51"/>
    </row>
    <row r="20" spans="1:17" s="4" customFormat="1" ht="12">
      <c r="A20" s="27" t="s">
        <v>23</v>
      </c>
      <c r="B20" s="56"/>
      <c r="C20" s="56"/>
      <c r="D20" s="56"/>
      <c r="E20" s="56"/>
      <c r="F20" s="56"/>
      <c r="G20" s="56"/>
      <c r="H20" s="56"/>
      <c r="I20" s="56"/>
      <c r="J20" s="56"/>
      <c r="K20" s="56"/>
      <c r="L20" s="51"/>
    </row>
    <row r="21" spans="1:17" s="4" customFormat="1" ht="12">
      <c r="A21" s="12"/>
      <c r="B21" s="13"/>
      <c r="C21" s="13"/>
      <c r="D21" s="13"/>
      <c r="E21" s="13"/>
      <c r="F21" s="13"/>
      <c r="G21" s="13"/>
      <c r="H21" s="13"/>
      <c r="I21" s="13"/>
      <c r="J21" s="13"/>
      <c r="K21" s="13"/>
      <c r="L21" s="13"/>
    </row>
    <row r="22" spans="1:17">
      <c r="A22" s="68" t="s">
        <v>33</v>
      </c>
      <c r="B22" s="68"/>
      <c r="C22" s="68"/>
      <c r="D22" s="68"/>
      <c r="E22" s="68"/>
      <c r="F22" s="68"/>
      <c r="G22" s="68"/>
      <c r="H22" s="68"/>
      <c r="I22" s="68"/>
      <c r="J22" s="68"/>
      <c r="K22" s="68"/>
      <c r="L22" s="68"/>
      <c r="M22" s="68"/>
      <c r="N22" s="68"/>
      <c r="O22" s="68"/>
      <c r="P22" s="68"/>
      <c r="Q22" s="68"/>
    </row>
    <row r="23" spans="1:17" ht="13.5" thickBot="1">
      <c r="A23" s="29"/>
      <c r="B23" s="29"/>
      <c r="C23" s="29"/>
      <c r="D23" s="29"/>
      <c r="E23" s="29"/>
      <c r="F23" s="29"/>
      <c r="G23" s="29"/>
      <c r="H23" s="29"/>
      <c r="I23" s="29"/>
      <c r="J23" s="29"/>
      <c r="K23" s="29"/>
      <c r="L23" s="29"/>
      <c r="M23" s="29"/>
      <c r="N23" s="29"/>
      <c r="O23" s="29"/>
      <c r="P23" s="29"/>
      <c r="Q23" s="29"/>
    </row>
    <row r="25" spans="1:17" ht="15">
      <c r="A25" s="2" t="s">
        <v>60</v>
      </c>
    </row>
    <row r="26" spans="1:17" ht="13.5" thickBot="1">
      <c r="O26" s="8"/>
    </row>
    <row r="27" spans="1:17" ht="24">
      <c r="A27" s="30" t="s">
        <v>34</v>
      </c>
      <c r="B27" s="33"/>
      <c r="C27" s="34"/>
      <c r="D27" s="34"/>
      <c r="E27" s="34"/>
      <c r="F27" s="34"/>
      <c r="G27" s="34"/>
      <c r="H27" s="34"/>
      <c r="I27" s="34"/>
      <c r="J27" s="34"/>
      <c r="K27" s="34"/>
      <c r="L27" s="34"/>
      <c r="M27" s="34"/>
      <c r="N27" s="34"/>
      <c r="O27" s="34"/>
      <c r="P27" s="35"/>
      <c r="Q27" s="31" t="s">
        <v>35</v>
      </c>
    </row>
    <row r="28" spans="1:17" ht="24" customHeight="1" thickBot="1">
      <c r="A28" s="30" t="s">
        <v>36</v>
      </c>
      <c r="B28" s="36"/>
      <c r="C28" s="37"/>
      <c r="D28" s="37"/>
      <c r="E28" s="37"/>
      <c r="F28" s="37"/>
      <c r="G28" s="37"/>
      <c r="H28" s="37"/>
      <c r="I28" s="37"/>
      <c r="J28" s="37"/>
      <c r="K28" s="37"/>
      <c r="L28" s="37"/>
      <c r="M28" s="37"/>
      <c r="N28" s="37"/>
      <c r="O28" s="37"/>
      <c r="P28" s="38"/>
      <c r="Q28" s="32">
        <f>SUM(B28:P28)</f>
        <v>0</v>
      </c>
    </row>
    <row r="29" spans="1:17" s="15" customFormat="1" hidden="1">
      <c r="B29" s="15">
        <f>B27*B28</f>
        <v>0</v>
      </c>
      <c r="C29" s="15">
        <f t="shared" ref="C29:K29" si="0">C27*C28</f>
        <v>0</v>
      </c>
      <c r="D29" s="15">
        <f t="shared" si="0"/>
        <v>0</v>
      </c>
      <c r="E29" s="15">
        <f t="shared" si="0"/>
        <v>0</v>
      </c>
      <c r="F29" s="15">
        <f t="shared" si="0"/>
        <v>0</v>
      </c>
      <c r="G29" s="15">
        <f t="shared" si="0"/>
        <v>0</v>
      </c>
      <c r="H29" s="15">
        <f t="shared" si="0"/>
        <v>0</v>
      </c>
      <c r="I29" s="15">
        <f t="shared" si="0"/>
        <v>0</v>
      </c>
      <c r="J29" s="15">
        <f t="shared" si="0"/>
        <v>0</v>
      </c>
      <c r="K29" s="15">
        <f t="shared" si="0"/>
        <v>0</v>
      </c>
      <c r="L29" s="15">
        <f>L27*L28</f>
        <v>0</v>
      </c>
      <c r="M29" s="15">
        <f>M27*M28</f>
        <v>0</v>
      </c>
      <c r="N29" s="15">
        <f>N27*N28</f>
        <v>0</v>
      </c>
      <c r="O29" s="15">
        <f>O27*O28</f>
        <v>0</v>
      </c>
      <c r="P29" s="15">
        <f>P27*P28</f>
        <v>0</v>
      </c>
      <c r="Q29" s="15">
        <f>SUM(B29:P29)</f>
        <v>0</v>
      </c>
    </row>
    <row r="30" spans="1:17" ht="37.5" customHeight="1">
      <c r="A30" s="67" t="s">
        <v>37</v>
      </c>
      <c r="B30" s="67"/>
      <c r="C30" s="67"/>
      <c r="D30" s="67"/>
      <c r="E30" s="67"/>
      <c r="F30" s="67"/>
      <c r="G30" s="67"/>
      <c r="H30" s="67"/>
      <c r="I30" s="67"/>
      <c r="J30" s="67"/>
      <c r="K30" s="67"/>
      <c r="L30" s="67"/>
      <c r="M30" s="67"/>
      <c r="N30" s="67"/>
      <c r="O30" s="67"/>
      <c r="P30" s="67"/>
      <c r="Q30" s="67"/>
    </row>
    <row r="31" spans="1:17">
      <c r="A31" s="16"/>
    </row>
    <row r="32" spans="1:17">
      <c r="A32" s="17" t="s">
        <v>38</v>
      </c>
      <c r="B32" s="17"/>
      <c r="C32" s="17"/>
      <c r="D32" s="17"/>
      <c r="E32" s="17"/>
      <c r="F32" s="17"/>
      <c r="G32" s="17"/>
      <c r="H32" s="17"/>
      <c r="I32" s="17"/>
      <c r="J32" s="17"/>
      <c r="K32" s="17"/>
      <c r="L32" s="18" t="e">
        <f>Q29/(Q28*10)</f>
        <v>#DIV/0!</v>
      </c>
      <c r="M32" s="4"/>
      <c r="N32" s="4"/>
      <c r="O32" s="4"/>
      <c r="P32" s="4"/>
      <c r="Q32" s="4"/>
    </row>
    <row r="33" spans="1:17">
      <c r="A33" s="11"/>
      <c r="B33" s="4"/>
      <c r="C33" s="4"/>
      <c r="D33" s="4"/>
      <c r="E33" s="4"/>
      <c r="F33" s="4"/>
      <c r="G33" s="4"/>
      <c r="H33" s="4"/>
      <c r="I33" s="4"/>
      <c r="J33" s="4"/>
      <c r="K33" s="4"/>
      <c r="L33" s="4"/>
      <c r="M33" s="4"/>
      <c r="N33" s="4"/>
      <c r="O33" s="4"/>
      <c r="P33" s="4"/>
      <c r="Q33" s="4"/>
    </row>
    <row r="34" spans="1:17" s="7" customFormat="1">
      <c r="A34" s="22" t="s">
        <v>39</v>
      </c>
      <c r="B34" s="43"/>
      <c r="C34" s="43"/>
      <c r="D34" s="43"/>
      <c r="E34" s="43"/>
      <c r="F34" s="43"/>
      <c r="G34" s="43"/>
      <c r="H34" s="43"/>
      <c r="I34" s="43"/>
      <c r="J34" s="43"/>
      <c r="K34" s="43"/>
      <c r="L34" s="43"/>
      <c r="M34" s="43"/>
      <c r="N34" s="43"/>
      <c r="O34" s="43"/>
      <c r="P34" s="43"/>
      <c r="Q34" s="43"/>
    </row>
    <row r="35" spans="1:17">
      <c r="A35" s="11"/>
      <c r="B35" s="4"/>
      <c r="C35" s="4"/>
      <c r="D35" s="4"/>
      <c r="E35" s="4"/>
      <c r="F35" s="4"/>
      <c r="G35" s="4"/>
      <c r="H35" s="4"/>
      <c r="I35" s="4"/>
      <c r="J35" s="4"/>
      <c r="K35" s="4"/>
      <c r="L35" s="4"/>
      <c r="M35" s="4"/>
      <c r="N35" s="4"/>
      <c r="O35" s="4"/>
      <c r="P35" s="4"/>
      <c r="Q35" s="4"/>
    </row>
    <row r="36" spans="1:17">
      <c r="A36" s="11" t="s">
        <v>40</v>
      </c>
      <c r="B36" s="4"/>
      <c r="C36" s="4"/>
      <c r="D36" s="4"/>
      <c r="E36" s="4"/>
      <c r="F36" s="4"/>
      <c r="G36" s="4"/>
      <c r="H36" s="4"/>
      <c r="I36" s="4"/>
      <c r="J36" s="4"/>
      <c r="K36" s="4"/>
      <c r="L36" s="10" t="e">
        <f>IF($N36&lt;$M36, $N36, $M36)</f>
        <v>#DIV/0!</v>
      </c>
      <c r="M36" s="24" t="e">
        <f>IF($L$32&lt;1," ",+(2*6.85-L$32))</f>
        <v>#DIV/0!</v>
      </c>
      <c r="N36" s="25" t="e">
        <f>IF($L$32&lt;1," ",(+(3*6.85)-$L$32)/2)</f>
        <v>#DIV/0!</v>
      </c>
      <c r="O36" s="4"/>
      <c r="P36" s="4"/>
      <c r="Q36" s="4"/>
    </row>
    <row r="37" spans="1:17">
      <c r="A37" s="11" t="s">
        <v>41</v>
      </c>
      <c r="B37" s="4"/>
      <c r="C37" s="4"/>
      <c r="D37" s="4"/>
      <c r="E37" s="4"/>
      <c r="F37" s="4"/>
      <c r="G37" s="4"/>
      <c r="H37" s="4"/>
      <c r="I37" s="4"/>
      <c r="J37" s="4"/>
      <c r="K37" s="4"/>
      <c r="L37" s="10" t="e">
        <f>IF($N37&lt;$M37,$N37,$M37)</f>
        <v>#DIV/0!</v>
      </c>
      <c r="M37" s="24" t="e">
        <f>IF($L$32&lt;1," ",+(2*5.9-L32))</f>
        <v>#DIV/0!</v>
      </c>
      <c r="N37" s="25" t="e">
        <f>IF($L$32&lt;1," ",(+(3*5.9)-$L$32)/2)</f>
        <v>#DIV/0!</v>
      </c>
      <c r="O37" s="4"/>
      <c r="P37" s="4"/>
      <c r="Q37" s="4"/>
    </row>
    <row r="38" spans="1:17">
      <c r="A38" s="11" t="s">
        <v>42</v>
      </c>
      <c r="B38" s="4"/>
      <c r="C38" s="4"/>
      <c r="D38" s="4"/>
      <c r="E38" s="4"/>
      <c r="F38" s="4"/>
      <c r="G38" s="4"/>
      <c r="H38" s="4"/>
      <c r="I38" s="4"/>
      <c r="J38" s="4"/>
      <c r="K38" s="4"/>
      <c r="L38" s="10" t="e">
        <f>IF($N38&lt;$M38, $N38, $M38)</f>
        <v>#DIV/0!</v>
      </c>
      <c r="M38" s="24" t="e">
        <f>IF($L$32&lt;1," ",+(2*4.95-L$32))</f>
        <v>#DIV/0!</v>
      </c>
      <c r="N38" s="25" t="e">
        <f>IF($L$32&lt;1," ",(+(3*4.95)-$L$32)/2)</f>
        <v>#DIV/0!</v>
      </c>
      <c r="O38" s="4"/>
      <c r="P38" s="4"/>
      <c r="Q38" s="4"/>
    </row>
    <row r="41" spans="1:17" ht="15">
      <c r="A41" s="2" t="s">
        <v>59</v>
      </c>
    </row>
    <row r="42" spans="1:17" ht="13.5" thickBot="1"/>
    <row r="43" spans="1:17" ht="24">
      <c r="A43" s="30" t="s">
        <v>34</v>
      </c>
      <c r="B43" s="33"/>
      <c r="C43" s="34"/>
      <c r="D43" s="34"/>
      <c r="E43" s="34"/>
      <c r="F43" s="34"/>
      <c r="G43" s="34"/>
      <c r="H43" s="34"/>
      <c r="I43" s="34"/>
      <c r="J43" s="34"/>
      <c r="K43" s="34"/>
      <c r="L43" s="34"/>
      <c r="M43" s="34"/>
      <c r="N43" s="34"/>
      <c r="O43" s="34"/>
      <c r="P43" s="35"/>
      <c r="Q43" s="31" t="s">
        <v>35</v>
      </c>
    </row>
    <row r="44" spans="1:17" ht="24" customHeight="1" thickBot="1">
      <c r="A44" s="30" t="s">
        <v>36</v>
      </c>
      <c r="B44" s="36"/>
      <c r="C44" s="37"/>
      <c r="D44" s="37"/>
      <c r="E44" s="37"/>
      <c r="F44" s="37"/>
      <c r="G44" s="37"/>
      <c r="H44" s="37"/>
      <c r="I44" s="37"/>
      <c r="J44" s="37"/>
      <c r="K44" s="37"/>
      <c r="L44" s="37"/>
      <c r="M44" s="37"/>
      <c r="N44" s="37"/>
      <c r="O44" s="37"/>
      <c r="P44" s="38"/>
      <c r="Q44" s="32">
        <f>SUM(B44:P44)</f>
        <v>0</v>
      </c>
    </row>
    <row r="45" spans="1:17" s="15" customFormat="1" hidden="1">
      <c r="B45" s="15">
        <f t="shared" ref="B45:P45" si="1">B43*B44</f>
        <v>0</v>
      </c>
      <c r="C45" s="15">
        <f t="shared" si="1"/>
        <v>0</v>
      </c>
      <c r="D45" s="15">
        <f t="shared" si="1"/>
        <v>0</v>
      </c>
      <c r="E45" s="15">
        <f t="shared" si="1"/>
        <v>0</v>
      </c>
      <c r="F45" s="15">
        <f t="shared" si="1"/>
        <v>0</v>
      </c>
      <c r="G45" s="15">
        <f t="shared" si="1"/>
        <v>0</v>
      </c>
      <c r="H45" s="15">
        <f t="shared" si="1"/>
        <v>0</v>
      </c>
      <c r="I45" s="15">
        <f t="shared" si="1"/>
        <v>0</v>
      </c>
      <c r="J45" s="15">
        <f t="shared" si="1"/>
        <v>0</v>
      </c>
      <c r="K45" s="15">
        <f t="shared" si="1"/>
        <v>0</v>
      </c>
      <c r="L45" s="15">
        <f t="shared" si="1"/>
        <v>0</v>
      </c>
      <c r="M45" s="15">
        <f t="shared" si="1"/>
        <v>0</v>
      </c>
      <c r="N45" s="15">
        <f t="shared" si="1"/>
        <v>0</v>
      </c>
      <c r="O45" s="15">
        <f t="shared" si="1"/>
        <v>0</v>
      </c>
      <c r="P45" s="15">
        <f t="shared" si="1"/>
        <v>0</v>
      </c>
      <c r="Q45" s="15">
        <f>SUM(B45:P45)</f>
        <v>0</v>
      </c>
    </row>
    <row r="47" spans="1:17">
      <c r="A47" s="19" t="s">
        <v>43</v>
      </c>
      <c r="B47" s="17"/>
      <c r="C47" s="17"/>
      <c r="D47" s="18" t="e">
        <f>Q45/(Q44*10)</f>
        <v>#DIV/0!</v>
      </c>
    </row>
    <row r="48" spans="1:17">
      <c r="A48" s="20"/>
      <c r="B48" s="4"/>
      <c r="C48" s="4"/>
      <c r="D48" s="9"/>
      <c r="H48" s="8"/>
    </row>
    <row r="49" spans="1:17">
      <c r="A49" s="21" t="s">
        <v>44</v>
      </c>
      <c r="B49" s="4"/>
      <c r="C49" s="4"/>
      <c r="D49" s="9" t="e">
        <f>((Q29+Q45)/(Q44+Q28))/10</f>
        <v>#DIV/0!</v>
      </c>
    </row>
    <row r="50" spans="1:17">
      <c r="A50" s="21" t="s">
        <v>45</v>
      </c>
      <c r="B50" s="4"/>
      <c r="C50" s="4"/>
      <c r="D50" s="9" t="e">
        <f>((Q29+Q45+Q45)/(Q28+Q44+Q44))/10</f>
        <v>#DIV/0!</v>
      </c>
    </row>
    <row r="51" spans="1:17" ht="13.5" thickBot="1">
      <c r="A51" s="21"/>
      <c r="B51" s="4"/>
      <c r="C51" s="4"/>
      <c r="D51" s="9"/>
    </row>
    <row r="52" spans="1:17" ht="13.5" thickBot="1">
      <c r="A52" s="43" t="s">
        <v>46</v>
      </c>
      <c r="B52" s="4"/>
      <c r="C52" s="4"/>
      <c r="D52" s="39" t="e">
        <f>MAX(D49:D51)</f>
        <v>#DIV/0!</v>
      </c>
    </row>
    <row r="53" spans="1:17" ht="13.5" thickBot="1">
      <c r="A53" s="4"/>
      <c r="B53" s="4"/>
      <c r="C53" s="4"/>
      <c r="D53" s="4"/>
    </row>
    <row r="54" spans="1:17" ht="13.5" thickBot="1">
      <c r="A54" s="45" t="s">
        <v>47</v>
      </c>
      <c r="B54" s="4"/>
      <c r="C54" s="4"/>
      <c r="D54" s="46" t="e">
        <f>D47</f>
        <v>#DIV/0!</v>
      </c>
    </row>
    <row r="55" spans="1:17">
      <c r="A55" s="4"/>
      <c r="B55" s="4"/>
      <c r="C55" s="4"/>
      <c r="D55" s="4"/>
    </row>
    <row r="56" spans="1:17">
      <c r="A56" s="8" t="s">
        <v>48</v>
      </c>
      <c r="B56" s="4"/>
      <c r="C56" s="4"/>
      <c r="D56" s="4"/>
      <c r="E56" s="44"/>
    </row>
    <row r="57" spans="1:17">
      <c r="A57" s="50" t="s">
        <v>61</v>
      </c>
      <c r="B57" s="50"/>
      <c r="C57" s="50"/>
      <c r="D57" s="50"/>
      <c r="E57" s="50"/>
      <c r="F57" s="50"/>
      <c r="G57" s="50"/>
      <c r="H57" s="50"/>
      <c r="I57" s="50"/>
      <c r="J57" s="50"/>
      <c r="K57" s="50"/>
      <c r="L57" s="50"/>
      <c r="M57" s="50"/>
      <c r="N57" s="50"/>
      <c r="O57" s="50"/>
      <c r="P57" s="50"/>
      <c r="Q57" s="50"/>
    </row>
    <row r="59" spans="1:17">
      <c r="A59" s="22" t="s">
        <v>49</v>
      </c>
      <c r="B59" s="1"/>
      <c r="C59" s="1"/>
      <c r="D59" s="1"/>
      <c r="E59" s="1"/>
      <c r="F59" s="1"/>
    </row>
    <row r="60" spans="1:17">
      <c r="A60" s="1"/>
      <c r="B60" s="1"/>
      <c r="C60" s="1"/>
      <c r="D60" s="1"/>
      <c r="E60" s="1"/>
      <c r="F60" s="1"/>
      <c r="L60" s="40"/>
      <c r="M60" s="40"/>
      <c r="N60" s="40"/>
      <c r="O60" s="40"/>
      <c r="P60" s="40"/>
    </row>
    <row r="61" spans="1:17" ht="25.5" customHeight="1">
      <c r="A61" s="66" t="s">
        <v>50</v>
      </c>
      <c r="B61" s="66"/>
      <c r="C61" s="66" t="s">
        <v>51</v>
      </c>
      <c r="D61" s="66"/>
      <c r="E61" s="66" t="s">
        <v>52</v>
      </c>
      <c r="F61" s="66"/>
      <c r="L61" s="47"/>
      <c r="M61" s="47"/>
      <c r="N61" s="47"/>
      <c r="O61" s="47"/>
      <c r="P61" s="47"/>
    </row>
    <row r="62" spans="1:17">
      <c r="A62" s="62" t="s">
        <v>53</v>
      </c>
      <c r="B62" s="62"/>
      <c r="C62" s="63">
        <v>6.85</v>
      </c>
      <c r="D62" s="63"/>
      <c r="E62" s="63">
        <v>6.8</v>
      </c>
      <c r="F62" s="63"/>
      <c r="L62" s="47"/>
      <c r="M62" s="47"/>
      <c r="N62" s="47"/>
      <c r="O62" s="47"/>
      <c r="P62" s="47"/>
    </row>
    <row r="63" spans="1:17">
      <c r="A63" s="62" t="s">
        <v>54</v>
      </c>
      <c r="B63" s="62"/>
      <c r="C63" s="63">
        <v>5.9</v>
      </c>
      <c r="D63" s="63"/>
      <c r="E63" s="63">
        <v>5.85</v>
      </c>
      <c r="F63" s="63"/>
      <c r="L63" s="47"/>
      <c r="M63" s="47"/>
      <c r="N63" s="47"/>
      <c r="O63" s="47"/>
      <c r="P63" s="47"/>
    </row>
    <row r="64" spans="1:17" ht="12.75" customHeight="1">
      <c r="A64" s="62" t="s">
        <v>55</v>
      </c>
      <c r="B64" s="62"/>
      <c r="C64" s="63">
        <v>4.95</v>
      </c>
      <c r="D64" s="63"/>
      <c r="E64" s="63">
        <v>4.9000000000000004</v>
      </c>
      <c r="F64" s="63"/>
      <c r="L64" s="49"/>
      <c r="M64" s="49"/>
      <c r="N64" s="49"/>
      <c r="O64" s="49"/>
      <c r="P64" s="49"/>
    </row>
    <row r="65" spans="1:17" ht="12.75" customHeight="1">
      <c r="A65" s="62" t="s">
        <v>56</v>
      </c>
      <c r="B65" s="62"/>
      <c r="C65" s="63">
        <v>4</v>
      </c>
      <c r="D65" s="63"/>
      <c r="E65" s="63">
        <v>3.95</v>
      </c>
      <c r="F65" s="63"/>
      <c r="L65" s="49"/>
      <c r="M65" s="49"/>
      <c r="N65" s="49"/>
      <c r="O65" s="49"/>
      <c r="P65" s="49"/>
    </row>
    <row r="66" spans="1:17">
      <c r="A66" s="1"/>
      <c r="B66" s="1"/>
      <c r="C66" s="1"/>
      <c r="D66" s="1"/>
      <c r="E66" s="1"/>
      <c r="F66" s="1"/>
    </row>
    <row r="67" spans="1:17" ht="39" customHeight="1">
      <c r="A67" s="64" t="s">
        <v>57</v>
      </c>
      <c r="B67" s="64"/>
      <c r="C67" s="64"/>
      <c r="D67" s="64"/>
      <c r="E67" s="64"/>
      <c r="F67" s="64"/>
      <c r="G67" s="64"/>
      <c r="H67" s="64"/>
      <c r="I67" s="64"/>
      <c r="J67" s="64"/>
      <c r="K67" s="64"/>
      <c r="L67" s="64"/>
      <c r="M67" s="64"/>
      <c r="N67" s="64"/>
      <c r="O67" s="64"/>
      <c r="P67" s="64"/>
      <c r="Q67" s="64"/>
    </row>
    <row r="68" spans="1:17">
      <c r="A68" s="23"/>
      <c r="B68" s="1"/>
      <c r="C68" s="1"/>
      <c r="D68" s="1"/>
      <c r="E68" s="1"/>
      <c r="F68" s="1"/>
    </row>
    <row r="69" spans="1:17">
      <c r="A69" s="61" t="s">
        <v>58</v>
      </c>
      <c r="B69" s="61"/>
      <c r="C69" s="61"/>
      <c r="D69" s="61"/>
      <c r="E69" s="61"/>
      <c r="F69" s="61"/>
      <c r="G69" s="61"/>
      <c r="H69" s="61"/>
      <c r="I69" s="61"/>
      <c r="J69" s="61"/>
      <c r="K69" s="61"/>
      <c r="L69" s="61"/>
      <c r="M69" s="61"/>
      <c r="N69" s="61"/>
      <c r="O69" s="61"/>
      <c r="P69" s="61"/>
      <c r="Q69" s="61"/>
    </row>
    <row r="70" spans="1:17">
      <c r="A70" s="23"/>
      <c r="B70" s="1"/>
      <c r="C70" s="1"/>
      <c r="D70" s="1"/>
      <c r="E70" s="1"/>
      <c r="F70" s="1"/>
    </row>
  </sheetData>
  <sheetProtection sheet="1" objects="1" scenarios="1" selectLockedCells="1"/>
  <mergeCells count="72">
    <mergeCell ref="A11:Q11"/>
    <mergeCell ref="A61:B61"/>
    <mergeCell ref="C61:D61"/>
    <mergeCell ref="E61:F61"/>
    <mergeCell ref="H19:H20"/>
    <mergeCell ref="A30:Q30"/>
    <mergeCell ref="A22:Q22"/>
    <mergeCell ref="B12:B13"/>
    <mergeCell ref="C12:C13"/>
    <mergeCell ref="D12:D13"/>
    <mergeCell ref="E12:E13"/>
    <mergeCell ref="G12:G13"/>
    <mergeCell ref="H12:H13"/>
    <mergeCell ref="I12:I13"/>
    <mergeCell ref="E14:E15"/>
    <mergeCell ref="J12:J13"/>
    <mergeCell ref="A69:Q69"/>
    <mergeCell ref="A62:B62"/>
    <mergeCell ref="C62:D62"/>
    <mergeCell ref="E62:F62"/>
    <mergeCell ref="A65:B65"/>
    <mergeCell ref="C65:D65"/>
    <mergeCell ref="E65:F65"/>
    <mergeCell ref="A63:B63"/>
    <mergeCell ref="C63:D63"/>
    <mergeCell ref="A64:B64"/>
    <mergeCell ref="C64:D64"/>
    <mergeCell ref="E64:F64"/>
    <mergeCell ref="E63:F63"/>
    <mergeCell ref="A67:Q67"/>
    <mergeCell ref="A4:Q4"/>
    <mergeCell ref="A5:Q5"/>
    <mergeCell ref="A6:Q6"/>
    <mergeCell ref="A7:Q7"/>
    <mergeCell ref="A8:Q8"/>
    <mergeCell ref="B17:B18"/>
    <mergeCell ref="C17:C18"/>
    <mergeCell ref="I19:I20"/>
    <mergeCell ref="J19:J20"/>
    <mergeCell ref="F17:F18"/>
    <mergeCell ref="G17:G18"/>
    <mergeCell ref="B19:B20"/>
    <mergeCell ref="C19:C20"/>
    <mergeCell ref="D19:D20"/>
    <mergeCell ref="E19:E20"/>
    <mergeCell ref="F19:F20"/>
    <mergeCell ref="D17:D18"/>
    <mergeCell ref="E17:E18"/>
    <mergeCell ref="F12:F13"/>
    <mergeCell ref="L19:L20"/>
    <mergeCell ref="J17:J18"/>
    <mergeCell ref="K17:K18"/>
    <mergeCell ref="L17:L18"/>
    <mergeCell ref="I17:I18"/>
    <mergeCell ref="K19:K20"/>
    <mergeCell ref="G19:G20"/>
    <mergeCell ref="A57:Q57"/>
    <mergeCell ref="L14:L15"/>
    <mergeCell ref="H17:H18"/>
    <mergeCell ref="A9:Q9"/>
    <mergeCell ref="F14:F15"/>
    <mergeCell ref="G14:G15"/>
    <mergeCell ref="H14:H15"/>
    <mergeCell ref="I14:I15"/>
    <mergeCell ref="J14:J15"/>
    <mergeCell ref="K14:K15"/>
    <mergeCell ref="A10:Q10"/>
    <mergeCell ref="K12:K13"/>
    <mergeCell ref="L12:L13"/>
    <mergeCell ref="B14:B15"/>
    <mergeCell ref="C14:C15"/>
    <mergeCell ref="D14:D15"/>
  </mergeCells>
  <hyperlinks>
    <hyperlink ref="A11:Q11" r:id="rId1" display="Click here for more information on marking scales"/>
    <hyperlink ref="A57" r:id="rId2" display="For more information on 2021 degree classifications, please refer to the University guidance online"/>
    <hyperlink ref="A57:Q57" r:id="rId3" display="For more information on 2022 degree classifications, please refer to the University guidance online"/>
  </hyperlinks>
  <pageMargins left="0.39370078740157483" right="0.39370078740157483" top="0.39370078740157483" bottom="0.39370078740157483" header="0.31496062992125984" footer="0.31496062992125984"/>
  <pageSetup paperSize="9" scale="82"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9DE37675ED8A42BAA55005B08FD475" ma:contentTypeVersion="6" ma:contentTypeDescription="Create a new document." ma:contentTypeScope="" ma:versionID="f94d56075fc4eec917ec6c12ab13a0f2">
  <xsd:schema xmlns:xsd="http://www.w3.org/2001/XMLSchema" xmlns:xs="http://www.w3.org/2001/XMLSchema" xmlns:p="http://schemas.microsoft.com/office/2006/metadata/properties" xmlns:ns2="ca62ed01-832f-4832-8b81-33d5d20e7d04" xmlns:ns3="22fb5537-0a33-4a2d-8ba6-e22bd04ffe11" targetNamespace="http://schemas.microsoft.com/office/2006/metadata/properties" ma:root="true" ma:fieldsID="aa5de3b55dac6ed0992abbf309c4bc25" ns2:_="" ns3:_="">
    <xsd:import namespace="ca62ed01-832f-4832-8b81-33d5d20e7d04"/>
    <xsd:import namespace="22fb5537-0a33-4a2d-8ba6-e22bd04ffe1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62ed01-832f-4832-8b81-33d5d20e7d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fb5537-0a33-4a2d-8ba6-e22bd04ff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98B10C-A74F-462F-9BF1-A0FB02D19E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62ed01-832f-4832-8b81-33d5d20e7d04"/>
    <ds:schemaRef ds:uri="22fb5537-0a33-4a2d-8ba6-e22bd04ffe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EA5E32-72AC-4F4E-B7C6-832CD4135153}">
  <ds:schemaRefs>
    <ds:schemaRef ds:uri="http://schemas.microsoft.com/office/2006/metadata/properties"/>
    <ds:schemaRef ds:uri="http://purl.org/dc/elements/1.1/"/>
    <ds:schemaRef ds:uri="http://purl.org/dc/dcmitype/"/>
    <ds:schemaRef ds:uri="http://schemas.microsoft.com/office/2006/documentManagement/types"/>
    <ds:schemaRef ds:uri="22fb5537-0a33-4a2d-8ba6-e22bd04ffe11"/>
    <ds:schemaRef ds:uri="http://www.w3.org/XML/1998/namespace"/>
    <ds:schemaRef ds:uri="http://purl.org/dc/terms/"/>
    <ds:schemaRef ds:uri="http://schemas.microsoft.com/office/infopath/2007/PartnerControls"/>
    <ds:schemaRef ds:uri="http://schemas.openxmlformats.org/package/2006/metadata/core-properties"/>
    <ds:schemaRef ds:uri="ca62ed01-832f-4832-8b81-33d5d20e7d04"/>
  </ds:schemaRefs>
</ds:datastoreItem>
</file>

<file path=customXml/itemProps3.xml><?xml version="1.0" encoding="utf-8"?>
<ds:datastoreItem xmlns:ds="http://schemas.openxmlformats.org/officeDocument/2006/customXml" ds:itemID="{3A42E662-37B1-4E54-B420-AAF911266D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Calculator 1</vt:lpstr>
    </vt:vector>
  </TitlesOfParts>
  <Manager/>
  <Company>University Of Leeds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tconew</cp:lastModifiedBy>
  <cp:revision/>
  <dcterms:created xsi:type="dcterms:W3CDTF">2009-03-04T09:36:54Z</dcterms:created>
  <dcterms:modified xsi:type="dcterms:W3CDTF">2022-05-05T10:31:10Z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0x010100939DE37675ED8A42BAA55005B08FD475</vt:lpwstr>
  </property>
</Properties>
</file>