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A453B26D-E5A4-47B7-BA6A-FE23CDE44F4E}" xr6:coauthVersionLast="47" xr6:coauthVersionMax="47"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9" i="11" l="1"/>
  <c r="E29" i="11"/>
  <c r="F28" i="11"/>
  <c r="E26" i="11"/>
  <c r="F24" i="11"/>
  <c r="F20" i="11"/>
  <c r="E19" i="11"/>
  <c r="F19" i="11" s="1"/>
  <c r="F18" i="11"/>
  <c r="E18" i="11"/>
  <c r="D16" i="11"/>
  <c r="F16" i="11"/>
  <c r="D22" i="11"/>
  <c r="D27" i="11"/>
  <c r="D10" i="11"/>
  <c r="H7" i="11"/>
  <c r="E23" i="11" l="1"/>
  <c r="F23" i="11" s="1"/>
  <c r="H24" i="11" s="1"/>
  <c r="F9" i="11"/>
  <c r="E10" i="11" s="1"/>
  <c r="I5" i="11"/>
  <c r="H33" i="11"/>
  <c r="H32" i="11"/>
  <c r="H31" i="11"/>
  <c r="H30" i="11"/>
  <c r="H29" i="11"/>
  <c r="H27" i="11"/>
  <c r="H22" i="11"/>
  <c r="H15" i="11"/>
  <c r="H8" i="11"/>
  <c r="E12" i="11" l="1"/>
  <c r="F12" i="11" s="1"/>
  <c r="E14" i="11"/>
  <c r="E13" i="11"/>
  <c r="F13" i="11" s="1"/>
  <c r="E11" i="11"/>
  <c r="F11" i="11" s="1"/>
  <c r="H23" i="11"/>
  <c r="F26" i="11"/>
  <c r="H9" i="11"/>
  <c r="F10" i="11"/>
  <c r="I6" i="11"/>
  <c r="F17" i="11" l="1"/>
  <c r="F14" i="11"/>
  <c r="H28" i="11"/>
  <c r="H10" i="11"/>
  <c r="H26" i="11"/>
  <c r="H16" i="11"/>
  <c r="H14" i="11"/>
  <c r="J5" i="11"/>
  <c r="K5" i="11" s="1"/>
  <c r="L5" i="11" s="1"/>
  <c r="M5" i="11" s="1"/>
  <c r="N5" i="11" s="1"/>
  <c r="O5" i="11" s="1"/>
  <c r="P5" i="11" s="1"/>
  <c r="I4" i="11"/>
  <c r="H17" i="11" l="1"/>
  <c r="F21" i="11"/>
  <c r="H11" i="11"/>
  <c r="H12" i="11"/>
  <c r="P4" i="11"/>
  <c r="Q5" i="11"/>
  <c r="R5" i="11" s="1"/>
  <c r="S5" i="11" s="1"/>
  <c r="T5" i="11" s="1"/>
  <c r="U5" i="11" s="1"/>
  <c r="V5" i="11" s="1"/>
  <c r="W5" i="11" s="1"/>
  <c r="J6" i="11"/>
  <c r="H21" i="11" l="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<sst xmlns="http://schemas.openxmlformats.org/spreadsheetml/2006/main" count="84" uniqueCount="76">
  <si>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</si>
  <si>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</si>
  <si>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</si>
  <si>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</si>
  <si>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</si>
  <si>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</si>
  <si>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</si>
  <si>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</si>
  <si>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</si>
  <si>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</si>
  <si>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</si>
  <si>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</si>
  <si>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</si>
  <si>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</si>
  <si>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</si>
  <si>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</si>
  <si>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</si>
  <si>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</si>
  <si>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</si>
  <si>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</si>
  <si>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</si>
  <si>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</si>
  <si>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</si>
  <si>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</si>
  <si>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</si>
  <si>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</si>
  <si>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</si>
  <si>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</si>
  <si>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</si>
  <si>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</si>
  <si>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</si>
  <si>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</si>
  <si>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</si>
  <si>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</si>
  <si>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</si>
  <si>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</si>
  <si>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</si>
  <si>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</si>
  <si>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</si>
  <si>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</si>
  <si>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Operating Systems</t>
  </si>
  <si>
    <t>Phase 4 Finalisation</t>
  </si>
  <si>
    <t>ALL</t>
  </si>
  <si>
    <t>Phase 1 Preparations</t>
  </si>
  <si>
    <t>Proposal</t>
  </si>
  <si>
    <t>Rene</t>
  </si>
  <si>
    <t>Jack</t>
  </si>
  <si>
    <t>Saoirse</t>
  </si>
  <si>
    <t>Sam</t>
  </si>
  <si>
    <t>Evan</t>
  </si>
  <si>
    <t>1. Research</t>
  </si>
  <si>
    <t>1.1 Dining Philosophers Problem</t>
  </si>
  <si>
    <t>1.2 Synchronization / Concurrency Problem</t>
  </si>
  <si>
    <t>1.3 Mutex Locks</t>
  </si>
  <si>
    <t>1.4 Semaphors</t>
  </si>
  <si>
    <t>Phase 2 Outline Draft</t>
  </si>
  <si>
    <t>2. Paper Outline</t>
  </si>
  <si>
    <t>2.1 Introduction</t>
  </si>
  <si>
    <t>2.2 Problem Statement</t>
  </si>
  <si>
    <t>2.4 Thread Mentor: 1st research run</t>
  </si>
  <si>
    <t>2.3 Mutex Explanation</t>
  </si>
  <si>
    <t>Phase 3 2nd Draft</t>
  </si>
  <si>
    <t>3.1 1st Draft Cleanup</t>
  </si>
  <si>
    <t>3.2 Thread Mentor Analysis</t>
  </si>
  <si>
    <t>4.1 Grammar and Wording</t>
  </si>
  <si>
    <t>4.2 Cleanup Bilbliography</t>
  </si>
  <si>
    <t>4.3 Presentation Dryrun</t>
  </si>
  <si>
    <t>4.4 Presentation in Lab</t>
  </si>
  <si>
    <t>3.4 Conclusion</t>
  </si>
  <si>
    <t>3.3 MID-SEMESTER PRESENTATION</t>
  </si>
  <si>
    <t>2.5 Review</t>
  </si>
  <si>
    <t>Jack / Saoirse</t>
  </si>
  <si>
    <t>Rene / Evan</t>
  </si>
  <si>
    <t>Sam / Jack / Saoirse</t>
  </si>
  <si>
    <t>Sam / Evan / Jack</t>
  </si>
  <si>
    <t>Rene / Saoirse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</si>
</sst>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9" fillId="10" borderId="2" xfId="10" applyNumberFormat="1" applyFill="1">
      <alignment horizontal="center" vertical="center"/>
    </xf>
    <xf numFmtId="169" fontId="5" fillId="9" borderId="2" xfId="0" applyNumberFormat="1" applyFont="1" applyFill="1" applyBorder="1" applyAlignment="1">
      <alignment horizontal="center" vertical="center"/>
    </xf>
    <xf numFmtId="169" fontId="5" fillId="6" borderId="2" xfId="0" applyNumberFormat="1" applyFont="1" applyFill="1" applyBorder="1" applyAlignment="1">
      <alignment horizontal="center" vertical="center"/>
    </xf>
    <xf numFmtId="169" fontId="5" fillId="5" borderId="2" xfId="0" applyNumberFormat="1" applyFont="1" applyFill="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6" activePane="bottomLeft" state="frozen"/>
      <selection pane="bottomLeft" activeCell="D12" sqref="D12"/>
    </sheetView>
  </sheetViews>
  <sheetFormatPr defaultRowHeight="30" customHeight="1" x14ac:dyDescent="0.35"/>
  <cols>
    <col min="1" max="1" width="2.7265625" style="52" customWidth="1"/>
    <col min="2" max="2" width="21.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3" t="s">
        <v>31</v>
      </c>
      <c r="B1" s="56" t="s">
        <v>4</v>
      </c>
      <c r="C1" s="1"/>
      <c r="D1" s="2"/>
      <c r="E1" s="4"/>
      <c r="F1" s="41"/>
      <c r="H1" s="2"/>
      <c r="I1" s="75"/>
    </row>
    <row r="2" spans="1:64" ht="30" customHeight="1" x14ac:dyDescent="0.45">
      <c r="A2" s="52" t="s">
        <v>26</v>
      </c>
      <c r="B2" s="57" t="s">
        <v>40</v>
      </c>
      <c r="I2" s="76"/>
    </row>
    <row r="3" spans="1:64" ht="30" customHeight="1" x14ac:dyDescent="0.35">
      <c r="A3" s="52" t="s">
        <v>32</v>
      </c>
      <c r="B3" s="58" t="s">
        <v>23</v>
      </c>
      <c r="C3" s="96" t="s">
        <v>1</v>
      </c>
      <c r="D3" s="97"/>
      <c r="E3" s="95">
        <v>44606</v>
      </c>
      <c r="F3" s="95"/>
    </row>
    <row r="4" spans="1:64" ht="30" customHeight="1" x14ac:dyDescent="0.35">
      <c r="A4" s="53" t="s">
        <v>33</v>
      </c>
      <c r="C4" s="96" t="s">
        <v>9</v>
      </c>
      <c r="D4" s="97"/>
      <c r="E4" s="7">
        <v>1</v>
      </c>
      <c r="I4" s="92">
        <f>I5</f>
        <v>44606</v>
      </c>
      <c r="J4" s="93"/>
      <c r="K4" s="93"/>
      <c r="L4" s="93"/>
      <c r="M4" s="93"/>
      <c r="N4" s="93"/>
      <c r="O4" s="94"/>
      <c r="P4" s="92">
        <f>P5</f>
        <v>44613</v>
      </c>
      <c r="Q4" s="93"/>
      <c r="R4" s="93"/>
      <c r="S4" s="93"/>
      <c r="T4" s="93"/>
      <c r="U4" s="93"/>
      <c r="V4" s="94"/>
      <c r="W4" s="92">
        <f>W5</f>
        <v>44620</v>
      </c>
      <c r="X4" s="93"/>
      <c r="Y4" s="93"/>
      <c r="Z4" s="93"/>
      <c r="AA4" s="93"/>
      <c r="AB4" s="93"/>
      <c r="AC4" s="94"/>
      <c r="AD4" s="92">
        <f>AD5</f>
        <v>44627</v>
      </c>
      <c r="AE4" s="93"/>
      <c r="AF4" s="93"/>
      <c r="AG4" s="93"/>
      <c r="AH4" s="93"/>
      <c r="AI4" s="93"/>
      <c r="AJ4" s="94"/>
      <c r="AK4" s="92">
        <f>AK5</f>
        <v>44634</v>
      </c>
      <c r="AL4" s="93"/>
      <c r="AM4" s="93"/>
      <c r="AN4" s="93"/>
      <c r="AO4" s="93"/>
      <c r="AP4" s="93"/>
      <c r="AQ4" s="94"/>
      <c r="AR4" s="92">
        <f>AR5</f>
        <v>44641</v>
      </c>
      <c r="AS4" s="93"/>
      <c r="AT4" s="93"/>
      <c r="AU4" s="93"/>
      <c r="AV4" s="93"/>
      <c r="AW4" s="93"/>
      <c r="AX4" s="94"/>
      <c r="AY4" s="92">
        <f>AY5</f>
        <v>44648</v>
      </c>
      <c r="AZ4" s="93"/>
      <c r="BA4" s="93"/>
      <c r="BB4" s="93"/>
      <c r="BC4" s="93"/>
      <c r="BD4" s="93"/>
      <c r="BE4" s="94"/>
      <c r="BF4" s="92">
        <f>BF5</f>
        <v>44655</v>
      </c>
      <c r="BG4" s="93"/>
      <c r="BH4" s="93"/>
      <c r="BI4" s="93"/>
      <c r="BJ4" s="93"/>
      <c r="BK4" s="93"/>
      <c r="BL4" s="94"/>
    </row>
    <row r="5" spans="1:64" ht="15" customHeight="1" x14ac:dyDescent="0.35">
      <c r="A5" s="53" t="s">
        <v>34</v>
      </c>
      <c r="B5" s="74"/>
      <c r="C5" s="74"/>
      <c r="D5" s="74"/>
      <c r="E5" s="74"/>
      <c r="F5" s="74"/>
      <c r="G5" s="74"/>
      <c r="I5" s="11">
        <f>Project_Start-WEEKDAY(Project_Start,1)+2+7*(Display_Week-1)</f>
        <v>44606</v>
      </c>
      <c r="J5" s="10">
        <f>I5+1</f>
        <v>44607</v>
      </c>
      <c r="K5" s="10">
        <f t="shared" ref="K5:AX5" si="0">J5+1</f>
        <v>44608</v>
      </c>
      <c r="L5" s="10">
        <f t="shared" si="0"/>
        <v>44609</v>
      </c>
      <c r="M5" s="10">
        <f t="shared" si="0"/>
        <v>44610</v>
      </c>
      <c r="N5" s="10">
        <f t="shared" si="0"/>
        <v>44611</v>
      </c>
      <c r="O5" s="12">
        <f t="shared" si="0"/>
        <v>44612</v>
      </c>
      <c r="P5" s="11">
        <f>O5+1</f>
        <v>44613</v>
      </c>
      <c r="Q5" s="10">
        <f>P5+1</f>
        <v>44614</v>
      </c>
      <c r="R5" s="10">
        <f t="shared" si="0"/>
        <v>44615</v>
      </c>
      <c r="S5" s="10">
        <f t="shared" si="0"/>
        <v>44616</v>
      </c>
      <c r="T5" s="10">
        <f t="shared" si="0"/>
        <v>44617</v>
      </c>
      <c r="U5" s="10">
        <f t="shared" si="0"/>
        <v>44618</v>
      </c>
      <c r="V5" s="12">
        <f t="shared" si="0"/>
        <v>44619</v>
      </c>
      <c r="W5" s="11">
        <f>V5+1</f>
        <v>44620</v>
      </c>
      <c r="X5" s="10">
        <f>W5+1</f>
        <v>44621</v>
      </c>
      <c r="Y5" s="10">
        <f t="shared" si="0"/>
        <v>44622</v>
      </c>
      <c r="Z5" s="10">
        <f t="shared" si="0"/>
        <v>44623</v>
      </c>
      <c r="AA5" s="10">
        <f t="shared" si="0"/>
        <v>44624</v>
      </c>
      <c r="AB5" s="10">
        <f t="shared" si="0"/>
        <v>44625</v>
      </c>
      <c r="AC5" s="12">
        <f t="shared" si="0"/>
        <v>44626</v>
      </c>
      <c r="AD5" s="11">
        <f>AC5+1</f>
        <v>44627</v>
      </c>
      <c r="AE5" s="10">
        <f>AD5+1</f>
        <v>44628</v>
      </c>
      <c r="AF5" s="10">
        <f t="shared" si="0"/>
        <v>44629</v>
      </c>
      <c r="AG5" s="10">
        <f t="shared" si="0"/>
        <v>44630</v>
      </c>
      <c r="AH5" s="10">
        <f t="shared" si="0"/>
        <v>44631</v>
      </c>
      <c r="AI5" s="10">
        <f t="shared" si="0"/>
        <v>44632</v>
      </c>
      <c r="AJ5" s="12">
        <f t="shared" si="0"/>
        <v>44633</v>
      </c>
      <c r="AK5" s="11">
        <f>AJ5+1</f>
        <v>44634</v>
      </c>
      <c r="AL5" s="10">
        <f>AK5+1</f>
        <v>44635</v>
      </c>
      <c r="AM5" s="10">
        <f t="shared" si="0"/>
        <v>44636</v>
      </c>
      <c r="AN5" s="10">
        <f t="shared" si="0"/>
        <v>44637</v>
      </c>
      <c r="AO5" s="10">
        <f t="shared" si="0"/>
        <v>44638</v>
      </c>
      <c r="AP5" s="10">
        <f t="shared" si="0"/>
        <v>44639</v>
      </c>
      <c r="AQ5" s="12">
        <f t="shared" si="0"/>
        <v>44640</v>
      </c>
      <c r="AR5" s="11">
        <f>AQ5+1</f>
        <v>44641</v>
      </c>
      <c r="AS5" s="10">
        <f>AR5+1</f>
        <v>44642</v>
      </c>
      <c r="AT5" s="10">
        <f t="shared" si="0"/>
        <v>44643</v>
      </c>
      <c r="AU5" s="10">
        <f t="shared" si="0"/>
        <v>44644</v>
      </c>
      <c r="AV5" s="10">
        <f t="shared" si="0"/>
        <v>44645</v>
      </c>
      <c r="AW5" s="10">
        <f t="shared" si="0"/>
        <v>44646</v>
      </c>
      <c r="AX5" s="12">
        <f t="shared" si="0"/>
        <v>44647</v>
      </c>
      <c r="AY5" s="11">
        <f>AX5+1</f>
        <v>44648</v>
      </c>
      <c r="AZ5" s="10">
        <f>AY5+1</f>
        <v>44649</v>
      </c>
      <c r="BA5" s="10">
        <f t="shared" ref="BA5:BE5" si="1">AZ5+1</f>
        <v>44650</v>
      </c>
      <c r="BB5" s="10">
        <f t="shared" si="1"/>
        <v>44651</v>
      </c>
      <c r="BC5" s="10">
        <f t="shared" si="1"/>
        <v>44652</v>
      </c>
      <c r="BD5" s="10">
        <f t="shared" si="1"/>
        <v>44653</v>
      </c>
      <c r="BE5" s="12">
        <f t="shared" si="1"/>
        <v>44654</v>
      </c>
      <c r="BF5" s="11">
        <f>BE5+1</f>
        <v>44655</v>
      </c>
      <c r="BG5" s="10">
        <f>BF5+1</f>
        <v>44656</v>
      </c>
      <c r="BH5" s="10">
        <f t="shared" ref="BH5:BL5" si="2">BG5+1</f>
        <v>44657</v>
      </c>
      <c r="BI5" s="10">
        <f t="shared" si="2"/>
        <v>44658</v>
      </c>
      <c r="BJ5" s="10">
        <f t="shared" si="2"/>
        <v>44659</v>
      </c>
      <c r="BK5" s="10">
        <f t="shared" si="2"/>
        <v>44660</v>
      </c>
      <c r="BL5" s="12">
        <f t="shared" si="2"/>
        <v>44661</v>
      </c>
    </row>
    <row r="6" spans="1:64" ht="30" customHeight="1" thickBot="1" x14ac:dyDescent="0.4">
      <c r="A6" s="53" t="s">
        <v>35</v>
      </c>
      <c r="B6" s="8" t="s">
        <v>10</v>
      </c>
      <c r="C6" s="9" t="s">
        <v>3</v>
      </c>
      <c r="D6" s="9" t="s">
        <v>2</v>
      </c>
      <c r="E6" s="9" t="s">
        <v>6</v>
      </c>
      <c r="F6" s="9" t="s">
        <v>7</v>
      </c>
      <c r="G6" s="9"/>
      <c r="H6" s="9" t="s">
        <v>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2" t="s">
        <v>30</v>
      </c>
      <c r="C7" s="5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4">
      <c r="A8" s="53" t="s">
        <v>36</v>
      </c>
      <c r="B8" s="18" t="s">
        <v>43</v>
      </c>
      <c r="C8" s="60"/>
      <c r="D8" s="19"/>
      <c r="E8" s="20"/>
      <c r="F8" s="21"/>
      <c r="G8" s="17"/>
      <c r="H8" s="17" t="str">
        <f t="shared" ref="H8:H33"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4">
      <c r="A9" s="53" t="s">
        <v>37</v>
      </c>
      <c r="B9" s="69" t="s">
        <v>44</v>
      </c>
      <c r="C9" s="61" t="s">
        <v>45</v>
      </c>
      <c r="D9" s="22">
        <v>1</v>
      </c>
      <c r="E9" s="82">
        <v>44606</v>
      </c>
      <c r="F9" s="82">
        <f>E9+0</f>
        <v>44606</v>
      </c>
      <c r="G9" s="17"/>
      <c r="H9" s="17">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4">
      <c r="A10" s="53" t="s">
        <v>38</v>
      </c>
      <c r="B10" s="69" t="s">
        <v>50</v>
      </c>
      <c r="C10" s="61"/>
      <c r="D10" s="22">
        <f>SUM(D11:D14)/4</f>
        <v>1</v>
      </c>
      <c r="E10" s="82">
        <f>F9</f>
        <v>44606</v>
      </c>
      <c r="F10" s="82">
        <f>E10+2</f>
        <v>44608</v>
      </c>
      <c r="G10" s="17"/>
      <c r="H10" s="17">
        <f t="shared" si="6"/>
        <v>3</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44" customHeight="1" thickBot="1" x14ac:dyDescent="0.4">
      <c r="A11" s="52"/>
      <c r="B11" s="78" t="s">
        <v>51</v>
      </c>
      <c r="C11" s="61" t="s">
        <v>46</v>
      </c>
      <c r="D11" s="22">
        <v>1</v>
      </c>
      <c r="E11" s="82">
        <f>F9</f>
        <v>44606</v>
      </c>
      <c r="F11" s="82">
        <f>E11+2</f>
        <v>44608</v>
      </c>
      <c r="G11" s="17"/>
      <c r="H11" s="17">
        <f t="shared" si="6"/>
        <v>3</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40" customHeight="1" thickBot="1" x14ac:dyDescent="0.4">
      <c r="A12" s="52"/>
      <c r="B12" s="78" t="s">
        <v>52</v>
      </c>
      <c r="C12" s="61" t="s">
        <v>47</v>
      </c>
      <c r="D12" s="22">
        <v>1</v>
      </c>
      <c r="E12" s="82">
        <f>F9</f>
        <v>44606</v>
      </c>
      <c r="F12" s="82">
        <f>E12+2</f>
        <v>44608</v>
      </c>
      <c r="G12" s="17"/>
      <c r="H12" s="17">
        <f t="shared" si="6"/>
        <v>3</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40" customHeight="1" thickBot="1" x14ac:dyDescent="0.4">
      <c r="A13" s="52"/>
      <c r="B13" s="78" t="s">
        <v>53</v>
      </c>
      <c r="C13" s="61" t="s">
        <v>48</v>
      </c>
      <c r="D13" s="22">
        <v>1</v>
      </c>
      <c r="E13" s="82">
        <f>F9</f>
        <v>44606</v>
      </c>
      <c r="F13" s="82">
        <f>E13+2</f>
        <v>44608</v>
      </c>
      <c r="G13" s="17"/>
      <c r="H13" s="17"/>
      <c r="I13" s="38"/>
      <c r="J13" s="38"/>
      <c r="K13" s="38"/>
      <c r="L13" s="38"/>
      <c r="M13" s="38"/>
      <c r="N13" s="38"/>
      <c r="O13" s="38"/>
      <c r="P13" s="38"/>
      <c r="Q13" s="38"/>
      <c r="R13" s="38"/>
      <c r="S13" s="38"/>
      <c r="T13" s="38"/>
      <c r="U13" s="38"/>
      <c r="V13" s="38"/>
      <c r="W13" s="38"/>
      <c r="X13" s="38"/>
      <c r="Y13" s="39"/>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4">
      <c r="A14" s="52"/>
      <c r="B14" s="69" t="s">
        <v>54</v>
      </c>
      <c r="C14" s="61" t="s">
        <v>49</v>
      </c>
      <c r="D14" s="22">
        <v>1</v>
      </c>
      <c r="E14" s="82">
        <f>F9</f>
        <v>44606</v>
      </c>
      <c r="F14" s="82">
        <f>E14+2</f>
        <v>44608</v>
      </c>
      <c r="G14" s="17"/>
      <c r="H14" s="17">
        <f t="shared" si="6"/>
        <v>3</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4">
      <c r="A15" s="53" t="s">
        <v>39</v>
      </c>
      <c r="B15" s="23" t="s">
        <v>55</v>
      </c>
      <c r="C15" s="62"/>
      <c r="D15" s="24"/>
      <c r="E15" s="83"/>
      <c r="F15" s="89"/>
      <c r="G15" s="17"/>
      <c r="H15" s="17" t="str">
        <f t="shared" si="6"/>
        <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4">
      <c r="A16" s="53"/>
      <c r="B16" s="70" t="s">
        <v>56</v>
      </c>
      <c r="C16" s="63"/>
      <c r="D16" s="25">
        <f>SUM(D17:D21)/5</f>
        <v>0</v>
      </c>
      <c r="E16" s="84">
        <v>44608</v>
      </c>
      <c r="F16" s="84">
        <f>E16+12</f>
        <v>44620</v>
      </c>
      <c r="G16" s="17"/>
      <c r="H16" s="17">
        <f t="shared" si="6"/>
        <v>13</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4">
      <c r="A17" s="52"/>
      <c r="B17" s="70" t="s">
        <v>57</v>
      </c>
      <c r="C17" s="63" t="s">
        <v>45</v>
      </c>
      <c r="D17" s="25">
        <v>0</v>
      </c>
      <c r="E17" s="84">
        <v>44608</v>
      </c>
      <c r="F17" s="84">
        <f>E17+5</f>
        <v>44613</v>
      </c>
      <c r="G17" s="17"/>
      <c r="H17" s="17">
        <f t="shared" si="6"/>
        <v>6</v>
      </c>
      <c r="I17" s="38"/>
      <c r="J17" s="38"/>
      <c r="K17" s="38"/>
      <c r="L17" s="38"/>
      <c r="M17" s="38"/>
      <c r="N17" s="38"/>
      <c r="O17" s="38"/>
      <c r="P17" s="38"/>
      <c r="Q17" s="38"/>
      <c r="R17" s="38"/>
      <c r="S17" s="38"/>
      <c r="T17" s="38"/>
      <c r="U17" s="39"/>
      <c r="V17" s="39"/>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4">
      <c r="A18" s="52"/>
      <c r="B18" s="70" t="s">
        <v>58</v>
      </c>
      <c r="C18" s="63" t="s">
        <v>49</v>
      </c>
      <c r="D18" s="25">
        <v>0</v>
      </c>
      <c r="E18" s="84">
        <f>E17</f>
        <v>44608</v>
      </c>
      <c r="F18" s="84">
        <f>E18+5</f>
        <v>44613</v>
      </c>
      <c r="G18" s="17"/>
      <c r="H18" s="17">
        <f t="shared" si="6"/>
        <v>6</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4">
      <c r="A19" s="52"/>
      <c r="B19" s="70" t="s">
        <v>60</v>
      </c>
      <c r="C19" s="63" t="s">
        <v>48</v>
      </c>
      <c r="D19" s="25">
        <v>0</v>
      </c>
      <c r="E19" s="84">
        <f>E18</f>
        <v>44608</v>
      </c>
      <c r="F19" s="84">
        <f>E19+5</f>
        <v>44613</v>
      </c>
      <c r="G19" s="17"/>
      <c r="H19" s="17"/>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4">
      <c r="A20" s="52"/>
      <c r="B20" s="79" t="s">
        <v>59</v>
      </c>
      <c r="C20" s="63" t="s">
        <v>71</v>
      </c>
      <c r="D20" s="25">
        <v>0</v>
      </c>
      <c r="E20" s="84">
        <v>44610</v>
      </c>
      <c r="F20" s="84">
        <f>E20+7</f>
        <v>44617</v>
      </c>
      <c r="G20" s="17"/>
      <c r="H20" s="17"/>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4">
      <c r="A21" s="52"/>
      <c r="B21" s="79" t="s">
        <v>70</v>
      </c>
      <c r="C21" s="63" t="s">
        <v>42</v>
      </c>
      <c r="D21" s="25">
        <v>0</v>
      </c>
      <c r="E21" s="84">
        <v>44613</v>
      </c>
      <c r="F21" s="84">
        <f>E21+7</f>
        <v>44620</v>
      </c>
      <c r="G21" s="17"/>
      <c r="H21" s="17">
        <f t="shared" si="6"/>
        <v>8</v>
      </c>
      <c r="I21" s="38"/>
      <c r="J21" s="38"/>
      <c r="K21" s="38"/>
      <c r="L21" s="38"/>
      <c r="M21" s="38"/>
      <c r="N21" s="38"/>
      <c r="O21" s="38"/>
      <c r="P21" s="38"/>
      <c r="Q21" s="38"/>
      <c r="R21" s="38"/>
      <c r="S21" s="38"/>
      <c r="T21" s="38"/>
      <c r="U21" s="38"/>
      <c r="V21" s="38"/>
      <c r="W21" s="38"/>
      <c r="X21" s="38"/>
      <c r="Y21" s="39"/>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4">
      <c r="A22" s="52" t="s">
        <v>27</v>
      </c>
      <c r="B22" s="26" t="s">
        <v>61</v>
      </c>
      <c r="C22" s="64"/>
      <c r="D22" s="27">
        <f>SUM(D23:D26)/4</f>
        <v>0</v>
      </c>
      <c r="E22" s="85"/>
      <c r="F22" s="90"/>
      <c r="G22" s="17"/>
      <c r="H22" s="17" t="str">
        <f t="shared" si="6"/>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4">
      <c r="A23" s="52"/>
      <c r="B23" s="71" t="s">
        <v>62</v>
      </c>
      <c r="C23" s="65" t="s">
        <v>42</v>
      </c>
      <c r="D23" s="28">
        <v>0</v>
      </c>
      <c r="E23" s="86">
        <f>E9+15</f>
        <v>44621</v>
      </c>
      <c r="F23" s="86">
        <f>E23+5</f>
        <v>44626</v>
      </c>
      <c r="G23" s="17"/>
      <c r="H23" s="17">
        <f t="shared" si="6"/>
        <v>6</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4">
      <c r="A24" s="52"/>
      <c r="B24" s="80" t="s">
        <v>63</v>
      </c>
      <c r="C24" s="65" t="s">
        <v>72</v>
      </c>
      <c r="D24" s="28">
        <v>0</v>
      </c>
      <c r="E24" s="86">
        <v>44620</v>
      </c>
      <c r="F24" s="86">
        <f>E24+6</f>
        <v>44626</v>
      </c>
      <c r="G24" s="17"/>
      <c r="H24" s="17">
        <f t="shared" si="6"/>
        <v>7</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4">
      <c r="A25" s="52"/>
      <c r="B25" s="80" t="s">
        <v>69</v>
      </c>
      <c r="C25" s="65" t="s">
        <v>42</v>
      </c>
      <c r="D25" s="28">
        <v>0</v>
      </c>
      <c r="E25" s="86">
        <v>44627</v>
      </c>
      <c r="F25" s="86">
        <v>44627</v>
      </c>
      <c r="G25" s="17"/>
      <c r="H25" s="17"/>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4">
      <c r="A26" s="52"/>
      <c r="B26" s="71" t="s">
        <v>68</v>
      </c>
      <c r="C26" s="65" t="s">
        <v>73</v>
      </c>
      <c r="D26" s="28">
        <v>0</v>
      </c>
      <c r="E26" s="86">
        <f>F25</f>
        <v>44627</v>
      </c>
      <c r="F26" s="86">
        <f>E26+5</f>
        <v>44632</v>
      </c>
      <c r="G26" s="17"/>
      <c r="H26" s="17">
        <f t="shared" si="6"/>
        <v>6</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4">
      <c r="A27" s="52" t="s">
        <v>27</v>
      </c>
      <c r="B27" s="29" t="s">
        <v>41</v>
      </c>
      <c r="C27" s="66"/>
      <c r="D27" s="30">
        <f>SUM(D28:D31)</f>
        <v>0</v>
      </c>
      <c r="E27" s="87">
        <v>44632</v>
      </c>
      <c r="F27" s="91">
        <v>44651</v>
      </c>
      <c r="G27" s="17"/>
      <c r="H27" s="17">
        <f t="shared" si="6"/>
        <v>20</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4">
      <c r="A28" s="52"/>
      <c r="B28" s="81" t="s">
        <v>64</v>
      </c>
      <c r="C28" s="67" t="s">
        <v>75</v>
      </c>
      <c r="D28" s="31">
        <v>0</v>
      </c>
      <c r="E28" s="88">
        <v>44632</v>
      </c>
      <c r="F28" s="88">
        <f>E28+14</f>
        <v>44646</v>
      </c>
      <c r="G28" s="17"/>
      <c r="H28" s="17">
        <f t="shared" si="6"/>
        <v>15</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4">
      <c r="A29" s="52"/>
      <c r="B29" s="81" t="s">
        <v>65</v>
      </c>
      <c r="C29" s="67" t="s">
        <v>74</v>
      </c>
      <c r="D29" s="31">
        <v>0</v>
      </c>
      <c r="E29" s="88">
        <f>F28</f>
        <v>44646</v>
      </c>
      <c r="F29" s="88">
        <f>E29+4</f>
        <v>44650</v>
      </c>
      <c r="G29" s="17"/>
      <c r="H29" s="17">
        <f t="shared" si="6"/>
        <v>5</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4">
      <c r="A30" s="52"/>
      <c r="B30" s="72" t="s">
        <v>66</v>
      </c>
      <c r="C30" s="67" t="s">
        <v>42</v>
      </c>
      <c r="D30" s="31">
        <v>0</v>
      </c>
      <c r="E30" s="88">
        <v>44655</v>
      </c>
      <c r="F30" s="88">
        <v>44655</v>
      </c>
      <c r="G30" s="17"/>
      <c r="H30" s="17">
        <f t="shared" si="6"/>
        <v>1</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4">
      <c r="A31" s="52"/>
      <c r="B31" s="72" t="s">
        <v>67</v>
      </c>
      <c r="C31" s="67" t="s">
        <v>42</v>
      </c>
      <c r="D31" s="31">
        <v>0</v>
      </c>
      <c r="E31" s="88">
        <v>44677</v>
      </c>
      <c r="F31" s="88">
        <v>44677</v>
      </c>
      <c r="G31" s="17"/>
      <c r="H31" s="17">
        <f t="shared" si="6"/>
        <v>1</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4">
      <c r="A32" s="52" t="s">
        <v>29</v>
      </c>
      <c r="B32" s="73"/>
      <c r="C32" s="68"/>
      <c r="D32" s="16"/>
      <c r="E32" s="59"/>
      <c r="F32" s="59"/>
      <c r="G32" s="17"/>
      <c r="H32" s="17" t="str">
        <f t="shared" si="6"/>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4">
      <c r="A33" s="53" t="s">
        <v>28</v>
      </c>
      <c r="B33" s="32" t="s">
        <v>0</v>
      </c>
      <c r="C33" s="33"/>
      <c r="D33" s="34"/>
      <c r="E33" s="35"/>
      <c r="F33" s="36"/>
      <c r="G33" s="37"/>
      <c r="H33" s="37" t="str">
        <f t="shared" si="6"/>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ht="30" customHeight="1" x14ac:dyDescent="0.35">
      <c r="G34" s="6"/>
    </row>
    <row r="35" spans="1:64" ht="30" customHeight="1" x14ac:dyDescent="0.35">
      <c r="C35" s="14"/>
      <c r="F35" s="54"/>
    </row>
    <row r="36" spans="1:64" ht="30" customHeight="1" x14ac:dyDescent="0.3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19 D21:D33">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4">
      <formula>AND(TODAY()&gt;=I$5,TODAY()&lt;J$5)</formula>
    </cfRule>
  </conditionalFormatting>
  <conditionalFormatting sqref="I7:BL33">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{790ECD2B-6C50-4C1C-BA34-BBC078174E98}</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 D21:D33</xm:sqref>
        </x14:conditionalFormatting>
        <x14:conditionalFormatting xmlns:xm="http://schemas.microsoft.com/office/excel/2006/main">
          <x14:cfRule type="dataBar" id="{790ECD2B-6C50-4C1C-BA34-BBC078174E98}">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2" customWidth="1"/>
    <col min="2" max="16384" width="9.1796875" style="2"/>
  </cols>
  <sheetData>
    <row r="1" spans="1:2" ht="46.5" customHeight="1" x14ac:dyDescent="0.3"/>
    <row r="2" spans="1:2" s="44" customFormat="1" ht="15.5" x14ac:dyDescent="0.35">
      <c r="A2" s="43" t="s">
        <v>13</v>
      </c>
      <c r="B2" s="43"/>
    </row>
    <row r="3" spans="1:2" s="48" customFormat="1" ht="27" customHeight="1" x14ac:dyDescent="0.35">
      <c r="A3" s="77" t="s">
        <v>18</v>
      </c>
      <c r="B3" s="49"/>
    </row>
    <row r="4" spans="1:2" s="45" customFormat="1" ht="26" x14ac:dyDescent="0.6">
      <c r="A4" s="46" t="s">
        <v>12</v>
      </c>
    </row>
    <row r="5" spans="1:2" ht="74.150000000000006" customHeight="1" x14ac:dyDescent="0.3">
      <c r="A5" s="47" t="s">
        <v>21</v>
      </c>
    </row>
    <row r="6" spans="1:2" ht="26.25" customHeight="1" x14ac:dyDescent="0.3">
      <c r="A6" s="46" t="s">
        <v>25</v>
      </c>
    </row>
    <row r="7" spans="1:2" s="42" customFormat="1" ht="205" customHeight="1" x14ac:dyDescent="0.35">
      <c r="A7" s="51" t="s">
        <v>24</v>
      </c>
    </row>
    <row r="8" spans="1:2" s="45" customFormat="1" ht="26" x14ac:dyDescent="0.6">
      <c r="A8" s="46" t="s">
        <v>14</v>
      </c>
    </row>
    <row r="9" spans="1:2" ht="58" x14ac:dyDescent="0.3">
      <c r="A9" s="47" t="s">
        <v>22</v>
      </c>
    </row>
    <row r="10" spans="1:2" s="42" customFormat="1" ht="28" customHeight="1" x14ac:dyDescent="0.35">
      <c r="A10" s="50" t="s">
        <v>20</v>
      </c>
    </row>
    <row r="11" spans="1:2" s="45" customFormat="1" ht="26" x14ac:dyDescent="0.6">
      <c r="A11" s="46" t="s">
        <v>11</v>
      </c>
    </row>
    <row r="12" spans="1:2" ht="29" x14ac:dyDescent="0.3">
      <c r="A12" s="47" t="s">
        <v>19</v>
      </c>
    </row>
    <row r="13" spans="1:2" s="42" customFormat="1" ht="28" customHeight="1" x14ac:dyDescent="0.35">
      <c r="A13" s="50" t="s">
        <v>5</v>
      </c>
    </row>
    <row r="14" spans="1:2" s="45" customFormat="1" ht="26" x14ac:dyDescent="0.6">
      <c r="A14" s="46" t="s">
        <v>15</v>
      </c>
    </row>
    <row r="15" spans="1:2" ht="75" customHeight="1" x14ac:dyDescent="0.3">
      <c r="A15" s="47" t="s">
        <v>16</v>
      </c>
    </row>
    <row r="16" spans="1:2" ht="72.5" x14ac:dyDescent="0.3">
      <c r="A16" s="47"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2022-02-14T15:19:00Z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