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4277305A-8826-44CC-A860-19DE2ADA25A3}" xr6:coauthVersionLast="47" xr6:coauthVersionMax="47" xr10:uidLastSave="{00000000-0000-0000-0000-000000000000}"/>
  <bookViews>
    <workbookView xWindow="-108" yWindow="-108" windowWidth="23256" windowHeight="12576" activeTab="1" xr2:uid="{735BFD8D-33DF-4D6F-9FA3-FBF8D607A82B}"/>
  </bookViews>
  <sheets>
    <sheet name="tah poměry směrnice" sheetId="6" r:id="rId1"/>
    <sheet name="tahy DIC" sheetId="7" r:id="rId2"/>
    <sheet name="T01_08-I_1s" sheetId="10" r:id="rId3"/>
    <sheet name="POKUSY (Tah_záznam)" sheetId="9" r:id="rId4"/>
    <sheet name="ohyb poměry směrnice" sheetId="1" r:id="rId5"/>
    <sheet name="Tření" sheetId="2" r:id="rId6"/>
    <sheet name="Rozměry hexagonů" sheetId="3" r:id="rId7"/>
    <sheet name="Voda" sheetId="4" r:id="rId8"/>
    <sheet name="OBR" sheetId="5" r:id="rId9"/>
  </sheets>
  <definedNames>
    <definedName name="ExternalData_1" localSheetId="2" hidden="1">'T01_08-I_1s'!$A$1:$C$368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228" i="7" l="1"/>
  <c r="CD227" i="7"/>
  <c r="CE227" i="7"/>
  <c r="CF227" i="7"/>
  <c r="CG227" i="7"/>
  <c r="CH227" i="7"/>
  <c r="CI227" i="7"/>
  <c r="CJ227" i="7"/>
  <c r="CK227" i="7"/>
  <c r="CC227" i="7"/>
  <c r="CB229" i="7"/>
  <c r="CB230" i="7"/>
  <c r="CB231" i="7"/>
  <c r="CB232" i="7"/>
  <c r="CB233" i="7"/>
  <c r="CB234" i="7"/>
  <c r="CB235" i="7"/>
  <c r="CB236" i="7"/>
  <c r="CB237" i="7"/>
  <c r="CB238" i="7"/>
  <c r="CB239" i="7"/>
  <c r="CB240" i="7"/>
  <c r="CB241" i="7"/>
  <c r="CB242" i="7"/>
  <c r="CB243" i="7"/>
  <c r="CB244" i="7"/>
  <c r="CB245" i="7"/>
  <c r="CB246" i="7"/>
  <c r="CB247" i="7"/>
  <c r="CB248" i="7"/>
  <c r="X32" i="2"/>
  <c r="Y33" i="2"/>
  <c r="Z33" i="2"/>
  <c r="Y34" i="2"/>
  <c r="Z34" i="2"/>
  <c r="Y35" i="2"/>
  <c r="Z35" i="2"/>
  <c r="Z32" i="2"/>
  <c r="Y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G35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B32" i="2"/>
  <c r="G30" i="2"/>
  <c r="F30" i="2"/>
  <c r="E30" i="2"/>
  <c r="D30" i="2"/>
  <c r="C30" i="2"/>
  <c r="B30" i="2"/>
  <c r="F29" i="2"/>
  <c r="E29" i="2"/>
  <c r="E28" i="2"/>
  <c r="W29" i="2"/>
  <c r="D29" i="2"/>
  <c r="C29" i="2"/>
  <c r="B29" i="2"/>
  <c r="F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D27" i="2"/>
  <c r="C27" i="2"/>
  <c r="B27" i="2"/>
  <c r="E27" i="2"/>
  <c r="A33" i="2"/>
  <c r="A34" i="2"/>
  <c r="A35" i="2"/>
  <c r="A32" i="2"/>
  <c r="Y22" i="2"/>
  <c r="X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AE3" i="2"/>
  <c r="BE63" i="7"/>
  <c r="BG63" i="7"/>
  <c r="BH63" i="7"/>
  <c r="BI63" i="7"/>
  <c r="BJ63" i="7"/>
  <c r="BK63" i="7"/>
  <c r="BE64" i="7"/>
  <c r="BG64" i="7"/>
  <c r="BH64" i="7"/>
  <c r="BI64" i="7"/>
  <c r="BJ64" i="7"/>
  <c r="BK64" i="7"/>
  <c r="BE65" i="7"/>
  <c r="BG65" i="7"/>
  <c r="BH65" i="7"/>
  <c r="BI65" i="7"/>
  <c r="BJ65" i="7"/>
  <c r="BK65" i="7"/>
  <c r="BE52" i="7"/>
  <c r="BG52" i="7"/>
  <c r="BH52" i="7"/>
  <c r="BI52" i="7"/>
  <c r="BJ52" i="7"/>
  <c r="BK52" i="7"/>
  <c r="BE53" i="7"/>
  <c r="BG53" i="7"/>
  <c r="BH53" i="7"/>
  <c r="BI53" i="7"/>
  <c r="BJ53" i="7"/>
  <c r="BK53" i="7"/>
  <c r="BE54" i="7"/>
  <c r="BG54" i="7"/>
  <c r="BH54" i="7"/>
  <c r="BI54" i="7"/>
  <c r="BJ54" i="7"/>
  <c r="BK54" i="7"/>
  <c r="BE55" i="7"/>
  <c r="BG55" i="7"/>
  <c r="BH55" i="7"/>
  <c r="BI55" i="7"/>
  <c r="BJ55" i="7"/>
  <c r="BK55" i="7"/>
  <c r="BE56" i="7"/>
  <c r="BG56" i="7"/>
  <c r="BH56" i="7"/>
  <c r="BI56" i="7"/>
  <c r="BJ56" i="7"/>
  <c r="BK56" i="7"/>
  <c r="BE57" i="7"/>
  <c r="BG57" i="7"/>
  <c r="BH57" i="7"/>
  <c r="BI57" i="7"/>
  <c r="BJ57" i="7"/>
  <c r="BK57" i="7"/>
  <c r="BE58" i="7"/>
  <c r="BG58" i="7"/>
  <c r="BH58" i="7"/>
  <c r="BI58" i="7"/>
  <c r="BJ58" i="7"/>
  <c r="BK58" i="7"/>
  <c r="BE59" i="7"/>
  <c r="BG59" i="7"/>
  <c r="BH59" i="7"/>
  <c r="BI59" i="7"/>
  <c r="BJ59" i="7"/>
  <c r="BK59" i="7"/>
  <c r="BE60" i="7"/>
  <c r="BG60" i="7"/>
  <c r="BH60" i="7"/>
  <c r="BI60" i="7"/>
  <c r="BJ60" i="7"/>
  <c r="BK60" i="7"/>
  <c r="BE61" i="7"/>
  <c r="BG61" i="7"/>
  <c r="BH61" i="7"/>
  <c r="BI61" i="7"/>
  <c r="BJ61" i="7"/>
  <c r="BK61" i="7"/>
  <c r="BE62" i="7"/>
  <c r="BG62" i="7"/>
  <c r="BH62" i="7"/>
  <c r="BI62" i="7"/>
  <c r="BJ62" i="7"/>
  <c r="BK62" i="7"/>
  <c r="BE51" i="7"/>
  <c r="BG51" i="7"/>
  <c r="BH51" i="7"/>
  <c r="BI51" i="7"/>
  <c r="BJ51" i="7"/>
  <c r="BK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D51" i="7" s="1"/>
  <c r="BF2" i="7"/>
  <c r="BF51" i="7" s="1"/>
  <c r="AZ3" i="7"/>
  <c r="BD3" i="7"/>
  <c r="BF3" i="7"/>
  <c r="AZ4" i="7"/>
  <c r="BD4" i="7"/>
  <c r="BF4" i="7"/>
  <c r="AZ5" i="7"/>
  <c r="BD5" i="7"/>
  <c r="BF5" i="7"/>
  <c r="AZ6" i="7"/>
  <c r="BD6" i="7"/>
  <c r="BD55" i="7" s="1"/>
  <c r="BF6" i="7"/>
  <c r="BF55" i="7" s="1"/>
  <c r="AZ7" i="7"/>
  <c r="BD7" i="7"/>
  <c r="BF7" i="7"/>
  <c r="AZ8" i="7"/>
  <c r="BD8" i="7"/>
  <c r="BF8" i="7"/>
  <c r="AZ9" i="7"/>
  <c r="BD9" i="7"/>
  <c r="BF9" i="7"/>
  <c r="AZ10" i="7"/>
  <c r="BD10" i="7"/>
  <c r="BD59" i="7" s="1"/>
  <c r="BF10" i="7"/>
  <c r="BF59" i="7" s="1"/>
  <c r="AZ11" i="7"/>
  <c r="BD11" i="7"/>
  <c r="BF11" i="7"/>
  <c r="AZ12" i="7"/>
  <c r="BD12" i="7"/>
  <c r="BF12" i="7"/>
  <c r="AZ13" i="7"/>
  <c r="BD13" i="7"/>
  <c r="BF13" i="7"/>
  <c r="AZ14" i="7"/>
  <c r="BD14" i="7"/>
  <c r="BD63" i="7" s="1"/>
  <c r="BF14" i="7"/>
  <c r="BF63" i="7" s="1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AB19" i="2"/>
  <c r="AA19" i="2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AA11" i="2"/>
  <c r="V11" i="2"/>
  <c r="T11" i="2"/>
  <c r="S11" i="2"/>
  <c r="R11" i="2"/>
  <c r="P11" i="2"/>
  <c r="O11" i="2"/>
  <c r="M11" i="2"/>
  <c r="L11" i="2"/>
  <c r="K11" i="2"/>
  <c r="I11" i="2"/>
  <c r="H11" i="2"/>
  <c r="G11" i="2"/>
  <c r="F11" i="2"/>
  <c r="E11" i="2"/>
  <c r="D11" i="2"/>
  <c r="C11" i="2"/>
  <c r="B11" i="2"/>
  <c r="Y12" i="2" s="1"/>
  <c r="Y8" i="2"/>
  <c r="Y7" i="2"/>
  <c r="AA7" i="2"/>
  <c r="AC7" i="2"/>
  <c r="A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V7" i="2"/>
  <c r="B7" i="2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BH74" i="7" l="1"/>
  <c r="BF65" i="7"/>
  <c r="BF61" i="7"/>
  <c r="BF64" i="7"/>
  <c r="BF60" i="7"/>
  <c r="BF56" i="7"/>
  <c r="BF52" i="7"/>
  <c r="BF74" i="7" s="1"/>
  <c r="BF58" i="7"/>
  <c r="BF62" i="7"/>
  <c r="BF54" i="7"/>
  <c r="BF57" i="7"/>
  <c r="BD54" i="7"/>
  <c r="BD58" i="7"/>
  <c r="BD65" i="7"/>
  <c r="BD61" i="7"/>
  <c r="BD57" i="7"/>
  <c r="BD53" i="7"/>
  <c r="BD62" i="7"/>
  <c r="BD64" i="7"/>
  <c r="BD60" i="7"/>
  <c r="BD56" i="7"/>
  <c r="BF53" i="7"/>
  <c r="BD52" i="7"/>
  <c r="BJ74" i="7"/>
  <c r="X19" i="9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Y11" i="2"/>
  <c r="AB11" i="2"/>
  <c r="AC11" i="2"/>
  <c r="S18" i="1"/>
  <c r="P11" i="1"/>
  <c r="L11" i="1"/>
  <c r="K11" i="1"/>
  <c r="BD74" i="7" l="1"/>
  <c r="W7" i="9"/>
  <c r="K7" i="9"/>
  <c r="AA16" i="6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  <connection id="2" xr16:uid="{DB77B49C-E1D9-497C-AE8B-444A16876FE3}" keepAlive="1" name="Dotaz – T01_08-I_1s" description="Připojení k dotazu produktu T01_08-I_1s v sešitě" type="5" refreshedVersion="8" background="1" saveData="1">
    <dbPr connection="Provider=Microsoft.Mashup.OleDb.1;Data Source=$Workbook$;Location=T01_08-I_1s;Extended Properties=&quot;&quot;" command="SELECT * FROM [T01_08-I_1s]"/>
  </connection>
</connections>
</file>

<file path=xl/sharedStrings.xml><?xml version="1.0" encoding="utf-8"?>
<sst xmlns="http://schemas.openxmlformats.org/spreadsheetml/2006/main" count="1348" uniqueCount="1183">
  <si>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</si>
  <si>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</si>
  <si>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</si>
  <si>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</si>
  <si>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</si>
  <si>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</si>
  <si>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</si>
  <si>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</si>
  <si>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</si>
  <si>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</si>
  <si>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</si>
  <si>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</si>
  <si>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</si>
  <si>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</si>
  <si>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</si>
  <si>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</si>
  <si>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</si>
  <si>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</si>
  <si>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</si>
  <si>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</si>
  <si>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</si>
  <si>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</si>
  <si>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</si>
  <si>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</si>
  <si>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</si>
  <si>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</si>
  <si>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</si>
  <si>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</si>
  <si>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</si>
  <si>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</si>
  <si>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</si>
  <si>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</si>
  <si>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</si>
  <si>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</si>
  <si>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</si>
  <si>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</si>
  <si>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</si>
  <si>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</si>
  <si>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</si>
  <si>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</si>
  <si>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</si>
  <si>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</si>
  <si>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</si>
  <si>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</si>
  <si>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</si>
  <si>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</si>
  <si>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</si>
  <si>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</si>
  <si>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</si>
  <si>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</si>
  <si>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</si>
  <si>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</si>
  <si>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</si>
  <si>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</si>
  <si>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</si>
  <si>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</si>
  <si>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</si>
  <si>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</si>
  <si>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</si>
  <si>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</si>
  <si>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</si>
  <si>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</si>
  <si>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</si>
  <si>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</si>
  <si>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</si>
  <si>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</si>
  <si>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</si>
  <si>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</si>
  <si>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</si>
  <si>
    <t>Krátký:</t>
  </si>
  <si>
    <t>Posun</t>
  </si>
  <si>
    <t>Dlouhý:</t>
  </si>
  <si>
    <t>Normal</t>
  </si>
  <si>
    <t>Hladké (výplň)</t>
  </si>
  <si>
    <t>Odlomené</t>
  </si>
  <si>
    <t>Vlny (výplň)</t>
  </si>
  <si>
    <t>Separated</t>
  </si>
  <si>
    <t>Waves</t>
  </si>
  <si>
    <t>Smooth</t>
  </si>
  <si>
    <t>Column1</t>
  </si>
  <si>
    <t>Column2</t>
  </si>
  <si>
    <t>Column3</t>
  </si>
  <si>
    <t>Distance</t>
  </si>
  <si>
    <t>Force</t>
  </si>
  <si>
    <t>Time</t>
  </si>
  <si>
    <t>0.00399042619392276</t>
  </si>
  <si>
    <t>-33.1427612304687</t>
  </si>
  <si>
    <t>0.114000000059605</t>
  </si>
  <si>
    <t>0.0453836546512321</t>
  </si>
  <si>
    <t>64.4392166137695</t>
  </si>
  <si>
    <t>1.1139999628067</t>
  </si>
  <si>
    <t>0.0869555515237153</t>
  </si>
  <si>
    <t>160.25360107421898</t>
  </si>
  <si>
    <t>2.11400008201599</t>
  </si>
  <si>
    <t>0.128646584926173</t>
  </si>
  <si>
    <t>254.115478515625</t>
  </si>
  <si>
    <t>3.11400008201599</t>
  </si>
  <si>
    <t>0.170337603776716</t>
  </si>
  <si>
    <t>344.78494262695295</t>
  </si>
  <si>
    <t>4.11399984359741</t>
  </si>
  <si>
    <t>0.211969061638229</t>
  </si>
  <si>
    <t>432.325439453125</t>
  </si>
  <si>
    <t>5.11399984359741</t>
  </si>
  <si>
    <t>0.253660080488771</t>
  </si>
  <si>
    <t>516.881652832031</t>
  </si>
  <si>
    <t>6.11399984359741</t>
  </si>
  <si>
    <t>0.29523199191317</t>
  </si>
  <si>
    <t>599.302124023438</t>
  </si>
  <si>
    <t>7.11399984359741</t>
  </si>
  <si>
    <t>0.336863449774683</t>
  </si>
  <si>
    <t>679.759704589844</t>
  </si>
  <si>
    <t>8.11400032043457</t>
  </si>
  <si>
    <t>0.37843533209525</t>
  </si>
  <si>
    <t>757.53564453125</t>
  </si>
  <si>
    <t>9.11400032043457</t>
  </si>
  <si>
    <t>0.420126365497708</t>
  </si>
  <si>
    <t>834.03564453125</t>
  </si>
  <si>
    <t>10.1140003204346</t>
  </si>
  <si>
    <t>0.461817369796336</t>
  </si>
  <si>
    <t>908.888244628906</t>
  </si>
  <si>
    <t>11.1140003204346</t>
  </si>
  <si>
    <t>0.503508374094963</t>
  </si>
  <si>
    <t>981.898742675781</t>
  </si>
  <si>
    <t>12.1140003204346</t>
  </si>
  <si>
    <t>0.545139831956476</t>
  </si>
  <si>
    <t>1051.69714355469</t>
  </si>
  <si>
    <t>13.1140003204346</t>
  </si>
  <si>
    <t>0.586771289817989</t>
  </si>
  <si>
    <t>1120.6494140625</t>
  </si>
  <si>
    <t>14.1140003204346</t>
  </si>
  <si>
    <t>0.628402747679502</t>
  </si>
  <si>
    <t>1187.22741699219</t>
  </si>
  <si>
    <t>15.1140003204346</t>
  </si>
  <si>
    <t>0.670034263748676</t>
  </si>
  <si>
    <t>1252.16662597656</t>
  </si>
  <si>
    <t>16.1140003204346</t>
  </si>
  <si>
    <t>0.711665721610188</t>
  </si>
  <si>
    <t>1315.12255859375</t>
  </si>
  <si>
    <t>17.1140003204346</t>
  </si>
  <si>
    <t>0.753297237679362</t>
  </si>
  <si>
    <t>1374.44067382812</t>
  </si>
  <si>
    <t>18.1140003204346</t>
  </si>
  <si>
    <t>0.79498824197799</t>
  </si>
  <si>
    <t>1432.40466308594</t>
  </si>
  <si>
    <t>19.1140003204346</t>
  </si>
  <si>
    <t>0.836679246276617</t>
  </si>
  <si>
    <t>1479.16235351563</t>
  </si>
  <si>
    <t>20.1140003204346</t>
  </si>
  <si>
    <t>0.840788765344769</t>
  </si>
  <si>
    <t>1481.70690917969</t>
  </si>
  <si>
    <t>20.2140007019043</t>
  </si>
  <si>
    <t>0.844957889057696</t>
  </si>
  <si>
    <t>1483.32055664063</t>
  </si>
  <si>
    <t>20.3139991760254</t>
  </si>
  <si>
    <t>0.849127012770623</t>
  </si>
  <si>
    <t>1485.15979003906</t>
  </si>
  <si>
    <t>20.4139995574951</t>
  </si>
  <si>
    <t>0.853355624713004</t>
  </si>
  <si>
    <t>1487.66027832031</t>
  </si>
  <si>
    <t>20.5139999389648</t>
  </si>
  <si>
    <t>0.857465201988816</t>
  </si>
  <si>
    <t>1489.80944824219</t>
  </si>
  <si>
    <t>20.6140003204346</t>
  </si>
  <si>
    <t>0.861634267494082</t>
  </si>
  <si>
    <t>1492.44323730469</t>
  </si>
  <si>
    <t>20.7140007019043</t>
  </si>
  <si>
    <t>0.865743844769895</t>
  </si>
  <si>
    <t>1495.30883789062</t>
  </si>
  <si>
    <t>20.8139991760254</t>
  </si>
  <si>
    <t>0.869972456712276</t>
  </si>
  <si>
    <t>1498.36071777344</t>
  </si>
  <si>
    <t>20.9139995574951</t>
  </si>
  <si>
    <t>0.874082033988088</t>
  </si>
  <si>
    <t>1501.38232421875</t>
  </si>
  <si>
    <t>21.0139999389648</t>
  </si>
  <si>
    <t>0.87831070413813</t>
  </si>
  <si>
    <t>1504.44360351563</t>
  </si>
  <si>
    <t>21.1140003204346</t>
  </si>
  <si>
    <t>0.882420223206282</t>
  </si>
  <si>
    <t>1507.19909667969</t>
  </si>
  <si>
    <t>21.2140007019043</t>
  </si>
  <si>
    <t>0.886648893356323</t>
  </si>
  <si>
    <t>1510.58471679688</t>
  </si>
  <si>
    <t>21.3139991760254</t>
  </si>
  <si>
    <t>0.890758470632136</t>
  </si>
  <si>
    <t>1513.51782226562</t>
  </si>
  <si>
    <t>21.4139995574951</t>
  </si>
  <si>
    <t>0.895046629011631</t>
  </si>
  <si>
    <t>1516.39245605469</t>
  </si>
  <si>
    <t>21.5139999389648</t>
  </si>
  <si>
    <t>0.899156206287444</t>
  </si>
  <si>
    <t>1519.73400878906</t>
  </si>
  <si>
    <t>21.6140003204346</t>
  </si>
  <si>
    <t>0.903384876437485</t>
  </si>
  <si>
    <t>1522.51159667969</t>
  </si>
  <si>
    <t>21.7140007019043</t>
  </si>
  <si>
    <t>0.907434849068522</t>
  </si>
  <si>
    <t>1525.80859375</t>
  </si>
  <si>
    <t>21.8139991760254</t>
  </si>
  <si>
    <t>0.911663519218564</t>
  </si>
  <si>
    <t>1529.15478515625</t>
  </si>
  <si>
    <t>21.9139995574951</t>
  </si>
  <si>
    <t>0.915773038286716</t>
  </si>
  <si>
    <t>1532.10949707031</t>
  </si>
  <si>
    <t>22.0139999389648</t>
  </si>
  <si>
    <t>0.920001708436757</t>
  </si>
  <si>
    <t>1535.53466796875</t>
  </si>
  <si>
    <t>22.1140003204346</t>
  </si>
  <si>
    <t>0.924111227504909</t>
  </si>
  <si>
    <t>1538.62927246094</t>
  </si>
  <si>
    <t>22.2140007019043</t>
  </si>
  <si>
    <t>0.928339897654951</t>
  </si>
  <si>
    <t>1541.68676757812</t>
  </si>
  <si>
    <t>22.3139991760254</t>
  </si>
  <si>
    <t>0.932389928493649</t>
  </si>
  <si>
    <t>1544.65148925781</t>
  </si>
  <si>
    <t>22.4139995574951</t>
  </si>
  <si>
    <t>0.936618540436029</t>
  </si>
  <si>
    <t>1548.33984375</t>
  </si>
  <si>
    <t>22.5139999389648</t>
  </si>
  <si>
    <t>0.940728117711842</t>
  </si>
  <si>
    <t>1551.74560546875</t>
  </si>
  <si>
    <t>22.6140003204346</t>
  </si>
  <si>
    <t>0.944956787861884</t>
  </si>
  <si>
    <t>1553.90649414063</t>
  </si>
  <si>
    <t>22.7140007019043</t>
  </si>
  <si>
    <t>0.949125911574811</t>
  </si>
  <si>
    <t>1557.34521484375</t>
  </si>
  <si>
    <t>22.8139991760254</t>
  </si>
  <si>
    <t>0.953294977080077</t>
  </si>
  <si>
    <t>1560.47229003906</t>
  </si>
  <si>
    <t>22.9139995574951</t>
  </si>
  <si>
    <t>0.957404496148229</t>
  </si>
  <si>
    <t>1563.48120117188</t>
  </si>
  <si>
    <t>23.0139999389648</t>
  </si>
  <si>
    <t>0.96163316629827</t>
  </si>
  <si>
    <t>1566.78430175781</t>
  </si>
  <si>
    <t>23.1140003204346</t>
  </si>
  <si>
    <t>0.965742685366422</t>
  </si>
  <si>
    <t>1569.474609375</t>
  </si>
  <si>
    <t>23.2140007019043</t>
  </si>
  <si>
    <t>0.969971355516464</t>
  </si>
  <si>
    <t>1572.3701171875</t>
  </si>
  <si>
    <t>23.3139991760254</t>
  </si>
  <si>
    <t>0.974140479229391</t>
  </si>
  <si>
    <t>1575.64111328125</t>
  </si>
  <si>
    <t>23.4139995574951</t>
  </si>
  <si>
    <t>0.978309544734657</t>
  </si>
  <si>
    <t>1579.15209960938</t>
  </si>
  <si>
    <t>23.5139999389648</t>
  </si>
  <si>
    <t>0.982478726655245</t>
  </si>
  <si>
    <t>1581.51025390625</t>
  </si>
  <si>
    <t>23.6140003204346</t>
  </si>
  <si>
    <t>0.986647792160511</t>
  </si>
  <si>
    <t>1584.94140625</t>
  </si>
  <si>
    <t>23.7140007019043</t>
  </si>
  <si>
    <t>0.990816857665777</t>
  </si>
  <si>
    <t>1587.44226074219</t>
  </si>
  <si>
    <t>23.8139991760254</t>
  </si>
  <si>
    <t>0.994986039586365</t>
  </si>
  <si>
    <t>1591.10607910156</t>
  </si>
  <si>
    <t>23.9139995574951</t>
  </si>
  <si>
    <t>0.999155105091631</t>
  </si>
  <si>
    <t>1593.89282226563</t>
  </si>
  <si>
    <t>24.0139999389648</t>
  </si>
  <si>
    <t>1.0033241705969</t>
  </si>
  <si>
    <t>1596.18884277344</t>
  </si>
  <si>
    <t>24.1140003204346</t>
  </si>
  <si>
    <t>1.00749323610216</t>
  </si>
  <si>
    <t>1599.37292480469</t>
  </si>
  <si>
    <t>24.2140007019043</t>
  </si>
  <si>
    <t>1.0116029297933</t>
  </si>
  <si>
    <t>1602.32336425781</t>
  </si>
  <si>
    <t>24.3139991760254</t>
  </si>
  <si>
    <t>1.01583148352802</t>
  </si>
  <si>
    <t>1605.13647460938</t>
  </si>
  <si>
    <t>24.4139995574951</t>
  </si>
  <si>
    <t>1.01994106080383</t>
  </si>
  <si>
    <t>1608.13122558594</t>
  </si>
  <si>
    <t>24.5139999389648</t>
  </si>
  <si>
    <t>1.02416973095387</t>
  </si>
  <si>
    <t>1611.2080078125</t>
  </si>
  <si>
    <t>24.6140003204346</t>
  </si>
  <si>
    <t>1.02827930822968</t>
  </si>
  <si>
    <t>1614.14526367187</t>
  </si>
  <si>
    <t>24.7140007019043</t>
  </si>
  <si>
    <t>1.03244825731963</t>
  </si>
  <si>
    <t>1617.4541015625</t>
  </si>
  <si>
    <t>24.8139991760254</t>
  </si>
  <si>
    <t>1.03661743924022</t>
  </si>
  <si>
    <t>1619.65930175781</t>
  </si>
  <si>
    <t>24.9139995574951</t>
  </si>
  <si>
    <t>1.04078650474548</t>
  </si>
  <si>
    <t>1623.16040039063</t>
  </si>
  <si>
    <t>25.0139999389648</t>
  </si>
  <si>
    <t>1.0448960820213</t>
  </si>
  <si>
    <t>1625.70825195312</t>
  </si>
  <si>
    <t>25.1140003204346</t>
  </si>
  <si>
    <t>1.04912475217134</t>
  </si>
  <si>
    <t>1628.97473144531</t>
  </si>
  <si>
    <t>25.2140007019043</t>
  </si>
  <si>
    <t>1.05323432944715</t>
  </si>
  <si>
    <t>1632.20910644531</t>
  </si>
  <si>
    <t>25.3139991760254</t>
  </si>
  <si>
    <t>1.05746288318187</t>
  </si>
  <si>
    <t>1634.90637207031</t>
  </si>
  <si>
    <t>25.4139995574951</t>
  </si>
  <si>
    <t>1.061572576873</t>
  </si>
  <si>
    <t>1637.76770019531</t>
  </si>
  <si>
    <t>25.5139999389648</t>
  </si>
  <si>
    <t>1.06580113060772</t>
  </si>
  <si>
    <t>1640.75695800781</t>
  </si>
  <si>
    <t>25.6140003204346</t>
  </si>
  <si>
    <t>1.06991070788354</t>
  </si>
  <si>
    <t>1643.65734863281</t>
  </si>
  <si>
    <t>25.7140007019043</t>
  </si>
  <si>
    <t>1.07413937803358</t>
  </si>
  <si>
    <t>1646.64172363281</t>
  </si>
  <si>
    <t>25.8139991760254</t>
  </si>
  <si>
    <t>1.07824883889407</t>
  </si>
  <si>
    <t>1649.3955078125</t>
  </si>
  <si>
    <t>25.9139995574951</t>
  </si>
  <si>
    <t>1.08247762545943</t>
  </si>
  <si>
    <t>1652.13720703125</t>
  </si>
  <si>
    <t>26.0139999389648</t>
  </si>
  <si>
    <t>1.08658708631992</t>
  </si>
  <si>
    <t>1654.93713378906</t>
  </si>
  <si>
    <t>26.1140003204346</t>
  </si>
  <si>
    <t>1.09081575646996</t>
  </si>
  <si>
    <t>1658.06799316406</t>
  </si>
  <si>
    <t>26.2140007019043</t>
  </si>
  <si>
    <t>1.09492533374578</t>
  </si>
  <si>
    <t>1661.19873046875</t>
  </si>
  <si>
    <t>26.3139991760254</t>
  </si>
  <si>
    <t>1.09915400389582</t>
  </si>
  <si>
    <t>1663.87487792969</t>
  </si>
  <si>
    <t>26.4139995574951</t>
  </si>
  <si>
    <t>1.10326346475631</t>
  </si>
  <si>
    <t>1666.60034179688</t>
  </si>
  <si>
    <t>26.5139999389648</t>
  </si>
  <si>
    <t>1.1074326466769</t>
  </si>
  <si>
    <t>1669.57373046875</t>
  </si>
  <si>
    <t>26.6140003204346</t>
  </si>
  <si>
    <t>1.11154222395271</t>
  </si>
  <si>
    <t>1672.60729980469</t>
  </si>
  <si>
    <t>26.7140007019043</t>
  </si>
  <si>
    <t>1.11577077768743</t>
  </si>
  <si>
    <t>1675.2021484375</t>
  </si>
  <si>
    <t>26.8139991760254</t>
  </si>
  <si>
    <t>1.11993995960802</t>
  </si>
  <si>
    <t>1677.296875</t>
  </si>
  <si>
    <t>26.9139995574951</t>
  </si>
  <si>
    <t>1.12410902511328</t>
  </si>
  <si>
    <t>1680.6611328125</t>
  </si>
  <si>
    <t>27.0139999389648</t>
  </si>
  <si>
    <t>1.12821848597378</t>
  </si>
  <si>
    <t>1683.29870605469</t>
  </si>
  <si>
    <t>27.1140003204346</t>
  </si>
  <si>
    <t>1.13238766789436</t>
  </si>
  <si>
    <t>1685.84985351562</t>
  </si>
  <si>
    <t>27.2140007019043</t>
  </si>
  <si>
    <t>1.13655673339963</t>
  </si>
  <si>
    <t>1688.9990234375</t>
  </si>
  <si>
    <t>27.3139991760254</t>
  </si>
  <si>
    <t>1.1407257989049</t>
  </si>
  <si>
    <t>1691.88317871094</t>
  </si>
  <si>
    <t>27.4139995574951</t>
  </si>
  <si>
    <t>1.14489498082548</t>
  </si>
  <si>
    <t>1694.36010742188</t>
  </si>
  <si>
    <t>27.5139999389648</t>
  </si>
  <si>
    <t>1.14912365097553</t>
  </si>
  <si>
    <t>1696.52819824219</t>
  </si>
  <si>
    <t>27.6140003204346</t>
  </si>
  <si>
    <t>1.15323322825134</t>
  </si>
  <si>
    <t>1699.77795410156</t>
  </si>
  <si>
    <t>27.7140007019043</t>
  </si>
  <si>
    <t>1.1574022937566</t>
  </si>
  <si>
    <t>1702.55017089844</t>
  </si>
  <si>
    <t>27.8139991760254</t>
  </si>
  <si>
    <t>1.16157135926187</t>
  </si>
  <si>
    <t>1705.20690917969</t>
  </si>
  <si>
    <t>27.9139995574951</t>
  </si>
  <si>
    <t>1.16574054118246</t>
  </si>
  <si>
    <t>1708.18176269531</t>
  </si>
  <si>
    <t>28.0139999389648</t>
  </si>
  <si>
    <t>1.1699692113325</t>
  </si>
  <si>
    <t>1710.853515625</t>
  </si>
  <si>
    <t>28.1140003204346</t>
  </si>
  <si>
    <t>1.17407867219299</t>
  </si>
  <si>
    <t>1713.8505859375</t>
  </si>
  <si>
    <t>28.2140007019043</t>
  </si>
  <si>
    <t>1.17824785411358</t>
  </si>
  <si>
    <t>1716.388671875</t>
  </si>
  <si>
    <t>28.3139991760254</t>
  </si>
  <si>
    <t>1.18241691961884</t>
  </si>
  <si>
    <t>1718.78308105469</t>
  </si>
  <si>
    <t>28.4139995574951</t>
  </si>
  <si>
    <t>1.18664547335356</t>
  </si>
  <si>
    <t>1721.53576660156</t>
  </si>
  <si>
    <t>28.5139999389648</t>
  </si>
  <si>
    <t>1.1907551670447</t>
  </si>
  <si>
    <t>1724.36401367187</t>
  </si>
  <si>
    <t>28.6140003204346</t>
  </si>
  <si>
    <t>1.19498372077942</t>
  </si>
  <si>
    <t>1726.66809082031</t>
  </si>
  <si>
    <t>28.7140007019043</t>
  </si>
  <si>
    <t>1.19909329805523</t>
  </si>
  <si>
    <t>1729.83569335938</t>
  </si>
  <si>
    <t>28.8139991760254</t>
  </si>
  <si>
    <t>1.20326247997582</t>
  </si>
  <si>
    <t>1731.76110839844</t>
  </si>
  <si>
    <t>28.9139995574951</t>
  </si>
  <si>
    <t>1.20737194083631</t>
  </si>
  <si>
    <t>1734.79333496094</t>
  </si>
  <si>
    <t>29.0139999389648</t>
  </si>
  <si>
    <t>1.21160061098635</t>
  </si>
  <si>
    <t>1738.08264160156</t>
  </si>
  <si>
    <t>29.1140003204346</t>
  </si>
  <si>
    <t>1.21571018826216</t>
  </si>
  <si>
    <t>1740.16516113281</t>
  </si>
  <si>
    <t>29.2140007019043</t>
  </si>
  <si>
    <t>1.21993885841221</t>
  </si>
  <si>
    <t>1743.05322265625</t>
  </si>
  <si>
    <t>29.3139991760254</t>
  </si>
  <si>
    <t>1.22398871462792</t>
  </si>
  <si>
    <t>1745.66845703125</t>
  </si>
  <si>
    <t>29.4139995574951</t>
  </si>
  <si>
    <t>1.22821750119328</t>
  </si>
  <si>
    <t>1748.39868164062</t>
  </si>
  <si>
    <t>29.5139999389648</t>
  </si>
  <si>
    <t>1.23238656669855</t>
  </si>
  <si>
    <t>1750.96630859375</t>
  </si>
  <si>
    <t>29.6140003204346</t>
  </si>
  <si>
    <t>1.23655574861914</t>
  </si>
  <si>
    <t>1753.00708007813</t>
  </si>
  <si>
    <t>29.7140007019043</t>
  </si>
  <si>
    <t>1.24066520947963</t>
  </si>
  <si>
    <t>1755.58703613281</t>
  </si>
  <si>
    <t>29.8139991760254</t>
  </si>
  <si>
    <t>1.24495336785913</t>
  </si>
  <si>
    <t>1758.73095703125</t>
  </si>
  <si>
    <t>29.9139995574951</t>
  </si>
  <si>
    <t>1.24900345690548</t>
  </si>
  <si>
    <t>1760.85327148437</t>
  </si>
  <si>
    <t>30.0139999389648</t>
  </si>
  <si>
    <t>1.25323212705553</t>
  </si>
  <si>
    <t>1763.55627441406</t>
  </si>
  <si>
    <t>30.1140003204346</t>
  </si>
  <si>
    <t>1.25734158791602</t>
  </si>
  <si>
    <t>1766.28137207031</t>
  </si>
  <si>
    <t>30.2140007019043</t>
  </si>
  <si>
    <t>1.26157037448138</t>
  </si>
  <si>
    <t>1768.50280761719</t>
  </si>
  <si>
    <t>30.3139991760254</t>
  </si>
  <si>
    <t>1.26567983534187</t>
  </si>
  <si>
    <t>1770.96020507813</t>
  </si>
  <si>
    <t>30.4139995574951</t>
  </si>
  <si>
    <t>1.26990850549191</t>
  </si>
  <si>
    <t>1773.5576171875</t>
  </si>
  <si>
    <t>30.5139999389648</t>
  </si>
  <si>
    <t>1.27407757099718</t>
  </si>
  <si>
    <t>1776.0634765625</t>
  </si>
  <si>
    <t>30.6140003204346</t>
  </si>
  <si>
    <t>1.27830624114722</t>
  </si>
  <si>
    <t>1779.05297851563</t>
  </si>
  <si>
    <t>30.7140007019043</t>
  </si>
  <si>
    <t>1.28241570200771</t>
  </si>
  <si>
    <t>1780.78356933594</t>
  </si>
  <si>
    <t>30.8139991760254</t>
  </si>
  <si>
    <t>1.28664448857307</t>
  </si>
  <si>
    <t>1783.64624023438</t>
  </si>
  <si>
    <t>30.9139995574951</t>
  </si>
  <si>
    <t>1.29075394943357</t>
  </si>
  <si>
    <t>1786.4423828125</t>
  </si>
  <si>
    <t>31.0139999389648</t>
  </si>
  <si>
    <t>1.29492301493883</t>
  </si>
  <si>
    <t>1788.7041015625</t>
  </si>
  <si>
    <t>31.1140003204346</t>
  </si>
  <si>
    <t>1.29909219685942</t>
  </si>
  <si>
    <t>1790.55737304688</t>
  </si>
  <si>
    <t>31.2140007019043</t>
  </si>
  <si>
    <t>1.30326126236469</t>
  </si>
  <si>
    <t>1793.03173828125</t>
  </si>
  <si>
    <t>31.3139991760254</t>
  </si>
  <si>
    <t>1.30737095605582</t>
  </si>
  <si>
    <t>1795.48852539062</t>
  </si>
  <si>
    <t>31.4139995574951</t>
  </si>
  <si>
    <t>1.31154002156109</t>
  </si>
  <si>
    <t>1797.91662597656</t>
  </si>
  <si>
    <t>31.5139999389648</t>
  </si>
  <si>
    <t>1.31570897065103</t>
  </si>
  <si>
    <t>1800.71215820313</t>
  </si>
  <si>
    <t>31.6140003204346</t>
  </si>
  <si>
    <t>1.31987815257162</t>
  </si>
  <si>
    <t>1803.04296875</t>
  </si>
  <si>
    <t>31.7140007019043</t>
  </si>
  <si>
    <t>1.32404721807688</t>
  </si>
  <si>
    <t>1805.23681640625</t>
  </si>
  <si>
    <t>31.8139991760254</t>
  </si>
  <si>
    <t>1.32821628358215</t>
  </si>
  <si>
    <t>1807.45239257812</t>
  </si>
  <si>
    <t>31.9139995574951</t>
  </si>
  <si>
    <t>1.33238546550274</t>
  </si>
  <si>
    <t>1809.53063964844</t>
  </si>
  <si>
    <t>32.0139999389648</t>
  </si>
  <si>
    <t>1.33655453100801</t>
  </si>
  <si>
    <t>1811.89306640625</t>
  </si>
  <si>
    <t>32.1139984130859</t>
  </si>
  <si>
    <t>1.34072359651327</t>
  </si>
  <si>
    <t>1814.43444824219</t>
  </si>
  <si>
    <t>32.2140007019043</t>
  </si>
  <si>
    <t>1.34489277843386</t>
  </si>
  <si>
    <t>1817.44482421875</t>
  </si>
  <si>
    <t>32.3139991760254</t>
  </si>
  <si>
    <t>1.34906184393913</t>
  </si>
  <si>
    <t>1818.54077148438</t>
  </si>
  <si>
    <t>32.4140014648438</t>
  </si>
  <si>
    <t>1.35317142121494</t>
  </si>
  <si>
    <t>1820.59753417969</t>
  </si>
  <si>
    <t>32.5139999389648</t>
  </si>
  <si>
    <t>1.35740009136498</t>
  </si>
  <si>
    <t>1823.29931640625</t>
  </si>
  <si>
    <t>32.6139984130859</t>
  </si>
  <si>
    <t>1.36156915687025</t>
  </si>
  <si>
    <t>1825.41491699219</t>
  </si>
  <si>
    <t>32.7140007019043</t>
  </si>
  <si>
    <t>1.36579782702029</t>
  </si>
  <si>
    <t>1827.63708496094</t>
  </si>
  <si>
    <t>32.8139991760254</t>
  </si>
  <si>
    <t>1.3699074042961</t>
  </si>
  <si>
    <t>1829.6015625</t>
  </si>
  <si>
    <t>32.9140014648438</t>
  </si>
  <si>
    <t>1.37413607444614</t>
  </si>
  <si>
    <t>1831.87133789063</t>
  </si>
  <si>
    <t>33.0139999389648</t>
  </si>
  <si>
    <t>1.37824553530663</t>
  </si>
  <si>
    <t>1833.99328613281</t>
  </si>
  <si>
    <t>33.1139984130859</t>
  </si>
  <si>
    <t>1.382474321872</t>
  </si>
  <si>
    <t>1835.75256347656</t>
  </si>
  <si>
    <t>33.2140007019043</t>
  </si>
  <si>
    <t>1.38658378273249</t>
  </si>
  <si>
    <t>1837.83642578125</t>
  </si>
  <si>
    <t>33.3139991760254</t>
  </si>
  <si>
    <t>1.39081245288253</t>
  </si>
  <si>
    <t>1840.26257324219</t>
  </si>
  <si>
    <t>33.4140014648438</t>
  </si>
  <si>
    <t>1.39486242551357</t>
  </si>
  <si>
    <t>1842.4521484375</t>
  </si>
  <si>
    <t>33.5139999389648</t>
  </si>
  <si>
    <t>1.39909109566361</t>
  </si>
  <si>
    <t>1844.34924316406</t>
  </si>
  <si>
    <t>33.6139984130859</t>
  </si>
  <si>
    <t>1.40314106829464</t>
  </si>
  <si>
    <t>1846.11572265625</t>
  </si>
  <si>
    <t>33.7140007019043</t>
  </si>
  <si>
    <t>1.40742934308946</t>
  </si>
  <si>
    <t>1848.51245117188</t>
  </si>
  <si>
    <t>33.8139991760254</t>
  </si>
  <si>
    <t>1.41153880394995</t>
  </si>
  <si>
    <t>1850.31262207031</t>
  </si>
  <si>
    <t>33.9140014648438</t>
  </si>
  <si>
    <t>1.41570798587054</t>
  </si>
  <si>
    <t>1852.54748535156</t>
  </si>
  <si>
    <t>34.0139999389648</t>
  </si>
  <si>
    <t>1.41981744673103</t>
  </si>
  <si>
    <t>1854.47253417969</t>
  </si>
  <si>
    <t>34.1139984130859</t>
  </si>
  <si>
    <t>1.42404611688107</t>
  </si>
  <si>
    <t>1856.07250976562</t>
  </si>
  <si>
    <t>34.2140007019043</t>
  </si>
  <si>
    <t>1.42815569415689</t>
  </si>
  <si>
    <t>1858.22180175781</t>
  </si>
  <si>
    <t>34.3139991760254</t>
  </si>
  <si>
    <t>1.43244385253638</t>
  </si>
  <si>
    <t>1859.77587890625</t>
  </si>
  <si>
    <t>34.4140014648438</t>
  </si>
  <si>
    <t>1.43655342981219</t>
  </si>
  <si>
    <t>1861.29956054687</t>
  </si>
  <si>
    <t>34.5139999389648</t>
  </si>
  <si>
    <t>1.44072261173278</t>
  </si>
  <si>
    <t>1864.39624023438</t>
  </si>
  <si>
    <t>34.6139984130859</t>
  </si>
  <si>
    <t>1.44483207259327</t>
  </si>
  <si>
    <t>1865.24462890625</t>
  </si>
  <si>
    <t>34.7140007019043</t>
  </si>
  <si>
    <t>1.44906074274331</t>
  </si>
  <si>
    <t>1867.47924804687</t>
  </si>
  <si>
    <t>34.8139991760254</t>
  </si>
  <si>
    <t>1.45317032001913</t>
  </si>
  <si>
    <t>1868.84057617187</t>
  </si>
  <si>
    <t>34.9140014648438</t>
  </si>
  <si>
    <t>1.45739899016917</t>
  </si>
  <si>
    <t>1870.84045410156</t>
  </si>
  <si>
    <t>35.0139999389648</t>
  </si>
  <si>
    <t>1.46156817208976</t>
  </si>
  <si>
    <t>1872.30676269531</t>
  </si>
  <si>
    <t>35.1139984130859</t>
  </si>
  <si>
    <t>1.46573723759502</t>
  </si>
  <si>
    <t>1873.97473144531</t>
  </si>
  <si>
    <t>35.2140007019043</t>
  </si>
  <si>
    <t>1.46990630310029</t>
  </si>
  <si>
    <t>1875.76745605469</t>
  </si>
  <si>
    <t>35.3139991760254</t>
  </si>
  <si>
    <t>1.47413497325033</t>
  </si>
  <si>
    <t>1877.83764648438</t>
  </si>
  <si>
    <t>35.4140014648438</t>
  </si>
  <si>
    <t>1.47824443411082</t>
  </si>
  <si>
    <t>1879.13610839844</t>
  </si>
  <si>
    <t>35.5139999389648</t>
  </si>
  <si>
    <t>1.48241349961609</t>
  </si>
  <si>
    <t>1880.36694335938</t>
  </si>
  <si>
    <t>35.6139984130859</t>
  </si>
  <si>
    <t>1.48658268153667</t>
  </si>
  <si>
    <t>1882.74353027344</t>
  </si>
  <si>
    <t>35.7140007019043</t>
  </si>
  <si>
    <t>1.49075174704194</t>
  </si>
  <si>
    <t>1883.98742675781</t>
  </si>
  <si>
    <t>35.8139991760254</t>
  </si>
  <si>
    <t>1.49486132431775</t>
  </si>
  <si>
    <t>1884.7021484375</t>
  </si>
  <si>
    <t>35.9140014648438</t>
  </si>
  <si>
    <t>1.49903050623834</t>
  </si>
  <si>
    <t>1886.30249023438</t>
  </si>
  <si>
    <t>36.0139999389648</t>
  </si>
  <si>
    <t>1.50319957174361</t>
  </si>
  <si>
    <t>1887.58142089844</t>
  </si>
  <si>
    <t>36.1139984130859</t>
  </si>
  <si>
    <t>1.5073090326041</t>
  </si>
  <si>
    <t>1888.51147460937</t>
  </si>
  <si>
    <t>36.2140007019043</t>
  </si>
  <si>
    <t>1.51153781916946</t>
  </si>
  <si>
    <t>1890.32116699219</t>
  </si>
  <si>
    <t>36.3139991760254</t>
  </si>
  <si>
    <t>1.51564728002995</t>
  </si>
  <si>
    <t>1891.78479003906</t>
  </si>
  <si>
    <t>36.4140014648438</t>
  </si>
  <si>
    <t>1.51987583376467</t>
  </si>
  <si>
    <t>1892.79943847656</t>
  </si>
  <si>
    <t>36.5139999389648</t>
  </si>
  <si>
    <t>1.52398552745581</t>
  </si>
  <si>
    <t>1894.11608886719</t>
  </si>
  <si>
    <t>36.6139984130859</t>
  </si>
  <si>
    <t>1.52821408119053</t>
  </si>
  <si>
    <t>1894.986328125</t>
  </si>
  <si>
    <t>36.7140007019043</t>
  </si>
  <si>
    <t>1.53232377488166</t>
  </si>
  <si>
    <t>1895.96313476562</t>
  </si>
  <si>
    <t>36.8139991760254</t>
  </si>
  <si>
    <t>1.53655232861638</t>
  </si>
  <si>
    <t>1896.44055175781</t>
  </si>
  <si>
    <t>36.9140014648438</t>
  </si>
  <si>
    <t>1.54066190589219</t>
  </si>
  <si>
    <t>1897.42504882813</t>
  </si>
  <si>
    <t>37.0139999389648</t>
  </si>
  <si>
    <t>1.54489057604223</t>
  </si>
  <si>
    <t>1898.00390625</t>
  </si>
  <si>
    <t>37.1139984130859</t>
  </si>
  <si>
    <t>1.54900015331805</t>
  </si>
  <si>
    <t>1898.89526367188</t>
  </si>
  <si>
    <t>37.2140007019043</t>
  </si>
  <si>
    <t>1.55322870705277</t>
  </si>
  <si>
    <t>1899.34106445313</t>
  </si>
  <si>
    <t>37.3139991760254</t>
  </si>
  <si>
    <t>1.5573384007439</t>
  </si>
  <si>
    <t>1900.0869140625</t>
  </si>
  <si>
    <t>37.4140014648438</t>
  </si>
  <si>
    <t>1.5616265591234</t>
  </si>
  <si>
    <t>1901.20373535156</t>
  </si>
  <si>
    <t>37.5139999389648</t>
  </si>
  <si>
    <t>1.56573601998389</t>
  </si>
  <si>
    <t>1900.79357910156</t>
  </si>
  <si>
    <t>37.6139984130859</t>
  </si>
  <si>
    <t>1.56996480654925</t>
  </si>
  <si>
    <t>1901.22412109375</t>
  </si>
  <si>
    <t>37.7140007019043</t>
  </si>
  <si>
    <t>1.57407426740974</t>
  </si>
  <si>
    <t>1901.4853515625</t>
  </si>
  <si>
    <t>37.8139991760254</t>
  </si>
  <si>
    <t>1.57824333291501</t>
  </si>
  <si>
    <t>1901.39233398438</t>
  </si>
  <si>
    <t>37.9140014648438</t>
  </si>
  <si>
    <t>1.58235291019082</t>
  </si>
  <si>
    <t>1901.46325683594</t>
  </si>
  <si>
    <t>38.0139999389648</t>
  </si>
  <si>
    <t>1.58664106857032</t>
  </si>
  <si>
    <t>1901.46447753906</t>
  </si>
  <si>
    <t>38.1139984130859</t>
  </si>
  <si>
    <t>1.59069104120135</t>
  </si>
  <si>
    <t>1900.92016601562</t>
  </si>
  <si>
    <t>38.2140007019043</t>
  </si>
  <si>
    <t>1.59486022312194</t>
  </si>
  <si>
    <t>1900.39038085937</t>
  </si>
  <si>
    <t>38.3139991760254</t>
  </si>
  <si>
    <t>1.59896980039775</t>
  </si>
  <si>
    <t>1899.70678710938</t>
  </si>
  <si>
    <t>38.4140014648438</t>
  </si>
  <si>
    <t>1.60319835413247</t>
  </si>
  <si>
    <t>1899.23474121094</t>
  </si>
  <si>
    <t>38.5139999389648</t>
  </si>
  <si>
    <t>1.60730793140829</t>
  </si>
  <si>
    <t>1897.88439941406</t>
  </si>
  <si>
    <t>38.6139984130859</t>
  </si>
  <si>
    <t>1.61153660155833</t>
  </si>
  <si>
    <t>1897.22912597656</t>
  </si>
  <si>
    <t>38.7140007019043</t>
  </si>
  <si>
    <t>1.61564617883414</t>
  </si>
  <si>
    <t>1896.00622558594</t>
  </si>
  <si>
    <t>38.8139991760254</t>
  </si>
  <si>
    <t>1.61987484898418</t>
  </si>
  <si>
    <t>1894.46704101563</t>
  </si>
  <si>
    <t>38.9140014648438</t>
  </si>
  <si>
    <t>1.62398430984467</t>
  </si>
  <si>
    <t>1893.13952636719</t>
  </si>
  <si>
    <t>39.0139999389648</t>
  </si>
  <si>
    <t>1.62821309641004</t>
  </si>
  <si>
    <t>1890.81665039062</t>
  </si>
  <si>
    <t>39.1139984130859</t>
  </si>
  <si>
    <t>1.6323821619153</t>
  </si>
  <si>
    <t>1888.34423828125</t>
  </si>
  <si>
    <t>39.2140007019043</t>
  </si>
  <si>
    <t>1.63655122742057</t>
  </si>
  <si>
    <t>1885.9169921875</t>
  </si>
  <si>
    <t>39.3139991760254</t>
  </si>
  <si>
    <t>1.64072040934116</t>
  </si>
  <si>
    <t>1882.29431152344</t>
  </si>
  <si>
    <t>39.4140014648438</t>
  </si>
  <si>
    <t>1.64488947484642</t>
  </si>
  <si>
    <t>1878.57250976562</t>
  </si>
  <si>
    <t>39.5139999389648</t>
  </si>
  <si>
    <t>1.64905854035169</t>
  </si>
  <si>
    <t>1875.45922851563</t>
  </si>
  <si>
    <t>39.6139984130859</t>
  </si>
  <si>
    <t>1.65328721050173</t>
  </si>
  <si>
    <t>1870.13146972656</t>
  </si>
  <si>
    <t>39.7140007019043</t>
  </si>
  <si>
    <t>1.657456276007</t>
  </si>
  <si>
    <t>1864.796875</t>
  </si>
  <si>
    <t>39.8139991760254</t>
  </si>
  <si>
    <t>1.66156585328281</t>
  </si>
  <si>
    <t>1858.75598144531</t>
  </si>
  <si>
    <t>39.9140014648438</t>
  </si>
  <si>
    <t>1.66579452343285</t>
  </si>
  <si>
    <t>1851.17602539063</t>
  </si>
  <si>
    <t>40.0139999389648</t>
  </si>
  <si>
    <t>1.66990410070866</t>
  </si>
  <si>
    <t>1843.35205078125</t>
  </si>
  <si>
    <t>40.1139984130859</t>
  </si>
  <si>
    <t>1.67413265444338</t>
  </si>
  <si>
    <t>1835.09216308594</t>
  </si>
  <si>
    <t>40.2140007019043</t>
  </si>
  <si>
    <t>1.6782422317192</t>
  </si>
  <si>
    <t>1825.12719726563</t>
  </si>
  <si>
    <t>40.3139991760254</t>
  </si>
  <si>
    <t>1.68241129722446</t>
  </si>
  <si>
    <t>1814.99096679688</t>
  </si>
  <si>
    <t>40.4140014648438</t>
  </si>
  <si>
    <t>1.6865209909156</t>
  </si>
  <si>
    <t>1804.22253417969</t>
  </si>
  <si>
    <t>40.5139999389648</t>
  </si>
  <si>
    <t>1.69069005642086</t>
  </si>
  <si>
    <t>1792.01782226563</t>
  </si>
  <si>
    <t>40.6139984130859</t>
  </si>
  <si>
    <t>1.69479951728135</t>
  </si>
  <si>
    <t>1780.10583496094</t>
  </si>
  <si>
    <t>40.7140007019043</t>
  </si>
  <si>
    <t>1.69896869920194</t>
  </si>
  <si>
    <t>1767.83410644531</t>
  </si>
  <si>
    <t>40.8139991760254</t>
  </si>
  <si>
    <t>1.70313776470721</t>
  </si>
  <si>
    <t>1755.42846679688</t>
  </si>
  <si>
    <t>40.9140014648438</t>
  </si>
  <si>
    <t>1.70730683021247</t>
  </si>
  <si>
    <t>1741.95849609375</t>
  </si>
  <si>
    <t>41.0139999389648</t>
  </si>
  <si>
    <t>1.71147601213306</t>
  </si>
  <si>
    <t>1728.85034179688</t>
  </si>
  <si>
    <t>41.1139984130859</t>
  </si>
  <si>
    <t>1.71570456586778</t>
  </si>
  <si>
    <t>1715.32373046875</t>
  </si>
  <si>
    <t>41.2140007019043</t>
  </si>
  <si>
    <t>1.71981414314359</t>
  </si>
  <si>
    <t>1701.70300292969</t>
  </si>
  <si>
    <t>41.3139991760254</t>
  </si>
  <si>
    <t>1.72404281329364</t>
  </si>
  <si>
    <t>1688.29895019531</t>
  </si>
  <si>
    <t>41.4140014648438</t>
  </si>
  <si>
    <t>1.72815239056945</t>
  </si>
  <si>
    <t>1675.7294921875</t>
  </si>
  <si>
    <t>41.5139999389648</t>
  </si>
  <si>
    <t>1.73244054894894</t>
  </si>
  <si>
    <t>1662.77099609375</t>
  </si>
  <si>
    <t>41.6139984130859</t>
  </si>
  <si>
    <t>1.73655012622476</t>
  </si>
  <si>
    <t>1650.84997558594</t>
  </si>
  <si>
    <t>41.7140007019043</t>
  </si>
  <si>
    <t>1.7407787963748</t>
  </si>
  <si>
    <t>1639.63732910156</t>
  </si>
  <si>
    <t>41.8139991760254</t>
  </si>
  <si>
    <t>1.74488825723529</t>
  </si>
  <si>
    <t>1628.21801757813</t>
  </si>
  <si>
    <t>41.9140014648438</t>
  </si>
  <si>
    <t>1.74911704380065</t>
  </si>
  <si>
    <t>1618.32006835938</t>
  </si>
  <si>
    <t>42.0139999389648</t>
  </si>
  <si>
    <t>1.75322650466114</t>
  </si>
  <si>
    <t>1608.32104492187</t>
  </si>
  <si>
    <t>42.1139984130859</t>
  </si>
  <si>
    <t>1.75751466304064</t>
  </si>
  <si>
    <t>1599.59362792969</t>
  </si>
  <si>
    <t>42.2140007019043</t>
  </si>
  <si>
    <t>1.76162435673177</t>
  </si>
  <si>
    <t>1590.16809082031</t>
  </si>
  <si>
    <t>42.3139991760254</t>
  </si>
  <si>
    <t>1.76585291046649</t>
  </si>
  <si>
    <t>1581.56311035156</t>
  </si>
  <si>
    <t>42.4140014648438</t>
  </si>
  <si>
    <t>1.76996260415763</t>
  </si>
  <si>
    <t>1573.19079589844</t>
  </si>
  <si>
    <t>42.5139999389648</t>
  </si>
  <si>
    <t>1.77419115789235</t>
  </si>
  <si>
    <t>1565.35815429688</t>
  </si>
  <si>
    <t>42.6139984130859</t>
  </si>
  <si>
    <t>1.77830073516816</t>
  </si>
  <si>
    <t>1557.99682617188</t>
  </si>
  <si>
    <t>42.7140007019043</t>
  </si>
  <si>
    <t>1.7825294053182</t>
  </si>
  <si>
    <t>1550.42858886719</t>
  </si>
  <si>
    <t>42.8139991760254</t>
  </si>
  <si>
    <t>1.78663886617869</t>
  </si>
  <si>
    <t>1543.35778808594</t>
  </si>
  <si>
    <t>42.9140014648438</t>
  </si>
  <si>
    <t>1.79080793168396</t>
  </si>
  <si>
    <t>1536.15148925781</t>
  </si>
  <si>
    <t>43.0139999389648</t>
  </si>
  <si>
    <t>1.79497711360455</t>
  </si>
  <si>
    <t>1529.68859863281</t>
  </si>
  <si>
    <t>43.1139984130859</t>
  </si>
  <si>
    <t>1.79914617910981</t>
  </si>
  <si>
    <t>1523.93725585938</t>
  </si>
  <si>
    <t>43.2140007019043</t>
  </si>
  <si>
    <t>1.80331524461508</t>
  </si>
  <si>
    <t>1517.20776367188</t>
  </si>
  <si>
    <t>43.3139991760254</t>
  </si>
  <si>
    <t>1.80754403118044</t>
  </si>
  <si>
    <t>1512.10180664063</t>
  </si>
  <si>
    <t>43.4140014648438</t>
  </si>
  <si>
    <t>1.81171309668571</t>
  </si>
  <si>
    <t>1505.77270507813</t>
  </si>
  <si>
    <t>43.5139999389648</t>
  </si>
  <si>
    <t>1.81588216219097</t>
  </si>
  <si>
    <t>1499.57727050781</t>
  </si>
  <si>
    <t>43.6139984130859</t>
  </si>
  <si>
    <t>1.82005134411156</t>
  </si>
  <si>
    <t>1494.26782226562</t>
  </si>
  <si>
    <t>43.7140007019043</t>
  </si>
  <si>
    <t>1.82422040961683</t>
  </si>
  <si>
    <t>1489.58422851563</t>
  </si>
  <si>
    <t>43.8139991760254</t>
  </si>
  <si>
    <t>1.82844896335155</t>
  </si>
  <si>
    <t>1484.70239257813</t>
  </si>
  <si>
    <t>43.9140014648438</t>
  </si>
  <si>
    <t>1.83255865704268</t>
  </si>
  <si>
    <t>1478.26550292969</t>
  </si>
  <si>
    <t>44.0139999389648</t>
  </si>
  <si>
    <t>1.8367872107774</t>
  </si>
  <si>
    <t>1473.75158691406</t>
  </si>
  <si>
    <t>44.1139984130859</t>
  </si>
  <si>
    <t>1.84089678805321</t>
  </si>
  <si>
    <t>1468.52648925781</t>
  </si>
  <si>
    <t>44.2140007019043</t>
  </si>
  <si>
    <t>1.84512545820326</t>
  </si>
  <si>
    <t>1463.82641601563</t>
  </si>
  <si>
    <t>44.3139991760254</t>
  </si>
  <si>
    <t>1.84923503547907</t>
  </si>
  <si>
    <t>1458.70751953125</t>
  </si>
  <si>
    <t>44.4140014648438</t>
  </si>
  <si>
    <t>1.85346370562911</t>
  </si>
  <si>
    <t>1453.88146972656</t>
  </si>
  <si>
    <t>44.5139999389648</t>
  </si>
  <si>
    <t>1.8575731664896</t>
  </si>
  <si>
    <t>1448.91967773438</t>
  </si>
  <si>
    <t>44.6139984130859</t>
  </si>
  <si>
    <t>1.86180183663964</t>
  </si>
  <si>
    <t>1444.26977539063</t>
  </si>
  <si>
    <t>44.7140007019043</t>
  </si>
  <si>
    <t>1.86591141391546</t>
  </si>
  <si>
    <t>1439.47827148438</t>
  </si>
  <si>
    <t>44.8139991760254</t>
  </si>
  <si>
    <t>1.8701400840655</t>
  </si>
  <si>
    <t>1435.1728515625</t>
  </si>
  <si>
    <t>44.9140014648438</t>
  </si>
  <si>
    <t>1.87424954492599</t>
  </si>
  <si>
    <t>1430.59301757812</t>
  </si>
  <si>
    <t>45.0139999389648</t>
  </si>
  <si>
    <t>1.87847833149135</t>
  </si>
  <si>
    <t>1426.34484863281</t>
  </si>
  <si>
    <t>45.1139984130859</t>
  </si>
  <si>
    <t>1.88258779235184</t>
  </si>
  <si>
    <t>1422.1494140625</t>
  </si>
  <si>
    <t>45.2140007019043</t>
  </si>
  <si>
    <t>1.88675685785711</t>
  </si>
  <si>
    <t>1417.701171875</t>
  </si>
  <si>
    <t>45.3139991760254</t>
  </si>
  <si>
    <t>1.89080694690347</t>
  </si>
  <si>
    <t>1412.65502929687</t>
  </si>
  <si>
    <t>45.4140014648438</t>
  </si>
  <si>
    <t>1.89509510528296</t>
  </si>
  <si>
    <t>1408.77819824219</t>
  </si>
  <si>
    <t>45.5139999389648</t>
  </si>
  <si>
    <t>1.89920456614345</t>
  </si>
  <si>
    <t>1404.91870117188</t>
  </si>
  <si>
    <t>45.6139984130859</t>
  </si>
  <si>
    <t>1.90343335270882</t>
  </si>
  <si>
    <t>1400.20837402344</t>
  </si>
  <si>
    <t>45.7140007019043</t>
  </si>
  <si>
    <t>1.90754281356931</t>
  </si>
  <si>
    <t>1395.91516113281</t>
  </si>
  <si>
    <t>45.8139991760254</t>
  </si>
  <si>
    <t>1.91177148371935</t>
  </si>
  <si>
    <t>1392.33679199219</t>
  </si>
  <si>
    <t>45.9140014648438</t>
  </si>
  <si>
    <t>1.91588106099516</t>
  </si>
  <si>
    <t>1388.3427734375</t>
  </si>
  <si>
    <t>46.0139999389648</t>
  </si>
  <si>
    <t>1.9201097311452</t>
  </si>
  <si>
    <t>1384.29321289063</t>
  </si>
  <si>
    <t>46.1139984130859</t>
  </si>
  <si>
    <t>1.92421930842102</t>
  </si>
  <si>
    <t>1379.93408203125</t>
  </si>
  <si>
    <t>46.2140007019043</t>
  </si>
  <si>
    <t>1.92844797857106</t>
  </si>
  <si>
    <t>1376.44165039062</t>
  </si>
  <si>
    <t>46.3139991760254</t>
  </si>
  <si>
    <t>1.93255743943155</t>
  </si>
  <si>
    <t>1371.94396972656</t>
  </si>
  <si>
    <t>46.4140014648438</t>
  </si>
  <si>
    <t>1.93678622599691</t>
  </si>
  <si>
    <t>1368.66650390625</t>
  </si>
  <si>
    <t>46.5139999389648</t>
  </si>
  <si>
    <t>1.9408956868574</t>
  </si>
  <si>
    <t>1364.10510253906</t>
  </si>
  <si>
    <t>46.6139984130859</t>
  </si>
  <si>
    <t>1.94512435700744</t>
  </si>
  <si>
    <t>1360.37121582031</t>
  </si>
  <si>
    <t>46.7140007019043</t>
  </si>
  <si>
    <t>1.94929353892803</t>
  </si>
  <si>
    <t>1356.01232910156</t>
  </si>
  <si>
    <t>46.8139991760254</t>
  </si>
  <si>
    <t>1.9534626044333</t>
  </si>
  <si>
    <t>1352.82116699219</t>
  </si>
  <si>
    <t>46.9140014648438</t>
  </si>
  <si>
    <t>1.95757206529379</t>
  </si>
  <si>
    <t>1348.68591308594</t>
  </si>
  <si>
    <t>47.0139999389648</t>
  </si>
  <si>
    <t>1.96180073544383</t>
  </si>
  <si>
    <t>1344.62854003906</t>
  </si>
  <si>
    <t>47.1139984130859</t>
  </si>
  <si>
    <t>1.9659698009491</t>
  </si>
  <si>
    <t>1340.38000488281</t>
  </si>
  <si>
    <t>47.2140007019043</t>
  </si>
  <si>
    <t>1.97013886645436</t>
  </si>
  <si>
    <t>1336.375</t>
  </si>
  <si>
    <t>47.3139991760254</t>
  </si>
  <si>
    <t>1.9742485601455</t>
  </si>
  <si>
    <t>1333.14147949219</t>
  </si>
  <si>
    <t>47.4140014648438</t>
  </si>
  <si>
    <t>1.97841762565076</t>
  </si>
  <si>
    <t>1328.50061035156</t>
  </si>
  <si>
    <t>47.5139999389648</t>
  </si>
  <si>
    <t>1.98252708651125</t>
  </si>
  <si>
    <t>1324.78271484375</t>
  </si>
  <si>
    <t>47.6139984130859</t>
  </si>
  <si>
    <t>1.98669615201652</t>
  </si>
  <si>
    <t>1320.54187011719</t>
  </si>
  <si>
    <t>47.7140007019043</t>
  </si>
  <si>
    <t>1.99086545035243</t>
  </si>
  <si>
    <t>1316.79064941406</t>
  </si>
  <si>
    <t>47.8139991760254</t>
  </si>
  <si>
    <t>1.9950345158577</t>
  </si>
  <si>
    <t>1313.19921875</t>
  </si>
  <si>
    <t>47.9140014648438</t>
  </si>
  <si>
    <t>1.99920358136296</t>
  </si>
  <si>
    <t>1308.67529296875</t>
  </si>
  <si>
    <t>48.0139999389648</t>
  </si>
  <si>
    <t>2.00337264686823</t>
  </si>
  <si>
    <t>1304.87719726563</t>
  </si>
  <si>
    <t>48.1139984130859</t>
  </si>
  <si>
    <t>2.0075417123735</t>
  </si>
  <si>
    <t>1300.73498535156</t>
  </si>
  <si>
    <t>48.2140007019043</t>
  </si>
  <si>
    <t>2.01171077787876</t>
  </si>
  <si>
    <t>1296.65014648437</t>
  </si>
  <si>
    <t>48.3139991760254</t>
  </si>
  <si>
    <t>2.01587984338403</t>
  </si>
  <si>
    <t>1292.69262695312</t>
  </si>
  <si>
    <t>48.4140014648438</t>
  </si>
  <si>
    <t>2.02004914171994</t>
  </si>
  <si>
    <t>1288.68627929687</t>
  </si>
  <si>
    <t>48.5139999389648</t>
  </si>
  <si>
    <t>2.02421797439456</t>
  </si>
  <si>
    <t>1284.373046875</t>
  </si>
  <si>
    <t>48.6139984130859</t>
  </si>
  <si>
    <t>2.02838727273047</t>
  </si>
  <si>
    <t>1280.5498046875</t>
  </si>
  <si>
    <t>48.7140007019043</t>
  </si>
  <si>
    <t>2.03255633823574</t>
  </si>
  <si>
    <t>1275.99841308594</t>
  </si>
  <si>
    <t>48.8139991760254</t>
  </si>
  <si>
    <t>2.03666603192687</t>
  </si>
  <si>
    <t>1271.49560546875</t>
  </si>
  <si>
    <t>48.9140014648438</t>
  </si>
  <si>
    <t>2.04089446924627</t>
  </si>
  <si>
    <t>1266.70190429688</t>
  </si>
  <si>
    <t>49.0139999389648</t>
  </si>
  <si>
    <t>2.0450041629374</t>
  </si>
  <si>
    <t>1262.45886230469</t>
  </si>
  <si>
    <t>49.1139984130859</t>
  </si>
  <si>
    <t>2.04923283308744</t>
  </si>
  <si>
    <t>1258.33642578125</t>
  </si>
  <si>
    <t>49.2140007019043</t>
  </si>
  <si>
    <t>2.05334229394794</t>
  </si>
  <si>
    <t>1253.01550292969</t>
  </si>
  <si>
    <t>49.3139991760254</t>
  </si>
  <si>
    <t>2.05757096409798</t>
  </si>
  <si>
    <t>1249.20715332031</t>
  </si>
  <si>
    <t>49.4140014648438</t>
  </si>
  <si>
    <t>2.06168065778911</t>
  </si>
  <si>
    <t>1243.85375976562</t>
  </si>
  <si>
    <t>49.5139999389648</t>
  </si>
  <si>
    <t>2.06590909510851</t>
  </si>
  <si>
    <t>1239.60217285156</t>
  </si>
  <si>
    <t>49.6139984130859</t>
  </si>
  <si>
    <t>2.06995918415487</t>
  </si>
  <si>
    <t>1234.68212890625</t>
  </si>
  <si>
    <t>49.7140007019043</t>
  </si>
  <si>
    <t>2.07424745894969</t>
  </si>
  <si>
    <t>1230.05554199219</t>
  </si>
  <si>
    <t>49.8139991760254</t>
  </si>
  <si>
    <t>2.0782973151654</t>
  </si>
  <si>
    <t>1225.01721191406</t>
  </si>
  <si>
    <t>49.9140014648438</t>
  </si>
  <si>
    <t>2.08252598531544</t>
  </si>
  <si>
    <t>1219.85192871094</t>
  </si>
  <si>
    <t>50.0139999389648</t>
  </si>
  <si>
    <t>2.08663567900658</t>
  </si>
  <si>
    <t>1214.8369140625</t>
  </si>
  <si>
    <t>50.1139984130859</t>
  </si>
  <si>
    <t>2.09086411632597</t>
  </si>
  <si>
    <t>1210.28942871094</t>
  </si>
  <si>
    <t>50.2140007019043</t>
  </si>
  <si>
    <t>2.09497381001711</t>
  </si>
  <si>
    <t>1205.36535644531</t>
  </si>
  <si>
    <t>50.3139991760254</t>
  </si>
  <si>
    <t>2.09920248016715</t>
  </si>
  <si>
    <t>1200.42175292969</t>
  </si>
  <si>
    <t>50.4140014648438</t>
  </si>
  <si>
    <t>2.10331194102764</t>
  </si>
  <si>
    <t>1194.95141601562</t>
  </si>
  <si>
    <t>50.5139999389648</t>
  </si>
  <si>
    <t>2.10754061117768</t>
  </si>
  <si>
    <t>1189.65856933594</t>
  </si>
  <si>
    <t>50.6139984130859</t>
  </si>
  <si>
    <t>2.11170990951359</t>
  </si>
  <si>
    <t>1184.47021484375</t>
  </si>
  <si>
    <t>50.7140007019043</t>
  </si>
  <si>
    <t>2.11593834683299</t>
  </si>
  <si>
    <t>1179.19274902344</t>
  </si>
  <si>
    <t>50.8139991760254</t>
  </si>
  <si>
    <t>2.12010741233826</t>
  </si>
  <si>
    <t>1173.44213867187</t>
  </si>
  <si>
    <t>50.9140014648438</t>
  </si>
  <si>
    <t>2.12433631531894</t>
  </si>
  <si>
    <t>1167.93322753906</t>
  </si>
  <si>
    <t>51.0139999389648</t>
  </si>
  <si>
    <t>2.12844554334879</t>
  </si>
  <si>
    <t>1162.31262207031</t>
  </si>
  <si>
    <t>51.1139984130859</t>
  </si>
  <si>
    <t>2.1326148416847</t>
  </si>
  <si>
    <t>1156.37426757813</t>
  </si>
  <si>
    <t>51.2140007019043</t>
  </si>
  <si>
    <t>2.13678390718997</t>
  </si>
  <si>
    <t>1150.31689453125</t>
  </si>
  <si>
    <t>51.3139991760254</t>
  </si>
  <si>
    <t>2.14095297269523</t>
  </si>
  <si>
    <t>1144.65197753906</t>
  </si>
  <si>
    <t>51.4140014648438</t>
  </si>
  <si>
    <t>2.1451220382005</t>
  </si>
  <si>
    <t>1138.50061035156</t>
  </si>
  <si>
    <t>51.5139999389648</t>
  </si>
  <si>
    <t>2.14929133653641</t>
  </si>
  <si>
    <t>1132.82788085938</t>
  </si>
  <si>
    <t>51.6139984130859</t>
  </si>
  <si>
    <t>2.15346016921103</t>
  </si>
  <si>
    <t>1126.90710449219</t>
  </si>
  <si>
    <t>51.7140007019043</t>
  </si>
  <si>
    <t>2.15762946754694</t>
  </si>
  <si>
    <t>1120.666015625</t>
  </si>
  <si>
    <t>51.8139991760254</t>
  </si>
  <si>
    <t>2.16179853305221</t>
  </si>
  <si>
    <t>1115.08642578125</t>
  </si>
  <si>
    <t>51.9140014648438</t>
  </si>
  <si>
    <t>2.16596759855747</t>
  </si>
  <si>
    <t>1108.49780273438</t>
  </si>
  <si>
    <t>52.0139999389648</t>
  </si>
  <si>
    <t>2.17013666406274</t>
  </si>
  <si>
    <t>1102.37744140625</t>
  </si>
  <si>
    <t>52.1139984130859</t>
  </si>
  <si>
    <t>2.17430596239865</t>
  </si>
  <si>
    <t>1096.11315917969</t>
  </si>
  <si>
    <t>52.2140007019043</t>
  </si>
  <si>
    <t>2.17847479507327</t>
  </si>
  <si>
    <t>1090.29602050781</t>
  </si>
  <si>
    <t>52.3139991760254</t>
  </si>
  <si>
    <t>2.18258448876441</t>
  </si>
  <si>
    <t>1083.52612304688</t>
  </si>
  <si>
    <t>52.4140014648438</t>
  </si>
  <si>
    <t>2.18681315891445</t>
  </si>
  <si>
    <t>1077.68029785156</t>
  </si>
  <si>
    <t>52.5139999389648</t>
  </si>
  <si>
    <t>2.19092285260558</t>
  </si>
  <si>
    <t>1071.05932617188</t>
  </si>
  <si>
    <t>52.6139984130859</t>
  </si>
  <si>
    <t>2.19515128992498</t>
  </si>
  <si>
    <t>1065.38366699219</t>
  </si>
  <si>
    <t>52.7140007019043</t>
  </si>
  <si>
    <t>2.19926098361611</t>
  </si>
  <si>
    <t>1058.57653808594</t>
  </si>
  <si>
    <t>52.8139991760254</t>
  </si>
  <si>
    <t>2.20348965376616</t>
  </si>
  <si>
    <t>1052.19873046875</t>
  </si>
  <si>
    <t>52.9140014648438</t>
  </si>
  <si>
    <t>2.20765871927142</t>
  </si>
  <si>
    <t>1045.86706542969</t>
  </si>
  <si>
    <t>53.0139999389648</t>
  </si>
  <si>
    <t>2.21188738942146</t>
  </si>
  <si>
    <t>1039.16015625</t>
  </si>
  <si>
    <t>53.1139984130859</t>
  </si>
  <si>
    <t>2.2159970831126</t>
  </si>
  <si>
    <t>1033.01916503906</t>
  </si>
  <si>
    <t>53.2140007019043</t>
  </si>
  <si>
    <t>2.220225520432</t>
  </si>
  <si>
    <t>1026.90246582031</t>
  </si>
  <si>
    <t>53.3139991760254</t>
  </si>
  <si>
    <t>2.22433498129249</t>
  </si>
  <si>
    <t>1019.91564941406</t>
  </si>
  <si>
    <t>53.4140014648438</t>
  </si>
  <si>
    <t>2.22856388427317</t>
  </si>
  <si>
    <t>1013.5010986328099</t>
  </si>
  <si>
    <t>53.5139999389648</t>
  </si>
  <si>
    <t>2.23261374048889</t>
  </si>
  <si>
    <t>1007.0754394531201</t>
  </si>
  <si>
    <t>53.6139984130859</t>
  </si>
  <si>
    <t>2.23684241063893</t>
  </si>
  <si>
    <t>1001.6471557617199</t>
  </si>
  <si>
    <t>53.7140007019043</t>
  </si>
  <si>
    <t>2.24101147614419</t>
  </si>
  <si>
    <t>994.813232421875</t>
  </si>
  <si>
    <t>53.8139991760254</t>
  </si>
  <si>
    <t>2.24524014629424</t>
  </si>
  <si>
    <t>989.267761230469</t>
  </si>
  <si>
    <t>53.9140014648438</t>
  </si>
  <si>
    <t>2.24934960715473</t>
  </si>
  <si>
    <t>983.504333496094</t>
  </si>
  <si>
    <t>54.0139999389648</t>
  </si>
  <si>
    <t>2.25357851013541</t>
  </si>
  <si>
    <t>977.645324707031</t>
  </si>
  <si>
    <t>54.1139984130859</t>
  </si>
  <si>
    <t>2.25762836635113</t>
  </si>
  <si>
    <t>971.54150390625</t>
  </si>
  <si>
    <t>54.2140007019043</t>
  </si>
  <si>
    <t>2.26185703650117</t>
  </si>
  <si>
    <t>966.190307617187</t>
  </si>
  <si>
    <t>54.3139991760254</t>
  </si>
  <si>
    <t>2.26596649736166</t>
  </si>
  <si>
    <t>960.713562011719</t>
  </si>
  <si>
    <t>54.4140014648438</t>
  </si>
  <si>
    <t>2.2701951675117</t>
  </si>
  <si>
    <t>955.534729003906</t>
  </si>
  <si>
    <t>54.5139999389648</t>
  </si>
  <si>
    <t>2.27430462837219</t>
  </si>
  <si>
    <t>950.184143066406</t>
  </si>
  <si>
    <t>54.6139984130859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</si>
</sst>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NumberFormat="1"/>
  </cellXfs>
  <cellStyles count="2">
    <cellStyle name="Čárka" xfId="1" builtinId="3"/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DIC'!$CC$2:$CC$16</c:f>
              <c:numCache>
                <c:formatCode>0.00E+00</c:formatCode>
                <c:ptCount val="15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BD7-AAA9-C06F667C5DA1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DIC'!$CD$2:$CD$16</c:f>
              <c:numCache>
                <c:formatCode>0.00E+00</c:formatCode>
                <c:ptCount val="15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4-4BD7-AAA9-C06F667C5DA1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DIC'!$CE$2:$CE$16</c:f>
              <c:numCache>
                <c:formatCode>0.00E+00</c:formatCode>
                <c:ptCount val="15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4-4BD7-AAA9-C06F667C5DA1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DIC'!$CF$2:$CF$16</c:f>
              <c:numCache>
                <c:formatCode>0.00E+00</c:formatCode>
                <c:ptCount val="15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BD7-AAA9-C06F667C5DA1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DIC'!$CG$2:$CG$16</c:f>
              <c:numCache>
                <c:formatCode>0.00E+00</c:formatCode>
                <c:ptCount val="15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14-4BD7-AAA9-C06F667C5DA1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DIC'!$CH$2:$CH$16</c:f>
              <c:numCache>
                <c:formatCode>0.00E+00</c:formatCode>
                <c:ptCount val="15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14-4BD7-AAA9-C06F667C5DA1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DIC'!$CI$2:$CI$16</c:f>
              <c:numCache>
                <c:formatCode>0.00E+00</c:formatCode>
                <c:ptCount val="15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4-4BD7-AAA9-C06F667C5DA1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DIC'!$CJ$2:$CJ$16</c:f>
              <c:numCache>
                <c:formatCode>0.00E+00</c:formatCode>
                <c:ptCount val="15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4-4BD7-AAA9-C06F667C5DA1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DIC'!$CK$2:$CK$16</c:f>
              <c:numCache>
                <c:formatCode>0.00E+00</c:formatCode>
                <c:ptCount val="15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14-4BD7-AAA9-C06F667C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15359"/>
        <c:axId val="333118495"/>
      </c:scatterChart>
      <c:valAx>
        <c:axId val="3622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3118495"/>
        <c:crosses val="autoZero"/>
        <c:crossBetween val="midCat"/>
      </c:valAx>
      <c:valAx>
        <c:axId val="333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221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DIC'!$CV$2:$CV$16</c:f>
              <c:numCache>
                <c:formatCode>0.00E+00</c:formatCode>
                <c:ptCount val="15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D7A-AEC4-D45E093B51A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DIC'!$CW$2:$CW$16</c:f>
              <c:numCache>
                <c:formatCode>0.00E+00</c:formatCode>
                <c:ptCount val="15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D7A-AEC4-D45E093B51A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DIC'!$CX$2:$CX$16</c:f>
              <c:numCache>
                <c:formatCode>0.00E+00</c:formatCode>
                <c:ptCount val="15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D7A-AEC4-D45E093B51A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DIC'!$CY$2:$CY$16</c:f>
              <c:numCache>
                <c:formatCode>0.00E+00</c:formatCode>
                <c:ptCount val="15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D7A-AEC4-D45E093B51A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DIC'!$CZ$2:$CZ$16</c:f>
              <c:numCache>
                <c:formatCode>0.00E+00</c:formatCode>
                <c:ptCount val="15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D7A-AEC4-D45E093B51A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DIC'!$DA$2:$DA$16</c:f>
              <c:numCache>
                <c:formatCode>0.00E+00</c:formatCode>
                <c:ptCount val="15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D7A-AEC4-D45E093B51A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DIC'!$DB$2:$DB$16</c:f>
              <c:numCache>
                <c:formatCode>0.00E+00</c:formatCode>
                <c:ptCount val="15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0-4D7A-AEC4-D45E093B51A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DIC'!$DC$2:$DC$16</c:f>
              <c:numCache>
                <c:formatCode>0.00E+00</c:formatCode>
                <c:ptCount val="15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0-4D7A-AEC4-D45E093B51A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DIC'!$DD$2:$DD$16</c:f>
              <c:numCache>
                <c:formatCode>0.00E+00</c:formatCode>
                <c:ptCount val="15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0-4D7A-AEC4-D45E093B51A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DIC'!$DE$2:$DE$16</c:f>
              <c:numCache>
                <c:formatCode>0.00E+00</c:formatCode>
                <c:ptCount val="15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0-4D7A-AEC4-D45E093B51A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DIC'!$DF$2:$DF$16</c:f>
              <c:numCache>
                <c:formatCode>0.00E+00</c:formatCode>
                <c:ptCount val="15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0-4D7A-AEC4-D45E093B51A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DIC'!$DG$2:$DG$16</c:f>
              <c:numCache>
                <c:formatCode>0.00E+00</c:formatCode>
                <c:ptCount val="15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0-4D7A-AEC4-D45E093B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35"/>
        <c:axId val="8875183"/>
      </c:scatterChart>
      <c:valAx>
        <c:axId val="13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5183"/>
        <c:crosses val="autoZero"/>
        <c:crossBetween val="midCat"/>
      </c:valAx>
      <c:valAx>
        <c:axId val="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DIC'!$CC$100:$CC$114</c:f>
              <c:numCache>
                <c:formatCode>General</c:formatCode>
                <c:ptCount val="15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  <c:pt idx="8">
                  <c:v>3.081E-3</c:v>
                </c:pt>
                <c:pt idx="9">
                  <c:v>3.3243999999999999E-3</c:v>
                </c:pt>
                <c:pt idx="10">
                  <c:v>3.5964E-3</c:v>
                </c:pt>
                <c:pt idx="11">
                  <c:v>3.8957000000000002E-3</c:v>
                </c:pt>
                <c:pt idx="12">
                  <c:v>4.1986999999999997E-3</c:v>
                </c:pt>
                <c:pt idx="13">
                  <c:v>4.4792E-3</c:v>
                </c:pt>
                <c:pt idx="14">
                  <c:v>4.7476999999999997E-3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C66-87B2-FB7A3D57BA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DIC'!$CD$100:$CD$114</c:f>
              <c:numCache>
                <c:formatCode>General</c:formatCode>
                <c:ptCount val="15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C66-87B2-FB7A3D57BA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DIC'!$CE$100:$CE$114</c:f>
              <c:numCache>
                <c:formatCode>General</c:formatCode>
                <c:ptCount val="15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C66-87B2-FB7A3D57BA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DIC'!$CF$100:$CF$114</c:f>
              <c:numCache>
                <c:formatCode>General</c:formatCode>
                <c:ptCount val="15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C66-87B2-FB7A3D57BA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DIC'!$CG$100:$CG$114</c:f>
              <c:numCache>
                <c:formatCode>General</c:formatCode>
                <c:ptCount val="15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C66-87B2-FB7A3D57BA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DIC'!$CH$100:$CH$114</c:f>
              <c:numCache>
                <c:formatCode>General</c:formatCode>
                <c:ptCount val="15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5-4C66-87B2-FB7A3D57BA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DIC'!$CI$100:$CI$114</c:f>
              <c:numCache>
                <c:formatCode>General</c:formatCode>
                <c:ptCount val="15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5-4C66-87B2-FB7A3D57BA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DIC'!$CJ$100:$CJ$114</c:f>
              <c:numCache>
                <c:formatCode>General</c:formatCode>
                <c:ptCount val="15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5-4C66-87B2-FB7A3D57BA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DIC'!$CK$100:$CK$114</c:f>
              <c:numCache>
                <c:formatCode>General</c:formatCode>
                <c:ptCount val="15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55-4C66-87B2-FB7A3D57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8575"/>
        <c:axId val="363308111"/>
      </c:scatterChart>
      <c:valAx>
        <c:axId val="350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08111"/>
        <c:crosses val="autoZero"/>
        <c:crossBetween val="midCat"/>
      </c:valAx>
      <c:valAx>
        <c:axId val="363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92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DIC'!$CD$100:$CD$150</c:f>
              <c:numCache>
                <c:formatCode>General</c:formatCode>
                <c:ptCount val="51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  <c:pt idx="15">
                  <c:v>1.5626000000000001E-2</c:v>
                </c:pt>
                <c:pt idx="16">
                  <c:v>1.6296000000000001E-2</c:v>
                </c:pt>
                <c:pt idx="17">
                  <c:v>1.6931000000000002E-2</c:v>
                </c:pt>
                <c:pt idx="18">
                  <c:v>1.7582E-2</c:v>
                </c:pt>
                <c:pt idx="19">
                  <c:v>1.8133E-2</c:v>
                </c:pt>
                <c:pt idx="20">
                  <c:v>1.8591E-2</c:v>
                </c:pt>
                <c:pt idx="21">
                  <c:v>1.9115E-2</c:v>
                </c:pt>
                <c:pt idx="22">
                  <c:v>1.9647999999999999E-2</c:v>
                </c:pt>
                <c:pt idx="23">
                  <c:v>2.0205000000000001E-2</c:v>
                </c:pt>
                <c:pt idx="24">
                  <c:v>2.0701000000000001E-2</c:v>
                </c:pt>
                <c:pt idx="25">
                  <c:v>2.1316000000000002E-2</c:v>
                </c:pt>
                <c:pt idx="26">
                  <c:v>2.1863E-2</c:v>
                </c:pt>
                <c:pt idx="27">
                  <c:v>2.2443999999999999E-2</c:v>
                </c:pt>
                <c:pt idx="28">
                  <c:v>2.3063E-2</c:v>
                </c:pt>
                <c:pt idx="29">
                  <c:v>2.3677E-2</c:v>
                </c:pt>
                <c:pt idx="30">
                  <c:v>2.4308E-2</c:v>
                </c:pt>
                <c:pt idx="31">
                  <c:v>2.5007000000000001E-2</c:v>
                </c:pt>
                <c:pt idx="32">
                  <c:v>2.5593000000000001E-2</c:v>
                </c:pt>
                <c:pt idx="33">
                  <c:v>2.6356999999999998E-2</c:v>
                </c:pt>
                <c:pt idx="34">
                  <c:v>2.7140000000000001E-2</c:v>
                </c:pt>
                <c:pt idx="35">
                  <c:v>2.7917000000000001E-2</c:v>
                </c:pt>
                <c:pt idx="36">
                  <c:v>2.8760000000000001E-2</c:v>
                </c:pt>
                <c:pt idx="37">
                  <c:v>2.9675E-2</c:v>
                </c:pt>
                <c:pt idx="38">
                  <c:v>3.074E-2</c:v>
                </c:pt>
                <c:pt idx="39">
                  <c:v>3.2057000000000002E-2</c:v>
                </c:pt>
                <c:pt idx="40">
                  <c:v>3.3820999999999997E-2</c:v>
                </c:pt>
                <c:pt idx="41">
                  <c:v>3.6034999999999998E-2</c:v>
                </c:pt>
                <c:pt idx="42">
                  <c:v>3.9847E-2</c:v>
                </c:pt>
                <c:pt idx="43">
                  <c:v>4.5879999999999997E-2</c:v>
                </c:pt>
                <c:pt idx="44">
                  <c:v>5.1149E-2</c:v>
                </c:pt>
                <c:pt idx="45">
                  <c:v>5.5055E-2</c:v>
                </c:pt>
                <c:pt idx="46">
                  <c:v>5.8431999999999998E-2</c:v>
                </c:pt>
                <c:pt idx="47">
                  <c:v>6.1571000000000001E-2</c:v>
                </c:pt>
                <c:pt idx="48">
                  <c:v>6.4730999999999997E-2</c:v>
                </c:pt>
                <c:pt idx="49">
                  <c:v>6.8066000000000002E-2</c:v>
                </c:pt>
                <c:pt idx="50">
                  <c:v>7.1202000000000001E-2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6-46D6-BCBB-6E700FDF43FA}"/>
            </c:ext>
          </c:extLst>
        </c:ser>
        <c:ser>
          <c:idx val="2"/>
          <c:order val="1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DIC'!$CE$100:$CE$150</c:f>
              <c:numCache>
                <c:formatCode>General</c:formatCode>
                <c:ptCount val="51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  <c:pt idx="15">
                  <c:v>1.5484E-2</c:v>
                </c:pt>
                <c:pt idx="16">
                  <c:v>1.6152E-2</c:v>
                </c:pt>
                <c:pt idx="17">
                  <c:v>1.6788000000000001E-2</c:v>
                </c:pt>
                <c:pt idx="18">
                  <c:v>1.7447000000000001E-2</c:v>
                </c:pt>
                <c:pt idx="19">
                  <c:v>1.7989999999999999E-2</c:v>
                </c:pt>
                <c:pt idx="20">
                  <c:v>1.8450000000000001E-2</c:v>
                </c:pt>
                <c:pt idx="21">
                  <c:v>1.8959E-2</c:v>
                </c:pt>
                <c:pt idx="22">
                  <c:v>1.9508999999999999E-2</c:v>
                </c:pt>
                <c:pt idx="23">
                  <c:v>2.0059E-2</c:v>
                </c:pt>
                <c:pt idx="24">
                  <c:v>2.0539999999999999E-2</c:v>
                </c:pt>
                <c:pt idx="25">
                  <c:v>2.1177000000000001E-2</c:v>
                </c:pt>
                <c:pt idx="26">
                  <c:v>2.1734E-2</c:v>
                </c:pt>
                <c:pt idx="27">
                  <c:v>2.2279E-2</c:v>
                </c:pt>
                <c:pt idx="28">
                  <c:v>2.2876000000000001E-2</c:v>
                </c:pt>
                <c:pt idx="29">
                  <c:v>2.3522999999999999E-2</c:v>
                </c:pt>
                <c:pt idx="30">
                  <c:v>2.4131E-2</c:v>
                </c:pt>
                <c:pt idx="31">
                  <c:v>2.4818E-2</c:v>
                </c:pt>
                <c:pt idx="32">
                  <c:v>2.5447999999999998E-2</c:v>
                </c:pt>
                <c:pt idx="33">
                  <c:v>2.6202E-2</c:v>
                </c:pt>
                <c:pt idx="34">
                  <c:v>2.6948E-2</c:v>
                </c:pt>
                <c:pt idx="35">
                  <c:v>2.7708E-2</c:v>
                </c:pt>
                <c:pt idx="36">
                  <c:v>2.8596E-2</c:v>
                </c:pt>
                <c:pt idx="37">
                  <c:v>2.9537999999999998E-2</c:v>
                </c:pt>
                <c:pt idx="38">
                  <c:v>3.0578999999999999E-2</c:v>
                </c:pt>
                <c:pt idx="39">
                  <c:v>3.1933999999999997E-2</c:v>
                </c:pt>
                <c:pt idx="40">
                  <c:v>3.3744999999999997E-2</c:v>
                </c:pt>
                <c:pt idx="41">
                  <c:v>3.6082000000000003E-2</c:v>
                </c:pt>
                <c:pt idx="42">
                  <c:v>4.0233999999999999E-2</c:v>
                </c:pt>
                <c:pt idx="43">
                  <c:v>4.6960000000000002E-2</c:v>
                </c:pt>
                <c:pt idx="44">
                  <c:v>5.2741000000000003E-2</c:v>
                </c:pt>
                <c:pt idx="45">
                  <c:v>5.7036999999999997E-2</c:v>
                </c:pt>
                <c:pt idx="46">
                  <c:v>6.0725000000000001E-2</c:v>
                </c:pt>
                <c:pt idx="47">
                  <c:v>6.4135999999999999E-2</c:v>
                </c:pt>
                <c:pt idx="48">
                  <c:v>6.7552000000000001E-2</c:v>
                </c:pt>
                <c:pt idx="49">
                  <c:v>7.1151000000000006E-2</c:v>
                </c:pt>
                <c:pt idx="50">
                  <c:v>7.4537000000000006E-2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6-46D6-BCBB-6E700FDF43FA}"/>
            </c:ext>
          </c:extLst>
        </c:ser>
        <c:ser>
          <c:idx val="3"/>
          <c:order val="2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DIC'!$CF$100:$CF$150</c:f>
              <c:numCache>
                <c:formatCode>General</c:formatCode>
                <c:ptCount val="51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  <c:pt idx="15">
                  <c:v>1.5547E-2</c:v>
                </c:pt>
                <c:pt idx="16">
                  <c:v>1.6215E-2</c:v>
                </c:pt>
                <c:pt idx="17">
                  <c:v>1.6858000000000001E-2</c:v>
                </c:pt>
                <c:pt idx="18">
                  <c:v>1.7510999999999999E-2</c:v>
                </c:pt>
                <c:pt idx="19">
                  <c:v>1.8058000000000001E-2</c:v>
                </c:pt>
                <c:pt idx="20">
                  <c:v>1.8523000000000001E-2</c:v>
                </c:pt>
                <c:pt idx="21">
                  <c:v>1.9029000000000001E-2</c:v>
                </c:pt>
                <c:pt idx="22">
                  <c:v>1.959E-2</c:v>
                </c:pt>
                <c:pt idx="23">
                  <c:v>2.0135E-2</c:v>
                </c:pt>
                <c:pt idx="24">
                  <c:v>2.0618000000000001E-2</c:v>
                </c:pt>
                <c:pt idx="25">
                  <c:v>2.1267999999999999E-2</c:v>
                </c:pt>
                <c:pt idx="26">
                  <c:v>2.1824E-2</c:v>
                </c:pt>
                <c:pt idx="27">
                  <c:v>2.2366E-2</c:v>
                </c:pt>
                <c:pt idx="28">
                  <c:v>2.2964999999999999E-2</c:v>
                </c:pt>
                <c:pt idx="29">
                  <c:v>2.3626999999999999E-2</c:v>
                </c:pt>
                <c:pt idx="30">
                  <c:v>2.4218E-2</c:v>
                </c:pt>
                <c:pt idx="31">
                  <c:v>2.4922E-2</c:v>
                </c:pt>
                <c:pt idx="32">
                  <c:v>2.5564E-2</c:v>
                </c:pt>
                <c:pt idx="33">
                  <c:v>2.632E-2</c:v>
                </c:pt>
                <c:pt idx="34">
                  <c:v>2.7059E-2</c:v>
                </c:pt>
                <c:pt idx="35">
                  <c:v>2.7824999999999999E-2</c:v>
                </c:pt>
                <c:pt idx="36">
                  <c:v>2.8731E-2</c:v>
                </c:pt>
                <c:pt idx="37">
                  <c:v>2.9687999999999999E-2</c:v>
                </c:pt>
                <c:pt idx="38">
                  <c:v>3.0734999999999998E-2</c:v>
                </c:pt>
                <c:pt idx="39">
                  <c:v>3.2112000000000002E-2</c:v>
                </c:pt>
                <c:pt idx="40">
                  <c:v>3.3958000000000002E-2</c:v>
                </c:pt>
                <c:pt idx="41">
                  <c:v>3.6373000000000003E-2</c:v>
                </c:pt>
                <c:pt idx="42">
                  <c:v>4.0717000000000003E-2</c:v>
                </c:pt>
                <c:pt idx="43">
                  <c:v>4.7780000000000003E-2</c:v>
                </c:pt>
                <c:pt idx="44">
                  <c:v>5.3830999999999997E-2</c:v>
                </c:pt>
                <c:pt idx="45">
                  <c:v>5.8333999999999997E-2</c:v>
                </c:pt>
                <c:pt idx="46">
                  <c:v>6.2185999999999998E-2</c:v>
                </c:pt>
                <c:pt idx="47">
                  <c:v>6.5741999999999995E-2</c:v>
                </c:pt>
                <c:pt idx="48">
                  <c:v>6.9296999999999997E-2</c:v>
                </c:pt>
                <c:pt idx="49">
                  <c:v>7.3037000000000005E-2</c:v>
                </c:pt>
                <c:pt idx="50">
                  <c:v>7.6547000000000004E-2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6-46D6-BCBB-6E700FDF43FA}"/>
            </c:ext>
          </c:extLst>
        </c:ser>
        <c:ser>
          <c:idx val="4"/>
          <c:order val="3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DIC'!$CG$100:$CG$150</c:f>
              <c:numCache>
                <c:formatCode>General</c:formatCode>
                <c:ptCount val="51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  <c:pt idx="15">
                  <c:v>1.5509E-2</c:v>
                </c:pt>
                <c:pt idx="16">
                  <c:v>1.6197E-2</c:v>
                </c:pt>
                <c:pt idx="17">
                  <c:v>1.6829E-2</c:v>
                </c:pt>
                <c:pt idx="18">
                  <c:v>1.7454999999999998E-2</c:v>
                </c:pt>
                <c:pt idx="19">
                  <c:v>1.8020000000000001E-2</c:v>
                </c:pt>
                <c:pt idx="20">
                  <c:v>1.8457000000000001E-2</c:v>
                </c:pt>
                <c:pt idx="21">
                  <c:v>1.8988000000000001E-2</c:v>
                </c:pt>
                <c:pt idx="22">
                  <c:v>1.9553999999999998E-2</c:v>
                </c:pt>
                <c:pt idx="23">
                  <c:v>2.0066000000000001E-2</c:v>
                </c:pt>
                <c:pt idx="24">
                  <c:v>2.0573000000000001E-2</c:v>
                </c:pt>
                <c:pt idx="25">
                  <c:v>2.1233999999999999E-2</c:v>
                </c:pt>
                <c:pt idx="26">
                  <c:v>2.1743999999999999E-2</c:v>
                </c:pt>
                <c:pt idx="27">
                  <c:v>2.2318000000000001E-2</c:v>
                </c:pt>
                <c:pt idx="28">
                  <c:v>2.2919999999999999E-2</c:v>
                </c:pt>
                <c:pt idx="29">
                  <c:v>2.3587E-2</c:v>
                </c:pt>
                <c:pt idx="30">
                  <c:v>2.4150999999999999E-2</c:v>
                </c:pt>
                <c:pt idx="31">
                  <c:v>2.4913999999999999E-2</c:v>
                </c:pt>
                <c:pt idx="32">
                  <c:v>2.5517999999999999E-2</c:v>
                </c:pt>
                <c:pt idx="33">
                  <c:v>2.6283000000000001E-2</c:v>
                </c:pt>
                <c:pt idx="34">
                  <c:v>2.7018E-2</c:v>
                </c:pt>
                <c:pt idx="35">
                  <c:v>2.7816E-2</c:v>
                </c:pt>
                <c:pt idx="36">
                  <c:v>2.8694999999999998E-2</c:v>
                </c:pt>
                <c:pt idx="37">
                  <c:v>2.9663999999999999E-2</c:v>
                </c:pt>
                <c:pt idx="38">
                  <c:v>3.0759999999999999E-2</c:v>
                </c:pt>
                <c:pt idx="39">
                  <c:v>3.2169999999999997E-2</c:v>
                </c:pt>
                <c:pt idx="40">
                  <c:v>3.4069000000000002E-2</c:v>
                </c:pt>
                <c:pt idx="41">
                  <c:v>3.6651999999999997E-2</c:v>
                </c:pt>
                <c:pt idx="42">
                  <c:v>4.1679000000000001E-2</c:v>
                </c:pt>
                <c:pt idx="43">
                  <c:v>4.9937000000000002E-2</c:v>
                </c:pt>
                <c:pt idx="44">
                  <c:v>5.7044999999999998E-2</c:v>
                </c:pt>
                <c:pt idx="45">
                  <c:v>6.2260999999999997E-2</c:v>
                </c:pt>
                <c:pt idx="46">
                  <c:v>6.6694000000000003E-2</c:v>
                </c:pt>
                <c:pt idx="47">
                  <c:v>7.0777000000000007E-2</c:v>
                </c:pt>
                <c:pt idx="48">
                  <c:v>7.4818999999999997E-2</c:v>
                </c:pt>
                <c:pt idx="49">
                  <c:v>7.9042000000000001E-2</c:v>
                </c:pt>
                <c:pt idx="50">
                  <c:v>8.2998000000000002E-2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6-46D6-BCBB-6E700FDF43FA}"/>
            </c:ext>
          </c:extLst>
        </c:ser>
        <c:ser>
          <c:idx val="5"/>
          <c:order val="4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DIC'!$CH$100:$CH$150</c:f>
              <c:numCache>
                <c:formatCode>General</c:formatCode>
                <c:ptCount val="51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  <c:pt idx="15">
                  <c:v>1.5633000000000001E-2</c:v>
                </c:pt>
                <c:pt idx="16">
                  <c:v>1.6334999999999999E-2</c:v>
                </c:pt>
                <c:pt idx="17">
                  <c:v>1.6979000000000001E-2</c:v>
                </c:pt>
                <c:pt idx="18">
                  <c:v>1.7625999999999999E-2</c:v>
                </c:pt>
                <c:pt idx="19">
                  <c:v>1.8176000000000001E-2</c:v>
                </c:pt>
                <c:pt idx="20">
                  <c:v>1.8622E-2</c:v>
                </c:pt>
                <c:pt idx="21">
                  <c:v>1.9167E-2</c:v>
                </c:pt>
                <c:pt idx="22">
                  <c:v>1.9716000000000001E-2</c:v>
                </c:pt>
                <c:pt idx="23">
                  <c:v>2.0239E-2</c:v>
                </c:pt>
                <c:pt idx="24">
                  <c:v>2.0781999999999998E-2</c:v>
                </c:pt>
                <c:pt idx="25">
                  <c:v>2.1415E-2</c:v>
                </c:pt>
                <c:pt idx="26">
                  <c:v>2.1935E-2</c:v>
                </c:pt>
                <c:pt idx="27">
                  <c:v>2.2530999999999999E-2</c:v>
                </c:pt>
                <c:pt idx="28">
                  <c:v>2.3119000000000001E-2</c:v>
                </c:pt>
                <c:pt idx="29">
                  <c:v>2.3789000000000001E-2</c:v>
                </c:pt>
                <c:pt idx="30">
                  <c:v>2.4386999999999999E-2</c:v>
                </c:pt>
                <c:pt idx="31">
                  <c:v>2.5159000000000001E-2</c:v>
                </c:pt>
                <c:pt idx="32">
                  <c:v>2.5756000000000001E-2</c:v>
                </c:pt>
                <c:pt idx="33">
                  <c:v>2.6536000000000001E-2</c:v>
                </c:pt>
                <c:pt idx="34">
                  <c:v>2.7276999999999999E-2</c:v>
                </c:pt>
                <c:pt idx="35">
                  <c:v>2.8094999999999998E-2</c:v>
                </c:pt>
                <c:pt idx="36">
                  <c:v>2.8968000000000001E-2</c:v>
                </c:pt>
                <c:pt idx="37">
                  <c:v>2.9937999999999999E-2</c:v>
                </c:pt>
                <c:pt idx="38">
                  <c:v>3.1064999999999999E-2</c:v>
                </c:pt>
                <c:pt idx="39">
                  <c:v>3.2467000000000003E-2</c:v>
                </c:pt>
                <c:pt idx="40">
                  <c:v>3.4389000000000003E-2</c:v>
                </c:pt>
                <c:pt idx="41">
                  <c:v>3.7046000000000003E-2</c:v>
                </c:pt>
                <c:pt idx="42">
                  <c:v>4.2547000000000001E-2</c:v>
                </c:pt>
                <c:pt idx="43">
                  <c:v>5.1758999999999999E-2</c:v>
                </c:pt>
                <c:pt idx="44">
                  <c:v>5.9712000000000001E-2</c:v>
                </c:pt>
                <c:pt idx="45">
                  <c:v>6.5487000000000004E-2</c:v>
                </c:pt>
                <c:pt idx="46">
                  <c:v>7.0360000000000006E-2</c:v>
                </c:pt>
                <c:pt idx="47">
                  <c:v>7.485E-2</c:v>
                </c:pt>
                <c:pt idx="48">
                  <c:v>7.9278000000000001E-2</c:v>
                </c:pt>
                <c:pt idx="49">
                  <c:v>8.3892999999999995E-2</c:v>
                </c:pt>
                <c:pt idx="50">
                  <c:v>8.8229000000000002E-2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6-46D6-BCBB-6E700FDF43FA}"/>
            </c:ext>
          </c:extLst>
        </c:ser>
        <c:ser>
          <c:idx val="6"/>
          <c:order val="5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DIC'!$CI$100:$CI$150</c:f>
              <c:numCache>
                <c:formatCode>General</c:formatCode>
                <c:ptCount val="51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  <c:pt idx="15">
                  <c:v>1.5640000000000001E-2</c:v>
                </c:pt>
                <c:pt idx="16">
                  <c:v>1.6327999999999999E-2</c:v>
                </c:pt>
                <c:pt idx="17">
                  <c:v>1.6983999999999999E-2</c:v>
                </c:pt>
                <c:pt idx="18">
                  <c:v>1.7656000000000002E-2</c:v>
                </c:pt>
                <c:pt idx="19">
                  <c:v>1.8147E-2</c:v>
                </c:pt>
                <c:pt idx="20">
                  <c:v>1.8645999999999999E-2</c:v>
                </c:pt>
                <c:pt idx="21">
                  <c:v>1.9177E-2</c:v>
                </c:pt>
                <c:pt idx="22">
                  <c:v>1.9692000000000001E-2</c:v>
                </c:pt>
                <c:pt idx="23">
                  <c:v>2.0256E-2</c:v>
                </c:pt>
                <c:pt idx="24">
                  <c:v>2.0813999999999999E-2</c:v>
                </c:pt>
                <c:pt idx="25">
                  <c:v>2.138E-2</c:v>
                </c:pt>
                <c:pt idx="26">
                  <c:v>2.1951999999999999E-2</c:v>
                </c:pt>
                <c:pt idx="27">
                  <c:v>2.2547000000000001E-2</c:v>
                </c:pt>
                <c:pt idx="28">
                  <c:v>2.3108E-2</c:v>
                </c:pt>
                <c:pt idx="29">
                  <c:v>2.3767E-2</c:v>
                </c:pt>
                <c:pt idx="30">
                  <c:v>2.4407000000000002E-2</c:v>
                </c:pt>
                <c:pt idx="31">
                  <c:v>2.5137E-2</c:v>
                </c:pt>
                <c:pt idx="32">
                  <c:v>2.5760999999999999E-2</c:v>
                </c:pt>
                <c:pt idx="33">
                  <c:v>2.6543000000000001E-2</c:v>
                </c:pt>
                <c:pt idx="34">
                  <c:v>2.7300999999999999E-2</c:v>
                </c:pt>
                <c:pt idx="35">
                  <c:v>2.8077999999999999E-2</c:v>
                </c:pt>
                <c:pt idx="36">
                  <c:v>2.8969000000000002E-2</c:v>
                </c:pt>
                <c:pt idx="37">
                  <c:v>2.9933999999999999E-2</c:v>
                </c:pt>
                <c:pt idx="38">
                  <c:v>3.1021E-2</c:v>
                </c:pt>
                <c:pt idx="39">
                  <c:v>3.2375000000000001E-2</c:v>
                </c:pt>
                <c:pt idx="40">
                  <c:v>3.4236000000000003E-2</c:v>
                </c:pt>
                <c:pt idx="41">
                  <c:v>3.6835E-2</c:v>
                </c:pt>
                <c:pt idx="42">
                  <c:v>4.2788E-2</c:v>
                </c:pt>
                <c:pt idx="43">
                  <c:v>5.3143999999999997E-2</c:v>
                </c:pt>
                <c:pt idx="44">
                  <c:v>6.2133000000000001E-2</c:v>
                </c:pt>
                <c:pt idx="45">
                  <c:v>6.8596000000000004E-2</c:v>
                </c:pt>
                <c:pt idx="46">
                  <c:v>7.3995000000000005E-2</c:v>
                </c:pt>
                <c:pt idx="47">
                  <c:v>7.8952999999999995E-2</c:v>
                </c:pt>
                <c:pt idx="48">
                  <c:v>8.3848000000000006E-2</c:v>
                </c:pt>
                <c:pt idx="49">
                  <c:v>8.8939000000000004E-2</c:v>
                </c:pt>
                <c:pt idx="50">
                  <c:v>9.3743000000000007E-2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6-46D6-BCBB-6E700FDF43FA}"/>
            </c:ext>
          </c:extLst>
        </c:ser>
        <c:ser>
          <c:idx val="7"/>
          <c:order val="6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DIC'!$CJ$100:$CJ$150</c:f>
              <c:numCache>
                <c:formatCode>General</c:formatCode>
                <c:ptCount val="51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  <c:pt idx="15">
                  <c:v>1.5876000000000001E-2</c:v>
                </c:pt>
                <c:pt idx="16">
                  <c:v>1.6514999999999998E-2</c:v>
                </c:pt>
                <c:pt idx="17">
                  <c:v>1.721E-2</c:v>
                </c:pt>
                <c:pt idx="18">
                  <c:v>1.7839000000000001E-2</c:v>
                </c:pt>
                <c:pt idx="19">
                  <c:v>1.8356999999999998E-2</c:v>
                </c:pt>
                <c:pt idx="20">
                  <c:v>1.8901999999999999E-2</c:v>
                </c:pt>
                <c:pt idx="21">
                  <c:v>1.942E-2</c:v>
                </c:pt>
                <c:pt idx="22">
                  <c:v>1.9983999999999998E-2</c:v>
                </c:pt>
                <c:pt idx="23">
                  <c:v>2.0518999999999999E-2</c:v>
                </c:pt>
                <c:pt idx="24">
                  <c:v>2.1063999999999999E-2</c:v>
                </c:pt>
                <c:pt idx="25">
                  <c:v>2.1624000000000001E-2</c:v>
                </c:pt>
                <c:pt idx="26">
                  <c:v>2.2197999999999999E-2</c:v>
                </c:pt>
                <c:pt idx="27">
                  <c:v>2.2794999999999999E-2</c:v>
                </c:pt>
                <c:pt idx="28">
                  <c:v>2.3432999999999999E-2</c:v>
                </c:pt>
                <c:pt idx="29">
                  <c:v>2.4043999999999999E-2</c:v>
                </c:pt>
                <c:pt idx="30">
                  <c:v>2.4711E-2</c:v>
                </c:pt>
                <c:pt idx="31">
                  <c:v>2.5413999999999999E-2</c:v>
                </c:pt>
                <c:pt idx="32">
                  <c:v>2.605E-2</c:v>
                </c:pt>
                <c:pt idx="33">
                  <c:v>2.6870000000000002E-2</c:v>
                </c:pt>
                <c:pt idx="34">
                  <c:v>2.7626999999999999E-2</c:v>
                </c:pt>
                <c:pt idx="35">
                  <c:v>2.8403000000000001E-2</c:v>
                </c:pt>
                <c:pt idx="36">
                  <c:v>2.9284999999999999E-2</c:v>
                </c:pt>
                <c:pt idx="37">
                  <c:v>3.0254E-2</c:v>
                </c:pt>
                <c:pt idx="38">
                  <c:v>3.1292E-2</c:v>
                </c:pt>
                <c:pt idx="39">
                  <c:v>3.2613999999999997E-2</c:v>
                </c:pt>
                <c:pt idx="40">
                  <c:v>3.4321999999999998E-2</c:v>
                </c:pt>
                <c:pt idx="41">
                  <c:v>3.6679999999999997E-2</c:v>
                </c:pt>
                <c:pt idx="42">
                  <c:v>4.2423000000000002E-2</c:v>
                </c:pt>
                <c:pt idx="43">
                  <c:v>5.2875999999999999E-2</c:v>
                </c:pt>
                <c:pt idx="44">
                  <c:v>6.3009999999999997E-2</c:v>
                </c:pt>
                <c:pt idx="45">
                  <c:v>7.0479E-2</c:v>
                </c:pt>
                <c:pt idx="46">
                  <c:v>7.6659000000000005E-2</c:v>
                </c:pt>
                <c:pt idx="47">
                  <c:v>8.2372000000000001E-2</c:v>
                </c:pt>
                <c:pt idx="48">
                  <c:v>8.8033E-2</c:v>
                </c:pt>
                <c:pt idx="49">
                  <c:v>9.3934000000000004E-2</c:v>
                </c:pt>
                <c:pt idx="50">
                  <c:v>9.9589999999999998E-2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6-46D6-BCBB-6E700FDF43FA}"/>
            </c:ext>
          </c:extLst>
        </c:ser>
        <c:ser>
          <c:idx val="8"/>
          <c:order val="7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DIC'!$CK$100:$CK$150</c:f>
              <c:numCache>
                <c:formatCode>General</c:formatCode>
                <c:ptCount val="51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  <c:pt idx="15">
                  <c:v>1.5893999999999998E-2</c:v>
                </c:pt>
                <c:pt idx="16">
                  <c:v>1.6570999999999999E-2</c:v>
                </c:pt>
                <c:pt idx="17">
                  <c:v>1.7222999999999999E-2</c:v>
                </c:pt>
                <c:pt idx="18">
                  <c:v>1.7821E-2</c:v>
                </c:pt>
                <c:pt idx="19">
                  <c:v>1.8408000000000001E-2</c:v>
                </c:pt>
                <c:pt idx="20">
                  <c:v>1.8897000000000001E-2</c:v>
                </c:pt>
                <c:pt idx="21">
                  <c:v>1.9397000000000001E-2</c:v>
                </c:pt>
                <c:pt idx="22">
                  <c:v>2.0005999999999999E-2</c:v>
                </c:pt>
                <c:pt idx="23">
                  <c:v>2.051E-2</c:v>
                </c:pt>
                <c:pt idx="24">
                  <c:v>2.1070999999999999E-2</c:v>
                </c:pt>
                <c:pt idx="25">
                  <c:v>2.1704999999999999E-2</c:v>
                </c:pt>
                <c:pt idx="26">
                  <c:v>2.2239999999999999E-2</c:v>
                </c:pt>
                <c:pt idx="27">
                  <c:v>2.2828999999999999E-2</c:v>
                </c:pt>
                <c:pt idx="28">
                  <c:v>2.3476E-2</c:v>
                </c:pt>
                <c:pt idx="29">
                  <c:v>2.4105999999999999E-2</c:v>
                </c:pt>
                <c:pt idx="30">
                  <c:v>2.4707E-2</c:v>
                </c:pt>
                <c:pt idx="31">
                  <c:v>2.5529E-2</c:v>
                </c:pt>
                <c:pt idx="32">
                  <c:v>2.6134999999999999E-2</c:v>
                </c:pt>
                <c:pt idx="33">
                  <c:v>2.691E-2</c:v>
                </c:pt>
                <c:pt idx="34">
                  <c:v>2.7703999999999999E-2</c:v>
                </c:pt>
                <c:pt idx="35">
                  <c:v>2.8513E-2</c:v>
                </c:pt>
                <c:pt idx="36">
                  <c:v>2.9384E-2</c:v>
                </c:pt>
                <c:pt idx="37">
                  <c:v>3.0394000000000001E-2</c:v>
                </c:pt>
                <c:pt idx="38">
                  <c:v>3.1535000000000001E-2</c:v>
                </c:pt>
                <c:pt idx="39">
                  <c:v>3.2953000000000003E-2</c:v>
                </c:pt>
                <c:pt idx="40">
                  <c:v>3.4819000000000003E-2</c:v>
                </c:pt>
                <c:pt idx="41">
                  <c:v>3.7437999999999999E-2</c:v>
                </c:pt>
                <c:pt idx="42">
                  <c:v>4.3270000000000003E-2</c:v>
                </c:pt>
                <c:pt idx="43">
                  <c:v>5.4085000000000001E-2</c:v>
                </c:pt>
                <c:pt idx="44">
                  <c:v>6.5433000000000005E-2</c:v>
                </c:pt>
                <c:pt idx="45">
                  <c:v>7.3840000000000003E-2</c:v>
                </c:pt>
                <c:pt idx="46">
                  <c:v>8.0801999999999999E-2</c:v>
                </c:pt>
                <c:pt idx="47">
                  <c:v>8.7210999999999997E-2</c:v>
                </c:pt>
                <c:pt idx="48">
                  <c:v>9.3714000000000006E-2</c:v>
                </c:pt>
                <c:pt idx="49">
                  <c:v>0.10059999999999999</c:v>
                </c:pt>
                <c:pt idx="50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6-46D6-BCBB-6E700FD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48223"/>
        <c:axId val="355766143"/>
      </c:scatterChart>
      <c:valAx>
        <c:axId val="3496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766143"/>
        <c:crosses val="autoZero"/>
        <c:crossBetween val="midCat"/>
      </c:valAx>
      <c:valAx>
        <c:axId val="355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6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DIC'!$CD$100:$CD$109</c:f>
              <c:numCache>
                <c:formatCode>General</c:formatCode>
                <c:ptCount val="10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3-4F60-B0A0-E8DE5158BD64}"/>
            </c:ext>
          </c:extLst>
        </c:ser>
        <c:ser>
          <c:idx val="2"/>
          <c:order val="2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DIC'!$CE$100:$CE$109</c:f>
              <c:numCache>
                <c:formatCode>General</c:formatCode>
                <c:ptCount val="10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3-4F60-B0A0-E8DE5158BD64}"/>
            </c:ext>
          </c:extLst>
        </c:ser>
        <c:ser>
          <c:idx val="3"/>
          <c:order val="3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DIC'!$CF$100:$CF$109</c:f>
              <c:numCache>
                <c:formatCode>General</c:formatCode>
                <c:ptCount val="10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3-4F60-B0A0-E8DE5158BD64}"/>
            </c:ext>
          </c:extLst>
        </c:ser>
        <c:ser>
          <c:idx val="4"/>
          <c:order val="4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DIC'!$CG$100:$CG$109</c:f>
              <c:numCache>
                <c:formatCode>General</c:formatCode>
                <c:ptCount val="10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3-4F60-B0A0-E8DE5158BD64}"/>
            </c:ext>
          </c:extLst>
        </c:ser>
        <c:ser>
          <c:idx val="5"/>
          <c:order val="5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DIC'!$CH$100:$CH$109</c:f>
              <c:numCache>
                <c:formatCode>General</c:formatCode>
                <c:ptCount val="10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3-4F60-B0A0-E8DE5158BD64}"/>
            </c:ext>
          </c:extLst>
        </c:ser>
        <c:ser>
          <c:idx val="6"/>
          <c:order val="6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DIC'!$CI$100:$CI$109</c:f>
              <c:numCache>
                <c:formatCode>General</c:formatCode>
                <c:ptCount val="10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3-4F60-B0A0-E8DE5158BD64}"/>
            </c:ext>
          </c:extLst>
        </c:ser>
        <c:ser>
          <c:idx val="7"/>
          <c:order val="7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DIC'!$CJ$100:$CJ$109</c:f>
              <c:numCache>
                <c:formatCode>General</c:formatCode>
                <c:ptCount val="10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3-4F60-B0A0-E8DE5158BD64}"/>
            </c:ext>
          </c:extLst>
        </c:ser>
        <c:ser>
          <c:idx val="8"/>
          <c:order val="8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DIC'!$CK$100:$CK$109</c:f>
              <c:numCache>
                <c:formatCode>General</c:formatCode>
                <c:ptCount val="10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3-4F60-B0A0-E8DE51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0687"/>
        <c:axId val="51543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'tahy DIC'!$CC$99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'tahy DIC'!$CB$100:$CB$109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'tahy DIC'!$CC$100:$CC$109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E+00">
                        <c:v>1.5442000000000001E-17</c:v>
                      </c:pt>
                      <c:pt idx="1">
                        <c:v>4.7385999999999999E-4</c:v>
                      </c:pt>
                      <c:pt idx="2">
                        <c:v>9.3150999999999998E-4</c:v>
                      </c:pt>
                      <c:pt idx="3">
                        <c:v>1.3225000000000001E-3</c:v>
                      </c:pt>
                      <c:pt idx="4">
                        <c:v>1.7252000000000001E-3</c:v>
                      </c:pt>
                      <c:pt idx="5">
                        <c:v>2.1059999999999998E-3</c:v>
                      </c:pt>
                      <c:pt idx="6">
                        <c:v>2.4491999999999999E-3</c:v>
                      </c:pt>
                      <c:pt idx="7">
                        <c:v>2.7428000000000001E-3</c:v>
                      </c:pt>
                      <c:pt idx="8">
                        <c:v>3.081E-3</c:v>
                      </c:pt>
                      <c:pt idx="9">
                        <c:v>3.3243999999999999E-3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53-4F60-B0A0-E8DE5158BD64}"/>
                  </c:ext>
                </c:extLst>
              </c15:ser>
            </c15:filteredScatterSeries>
          </c:ext>
        </c:extLst>
      </c:scatterChart>
      <c:valAx>
        <c:axId val="171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35791"/>
        <c:crosses val="autoZero"/>
        <c:crossBetween val="midCat"/>
      </c:valAx>
      <c:valAx>
        <c:axId val="5154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'tahy DIC'!$CD$106:$CD$109</c:f>
              <c:numCache>
                <c:formatCode>General</c:formatCode>
                <c:ptCount val="4"/>
                <c:pt idx="0">
                  <c:v>7.1164000000000002E-3</c:v>
                </c:pt>
                <c:pt idx="1">
                  <c:v>8.1004000000000007E-3</c:v>
                </c:pt>
                <c:pt idx="2">
                  <c:v>9.1354999999999995E-3</c:v>
                </c:pt>
                <c:pt idx="3">
                  <c:v>1.0041E-2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907-8B8A-70680AB25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'tahy DIC'!$CE$106:$CE$109</c:f>
              <c:numCache>
                <c:formatCode>General</c:formatCode>
                <c:ptCount val="4"/>
                <c:pt idx="0">
                  <c:v>7.0353000000000004E-3</c:v>
                </c:pt>
                <c:pt idx="1">
                  <c:v>8.0360999999999991E-3</c:v>
                </c:pt>
                <c:pt idx="2">
                  <c:v>9.0425999999999996E-3</c:v>
                </c:pt>
                <c:pt idx="3">
                  <c:v>9.9666000000000008E-3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7-4907-8B8A-70680AB25B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'tahy DIC'!$CF$106:$CF$109</c:f>
              <c:numCache>
                <c:formatCode>General</c:formatCode>
                <c:ptCount val="4"/>
                <c:pt idx="0">
                  <c:v>7.0673000000000003E-3</c:v>
                </c:pt>
                <c:pt idx="1">
                  <c:v>8.0733000000000003E-3</c:v>
                </c:pt>
                <c:pt idx="2">
                  <c:v>9.0667000000000005E-3</c:v>
                </c:pt>
                <c:pt idx="3">
                  <c:v>1.0012999999999999E-2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7-4907-8B8A-70680AB25B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'tahy DIC'!$CG$106:$CG$109</c:f>
              <c:numCache>
                <c:formatCode>General</c:formatCode>
                <c:ptCount val="4"/>
                <c:pt idx="0">
                  <c:v>7.0923000000000002E-3</c:v>
                </c:pt>
                <c:pt idx="1">
                  <c:v>8.0919000000000008E-3</c:v>
                </c:pt>
                <c:pt idx="2">
                  <c:v>9.0270000000000003E-3</c:v>
                </c:pt>
                <c:pt idx="3">
                  <c:v>1.0007E-2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7-4907-8B8A-70680AB25B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'tahy DIC'!$CH$106:$CH$109</c:f>
              <c:numCache>
                <c:formatCode>General</c:formatCode>
                <c:ptCount val="4"/>
                <c:pt idx="0">
                  <c:v>7.1732999999999996E-3</c:v>
                </c:pt>
                <c:pt idx="1">
                  <c:v>8.1811000000000002E-3</c:v>
                </c:pt>
                <c:pt idx="2">
                  <c:v>9.1211999999999994E-3</c:v>
                </c:pt>
                <c:pt idx="3">
                  <c:v>1.0102E-2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7-4907-8B8A-70680AB25B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'tahy DIC'!$CI$106:$CI$109</c:f>
              <c:numCache>
                <c:formatCode>General</c:formatCode>
                <c:ptCount val="4"/>
                <c:pt idx="0">
                  <c:v>7.2062999999999997E-3</c:v>
                </c:pt>
                <c:pt idx="1">
                  <c:v>8.1843999999999997E-3</c:v>
                </c:pt>
                <c:pt idx="2">
                  <c:v>9.1534000000000008E-3</c:v>
                </c:pt>
                <c:pt idx="3">
                  <c:v>1.0118E-2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7-4907-8B8A-70680AB25B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DIC'!$CJ$106:$CJ$109</c:f>
              <c:numCache>
                <c:formatCode>General</c:formatCode>
                <c:ptCount val="4"/>
                <c:pt idx="0">
                  <c:v>7.3045000000000002E-3</c:v>
                </c:pt>
                <c:pt idx="1">
                  <c:v>8.3076000000000001E-3</c:v>
                </c:pt>
                <c:pt idx="2">
                  <c:v>9.3281000000000006E-3</c:v>
                </c:pt>
                <c:pt idx="3">
                  <c:v>1.027E-2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7-4907-8B8A-70680AB25B4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DIC'!$CK$106:$CK$109</c:f>
              <c:numCache>
                <c:formatCode>General</c:formatCode>
                <c:ptCount val="4"/>
                <c:pt idx="0">
                  <c:v>7.2735999999999999E-3</c:v>
                </c:pt>
                <c:pt idx="1">
                  <c:v>8.3227000000000006E-3</c:v>
                </c:pt>
                <c:pt idx="2">
                  <c:v>9.2738000000000004E-3</c:v>
                </c:pt>
                <c:pt idx="3">
                  <c:v>1.0208999999999999E-2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7-4907-8B8A-70680A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6191"/>
        <c:axId val="1027796367"/>
      </c:lineChart>
      <c:catAx>
        <c:axId val="1014136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7796367"/>
        <c:crosses val="autoZero"/>
        <c:auto val="1"/>
        <c:lblAlgn val="ctr"/>
        <c:lblOffset val="100"/>
        <c:noMultiLvlLbl val="0"/>
      </c:catAx>
      <c:valAx>
        <c:axId val="1027796367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1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 x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DIC'!$CC$227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DIC'!$CC$228:$CC$248</c:f>
              <c:numCache>
                <c:formatCode>0.00E+00</c:formatCode>
                <c:ptCount val="2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A55-B7FA-BD5305ED89B8}"/>
            </c:ext>
          </c:extLst>
        </c:ser>
        <c:ser>
          <c:idx val="1"/>
          <c:order val="1"/>
          <c:tx>
            <c:strRef>
              <c:f>'tahy DIC'!$CD$227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DIC'!$CD$228:$CD$248</c:f>
              <c:numCache>
                <c:formatCode>0.00E+00</c:formatCode>
                <c:ptCount val="2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A55-B7FA-BD5305ED89B8}"/>
            </c:ext>
          </c:extLst>
        </c:ser>
        <c:ser>
          <c:idx val="2"/>
          <c:order val="2"/>
          <c:tx>
            <c:strRef>
              <c:f>'tahy DIC'!$CE$227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DIC'!$CE$228:$CE$248</c:f>
              <c:numCache>
                <c:formatCode>0.00E+00</c:formatCode>
                <c:ptCount val="2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A55-B7FA-BD5305ED89B8}"/>
            </c:ext>
          </c:extLst>
        </c:ser>
        <c:ser>
          <c:idx val="3"/>
          <c:order val="3"/>
          <c:tx>
            <c:strRef>
              <c:f>'tahy DIC'!$CF$227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DIC'!$CF$228:$CF$248</c:f>
              <c:numCache>
                <c:formatCode>0.00E+00</c:formatCode>
                <c:ptCount val="2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0-4A55-B7FA-BD5305ED89B8}"/>
            </c:ext>
          </c:extLst>
        </c:ser>
        <c:ser>
          <c:idx val="4"/>
          <c:order val="4"/>
          <c:tx>
            <c:strRef>
              <c:f>'tahy DIC'!$CG$227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DIC'!$CG$228:$CG$248</c:f>
              <c:numCache>
                <c:formatCode>0.00E+00</c:formatCode>
                <c:ptCount val="2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0-4A55-B7FA-BD5305ED89B8}"/>
            </c:ext>
          </c:extLst>
        </c:ser>
        <c:ser>
          <c:idx val="5"/>
          <c:order val="5"/>
          <c:tx>
            <c:strRef>
              <c:f>'tahy DIC'!$CH$227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DIC'!$CH$228:$CH$248</c:f>
              <c:numCache>
                <c:formatCode>0.00E+00</c:formatCode>
                <c:ptCount val="2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0-4A55-B7FA-BD5305ED89B8}"/>
            </c:ext>
          </c:extLst>
        </c:ser>
        <c:ser>
          <c:idx val="6"/>
          <c:order val="6"/>
          <c:tx>
            <c:strRef>
              <c:f>'tahy DIC'!$CI$227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DIC'!$CI$228:$CI$248</c:f>
              <c:numCache>
                <c:formatCode>0.00E+00</c:formatCode>
                <c:ptCount val="2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0-4A55-B7FA-BD5305ED89B8}"/>
            </c:ext>
          </c:extLst>
        </c:ser>
        <c:ser>
          <c:idx val="7"/>
          <c:order val="7"/>
          <c:tx>
            <c:strRef>
              <c:f>'tahy DIC'!$CJ$227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DIC'!$CJ$228:$CJ$248</c:f>
              <c:numCache>
                <c:formatCode>0.00E+00</c:formatCode>
                <c:ptCount val="2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0-4A55-B7FA-BD5305ED89B8}"/>
            </c:ext>
          </c:extLst>
        </c:ser>
        <c:ser>
          <c:idx val="8"/>
          <c:order val="8"/>
          <c:tx>
            <c:strRef>
              <c:f>'tahy DIC'!$CK$227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DIC'!$CK$228:$CK$248</c:f>
              <c:numCache>
                <c:formatCode>0.00E+00</c:formatCode>
                <c:ptCount val="2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0-4A55-B7FA-BD5305ED89B8}"/>
            </c:ext>
          </c:extLst>
        </c:ser>
        <c:ser>
          <c:idx val="9"/>
          <c:order val="9"/>
          <c:tx>
            <c:strRef>
              <c:f>'tahy DIC'!$CL$227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DIC'!$CL$228:$CL$248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0-4A55-B7FA-BD5305ED89B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47131024"/>
        <c:axId val="1824317600"/>
      </c:scatterChart>
      <c:valAx>
        <c:axId val="1047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317600"/>
        <c:crosses val="autoZero"/>
        <c:crossBetween val="midCat"/>
      </c:valAx>
      <c:valAx>
        <c:axId val="182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Extension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1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DIC'!$CV$2:$CV$67</c:f>
              <c:numCache>
                <c:formatCode>0.00E+00</c:formatCode>
                <c:ptCount val="66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  <c:pt idx="15" formatCode="General">
                  <c:v>2.3724999999999999E-4</c:v>
                </c:pt>
                <c:pt idx="16" formatCode="General">
                  <c:v>2.5256999999999998E-4</c:v>
                </c:pt>
                <c:pt idx="17" formatCode="General">
                  <c:v>2.7057999999999997E-4</c:v>
                </c:pt>
                <c:pt idx="18" formatCode="General">
                  <c:v>2.8590000000000001E-4</c:v>
                </c:pt>
                <c:pt idx="19" formatCode="General">
                  <c:v>3.0248999999999999E-4</c:v>
                </c:pt>
                <c:pt idx="20" formatCode="General">
                  <c:v>3.1796999999999999E-4</c:v>
                </c:pt>
                <c:pt idx="21" formatCode="General">
                  <c:v>3.3467000000000002E-4</c:v>
                </c:pt>
                <c:pt idx="22" formatCode="General">
                  <c:v>3.5057000000000003E-4</c:v>
                </c:pt>
                <c:pt idx="23" formatCode="General">
                  <c:v>3.6676999999999999E-4</c:v>
                </c:pt>
                <c:pt idx="24" formatCode="General">
                  <c:v>3.8359000000000001E-4</c:v>
                </c:pt>
                <c:pt idx="25" formatCode="General">
                  <c:v>4.0013000000000001E-4</c:v>
                </c:pt>
                <c:pt idx="26" formatCode="General">
                  <c:v>4.1601000000000002E-4</c:v>
                </c:pt>
                <c:pt idx="27" formatCode="General">
                  <c:v>4.3234000000000002E-4</c:v>
                </c:pt>
                <c:pt idx="28" formatCode="General">
                  <c:v>4.4911000000000001E-4</c:v>
                </c:pt>
                <c:pt idx="29" formatCode="General">
                  <c:v>4.6589E-4</c:v>
                </c:pt>
                <c:pt idx="30" formatCode="General">
                  <c:v>4.8193999999999998E-4</c:v>
                </c:pt>
                <c:pt idx="31" formatCode="General">
                  <c:v>4.9916999999999995E-4</c:v>
                </c:pt>
                <c:pt idx="32" formatCode="General">
                  <c:v>5.1559000000000002E-4</c:v>
                </c:pt>
                <c:pt idx="33" formatCode="General">
                  <c:v>5.3175E-4</c:v>
                </c:pt>
                <c:pt idx="34" formatCode="General">
                  <c:v>5.4869000000000001E-4</c:v>
                </c:pt>
                <c:pt idx="35" formatCode="General">
                  <c:v>5.6508999999999997E-4</c:v>
                </c:pt>
                <c:pt idx="36" formatCode="General">
                  <c:v>5.8270999999999996E-4</c:v>
                </c:pt>
                <c:pt idx="37" formatCode="General">
                  <c:v>5.9984999999999997E-4</c:v>
                </c:pt>
                <c:pt idx="38" formatCode="General">
                  <c:v>6.1720000000000004E-4</c:v>
                </c:pt>
                <c:pt idx="39" formatCode="General">
                  <c:v>6.3425999999999999E-4</c:v>
                </c:pt>
                <c:pt idx="40" formatCode="General">
                  <c:v>6.5194000000000005E-4</c:v>
                </c:pt>
                <c:pt idx="41" formatCode="General">
                  <c:v>6.6865999999999996E-4</c:v>
                </c:pt>
                <c:pt idx="42" formatCode="General">
                  <c:v>6.8566000000000005E-4</c:v>
                </c:pt>
                <c:pt idx="43" formatCode="General">
                  <c:v>7.0401000000000003E-4</c:v>
                </c:pt>
                <c:pt idx="44" formatCode="General">
                  <c:v>7.2073999999999999E-4</c:v>
                </c:pt>
                <c:pt idx="45" formatCode="General">
                  <c:v>7.3744000000000001E-4</c:v>
                </c:pt>
                <c:pt idx="46" formatCode="General">
                  <c:v>7.5475E-4</c:v>
                </c:pt>
                <c:pt idx="47" formatCode="General">
                  <c:v>7.6981E-4</c:v>
                </c:pt>
                <c:pt idx="48" formatCode="General">
                  <c:v>7.8726999999999996E-4</c:v>
                </c:pt>
                <c:pt idx="49" formatCode="General">
                  <c:v>8.0276999999999996E-4</c:v>
                </c:pt>
                <c:pt idx="50" formatCode="General">
                  <c:v>8.1753000000000001E-4</c:v>
                </c:pt>
                <c:pt idx="51" formatCode="General">
                  <c:v>8.3268000000000003E-4</c:v>
                </c:pt>
                <c:pt idx="52" formatCode="General">
                  <c:v>8.4829999999999997E-4</c:v>
                </c:pt>
                <c:pt idx="53" formatCode="General">
                  <c:v>8.6598000000000003E-4</c:v>
                </c:pt>
                <c:pt idx="54" formatCode="General">
                  <c:v>8.8285000000000002E-4</c:v>
                </c:pt>
                <c:pt idx="55" formatCode="General">
                  <c:v>9.0076999999999996E-4</c:v>
                </c:pt>
                <c:pt idx="56" formatCode="General">
                  <c:v>9.1841999999999998E-4</c:v>
                </c:pt>
                <c:pt idx="57" formatCode="General">
                  <c:v>9.3689999999999995E-4</c:v>
                </c:pt>
                <c:pt idx="58" formatCode="General">
                  <c:v>9.5673999999999998E-4</c:v>
                </c:pt>
                <c:pt idx="59" formatCode="General">
                  <c:v>9.7561999999999996E-4</c:v>
                </c:pt>
                <c:pt idx="60" formatCode="General">
                  <c:v>9.9577999999999993E-4</c:v>
                </c:pt>
                <c:pt idx="61" formatCode="General">
                  <c:v>1.0166000000000001E-3</c:v>
                </c:pt>
                <c:pt idx="62" formatCode="General">
                  <c:v>1.0403999999999999E-3</c:v>
                </c:pt>
                <c:pt idx="63" formatCode="General">
                  <c:v>1.0708E-3</c:v>
                </c:pt>
                <c:pt idx="64" formatCode="General">
                  <c:v>1.1232E-3</c:v>
                </c:pt>
                <c:pt idx="65">
                  <c:v>6.6138000000000001E-7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675-B905-65C106BA69D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DIC'!$CW$2:$CW$67</c:f>
              <c:numCache>
                <c:formatCode>0.00E+00</c:formatCode>
                <c:ptCount val="66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  <c:pt idx="15" formatCode="General">
                  <c:v>4.0582999999999998E-4</c:v>
                </c:pt>
                <c:pt idx="16" formatCode="General">
                  <c:v>4.3244000000000003E-4</c:v>
                </c:pt>
                <c:pt idx="17" formatCode="General">
                  <c:v>4.6282000000000002E-4</c:v>
                </c:pt>
                <c:pt idx="18" formatCode="General">
                  <c:v>4.8897999999999997E-4</c:v>
                </c:pt>
                <c:pt idx="19" formatCode="General">
                  <c:v>5.1734000000000003E-4</c:v>
                </c:pt>
                <c:pt idx="20" formatCode="General">
                  <c:v>5.4429000000000001E-4</c:v>
                </c:pt>
                <c:pt idx="21" formatCode="General">
                  <c:v>5.7348999999999996E-4</c:v>
                </c:pt>
                <c:pt idx="22" formatCode="General">
                  <c:v>6.0028000000000002E-4</c:v>
                </c:pt>
                <c:pt idx="23" formatCode="General">
                  <c:v>6.2839999999999999E-4</c:v>
                </c:pt>
                <c:pt idx="24" formatCode="General">
                  <c:v>6.5722999999999997E-4</c:v>
                </c:pt>
                <c:pt idx="25" formatCode="General">
                  <c:v>6.8533999999999999E-4</c:v>
                </c:pt>
                <c:pt idx="26" formatCode="General">
                  <c:v>7.1226000000000004E-4</c:v>
                </c:pt>
                <c:pt idx="27" formatCode="General">
                  <c:v>7.4032999999999998E-4</c:v>
                </c:pt>
                <c:pt idx="28" formatCode="General">
                  <c:v>7.6893999999999997E-4</c:v>
                </c:pt>
                <c:pt idx="29" formatCode="General">
                  <c:v>7.9743999999999995E-4</c:v>
                </c:pt>
                <c:pt idx="30" formatCode="General">
                  <c:v>8.2505999999999996E-4</c:v>
                </c:pt>
                <c:pt idx="31" formatCode="General">
                  <c:v>8.5501999999999996E-4</c:v>
                </c:pt>
                <c:pt idx="32" formatCode="General">
                  <c:v>8.8323000000000004E-4</c:v>
                </c:pt>
                <c:pt idx="33" formatCode="General">
                  <c:v>9.1124000000000001E-4</c:v>
                </c:pt>
                <c:pt idx="34" formatCode="General">
                  <c:v>9.4012999999999996E-4</c:v>
                </c:pt>
                <c:pt idx="35" formatCode="General">
                  <c:v>9.6790000000000005E-4</c:v>
                </c:pt>
                <c:pt idx="36" formatCode="General">
                  <c:v>9.9796999999999993E-4</c:v>
                </c:pt>
                <c:pt idx="37" formatCode="General">
                  <c:v>1.0275E-3</c:v>
                </c:pt>
                <c:pt idx="38" formatCode="General">
                  <c:v>1.0568000000000001E-3</c:v>
                </c:pt>
                <c:pt idx="39" formatCode="General">
                  <c:v>1.0861E-3</c:v>
                </c:pt>
                <c:pt idx="40" formatCode="General">
                  <c:v>1.1167E-3</c:v>
                </c:pt>
                <c:pt idx="41" formatCode="General">
                  <c:v>1.1454E-3</c:v>
                </c:pt>
                <c:pt idx="42" formatCode="General">
                  <c:v>1.1747999999999999E-3</c:v>
                </c:pt>
                <c:pt idx="43" formatCode="General">
                  <c:v>1.2064000000000001E-3</c:v>
                </c:pt>
                <c:pt idx="44" formatCode="General">
                  <c:v>1.2352999999999999E-3</c:v>
                </c:pt>
                <c:pt idx="45" formatCode="General">
                  <c:v>1.2639000000000001E-3</c:v>
                </c:pt>
                <c:pt idx="46" formatCode="General">
                  <c:v>1.2933E-3</c:v>
                </c:pt>
                <c:pt idx="47" formatCode="General">
                  <c:v>1.3194999999999999E-3</c:v>
                </c:pt>
                <c:pt idx="48" formatCode="General">
                  <c:v>1.3485000000000001E-3</c:v>
                </c:pt>
                <c:pt idx="49" formatCode="General">
                  <c:v>1.3749000000000001E-3</c:v>
                </c:pt>
                <c:pt idx="50" formatCode="General">
                  <c:v>1.4005000000000001E-3</c:v>
                </c:pt>
                <c:pt idx="51" formatCode="General">
                  <c:v>1.4265E-3</c:v>
                </c:pt>
                <c:pt idx="52" formatCode="General">
                  <c:v>1.4538000000000001E-3</c:v>
                </c:pt>
                <c:pt idx="53" formatCode="General">
                  <c:v>1.4840000000000001E-3</c:v>
                </c:pt>
                <c:pt idx="54" formatCode="General">
                  <c:v>1.513E-3</c:v>
                </c:pt>
                <c:pt idx="55" formatCode="General">
                  <c:v>1.5437000000000001E-3</c:v>
                </c:pt>
                <c:pt idx="56" formatCode="General">
                  <c:v>1.5732999999999999E-3</c:v>
                </c:pt>
                <c:pt idx="57" formatCode="General">
                  <c:v>1.6052E-3</c:v>
                </c:pt>
                <c:pt idx="58" formatCode="General">
                  <c:v>1.6387999999999999E-3</c:v>
                </c:pt>
                <c:pt idx="59" formatCode="General">
                  <c:v>1.6711E-3</c:v>
                </c:pt>
                <c:pt idx="60" formatCode="General">
                  <c:v>1.7052E-3</c:v>
                </c:pt>
                <c:pt idx="61" formatCode="General">
                  <c:v>1.7407E-3</c:v>
                </c:pt>
                <c:pt idx="62" formatCode="General">
                  <c:v>1.7799999999999999E-3</c:v>
                </c:pt>
                <c:pt idx="63" formatCode="General">
                  <c:v>1.8297999999999999E-3</c:v>
                </c:pt>
                <c:pt idx="64" formatCode="General">
                  <c:v>1.9239999999999999E-3</c:v>
                </c:pt>
                <c:pt idx="65">
                  <c:v>-4.2037000000000001E-6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675-B905-65C106BA69D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DIC'!$CX$2:$CX$67</c:f>
              <c:numCache>
                <c:formatCode>0.00E+00</c:formatCode>
                <c:ptCount val="66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  <c:pt idx="15" formatCode="General">
                  <c:v>3.9854000000000002E-4</c:v>
                </c:pt>
                <c:pt idx="16" formatCode="General">
                  <c:v>4.2480000000000003E-4</c:v>
                </c:pt>
                <c:pt idx="17" formatCode="General">
                  <c:v>4.5469E-4</c:v>
                </c:pt>
                <c:pt idx="18" formatCode="General">
                  <c:v>4.8056999999999999E-4</c:v>
                </c:pt>
                <c:pt idx="19" formatCode="General">
                  <c:v>5.0816000000000001E-4</c:v>
                </c:pt>
                <c:pt idx="20" formatCode="General">
                  <c:v>5.3510999999999999E-4</c:v>
                </c:pt>
                <c:pt idx="21" formatCode="General">
                  <c:v>5.6362999999999997E-4</c:v>
                </c:pt>
                <c:pt idx="22" formatCode="General">
                  <c:v>5.8962999999999995E-4</c:v>
                </c:pt>
                <c:pt idx="23" formatCode="General">
                  <c:v>6.1739E-4</c:v>
                </c:pt>
                <c:pt idx="24" formatCode="General">
                  <c:v>6.4561000000000002E-4</c:v>
                </c:pt>
                <c:pt idx="25" formatCode="General">
                  <c:v>6.7334000000000003E-4</c:v>
                </c:pt>
                <c:pt idx="26" formatCode="General">
                  <c:v>6.9956E-4</c:v>
                </c:pt>
                <c:pt idx="27" formatCode="General">
                  <c:v>7.2738000000000002E-4</c:v>
                </c:pt>
                <c:pt idx="28" formatCode="General">
                  <c:v>7.5544000000000002E-4</c:v>
                </c:pt>
                <c:pt idx="29" formatCode="General">
                  <c:v>7.8357000000000003E-4</c:v>
                </c:pt>
                <c:pt idx="30" formatCode="General">
                  <c:v>8.1044000000000005E-4</c:v>
                </c:pt>
                <c:pt idx="31" formatCode="General">
                  <c:v>8.4011999999999997E-4</c:v>
                </c:pt>
                <c:pt idx="32" formatCode="General">
                  <c:v>8.6766999999999996E-4</c:v>
                </c:pt>
                <c:pt idx="33" formatCode="General">
                  <c:v>8.9528999999999997E-4</c:v>
                </c:pt>
                <c:pt idx="34" formatCode="General">
                  <c:v>9.2356000000000003E-4</c:v>
                </c:pt>
                <c:pt idx="35" formatCode="General">
                  <c:v>9.5102000000000001E-4</c:v>
                </c:pt>
                <c:pt idx="36" formatCode="General">
                  <c:v>9.8035000000000006E-4</c:v>
                </c:pt>
                <c:pt idx="37" formatCode="General">
                  <c:v>1.0093999999999999E-3</c:v>
                </c:pt>
                <c:pt idx="38" formatCode="General">
                  <c:v>1.0383E-3</c:v>
                </c:pt>
                <c:pt idx="39" formatCode="General">
                  <c:v>1.0671000000000001E-3</c:v>
                </c:pt>
                <c:pt idx="40" formatCode="General">
                  <c:v>1.0969E-3</c:v>
                </c:pt>
                <c:pt idx="41" formatCode="General">
                  <c:v>1.1257000000000001E-3</c:v>
                </c:pt>
                <c:pt idx="42" formatCode="General">
                  <c:v>1.1543E-3</c:v>
                </c:pt>
                <c:pt idx="43" formatCode="General">
                  <c:v>1.1850000000000001E-3</c:v>
                </c:pt>
                <c:pt idx="44" formatCode="General">
                  <c:v>1.2137000000000001E-3</c:v>
                </c:pt>
                <c:pt idx="45" formatCode="General">
                  <c:v>1.2417999999999999E-3</c:v>
                </c:pt>
                <c:pt idx="46" formatCode="General">
                  <c:v>1.2704999999999999E-3</c:v>
                </c:pt>
                <c:pt idx="47" formatCode="General">
                  <c:v>1.2964999999999999E-3</c:v>
                </c:pt>
                <c:pt idx="48" formatCode="General">
                  <c:v>1.3246E-3</c:v>
                </c:pt>
                <c:pt idx="49" formatCode="General">
                  <c:v>1.3507E-3</c:v>
                </c:pt>
                <c:pt idx="50" formatCode="General">
                  <c:v>1.3761999999999999E-3</c:v>
                </c:pt>
                <c:pt idx="51" formatCode="General">
                  <c:v>1.4017999999999999E-3</c:v>
                </c:pt>
                <c:pt idx="52" formatCode="General">
                  <c:v>1.4285999999999999E-3</c:v>
                </c:pt>
                <c:pt idx="53" formatCode="General">
                  <c:v>1.4580999999999999E-3</c:v>
                </c:pt>
                <c:pt idx="54" formatCode="General">
                  <c:v>1.487E-3</c:v>
                </c:pt>
                <c:pt idx="55" formatCode="General">
                  <c:v>1.5169000000000001E-3</c:v>
                </c:pt>
                <c:pt idx="56" formatCode="General">
                  <c:v>1.5462E-3</c:v>
                </c:pt>
                <c:pt idx="57" formatCode="General">
                  <c:v>1.5778000000000001E-3</c:v>
                </c:pt>
                <c:pt idx="58" formatCode="General">
                  <c:v>1.6103999999999999E-3</c:v>
                </c:pt>
                <c:pt idx="59" formatCode="General">
                  <c:v>1.6425000000000001E-3</c:v>
                </c:pt>
                <c:pt idx="60" formatCode="General">
                  <c:v>1.6756E-3</c:v>
                </c:pt>
                <c:pt idx="61" formatCode="General">
                  <c:v>1.7106000000000001E-3</c:v>
                </c:pt>
                <c:pt idx="62" formatCode="General">
                  <c:v>1.7496E-3</c:v>
                </c:pt>
                <c:pt idx="63" formatCode="General">
                  <c:v>1.7968999999999999E-3</c:v>
                </c:pt>
                <c:pt idx="64" formatCode="General">
                  <c:v>1.8929000000000001E-3</c:v>
                </c:pt>
                <c:pt idx="65">
                  <c:v>3.6837E-5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675-B905-65C106BA69D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DIC'!$CY$2:$CY$67</c:f>
              <c:numCache>
                <c:formatCode>0.00E+00</c:formatCode>
                <c:ptCount val="66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  <c:pt idx="15" formatCode="General">
                  <c:v>3.9311000000000001E-4</c:v>
                </c:pt>
                <c:pt idx="16" formatCode="General">
                  <c:v>4.1895000000000002E-4</c:v>
                </c:pt>
                <c:pt idx="17" formatCode="General">
                  <c:v>4.4855999999999997E-4</c:v>
                </c:pt>
                <c:pt idx="18" formatCode="General">
                  <c:v>4.7406E-4</c:v>
                </c:pt>
                <c:pt idx="19" formatCode="General">
                  <c:v>5.0124000000000002E-4</c:v>
                </c:pt>
                <c:pt idx="20" formatCode="General">
                  <c:v>5.2791000000000003E-4</c:v>
                </c:pt>
                <c:pt idx="21" formatCode="General">
                  <c:v>5.5590999999999995E-4</c:v>
                </c:pt>
                <c:pt idx="22" formatCode="General">
                  <c:v>5.8146999999999995E-4</c:v>
                </c:pt>
                <c:pt idx="23" formatCode="General">
                  <c:v>6.0888999999999995E-4</c:v>
                </c:pt>
                <c:pt idx="24" formatCode="General">
                  <c:v>6.3652999999999995E-4</c:v>
                </c:pt>
                <c:pt idx="25" formatCode="General">
                  <c:v>6.6408000000000005E-4</c:v>
                </c:pt>
                <c:pt idx="26" formatCode="General">
                  <c:v>6.8973999999999999E-4</c:v>
                </c:pt>
                <c:pt idx="27" formatCode="General">
                  <c:v>7.1748999999999999E-4</c:v>
                </c:pt>
                <c:pt idx="28" formatCode="General">
                  <c:v>7.4512999999999999E-4</c:v>
                </c:pt>
                <c:pt idx="29" formatCode="General">
                  <c:v>7.7300000000000003E-4</c:v>
                </c:pt>
                <c:pt idx="30" formatCode="General">
                  <c:v>7.9931999999999996E-4</c:v>
                </c:pt>
                <c:pt idx="31" formatCode="General">
                  <c:v>8.2874999999999995E-4</c:v>
                </c:pt>
                <c:pt idx="32" formatCode="General">
                  <c:v>8.5579000000000004E-4</c:v>
                </c:pt>
                <c:pt idx="33" formatCode="General">
                  <c:v>8.8301999999999999E-4</c:v>
                </c:pt>
                <c:pt idx="34" formatCode="General">
                  <c:v>9.1096000000000005E-4</c:v>
                </c:pt>
                <c:pt idx="35" formatCode="General">
                  <c:v>9.3809999999999998E-4</c:v>
                </c:pt>
                <c:pt idx="36" formatCode="General">
                  <c:v>9.6694999999999995E-4</c:v>
                </c:pt>
                <c:pt idx="37" formatCode="General">
                  <c:v>9.9587000000000005E-4</c:v>
                </c:pt>
                <c:pt idx="38" formatCode="General">
                  <c:v>1.0242999999999999E-3</c:v>
                </c:pt>
                <c:pt idx="39" formatCode="General">
                  <c:v>1.0526999999999999E-3</c:v>
                </c:pt>
                <c:pt idx="40" formatCode="General">
                  <c:v>1.0820000000000001E-3</c:v>
                </c:pt>
                <c:pt idx="41" formatCode="General">
                  <c:v>1.1104999999999999E-3</c:v>
                </c:pt>
                <c:pt idx="42" formatCode="General">
                  <c:v>1.1386E-3</c:v>
                </c:pt>
                <c:pt idx="43" formatCode="General">
                  <c:v>1.1689999999999999E-3</c:v>
                </c:pt>
                <c:pt idx="44" formatCode="General">
                  <c:v>1.1972E-3</c:v>
                </c:pt>
                <c:pt idx="45" formatCode="General">
                  <c:v>1.2251E-3</c:v>
                </c:pt>
                <c:pt idx="46" formatCode="General">
                  <c:v>1.2534E-3</c:v>
                </c:pt>
                <c:pt idx="47" formatCode="General">
                  <c:v>1.279E-3</c:v>
                </c:pt>
                <c:pt idx="48" formatCode="General">
                  <c:v>1.3068000000000001E-3</c:v>
                </c:pt>
                <c:pt idx="49" formatCode="General">
                  <c:v>1.3324999999999999E-3</c:v>
                </c:pt>
                <c:pt idx="50" formatCode="General">
                  <c:v>1.3577999999999999E-3</c:v>
                </c:pt>
                <c:pt idx="51" formatCode="General">
                  <c:v>1.3831E-3</c:v>
                </c:pt>
                <c:pt idx="52" formatCode="General">
                  <c:v>1.4094999999999999E-3</c:v>
                </c:pt>
                <c:pt idx="53" formatCode="General">
                  <c:v>1.4385999999999999E-3</c:v>
                </c:pt>
                <c:pt idx="54" formatCode="General">
                  <c:v>1.4672000000000001E-3</c:v>
                </c:pt>
                <c:pt idx="55" formatCode="General">
                  <c:v>1.4966999999999999E-3</c:v>
                </c:pt>
                <c:pt idx="56" formatCode="General">
                  <c:v>1.5257000000000001E-3</c:v>
                </c:pt>
                <c:pt idx="57" formatCode="General">
                  <c:v>1.5567999999999999E-3</c:v>
                </c:pt>
                <c:pt idx="58" formatCode="General">
                  <c:v>1.5892E-3</c:v>
                </c:pt>
                <c:pt idx="59" formatCode="General">
                  <c:v>1.6207999999999999E-3</c:v>
                </c:pt>
                <c:pt idx="60" formatCode="General">
                  <c:v>1.6535E-3</c:v>
                </c:pt>
                <c:pt idx="61" formatCode="General">
                  <c:v>1.6881000000000001E-3</c:v>
                </c:pt>
                <c:pt idx="62" formatCode="General">
                  <c:v>1.7275999999999999E-3</c:v>
                </c:pt>
                <c:pt idx="63" formatCode="General">
                  <c:v>1.774E-3</c:v>
                </c:pt>
                <c:pt idx="64" formatCode="General">
                  <c:v>1.8722000000000001E-3</c:v>
                </c:pt>
                <c:pt idx="65">
                  <c:v>-1.6889E-5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675-B905-65C106BA69D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DIC'!$CZ$2:$CZ$67</c:f>
              <c:numCache>
                <c:formatCode>0.00E+00</c:formatCode>
                <c:ptCount val="66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  <c:pt idx="15" formatCode="General">
                  <c:v>3.8212000000000001E-4</c:v>
                </c:pt>
                <c:pt idx="16" formatCode="General">
                  <c:v>4.0715E-4</c:v>
                </c:pt>
                <c:pt idx="17" formatCode="General">
                  <c:v>4.3606999999999999E-4</c:v>
                </c:pt>
                <c:pt idx="18" formatCode="General">
                  <c:v>4.6054000000000001E-4</c:v>
                </c:pt>
                <c:pt idx="19" formatCode="General">
                  <c:v>4.8689000000000002E-4</c:v>
                </c:pt>
                <c:pt idx="20" formatCode="General">
                  <c:v>5.1294000000000003E-4</c:v>
                </c:pt>
                <c:pt idx="21" formatCode="General">
                  <c:v>5.3987000000000002E-4</c:v>
                </c:pt>
                <c:pt idx="22" formatCode="General">
                  <c:v>5.6481000000000001E-4</c:v>
                </c:pt>
                <c:pt idx="23" formatCode="General">
                  <c:v>5.9157000000000003E-4</c:v>
                </c:pt>
                <c:pt idx="24" formatCode="General">
                  <c:v>6.1846999999999998E-4</c:v>
                </c:pt>
                <c:pt idx="25" formatCode="General">
                  <c:v>6.4513999999999999E-4</c:v>
                </c:pt>
                <c:pt idx="26" formatCode="General">
                  <c:v>6.7024999999999995E-4</c:v>
                </c:pt>
                <c:pt idx="27" formatCode="General">
                  <c:v>6.9735000000000001E-4</c:v>
                </c:pt>
                <c:pt idx="28" formatCode="General">
                  <c:v>7.2420999999999998E-4</c:v>
                </c:pt>
                <c:pt idx="29" formatCode="General">
                  <c:v>7.5133000000000003E-4</c:v>
                </c:pt>
                <c:pt idx="30" formatCode="General">
                  <c:v>7.7684E-4</c:v>
                </c:pt>
                <c:pt idx="31" formatCode="General">
                  <c:v>8.0531999999999999E-4</c:v>
                </c:pt>
                <c:pt idx="32" formatCode="General">
                  <c:v>8.3155999999999996E-4</c:v>
                </c:pt>
                <c:pt idx="33" formatCode="General">
                  <c:v>8.5789000000000004E-4</c:v>
                </c:pt>
                <c:pt idx="34" formatCode="General">
                  <c:v>8.8548999999999995E-4</c:v>
                </c:pt>
                <c:pt idx="35" formatCode="General">
                  <c:v>9.1168E-4</c:v>
                </c:pt>
                <c:pt idx="36" formatCode="General">
                  <c:v>9.3985E-4</c:v>
                </c:pt>
                <c:pt idx="37" formatCode="General">
                  <c:v>9.6818000000000002E-4</c:v>
                </c:pt>
                <c:pt idx="38" formatCode="General">
                  <c:v>9.9562999999999995E-4</c:v>
                </c:pt>
                <c:pt idx="39" formatCode="General">
                  <c:v>1.0234E-3</c:v>
                </c:pt>
                <c:pt idx="40" formatCode="General">
                  <c:v>1.0517E-3</c:v>
                </c:pt>
                <c:pt idx="41" formatCode="General">
                  <c:v>1.0792E-3</c:v>
                </c:pt>
                <c:pt idx="42" formatCode="General">
                  <c:v>1.1062999999999999E-3</c:v>
                </c:pt>
                <c:pt idx="43" formatCode="General">
                  <c:v>1.1366E-3</c:v>
                </c:pt>
                <c:pt idx="44" formatCode="General">
                  <c:v>1.1638E-3</c:v>
                </c:pt>
                <c:pt idx="45" formatCode="General">
                  <c:v>1.191E-3</c:v>
                </c:pt>
                <c:pt idx="46" formatCode="General">
                  <c:v>1.2186E-3</c:v>
                </c:pt>
                <c:pt idx="47" formatCode="General">
                  <c:v>1.2432000000000001E-3</c:v>
                </c:pt>
                <c:pt idx="48" formatCode="General">
                  <c:v>1.2704999999999999E-3</c:v>
                </c:pt>
                <c:pt idx="49" formatCode="General">
                  <c:v>1.2955E-3</c:v>
                </c:pt>
                <c:pt idx="50" formatCode="General">
                  <c:v>1.3194999999999999E-3</c:v>
                </c:pt>
                <c:pt idx="51" formatCode="General">
                  <c:v>1.3447000000000001E-3</c:v>
                </c:pt>
                <c:pt idx="52" formatCode="General">
                  <c:v>1.3703000000000001E-3</c:v>
                </c:pt>
                <c:pt idx="53" formatCode="General">
                  <c:v>1.3986000000000001E-3</c:v>
                </c:pt>
                <c:pt idx="54" formatCode="General">
                  <c:v>1.4262999999999999E-3</c:v>
                </c:pt>
                <c:pt idx="55" formatCode="General">
                  <c:v>1.4549000000000001E-3</c:v>
                </c:pt>
                <c:pt idx="56" formatCode="General">
                  <c:v>1.4829000000000001E-3</c:v>
                </c:pt>
                <c:pt idx="57" formatCode="General">
                  <c:v>1.5129E-3</c:v>
                </c:pt>
                <c:pt idx="58" formatCode="General">
                  <c:v>1.5447E-3</c:v>
                </c:pt>
                <c:pt idx="59" formatCode="General">
                  <c:v>1.5754E-3</c:v>
                </c:pt>
                <c:pt idx="60" formatCode="General">
                  <c:v>1.6076E-3</c:v>
                </c:pt>
                <c:pt idx="61" formatCode="General">
                  <c:v>1.6410999999999999E-3</c:v>
                </c:pt>
                <c:pt idx="62" formatCode="General">
                  <c:v>1.6815999999999999E-3</c:v>
                </c:pt>
                <c:pt idx="63" formatCode="General">
                  <c:v>1.7282E-3</c:v>
                </c:pt>
                <c:pt idx="64" formatCode="General">
                  <c:v>1.8320999999999999E-3</c:v>
                </c:pt>
                <c:pt idx="65">
                  <c:v>-9.7371E-5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C-4675-B905-65C106BA69D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DIC'!$DA$2:$DA$67</c:f>
              <c:numCache>
                <c:formatCode>0.00E+00</c:formatCode>
                <c:ptCount val="66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  <c:pt idx="15" formatCode="General">
                  <c:v>3.7259000000000001E-4</c:v>
                </c:pt>
                <c:pt idx="16" formatCode="General">
                  <c:v>3.9706000000000002E-4</c:v>
                </c:pt>
                <c:pt idx="17" formatCode="General">
                  <c:v>4.2527999999999999E-4</c:v>
                </c:pt>
                <c:pt idx="18" formatCode="General">
                  <c:v>4.4893999999999999E-4</c:v>
                </c:pt>
                <c:pt idx="19" formatCode="General">
                  <c:v>4.7448E-4</c:v>
                </c:pt>
                <c:pt idx="20" formatCode="General">
                  <c:v>5.0033E-4</c:v>
                </c:pt>
                <c:pt idx="21" formatCode="General">
                  <c:v>5.2632999999999998E-4</c:v>
                </c:pt>
                <c:pt idx="22" formatCode="General">
                  <c:v>5.5068000000000001E-4</c:v>
                </c:pt>
                <c:pt idx="23" formatCode="General">
                  <c:v>5.7697E-4</c:v>
                </c:pt>
                <c:pt idx="24" formatCode="General">
                  <c:v>6.0351999999999997E-4</c:v>
                </c:pt>
                <c:pt idx="25" formatCode="General">
                  <c:v>6.2892000000000004E-4</c:v>
                </c:pt>
                <c:pt idx="26" formatCode="General">
                  <c:v>6.5404000000000005E-4</c:v>
                </c:pt>
                <c:pt idx="27" formatCode="General">
                  <c:v>6.7995999999999996E-4</c:v>
                </c:pt>
                <c:pt idx="28" formatCode="General">
                  <c:v>7.0622999999999997E-4</c:v>
                </c:pt>
                <c:pt idx="29" formatCode="General">
                  <c:v>7.3253000000000001E-4</c:v>
                </c:pt>
                <c:pt idx="30" formatCode="General">
                  <c:v>7.5789E-4</c:v>
                </c:pt>
                <c:pt idx="31" formatCode="General">
                  <c:v>7.8507999999999996E-4</c:v>
                </c:pt>
                <c:pt idx="32" formatCode="General">
                  <c:v>8.1086999999999999E-4</c:v>
                </c:pt>
                <c:pt idx="33" formatCode="General">
                  <c:v>8.3651000000000005E-4</c:v>
                </c:pt>
                <c:pt idx="34" formatCode="General">
                  <c:v>8.6373000000000005E-4</c:v>
                </c:pt>
                <c:pt idx="35" formatCode="General">
                  <c:v>8.8889000000000004E-4</c:v>
                </c:pt>
                <c:pt idx="36" formatCode="General">
                  <c:v>9.1664999999999997E-4</c:v>
                </c:pt>
                <c:pt idx="37" formatCode="General">
                  <c:v>9.4377999999999997E-4</c:v>
                </c:pt>
                <c:pt idx="38" formatCode="General">
                  <c:v>9.7092000000000001E-4</c:v>
                </c:pt>
                <c:pt idx="39" formatCode="General">
                  <c:v>9.9796999999999993E-4</c:v>
                </c:pt>
                <c:pt idx="40" formatCode="General">
                  <c:v>1.0256E-3</c:v>
                </c:pt>
                <c:pt idx="41" formatCode="General">
                  <c:v>1.0521E-3</c:v>
                </c:pt>
                <c:pt idx="42" formatCode="General">
                  <c:v>1.0788E-3</c:v>
                </c:pt>
                <c:pt idx="43" formatCode="General">
                  <c:v>1.1081999999999999E-3</c:v>
                </c:pt>
                <c:pt idx="44" formatCode="General">
                  <c:v>1.1348E-3</c:v>
                </c:pt>
                <c:pt idx="45" formatCode="General">
                  <c:v>1.1609999999999999E-3</c:v>
                </c:pt>
                <c:pt idx="46" formatCode="General">
                  <c:v>1.188E-3</c:v>
                </c:pt>
                <c:pt idx="47" formatCode="General">
                  <c:v>1.2114000000000001E-3</c:v>
                </c:pt>
                <c:pt idx="48" formatCode="General">
                  <c:v>1.2382000000000001E-3</c:v>
                </c:pt>
                <c:pt idx="49" formatCode="General">
                  <c:v>1.2625E-3</c:v>
                </c:pt>
                <c:pt idx="50" formatCode="General">
                  <c:v>1.2857999999999999E-3</c:v>
                </c:pt>
                <c:pt idx="51" formatCode="General">
                  <c:v>1.3102999999999999E-3</c:v>
                </c:pt>
                <c:pt idx="52" formatCode="General">
                  <c:v>1.335E-3</c:v>
                </c:pt>
                <c:pt idx="53" formatCode="General">
                  <c:v>1.3629E-3</c:v>
                </c:pt>
                <c:pt idx="54" formatCode="General">
                  <c:v>1.3894999999999999E-3</c:v>
                </c:pt>
                <c:pt idx="55" formatCode="General">
                  <c:v>1.4170999999999999E-3</c:v>
                </c:pt>
                <c:pt idx="56" formatCode="General">
                  <c:v>1.4444E-3</c:v>
                </c:pt>
                <c:pt idx="57" formatCode="General">
                  <c:v>1.4735E-3</c:v>
                </c:pt>
                <c:pt idx="58" formatCode="General">
                  <c:v>1.5042E-3</c:v>
                </c:pt>
                <c:pt idx="59" formatCode="General">
                  <c:v>1.5338999999999999E-3</c:v>
                </c:pt>
                <c:pt idx="60" formatCode="General">
                  <c:v>1.5646E-3</c:v>
                </c:pt>
                <c:pt idx="61" formatCode="General">
                  <c:v>1.5968E-3</c:v>
                </c:pt>
                <c:pt idx="62" formatCode="General">
                  <c:v>1.6375000000000001E-3</c:v>
                </c:pt>
                <c:pt idx="63" formatCode="General">
                  <c:v>1.6844E-3</c:v>
                </c:pt>
                <c:pt idx="64" formatCode="General">
                  <c:v>1.7928E-3</c:v>
                </c:pt>
                <c:pt idx="65">
                  <c:v>3.8166E-5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C-4675-B905-65C106BA69D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DIC'!$DB$2:$DB$67</c:f>
              <c:numCache>
                <c:formatCode>0.00E+00</c:formatCode>
                <c:ptCount val="66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  <c:pt idx="15" formatCode="General">
                  <c:v>3.6477999999999999E-4</c:v>
                </c:pt>
                <c:pt idx="16" formatCode="General">
                  <c:v>3.8885999999999999E-4</c:v>
                </c:pt>
                <c:pt idx="17" formatCode="General">
                  <c:v>4.1643000000000002E-4</c:v>
                </c:pt>
                <c:pt idx="18" formatCode="General">
                  <c:v>4.3965999999999997E-4</c:v>
                </c:pt>
                <c:pt idx="19" formatCode="General">
                  <c:v>4.6472000000000001E-4</c:v>
                </c:pt>
                <c:pt idx="20" formatCode="General">
                  <c:v>4.9008000000000005E-4</c:v>
                </c:pt>
                <c:pt idx="21" formatCode="General">
                  <c:v>5.1544000000000004E-4</c:v>
                </c:pt>
                <c:pt idx="22" formatCode="General">
                  <c:v>5.3941999999999998E-4</c:v>
                </c:pt>
                <c:pt idx="23" formatCode="General">
                  <c:v>5.6515999999999999E-4</c:v>
                </c:pt>
                <c:pt idx="24" formatCode="General">
                  <c:v>5.9121E-4</c:v>
                </c:pt>
                <c:pt idx="25" formatCode="General">
                  <c:v>6.1598000000000002E-4</c:v>
                </c:pt>
                <c:pt idx="26" formatCode="General">
                  <c:v>6.4066999999999998E-4</c:v>
                </c:pt>
                <c:pt idx="27" formatCode="General">
                  <c:v>6.6567999999999998E-4</c:v>
                </c:pt>
                <c:pt idx="28" formatCode="General">
                  <c:v>6.9165999999999997E-4</c:v>
                </c:pt>
                <c:pt idx="29" formatCode="General">
                  <c:v>7.1719999999999998E-4</c:v>
                </c:pt>
                <c:pt idx="30" formatCode="General">
                  <c:v>7.4235000000000002E-4</c:v>
                </c:pt>
                <c:pt idx="31" formatCode="General">
                  <c:v>7.6880000000000004E-4</c:v>
                </c:pt>
                <c:pt idx="32" formatCode="General">
                  <c:v>7.9427999999999996E-4</c:v>
                </c:pt>
                <c:pt idx="33" formatCode="General">
                  <c:v>8.1946000000000005E-4</c:v>
                </c:pt>
                <c:pt idx="34" formatCode="General">
                  <c:v>8.4601000000000001E-4</c:v>
                </c:pt>
                <c:pt idx="35" formatCode="General">
                  <c:v>8.7049999999999996E-4</c:v>
                </c:pt>
                <c:pt idx="36" formatCode="General">
                  <c:v>8.9769000000000003E-4</c:v>
                </c:pt>
                <c:pt idx="37" formatCode="General">
                  <c:v>9.2400000000000002E-4</c:v>
                </c:pt>
                <c:pt idx="38" formatCode="General">
                  <c:v>9.5091000000000001E-4</c:v>
                </c:pt>
                <c:pt idx="39" formatCode="General">
                  <c:v>9.7725999999999998E-4</c:v>
                </c:pt>
                <c:pt idx="40" formatCode="General">
                  <c:v>1.0045E-3</c:v>
                </c:pt>
                <c:pt idx="41" formatCode="General">
                  <c:v>1.0303000000000001E-3</c:v>
                </c:pt>
                <c:pt idx="42" formatCode="General">
                  <c:v>1.0564999999999999E-3</c:v>
                </c:pt>
                <c:pt idx="43" formatCode="General">
                  <c:v>1.0847000000000001E-3</c:v>
                </c:pt>
                <c:pt idx="44" formatCode="General">
                  <c:v>1.111E-3</c:v>
                </c:pt>
                <c:pt idx="45" formatCode="General">
                  <c:v>1.1366E-3</c:v>
                </c:pt>
                <c:pt idx="46" formatCode="General">
                  <c:v>1.1631E-3</c:v>
                </c:pt>
                <c:pt idx="47" formatCode="General">
                  <c:v>1.1858999999999999E-3</c:v>
                </c:pt>
                <c:pt idx="48" formatCode="General">
                  <c:v>1.2122000000000001E-3</c:v>
                </c:pt>
                <c:pt idx="49" formatCode="General">
                  <c:v>1.2358E-3</c:v>
                </c:pt>
                <c:pt idx="50" formatCode="General">
                  <c:v>1.2587E-3</c:v>
                </c:pt>
                <c:pt idx="51" formatCode="General">
                  <c:v>1.2822E-3</c:v>
                </c:pt>
                <c:pt idx="52" formatCode="General">
                  <c:v>1.3064000000000001E-3</c:v>
                </c:pt>
                <c:pt idx="53" formatCode="General">
                  <c:v>1.3336000000000001E-3</c:v>
                </c:pt>
                <c:pt idx="54" formatCode="General">
                  <c:v>1.3595E-3</c:v>
                </c:pt>
                <c:pt idx="55" formatCode="General">
                  <c:v>1.3864999999999999E-3</c:v>
                </c:pt>
                <c:pt idx="56" formatCode="General">
                  <c:v>1.4131E-3</c:v>
                </c:pt>
                <c:pt idx="57" formatCode="General">
                  <c:v>1.4415999999999999E-3</c:v>
                </c:pt>
                <c:pt idx="58" formatCode="General">
                  <c:v>1.4710999999999999E-3</c:v>
                </c:pt>
                <c:pt idx="59" formatCode="General">
                  <c:v>1.4997000000000001E-3</c:v>
                </c:pt>
                <c:pt idx="60" formatCode="General">
                  <c:v>1.5288000000000001E-3</c:v>
                </c:pt>
                <c:pt idx="61" formatCode="General">
                  <c:v>1.5587999999999999E-3</c:v>
                </c:pt>
                <c:pt idx="62" formatCode="General">
                  <c:v>1.5969000000000001E-3</c:v>
                </c:pt>
                <c:pt idx="63" formatCode="General">
                  <c:v>1.6394999999999999E-3</c:v>
                </c:pt>
                <c:pt idx="64" formatCode="General">
                  <c:v>1.7531999999999999E-3</c:v>
                </c:pt>
                <c:pt idx="65" formatCode="General">
                  <c:v>2.6219999999999998E-4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C-4675-B905-65C106BA69D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DIC'!$DC$2:$DC$67</c:f>
              <c:numCache>
                <c:formatCode>0.00E+00</c:formatCode>
                <c:ptCount val="66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  <c:pt idx="15" formatCode="General">
                  <c:v>3.4744000000000002E-4</c:v>
                </c:pt>
                <c:pt idx="16" formatCode="General">
                  <c:v>3.7052999999999999E-4</c:v>
                </c:pt>
                <c:pt idx="17" formatCode="General">
                  <c:v>3.9638E-4</c:v>
                </c:pt>
                <c:pt idx="18" formatCode="General">
                  <c:v>4.1867E-4</c:v>
                </c:pt>
                <c:pt idx="19" formatCode="General">
                  <c:v>4.4262000000000001E-4</c:v>
                </c:pt>
                <c:pt idx="20" formatCode="General">
                  <c:v>4.6605000000000003E-4</c:v>
                </c:pt>
                <c:pt idx="21" formatCode="General">
                  <c:v>4.9089999999999995E-4</c:v>
                </c:pt>
                <c:pt idx="22" formatCode="General">
                  <c:v>5.1393999999999995E-4</c:v>
                </c:pt>
                <c:pt idx="23" formatCode="General">
                  <c:v>5.3837000000000004E-4</c:v>
                </c:pt>
                <c:pt idx="24" formatCode="General">
                  <c:v>5.6263999999999999E-4</c:v>
                </c:pt>
                <c:pt idx="25" formatCode="General">
                  <c:v>5.8682000000000005E-4</c:v>
                </c:pt>
                <c:pt idx="26" formatCode="General">
                  <c:v>6.0974E-4</c:v>
                </c:pt>
                <c:pt idx="27" formatCode="General">
                  <c:v>6.3358000000000002E-4</c:v>
                </c:pt>
                <c:pt idx="28" formatCode="General">
                  <c:v>6.5872000000000001E-4</c:v>
                </c:pt>
                <c:pt idx="29" formatCode="General">
                  <c:v>6.8263999999999998E-4</c:v>
                </c:pt>
                <c:pt idx="30" formatCode="General">
                  <c:v>7.0642000000000003E-4</c:v>
                </c:pt>
                <c:pt idx="31" formatCode="General">
                  <c:v>7.3183000000000005E-4</c:v>
                </c:pt>
                <c:pt idx="32" formatCode="General">
                  <c:v>7.5588000000000001E-4</c:v>
                </c:pt>
                <c:pt idx="33" formatCode="General">
                  <c:v>7.8014999999999996E-4</c:v>
                </c:pt>
                <c:pt idx="34" formatCode="General">
                  <c:v>8.0475000000000002E-4</c:v>
                </c:pt>
                <c:pt idx="35" formatCode="General">
                  <c:v>8.2852999999999996E-4</c:v>
                </c:pt>
                <c:pt idx="36" formatCode="General">
                  <c:v>8.5393000000000003E-4</c:v>
                </c:pt>
                <c:pt idx="37" formatCode="General">
                  <c:v>8.7927999999999997E-4</c:v>
                </c:pt>
                <c:pt idx="38" formatCode="General">
                  <c:v>9.0463000000000002E-4</c:v>
                </c:pt>
                <c:pt idx="39" formatCode="General">
                  <c:v>9.2964999999999996E-4</c:v>
                </c:pt>
                <c:pt idx="40" formatCode="General">
                  <c:v>9.5569999999999997E-4</c:v>
                </c:pt>
                <c:pt idx="41" formatCode="General">
                  <c:v>9.801600000000001E-4</c:v>
                </c:pt>
                <c:pt idx="42" formatCode="General">
                  <c:v>1.0047999999999999E-3</c:v>
                </c:pt>
                <c:pt idx="43" formatCode="General">
                  <c:v>1.0315000000000001E-3</c:v>
                </c:pt>
                <c:pt idx="44" formatCode="General">
                  <c:v>1.0563E-3</c:v>
                </c:pt>
                <c:pt idx="45" formatCode="General">
                  <c:v>1.0807E-3</c:v>
                </c:pt>
                <c:pt idx="46" formatCode="General">
                  <c:v>1.1057E-3</c:v>
                </c:pt>
                <c:pt idx="47" formatCode="General">
                  <c:v>1.1280000000000001E-3</c:v>
                </c:pt>
                <c:pt idx="48" formatCode="General">
                  <c:v>1.1524E-3</c:v>
                </c:pt>
                <c:pt idx="49" formatCode="General">
                  <c:v>1.1751000000000001E-3</c:v>
                </c:pt>
                <c:pt idx="50" formatCode="General">
                  <c:v>1.1965000000000001E-3</c:v>
                </c:pt>
                <c:pt idx="51" formatCode="General">
                  <c:v>1.2185E-3</c:v>
                </c:pt>
                <c:pt idx="52" formatCode="General">
                  <c:v>1.2413000000000001E-3</c:v>
                </c:pt>
                <c:pt idx="53" formatCode="General">
                  <c:v>1.2666999999999999E-3</c:v>
                </c:pt>
                <c:pt idx="54" formatCode="General">
                  <c:v>1.2909E-3</c:v>
                </c:pt>
                <c:pt idx="55" formatCode="General">
                  <c:v>1.3163999999999999E-3</c:v>
                </c:pt>
                <c:pt idx="56" formatCode="General">
                  <c:v>1.3406E-3</c:v>
                </c:pt>
                <c:pt idx="57" formatCode="General">
                  <c:v>1.3669999999999999E-3</c:v>
                </c:pt>
                <c:pt idx="58" formatCode="General">
                  <c:v>1.3944000000000001E-3</c:v>
                </c:pt>
                <c:pt idx="59" formatCode="General">
                  <c:v>1.4199E-3</c:v>
                </c:pt>
                <c:pt idx="60" formatCode="General">
                  <c:v>1.4457999999999999E-3</c:v>
                </c:pt>
                <c:pt idx="61" formatCode="General">
                  <c:v>1.4702999999999999E-3</c:v>
                </c:pt>
                <c:pt idx="62" formatCode="General">
                  <c:v>1.4898999999999999E-3</c:v>
                </c:pt>
                <c:pt idx="63" formatCode="General">
                  <c:v>1.4931E-3</c:v>
                </c:pt>
                <c:pt idx="64" formatCode="General">
                  <c:v>1.4243999999999999E-3</c:v>
                </c:pt>
                <c:pt idx="65" formatCode="General">
                  <c:v>2.2755E-4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C-4675-B905-65C106BA69D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DIC'!$DD$2:$DD$67</c:f>
              <c:numCache>
                <c:formatCode>0.00E+00</c:formatCode>
                <c:ptCount val="66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  <c:pt idx="15" formatCode="General">
                  <c:v>3.3138999999999998E-4</c:v>
                </c:pt>
                <c:pt idx="16" formatCode="General">
                  <c:v>3.5375000000000001E-4</c:v>
                </c:pt>
                <c:pt idx="17" formatCode="General">
                  <c:v>3.7792000000000001E-4</c:v>
                </c:pt>
                <c:pt idx="18" formatCode="General">
                  <c:v>3.9953999999999999E-4</c:v>
                </c:pt>
                <c:pt idx="19" formatCode="General">
                  <c:v>4.2265E-4</c:v>
                </c:pt>
                <c:pt idx="20" formatCode="General">
                  <c:v>4.4483000000000001E-4</c:v>
                </c:pt>
                <c:pt idx="21" formatCode="General">
                  <c:v>4.6796000000000001E-4</c:v>
                </c:pt>
                <c:pt idx="22" formatCode="General">
                  <c:v>4.9005000000000001E-4</c:v>
                </c:pt>
                <c:pt idx="23" formatCode="General">
                  <c:v>5.1334000000000004E-4</c:v>
                </c:pt>
                <c:pt idx="24" formatCode="General">
                  <c:v>5.3664999999999995E-4</c:v>
                </c:pt>
                <c:pt idx="25" formatCode="General">
                  <c:v>5.5997999999999996E-4</c:v>
                </c:pt>
                <c:pt idx="26" formatCode="General">
                  <c:v>5.8146999999999995E-4</c:v>
                </c:pt>
                <c:pt idx="27" formatCode="General">
                  <c:v>6.0433000000000004E-4</c:v>
                </c:pt>
                <c:pt idx="28" formatCode="General">
                  <c:v>6.2812000000000002E-4</c:v>
                </c:pt>
                <c:pt idx="29" formatCode="General">
                  <c:v>6.5078E-4</c:v>
                </c:pt>
                <c:pt idx="30" formatCode="General">
                  <c:v>6.7341999999999999E-4</c:v>
                </c:pt>
                <c:pt idx="31" formatCode="General">
                  <c:v>6.9795999999999996E-4</c:v>
                </c:pt>
                <c:pt idx="32" formatCode="General">
                  <c:v>7.2048000000000001E-4</c:v>
                </c:pt>
                <c:pt idx="33" formatCode="General">
                  <c:v>7.4377999999999998E-4</c:v>
                </c:pt>
                <c:pt idx="34" formatCode="General">
                  <c:v>7.6745000000000003E-4</c:v>
                </c:pt>
                <c:pt idx="35" formatCode="General">
                  <c:v>7.8989000000000001E-4</c:v>
                </c:pt>
                <c:pt idx="36" formatCode="General">
                  <c:v>8.1408000000000001E-4</c:v>
                </c:pt>
                <c:pt idx="37" formatCode="General">
                  <c:v>8.3836999999999996E-4</c:v>
                </c:pt>
                <c:pt idx="38" formatCode="General">
                  <c:v>8.6249000000000004E-4</c:v>
                </c:pt>
                <c:pt idx="39" formatCode="General">
                  <c:v>8.8668000000000004E-4</c:v>
                </c:pt>
                <c:pt idx="40" formatCode="General">
                  <c:v>9.1116999999999999E-4</c:v>
                </c:pt>
                <c:pt idx="41" formatCode="General">
                  <c:v>9.3419E-4</c:v>
                </c:pt>
                <c:pt idx="42" formatCode="General">
                  <c:v>9.5797999999999999E-4</c:v>
                </c:pt>
                <c:pt idx="43" formatCode="General">
                  <c:v>9.8380999999999989E-4</c:v>
                </c:pt>
                <c:pt idx="44" formatCode="General">
                  <c:v>1.0070000000000001E-3</c:v>
                </c:pt>
                <c:pt idx="45" formatCode="General">
                  <c:v>1.0302E-3</c:v>
                </c:pt>
                <c:pt idx="46" formatCode="General">
                  <c:v>1.0537999999999999E-3</c:v>
                </c:pt>
                <c:pt idx="47" formatCode="General">
                  <c:v>1.0747E-3</c:v>
                </c:pt>
                <c:pt idx="48" formatCode="General">
                  <c:v>1.098E-3</c:v>
                </c:pt>
                <c:pt idx="49" formatCode="General">
                  <c:v>1.1192000000000001E-3</c:v>
                </c:pt>
                <c:pt idx="50" formatCode="General">
                  <c:v>1.1398999999999999E-3</c:v>
                </c:pt>
                <c:pt idx="51" formatCode="General">
                  <c:v>1.1608E-3</c:v>
                </c:pt>
                <c:pt idx="52" formatCode="General">
                  <c:v>1.1820999999999999E-3</c:v>
                </c:pt>
                <c:pt idx="53" formatCode="General">
                  <c:v>1.2064000000000001E-3</c:v>
                </c:pt>
                <c:pt idx="54" formatCode="General">
                  <c:v>1.2289E-3</c:v>
                </c:pt>
                <c:pt idx="55" formatCode="General">
                  <c:v>1.2532999999999999E-3</c:v>
                </c:pt>
                <c:pt idx="56" formatCode="General">
                  <c:v>1.276E-3</c:v>
                </c:pt>
                <c:pt idx="57" formatCode="General">
                  <c:v>1.3009E-3</c:v>
                </c:pt>
                <c:pt idx="58" formatCode="General">
                  <c:v>1.3263999999999999E-3</c:v>
                </c:pt>
                <c:pt idx="59" formatCode="General">
                  <c:v>1.3504000000000001E-3</c:v>
                </c:pt>
                <c:pt idx="60" formatCode="General">
                  <c:v>1.3743E-3</c:v>
                </c:pt>
                <c:pt idx="61" formatCode="General">
                  <c:v>1.3967999999999999E-3</c:v>
                </c:pt>
                <c:pt idx="62" formatCode="General">
                  <c:v>1.4113000000000001E-3</c:v>
                </c:pt>
                <c:pt idx="63" formatCode="General">
                  <c:v>1.4062E-3</c:v>
                </c:pt>
                <c:pt idx="64" formatCode="General">
                  <c:v>1.3190000000000001E-3</c:v>
                </c:pt>
                <c:pt idx="65" formatCode="General">
                  <c:v>1.7378000000000001E-4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C-4675-B905-65C106BA69D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DIC'!$DE$2:$DE$67</c:f>
              <c:numCache>
                <c:formatCode>0.00E+00</c:formatCode>
                <c:ptCount val="66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  <c:pt idx="15" formatCode="General">
                  <c:v>3.1576999999999999E-4</c:v>
                </c:pt>
                <c:pt idx="16" formatCode="General">
                  <c:v>3.3645000000000002E-4</c:v>
                </c:pt>
                <c:pt idx="17" formatCode="General">
                  <c:v>3.6016999999999999E-4</c:v>
                </c:pt>
                <c:pt idx="18" formatCode="General">
                  <c:v>3.8068999999999999E-4</c:v>
                </c:pt>
                <c:pt idx="19" formatCode="General">
                  <c:v>4.0266999999999999E-4</c:v>
                </c:pt>
                <c:pt idx="20" formatCode="General">
                  <c:v>4.2384999999999998E-4</c:v>
                </c:pt>
                <c:pt idx="21" formatCode="General">
                  <c:v>4.4592999999999998E-4</c:v>
                </c:pt>
                <c:pt idx="22" formatCode="General">
                  <c:v>4.6695999999999999E-4</c:v>
                </c:pt>
                <c:pt idx="23" formatCode="General">
                  <c:v>4.8908000000000003E-4</c:v>
                </c:pt>
                <c:pt idx="24" formatCode="General">
                  <c:v>5.1108999999999996E-4</c:v>
                </c:pt>
                <c:pt idx="25" formatCode="General">
                  <c:v>5.3344000000000004E-4</c:v>
                </c:pt>
                <c:pt idx="26" formatCode="General">
                  <c:v>5.5418999999999998E-4</c:v>
                </c:pt>
                <c:pt idx="27" formatCode="General">
                  <c:v>5.7589000000000002E-4</c:v>
                </c:pt>
                <c:pt idx="28" formatCode="General">
                  <c:v>5.9847999999999998E-4</c:v>
                </c:pt>
                <c:pt idx="29" formatCode="General">
                  <c:v>6.2012999999999999E-4</c:v>
                </c:pt>
                <c:pt idx="30" formatCode="General">
                  <c:v>6.4196999999999995E-4</c:v>
                </c:pt>
                <c:pt idx="31" formatCode="General">
                  <c:v>6.6496999999999997E-4</c:v>
                </c:pt>
                <c:pt idx="32" formatCode="General">
                  <c:v>6.8654999999999996E-4</c:v>
                </c:pt>
                <c:pt idx="33" formatCode="General">
                  <c:v>7.0861999999999997E-4</c:v>
                </c:pt>
                <c:pt idx="34" formatCode="General">
                  <c:v>7.3143000000000004E-4</c:v>
                </c:pt>
                <c:pt idx="35" formatCode="General">
                  <c:v>7.5268000000000004E-4</c:v>
                </c:pt>
                <c:pt idx="36" formatCode="General">
                  <c:v>7.7594999999999997E-4</c:v>
                </c:pt>
                <c:pt idx="37" formatCode="General">
                  <c:v>7.9865000000000003E-4</c:v>
                </c:pt>
                <c:pt idx="38" formatCode="General">
                  <c:v>8.2178999999999998E-4</c:v>
                </c:pt>
                <c:pt idx="39" formatCode="General">
                  <c:v>8.4411000000000002E-4</c:v>
                </c:pt>
                <c:pt idx="40" formatCode="General">
                  <c:v>8.6759999999999995E-4</c:v>
                </c:pt>
                <c:pt idx="41" formatCode="General">
                  <c:v>8.8988999999999995E-4</c:v>
                </c:pt>
                <c:pt idx="42" formatCode="General">
                  <c:v>9.1235999999999997E-4</c:v>
                </c:pt>
                <c:pt idx="43" formatCode="General">
                  <c:v>9.3703000000000005E-4</c:v>
                </c:pt>
                <c:pt idx="44" formatCode="General">
                  <c:v>9.5934000000000004E-4</c:v>
                </c:pt>
                <c:pt idx="45" formatCode="General">
                  <c:v>9.8060000000000009E-4</c:v>
                </c:pt>
                <c:pt idx="46" formatCode="General">
                  <c:v>1.0032999999999999E-3</c:v>
                </c:pt>
                <c:pt idx="47" formatCode="General">
                  <c:v>1.0231000000000001E-3</c:v>
                </c:pt>
                <c:pt idx="48" formatCode="General">
                  <c:v>1.0456E-3</c:v>
                </c:pt>
                <c:pt idx="49" formatCode="General">
                  <c:v>1.0656999999999999E-3</c:v>
                </c:pt>
                <c:pt idx="50" formatCode="General">
                  <c:v>1.0854E-3</c:v>
                </c:pt>
                <c:pt idx="51" formatCode="General">
                  <c:v>1.1046999999999999E-3</c:v>
                </c:pt>
                <c:pt idx="52" formatCode="General">
                  <c:v>1.1251E-3</c:v>
                </c:pt>
                <c:pt idx="53" formatCode="General">
                  <c:v>1.1483000000000001E-3</c:v>
                </c:pt>
                <c:pt idx="54" formatCode="General">
                  <c:v>1.1697999999999999E-3</c:v>
                </c:pt>
                <c:pt idx="55" formatCode="General">
                  <c:v>1.1926E-3</c:v>
                </c:pt>
                <c:pt idx="56" formatCode="General">
                  <c:v>1.2141000000000001E-3</c:v>
                </c:pt>
                <c:pt idx="57" formatCode="General">
                  <c:v>1.2375999999999999E-3</c:v>
                </c:pt>
                <c:pt idx="58" formatCode="General">
                  <c:v>1.2616999999999999E-3</c:v>
                </c:pt>
                <c:pt idx="59" formatCode="General">
                  <c:v>1.2846999999999999E-3</c:v>
                </c:pt>
                <c:pt idx="60" formatCode="General">
                  <c:v>1.307E-3</c:v>
                </c:pt>
                <c:pt idx="61" formatCode="General">
                  <c:v>1.3269E-3</c:v>
                </c:pt>
                <c:pt idx="62" formatCode="General">
                  <c:v>1.3404000000000001E-3</c:v>
                </c:pt>
                <c:pt idx="63" formatCode="General">
                  <c:v>1.333E-3</c:v>
                </c:pt>
                <c:pt idx="64" formatCode="General">
                  <c:v>1.23E-3</c:v>
                </c:pt>
                <c:pt idx="65">
                  <c:v>8.3385000000000002E-5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C-4675-B905-65C106BA69D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DIC'!$DF$2:$DF$67</c:f>
              <c:numCache>
                <c:formatCode>0.00E+00</c:formatCode>
                <c:ptCount val="66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  <c:pt idx="15" formatCode="General">
                  <c:v>2.8250999999999998E-4</c:v>
                </c:pt>
                <c:pt idx="16" formatCode="General">
                  <c:v>3.0085000000000002E-4</c:v>
                </c:pt>
                <c:pt idx="17" formatCode="General">
                  <c:v>3.2253000000000002E-4</c:v>
                </c:pt>
                <c:pt idx="18" formatCode="General">
                  <c:v>3.4047E-4</c:v>
                </c:pt>
                <c:pt idx="19" formatCode="General">
                  <c:v>3.6038999999999998E-4</c:v>
                </c:pt>
                <c:pt idx="20" formatCode="General">
                  <c:v>3.7913999999999998E-4</c:v>
                </c:pt>
                <c:pt idx="21" formatCode="General">
                  <c:v>3.9887000000000001E-4</c:v>
                </c:pt>
                <c:pt idx="22" formatCode="General">
                  <c:v>4.1785999999999999E-4</c:v>
                </c:pt>
                <c:pt idx="23" formatCode="General">
                  <c:v>4.3766999999999998E-4</c:v>
                </c:pt>
                <c:pt idx="24" formatCode="General">
                  <c:v>4.5707000000000001E-4</c:v>
                </c:pt>
                <c:pt idx="25" formatCode="General">
                  <c:v>4.7729000000000001E-4</c:v>
                </c:pt>
                <c:pt idx="26" formatCode="General">
                  <c:v>4.9571000000000001E-4</c:v>
                </c:pt>
                <c:pt idx="27" formatCode="General">
                  <c:v>5.1531999999999999E-4</c:v>
                </c:pt>
                <c:pt idx="28" formatCode="General">
                  <c:v>5.3558999999999996E-4</c:v>
                </c:pt>
                <c:pt idx="29" formatCode="General">
                  <c:v>5.5460999999999998E-4</c:v>
                </c:pt>
                <c:pt idx="30" formatCode="General">
                  <c:v>5.7415999999999999E-4</c:v>
                </c:pt>
                <c:pt idx="31" formatCode="General">
                  <c:v>5.9462999999999996E-4</c:v>
                </c:pt>
                <c:pt idx="32" formatCode="General">
                  <c:v>6.1423000000000001E-4</c:v>
                </c:pt>
                <c:pt idx="33" formatCode="General">
                  <c:v>6.3387000000000003E-4</c:v>
                </c:pt>
                <c:pt idx="34" formatCode="General">
                  <c:v>6.5393000000000005E-4</c:v>
                </c:pt>
                <c:pt idx="35" formatCode="General">
                  <c:v>6.7327999999999995E-4</c:v>
                </c:pt>
                <c:pt idx="36" formatCode="General">
                  <c:v>6.9351999999999999E-4</c:v>
                </c:pt>
                <c:pt idx="37" formatCode="General">
                  <c:v>7.1392000000000005E-4</c:v>
                </c:pt>
                <c:pt idx="38" formatCode="General">
                  <c:v>7.3494999999999995E-4</c:v>
                </c:pt>
                <c:pt idx="39" formatCode="General">
                  <c:v>7.5489000000000003E-4</c:v>
                </c:pt>
                <c:pt idx="40" formatCode="General">
                  <c:v>7.7558E-4</c:v>
                </c:pt>
                <c:pt idx="41" formatCode="General">
                  <c:v>7.9544000000000001E-4</c:v>
                </c:pt>
                <c:pt idx="42" formatCode="General">
                  <c:v>8.1539999999999998E-4</c:v>
                </c:pt>
                <c:pt idx="43" formatCode="General">
                  <c:v>8.3776E-4</c:v>
                </c:pt>
                <c:pt idx="44" formatCode="General">
                  <c:v>8.5711000000000001E-4</c:v>
                </c:pt>
                <c:pt idx="45" formatCode="General">
                  <c:v>8.7670000000000001E-4</c:v>
                </c:pt>
                <c:pt idx="46" formatCode="General">
                  <c:v>8.9654000000000003E-4</c:v>
                </c:pt>
                <c:pt idx="47" formatCode="General">
                  <c:v>9.1412999999999998E-4</c:v>
                </c:pt>
                <c:pt idx="48" formatCode="General">
                  <c:v>9.3389000000000005E-4</c:v>
                </c:pt>
                <c:pt idx="49" formatCode="General">
                  <c:v>9.5169000000000004E-4</c:v>
                </c:pt>
                <c:pt idx="50" formatCode="General">
                  <c:v>9.6918000000000004E-4</c:v>
                </c:pt>
                <c:pt idx="51" formatCode="General">
                  <c:v>9.8633000000000011E-4</c:v>
                </c:pt>
                <c:pt idx="52" formatCode="General">
                  <c:v>1.0041E-3</c:v>
                </c:pt>
                <c:pt idx="53" formatCode="General">
                  <c:v>1.0245E-3</c:v>
                </c:pt>
                <c:pt idx="54" formatCode="General">
                  <c:v>1.0434000000000001E-3</c:v>
                </c:pt>
                <c:pt idx="55" formatCode="General">
                  <c:v>1.0640000000000001E-3</c:v>
                </c:pt>
                <c:pt idx="56" formatCode="General">
                  <c:v>1.0826E-3</c:v>
                </c:pt>
                <c:pt idx="57" formatCode="General">
                  <c:v>1.1034E-3</c:v>
                </c:pt>
                <c:pt idx="58" formatCode="General">
                  <c:v>1.1241999999999999E-3</c:v>
                </c:pt>
                <c:pt idx="59" formatCode="General">
                  <c:v>1.1433000000000001E-3</c:v>
                </c:pt>
                <c:pt idx="60" formatCode="General">
                  <c:v>1.1626E-3</c:v>
                </c:pt>
                <c:pt idx="61" formatCode="General">
                  <c:v>1.1797000000000001E-3</c:v>
                </c:pt>
                <c:pt idx="62" formatCode="General">
                  <c:v>1.1904000000000001E-3</c:v>
                </c:pt>
                <c:pt idx="63" formatCode="General">
                  <c:v>1.1795E-3</c:v>
                </c:pt>
                <c:pt idx="64" formatCode="General">
                  <c:v>1.0732999999999999E-3</c:v>
                </c:pt>
                <c:pt idx="65">
                  <c:v>4.9941999999999997E-5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C-4675-B905-65C106BA69D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DIC'!$DG$2:$DG$67</c:f>
              <c:numCache>
                <c:formatCode>0.00E+00</c:formatCode>
                <c:ptCount val="66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  <c:pt idx="15" formatCode="General">
                  <c:v>2.5153000000000003E-4</c:v>
                </c:pt>
                <c:pt idx="16" formatCode="General">
                  <c:v>2.6753999999999998E-4</c:v>
                </c:pt>
                <c:pt idx="17" formatCode="General">
                  <c:v>2.8729E-4</c:v>
                </c:pt>
                <c:pt idx="18" formatCode="General">
                  <c:v>3.0290999999999998E-4</c:v>
                </c:pt>
                <c:pt idx="19" formatCode="General">
                  <c:v>3.2032000000000002E-4</c:v>
                </c:pt>
                <c:pt idx="20" formatCode="General">
                  <c:v>3.3693999999999998E-4</c:v>
                </c:pt>
                <c:pt idx="21" formatCode="General">
                  <c:v>3.5472999999999999E-4</c:v>
                </c:pt>
                <c:pt idx="22" formatCode="General">
                  <c:v>3.7176E-4</c:v>
                </c:pt>
                <c:pt idx="23" formatCode="General">
                  <c:v>3.8928999999999998E-4</c:v>
                </c:pt>
                <c:pt idx="24" formatCode="General">
                  <c:v>4.0586000000000002E-4</c:v>
                </c:pt>
                <c:pt idx="25" formatCode="General">
                  <c:v>4.2443E-4</c:v>
                </c:pt>
                <c:pt idx="26" formatCode="General">
                  <c:v>4.4024999999999999E-4</c:v>
                </c:pt>
                <c:pt idx="27" formatCode="General">
                  <c:v>4.5813000000000001E-4</c:v>
                </c:pt>
                <c:pt idx="28" formatCode="General">
                  <c:v>4.7587999999999998E-4</c:v>
                </c:pt>
                <c:pt idx="29" formatCode="General">
                  <c:v>4.9264999999999997E-4</c:v>
                </c:pt>
                <c:pt idx="30" formatCode="General">
                  <c:v>5.1015999999999995E-4</c:v>
                </c:pt>
                <c:pt idx="31" formatCode="General">
                  <c:v>5.2839E-4</c:v>
                </c:pt>
                <c:pt idx="32" formatCode="General">
                  <c:v>5.4531999999999996E-4</c:v>
                </c:pt>
                <c:pt idx="33" formatCode="General">
                  <c:v>5.6300000000000002E-4</c:v>
                </c:pt>
                <c:pt idx="34" formatCode="General">
                  <c:v>5.8146000000000001E-4</c:v>
                </c:pt>
                <c:pt idx="35" formatCode="General">
                  <c:v>5.9800999999999995E-4</c:v>
                </c:pt>
                <c:pt idx="36" formatCode="General">
                  <c:v>6.1587000000000002E-4</c:v>
                </c:pt>
                <c:pt idx="37" formatCode="General">
                  <c:v>6.3382E-4</c:v>
                </c:pt>
                <c:pt idx="38" formatCode="General">
                  <c:v>6.5275999999999995E-4</c:v>
                </c:pt>
                <c:pt idx="39" formatCode="General">
                  <c:v>6.7100000000000005E-4</c:v>
                </c:pt>
                <c:pt idx="40" formatCode="General">
                  <c:v>6.891E-4</c:v>
                </c:pt>
                <c:pt idx="41" formatCode="General">
                  <c:v>7.0662000000000003E-4</c:v>
                </c:pt>
                <c:pt idx="42" formatCode="General">
                  <c:v>7.2386E-4</c:v>
                </c:pt>
                <c:pt idx="43" formatCode="General">
                  <c:v>7.4405000000000001E-4</c:v>
                </c:pt>
                <c:pt idx="44" formatCode="General">
                  <c:v>7.6174000000000001E-4</c:v>
                </c:pt>
                <c:pt idx="45" formatCode="General">
                  <c:v>7.7853999999999998E-4</c:v>
                </c:pt>
                <c:pt idx="46" formatCode="General">
                  <c:v>7.9622000000000004E-4</c:v>
                </c:pt>
                <c:pt idx="47" formatCode="General">
                  <c:v>8.1209999999999995E-4</c:v>
                </c:pt>
                <c:pt idx="48" formatCode="General">
                  <c:v>8.2936000000000001E-4</c:v>
                </c:pt>
                <c:pt idx="49" formatCode="General">
                  <c:v>8.4570000000000001E-4</c:v>
                </c:pt>
                <c:pt idx="50" formatCode="General">
                  <c:v>8.6083000000000004E-4</c:v>
                </c:pt>
                <c:pt idx="51" formatCode="General">
                  <c:v>8.7582999999999997E-4</c:v>
                </c:pt>
                <c:pt idx="52" formatCode="General">
                  <c:v>8.9154999999999996E-4</c:v>
                </c:pt>
                <c:pt idx="53" formatCode="General">
                  <c:v>9.1001000000000005E-4</c:v>
                </c:pt>
                <c:pt idx="54" formatCode="General">
                  <c:v>9.2685E-4</c:v>
                </c:pt>
                <c:pt idx="55" formatCode="General">
                  <c:v>9.4466999999999999E-4</c:v>
                </c:pt>
                <c:pt idx="56" formatCode="General">
                  <c:v>9.6084000000000002E-4</c:v>
                </c:pt>
                <c:pt idx="57" formatCode="General">
                  <c:v>9.7969000000000007E-4</c:v>
                </c:pt>
                <c:pt idx="58" formatCode="General">
                  <c:v>9.9785E-4</c:v>
                </c:pt>
                <c:pt idx="59" formatCode="General">
                  <c:v>1.0150999999999999E-3</c:v>
                </c:pt>
                <c:pt idx="60" formatCode="General">
                  <c:v>1.0309E-3</c:v>
                </c:pt>
                <c:pt idx="61" formatCode="General">
                  <c:v>1.0460000000000001E-3</c:v>
                </c:pt>
                <c:pt idx="62" formatCode="General">
                  <c:v>1.0558E-3</c:v>
                </c:pt>
                <c:pt idx="63" formatCode="General">
                  <c:v>1.0441999999999999E-3</c:v>
                </c:pt>
                <c:pt idx="64" formatCode="General">
                  <c:v>9.4651999999999996E-4</c:v>
                </c:pt>
                <c:pt idx="65">
                  <c:v>4.6366000000000003E-5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C-4675-B905-65C106B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70176"/>
        <c:axId val="1798679120"/>
      </c:scatterChart>
      <c:valAx>
        <c:axId val="831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8679120"/>
        <c:crosses val="autoZero"/>
        <c:crossBetween val="midCat"/>
      </c:valAx>
      <c:valAx>
        <c:axId val="1798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89079305564949E-2"/>
          <c:y val="1.5284459435606291E-2"/>
          <c:w val="0.88361091946904136"/>
          <c:h val="0.90307379438644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DIC'!$CM$99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DIC'!$CM$100:$CM$107</c:f>
              <c:numCache>
                <c:formatCode>General</c:formatCode>
                <c:ptCount val="8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95-9843-5C27A2EF5C3E}"/>
            </c:ext>
          </c:extLst>
        </c:ser>
        <c:ser>
          <c:idx val="1"/>
          <c:order val="1"/>
          <c:tx>
            <c:strRef>
              <c:f>'tahy DIC'!$CN$99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DIC'!$CN$100:$CN$107</c:f>
              <c:numCache>
                <c:formatCode>General</c:formatCode>
                <c:ptCount val="8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95-9843-5C27A2EF5C3E}"/>
            </c:ext>
          </c:extLst>
        </c:ser>
        <c:ser>
          <c:idx val="2"/>
          <c:order val="2"/>
          <c:tx>
            <c:strRef>
              <c:f>'tahy DIC'!$CO$99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DIC'!$CO$100:$CO$107</c:f>
              <c:numCache>
                <c:formatCode>General</c:formatCode>
                <c:ptCount val="8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95-9843-5C27A2EF5C3E}"/>
            </c:ext>
          </c:extLst>
        </c:ser>
        <c:ser>
          <c:idx val="3"/>
          <c:order val="3"/>
          <c:tx>
            <c:strRef>
              <c:f>'tahy DIC'!$CP$99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DIC'!$CP$100:$CP$107</c:f>
              <c:numCache>
                <c:formatCode>General</c:formatCode>
                <c:ptCount val="8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95-9843-5C27A2EF5C3E}"/>
            </c:ext>
          </c:extLst>
        </c:ser>
        <c:ser>
          <c:idx val="4"/>
          <c:order val="4"/>
          <c:tx>
            <c:strRef>
              <c:f>'tahy DIC'!$CQ$99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DIC'!$CQ$100:$CQ$107</c:f>
              <c:numCache>
                <c:formatCode>General</c:formatCode>
                <c:ptCount val="8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7-4295-9843-5C27A2EF5C3E}"/>
            </c:ext>
          </c:extLst>
        </c:ser>
        <c:ser>
          <c:idx val="5"/>
          <c:order val="5"/>
          <c:tx>
            <c:strRef>
              <c:f>'tahy DIC'!$CR$99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DIC'!$CR$100:$CR$107</c:f>
              <c:numCache>
                <c:formatCode>General</c:formatCode>
                <c:ptCount val="8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7-4295-9843-5C27A2EF5C3E}"/>
            </c:ext>
          </c:extLst>
        </c:ser>
        <c:ser>
          <c:idx val="6"/>
          <c:order val="6"/>
          <c:tx>
            <c:strRef>
              <c:f>'tahy DIC'!$CS$99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DIC'!$CS$100:$CS$107</c:f>
              <c:numCache>
                <c:formatCode>General</c:formatCode>
                <c:ptCount val="8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7-4295-9843-5C27A2EF5C3E}"/>
            </c:ext>
          </c:extLst>
        </c:ser>
        <c:ser>
          <c:idx val="7"/>
          <c:order val="7"/>
          <c:tx>
            <c:strRef>
              <c:f>'tahy DIC'!$CT$99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DIC'!$CT$100:$CT$107</c:f>
              <c:numCache>
                <c:formatCode>General</c:formatCode>
                <c:ptCount val="8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7-4295-9843-5C27A2EF5C3E}"/>
            </c:ext>
          </c:extLst>
        </c:ser>
        <c:ser>
          <c:idx val="8"/>
          <c:order val="8"/>
          <c:tx>
            <c:strRef>
              <c:f>'tahy DIC'!$CU$99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DIC'!$CU$100:$CU$107</c:f>
              <c:numCache>
                <c:formatCode>General</c:formatCode>
                <c:ptCount val="8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7-4295-9843-5C27A2EF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72304"/>
        <c:axId val="1805466992"/>
      </c:scatterChart>
      <c:valAx>
        <c:axId val="210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5466992"/>
        <c:crosses val="autoZero"/>
        <c:crossBetween val="midCat"/>
      </c:valAx>
      <c:valAx>
        <c:axId val="1805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54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DIC'!$CV$117:$CV$136</c:f>
              <c:numCache>
                <c:formatCode>General</c:formatCode>
                <c:ptCount val="20"/>
                <c:pt idx="0" formatCode="0.00E+00">
                  <c:v>2.3076E-18</c:v>
                </c:pt>
                <c:pt idx="1">
                  <c:v>3.2742999999999997E-4</c:v>
                </c:pt>
                <c:pt idx="2">
                  <c:v>6.1275000000000001E-4</c:v>
                </c:pt>
                <c:pt idx="3">
                  <c:v>8.9167999999999995E-4</c:v>
                </c:pt>
                <c:pt idx="4">
                  <c:v>1.2041E-3</c:v>
                </c:pt>
                <c:pt idx="5">
                  <c:v>1.5119E-3</c:v>
                </c:pt>
                <c:pt idx="6">
                  <c:v>1.8087000000000001E-3</c:v>
                </c:pt>
                <c:pt idx="7">
                  <c:v>2.1456000000000001E-3</c:v>
                </c:pt>
                <c:pt idx="8">
                  <c:v>2.4447000000000002E-3</c:v>
                </c:pt>
                <c:pt idx="9">
                  <c:v>2.7640999999999998E-3</c:v>
                </c:pt>
                <c:pt idx="10">
                  <c:v>3.0755000000000001E-3</c:v>
                </c:pt>
                <c:pt idx="11">
                  <c:v>3.3785E-3</c:v>
                </c:pt>
                <c:pt idx="12">
                  <c:v>3.7063999999999999E-3</c:v>
                </c:pt>
                <c:pt idx="13">
                  <c:v>4.019E-3</c:v>
                </c:pt>
                <c:pt idx="14">
                  <c:v>4.3233000000000004E-3</c:v>
                </c:pt>
                <c:pt idx="15">
                  <c:v>4.6293999999999997E-3</c:v>
                </c:pt>
                <c:pt idx="16">
                  <c:v>4.9283E-3</c:v>
                </c:pt>
                <c:pt idx="17">
                  <c:v>5.2795999999999997E-3</c:v>
                </c:pt>
                <c:pt idx="18">
                  <c:v>5.5785000000000001E-3</c:v>
                </c:pt>
                <c:pt idx="19">
                  <c:v>5.9023000000000001E-3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9D2-B9D3-BE56368D8744}"/>
            </c:ext>
          </c:extLst>
        </c:ser>
        <c:ser>
          <c:idx val="1"/>
          <c:order val="1"/>
          <c:tx>
            <c:strRef>
              <c:f>'tahy DIC'!$CW$116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DIC'!$CW$117:$CW$136</c:f>
              <c:numCache>
                <c:formatCode>General</c:formatCode>
                <c:ptCount val="20"/>
                <c:pt idx="0" formatCode="0.00E+00">
                  <c:v>2.6515000000000001E-18</c:v>
                </c:pt>
                <c:pt idx="1">
                  <c:v>5.7574999999999998E-4</c:v>
                </c:pt>
                <c:pt idx="2">
                  <c:v>1.0842E-3</c:v>
                </c:pt>
                <c:pt idx="3">
                  <c:v>1.5781E-3</c:v>
                </c:pt>
                <c:pt idx="4">
                  <c:v>2.1312000000000002E-3</c:v>
                </c:pt>
                <c:pt idx="5">
                  <c:v>2.6627E-3</c:v>
                </c:pt>
                <c:pt idx="6">
                  <c:v>3.1825E-3</c:v>
                </c:pt>
                <c:pt idx="7">
                  <c:v>3.7783999999999999E-3</c:v>
                </c:pt>
                <c:pt idx="8">
                  <c:v>4.3019E-3</c:v>
                </c:pt>
                <c:pt idx="9">
                  <c:v>4.8706000000000001E-3</c:v>
                </c:pt>
                <c:pt idx="10">
                  <c:v>5.4213000000000004E-3</c:v>
                </c:pt>
                <c:pt idx="11">
                  <c:v>5.9579000000000003E-3</c:v>
                </c:pt>
                <c:pt idx="12">
                  <c:v>6.5262000000000002E-3</c:v>
                </c:pt>
                <c:pt idx="13">
                  <c:v>7.0857999999999997E-3</c:v>
                </c:pt>
                <c:pt idx="14">
                  <c:v>7.6290000000000004E-3</c:v>
                </c:pt>
                <c:pt idx="15">
                  <c:v>8.1574999999999998E-3</c:v>
                </c:pt>
                <c:pt idx="16">
                  <c:v>8.6922000000000006E-3</c:v>
                </c:pt>
                <c:pt idx="17">
                  <c:v>9.3030000000000005E-3</c:v>
                </c:pt>
                <c:pt idx="18">
                  <c:v>9.8288000000000004E-3</c:v>
                </c:pt>
                <c:pt idx="19">
                  <c:v>1.0399E-2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9D2-B9D3-BE56368D8744}"/>
            </c:ext>
          </c:extLst>
        </c:ser>
        <c:ser>
          <c:idx val="2"/>
          <c:order val="2"/>
          <c:tx>
            <c:strRef>
              <c:f>'tahy DIC'!$CX$116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DIC'!$CX$117:$CX$136</c:f>
              <c:numCache>
                <c:formatCode>General</c:formatCode>
                <c:ptCount val="20"/>
                <c:pt idx="0" formatCode="0.00E+00">
                  <c:v>1.1158000000000001E-18</c:v>
                </c:pt>
                <c:pt idx="1">
                  <c:v>5.7313999999999998E-4</c:v>
                </c:pt>
                <c:pt idx="2">
                  <c:v>1.0862000000000001E-3</c:v>
                </c:pt>
                <c:pt idx="3">
                  <c:v>1.5854E-3</c:v>
                </c:pt>
                <c:pt idx="4">
                  <c:v>2.1380000000000001E-3</c:v>
                </c:pt>
                <c:pt idx="5">
                  <c:v>2.6684999999999999E-3</c:v>
                </c:pt>
                <c:pt idx="6">
                  <c:v>3.1917999999999998E-3</c:v>
                </c:pt>
                <c:pt idx="7">
                  <c:v>3.7886999999999999E-3</c:v>
                </c:pt>
                <c:pt idx="8">
                  <c:v>4.3169999999999997E-3</c:v>
                </c:pt>
                <c:pt idx="9">
                  <c:v>4.8845E-3</c:v>
                </c:pt>
                <c:pt idx="10">
                  <c:v>5.4343000000000004E-3</c:v>
                </c:pt>
                <c:pt idx="11">
                  <c:v>5.9740000000000001E-3</c:v>
                </c:pt>
                <c:pt idx="12">
                  <c:v>6.5411999999999996E-3</c:v>
                </c:pt>
                <c:pt idx="13">
                  <c:v>7.1009000000000003E-3</c:v>
                </c:pt>
                <c:pt idx="14">
                  <c:v>7.6493000000000004E-3</c:v>
                </c:pt>
                <c:pt idx="15">
                  <c:v>8.1752000000000005E-3</c:v>
                </c:pt>
                <c:pt idx="16">
                  <c:v>8.7138000000000007E-3</c:v>
                </c:pt>
                <c:pt idx="17">
                  <c:v>9.3270999999999996E-3</c:v>
                </c:pt>
                <c:pt idx="18">
                  <c:v>9.8577999999999999E-3</c:v>
                </c:pt>
                <c:pt idx="19">
                  <c:v>1.0423999999999999E-2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9D2-B9D3-BE56368D8744}"/>
            </c:ext>
          </c:extLst>
        </c:ser>
        <c:ser>
          <c:idx val="3"/>
          <c:order val="3"/>
          <c:tx>
            <c:strRef>
              <c:f>'tahy DIC'!$CY$116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DIC'!$CY$117:$CY$136</c:f>
              <c:numCache>
                <c:formatCode>General</c:formatCode>
                <c:ptCount val="20"/>
                <c:pt idx="0" formatCode="0.00E+00">
                  <c:v>9.5350999999999991E-19</c:v>
                </c:pt>
                <c:pt idx="1">
                  <c:v>5.7056999999999995E-4</c:v>
                </c:pt>
                <c:pt idx="2">
                  <c:v>1.0824000000000001E-3</c:v>
                </c:pt>
                <c:pt idx="3">
                  <c:v>1.5816000000000001E-3</c:v>
                </c:pt>
                <c:pt idx="4">
                  <c:v>2.1286999999999999E-3</c:v>
                </c:pt>
                <c:pt idx="5">
                  <c:v>2.6586000000000001E-3</c:v>
                </c:pt>
                <c:pt idx="6">
                  <c:v>3.1811999999999999E-3</c:v>
                </c:pt>
                <c:pt idx="7">
                  <c:v>3.7777000000000002E-3</c:v>
                </c:pt>
                <c:pt idx="8">
                  <c:v>4.3040999999999999E-3</c:v>
                </c:pt>
                <c:pt idx="9">
                  <c:v>4.8700000000000002E-3</c:v>
                </c:pt>
                <c:pt idx="10">
                  <c:v>5.4162999999999998E-3</c:v>
                </c:pt>
                <c:pt idx="11">
                  <c:v>5.9528999999999997E-3</c:v>
                </c:pt>
                <c:pt idx="12">
                  <c:v>6.5187999999999999E-3</c:v>
                </c:pt>
                <c:pt idx="13">
                  <c:v>7.0774000000000002E-3</c:v>
                </c:pt>
                <c:pt idx="14">
                  <c:v>7.6204000000000003E-3</c:v>
                </c:pt>
                <c:pt idx="15">
                  <c:v>8.1472999999999997E-3</c:v>
                </c:pt>
                <c:pt idx="16">
                  <c:v>8.6827999999999992E-3</c:v>
                </c:pt>
                <c:pt idx="17">
                  <c:v>9.2966000000000003E-3</c:v>
                </c:pt>
                <c:pt idx="18">
                  <c:v>9.8251999999999992E-3</c:v>
                </c:pt>
                <c:pt idx="19">
                  <c:v>1.0388E-2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9D2-B9D3-BE56368D8744}"/>
            </c:ext>
          </c:extLst>
        </c:ser>
        <c:ser>
          <c:idx val="4"/>
          <c:order val="4"/>
          <c:tx>
            <c:strRef>
              <c:f>'tahy DIC'!$CZ$116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DIC'!$CZ$117:$CZ$136</c:f>
              <c:numCache>
                <c:formatCode>General</c:formatCode>
                <c:ptCount val="20"/>
                <c:pt idx="0" formatCode="0.00E+00">
                  <c:v>-1.3702E-18</c:v>
                </c:pt>
                <c:pt idx="1">
                  <c:v>5.7607999999999997E-4</c:v>
                </c:pt>
                <c:pt idx="2">
                  <c:v>1.0851000000000001E-3</c:v>
                </c:pt>
                <c:pt idx="3">
                  <c:v>1.5876E-3</c:v>
                </c:pt>
                <c:pt idx="4">
                  <c:v>2.1304000000000002E-3</c:v>
                </c:pt>
                <c:pt idx="5">
                  <c:v>2.6605999999999999E-3</c:v>
                </c:pt>
                <c:pt idx="6">
                  <c:v>3.1879999999999999E-3</c:v>
                </c:pt>
                <c:pt idx="7">
                  <c:v>3.7889E-3</c:v>
                </c:pt>
                <c:pt idx="8">
                  <c:v>4.3153999999999996E-3</c:v>
                </c:pt>
                <c:pt idx="9">
                  <c:v>4.8859999999999997E-3</c:v>
                </c:pt>
                <c:pt idx="10">
                  <c:v>5.4358999999999996E-3</c:v>
                </c:pt>
                <c:pt idx="11">
                  <c:v>5.9664999999999996E-3</c:v>
                </c:pt>
                <c:pt idx="12">
                  <c:v>6.5393999999999999E-3</c:v>
                </c:pt>
                <c:pt idx="13">
                  <c:v>7.0996999999999996E-3</c:v>
                </c:pt>
                <c:pt idx="14">
                  <c:v>7.6432000000000002E-3</c:v>
                </c:pt>
                <c:pt idx="15">
                  <c:v>8.1738000000000002E-3</c:v>
                </c:pt>
                <c:pt idx="16">
                  <c:v>8.7089999999999997E-3</c:v>
                </c:pt>
                <c:pt idx="17">
                  <c:v>9.3276999999999995E-3</c:v>
                </c:pt>
                <c:pt idx="18">
                  <c:v>9.8511999999999992E-3</c:v>
                </c:pt>
                <c:pt idx="19">
                  <c:v>1.0415000000000001E-2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B-49D2-B9D3-BE56368D8744}"/>
            </c:ext>
          </c:extLst>
        </c:ser>
        <c:ser>
          <c:idx val="5"/>
          <c:order val="5"/>
          <c:tx>
            <c:strRef>
              <c:f>'tahy DIC'!$DA$116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DIC'!$DA$117:$DA$136</c:f>
              <c:numCache>
                <c:formatCode>General</c:formatCode>
                <c:ptCount val="20"/>
                <c:pt idx="0" formatCode="0.00E+00">
                  <c:v>-3.0935000000000001E-18</c:v>
                </c:pt>
                <c:pt idx="1">
                  <c:v>5.7629000000000003E-4</c:v>
                </c:pt>
                <c:pt idx="2">
                  <c:v>1.0778000000000001E-3</c:v>
                </c:pt>
                <c:pt idx="3">
                  <c:v>1.5803E-3</c:v>
                </c:pt>
                <c:pt idx="4">
                  <c:v>2.1237999999999999E-3</c:v>
                </c:pt>
                <c:pt idx="5">
                  <c:v>2.6467999999999999E-3</c:v>
                </c:pt>
                <c:pt idx="6">
                  <c:v>3.1779999999999998E-3</c:v>
                </c:pt>
                <c:pt idx="7">
                  <c:v>3.7710999999999999E-3</c:v>
                </c:pt>
                <c:pt idx="8">
                  <c:v>4.3004999999999996E-3</c:v>
                </c:pt>
                <c:pt idx="9">
                  <c:v>4.8659000000000003E-3</c:v>
                </c:pt>
                <c:pt idx="10">
                  <c:v>5.4143999999999998E-3</c:v>
                </c:pt>
                <c:pt idx="11">
                  <c:v>5.9382000000000002E-3</c:v>
                </c:pt>
                <c:pt idx="12">
                  <c:v>6.5215000000000004E-3</c:v>
                </c:pt>
                <c:pt idx="13">
                  <c:v>7.0717000000000002E-3</c:v>
                </c:pt>
                <c:pt idx="14">
                  <c:v>7.6210999999999996E-3</c:v>
                </c:pt>
                <c:pt idx="15">
                  <c:v>8.1440999999999996E-3</c:v>
                </c:pt>
                <c:pt idx="16">
                  <c:v>8.6789999999999992E-3</c:v>
                </c:pt>
                <c:pt idx="17">
                  <c:v>9.2957999999999999E-3</c:v>
                </c:pt>
                <c:pt idx="18">
                  <c:v>9.8128999999999994E-3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B-49D2-B9D3-BE56368D8744}"/>
            </c:ext>
          </c:extLst>
        </c:ser>
        <c:ser>
          <c:idx val="6"/>
          <c:order val="6"/>
          <c:tx>
            <c:strRef>
              <c:f>'tahy DIC'!$DB$116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DIC'!$DB$117:$DB$136</c:f>
              <c:numCache>
                <c:formatCode>General</c:formatCode>
                <c:ptCount val="20"/>
                <c:pt idx="0" formatCode="0.00E+00">
                  <c:v>-6.1792999999999999E-18</c:v>
                </c:pt>
                <c:pt idx="1">
                  <c:v>5.708E-4</c:v>
                </c:pt>
                <c:pt idx="2">
                  <c:v>1.0758E-3</c:v>
                </c:pt>
                <c:pt idx="3">
                  <c:v>1.578E-3</c:v>
                </c:pt>
                <c:pt idx="4">
                  <c:v>2.1251999999999998E-3</c:v>
                </c:pt>
                <c:pt idx="5">
                  <c:v>2.6486000000000001E-3</c:v>
                </c:pt>
                <c:pt idx="6">
                  <c:v>3.1817E-3</c:v>
                </c:pt>
                <c:pt idx="7">
                  <c:v>3.7756999999999999E-3</c:v>
                </c:pt>
                <c:pt idx="8">
                  <c:v>4.3061000000000002E-3</c:v>
                </c:pt>
                <c:pt idx="9">
                  <c:v>4.8665999999999996E-3</c:v>
                </c:pt>
                <c:pt idx="10">
                  <c:v>5.4161000000000001E-3</c:v>
                </c:pt>
                <c:pt idx="11">
                  <c:v>5.9414999999999997E-3</c:v>
                </c:pt>
                <c:pt idx="12">
                  <c:v>6.5312E-3</c:v>
                </c:pt>
                <c:pt idx="13">
                  <c:v>7.0809000000000002E-3</c:v>
                </c:pt>
                <c:pt idx="14">
                  <c:v>7.6331000000000003E-3</c:v>
                </c:pt>
                <c:pt idx="15">
                  <c:v>8.1516000000000002E-3</c:v>
                </c:pt>
                <c:pt idx="16">
                  <c:v>8.6896999999999999E-3</c:v>
                </c:pt>
                <c:pt idx="17">
                  <c:v>9.3056000000000007E-3</c:v>
                </c:pt>
                <c:pt idx="18">
                  <c:v>9.8247999999999999E-3</c:v>
                </c:pt>
                <c:pt idx="19">
                  <c:v>1.0385E-2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B-49D2-B9D3-BE56368D8744}"/>
            </c:ext>
          </c:extLst>
        </c:ser>
        <c:ser>
          <c:idx val="7"/>
          <c:order val="7"/>
          <c:tx>
            <c:strRef>
              <c:f>'tahy DIC'!$DC$116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DIC'!$DC$117:$DC$136</c:f>
              <c:numCache>
                <c:formatCode>General</c:formatCode>
                <c:ptCount val="20"/>
                <c:pt idx="0" formatCode="0.00E+00">
                  <c:v>-9.9468000000000001E-18</c:v>
                </c:pt>
                <c:pt idx="1">
                  <c:v>5.6713E-4</c:v>
                </c:pt>
                <c:pt idx="2">
                  <c:v>1.0755999999999999E-3</c:v>
                </c:pt>
                <c:pt idx="3">
                  <c:v>1.5747999999999999E-3</c:v>
                </c:pt>
                <c:pt idx="4">
                  <c:v>2.1156999999999999E-3</c:v>
                </c:pt>
                <c:pt idx="5">
                  <c:v>2.6354999999999998E-3</c:v>
                </c:pt>
                <c:pt idx="6">
                  <c:v>3.1667000000000002E-3</c:v>
                </c:pt>
                <c:pt idx="7">
                  <c:v>3.7696000000000001E-3</c:v>
                </c:pt>
                <c:pt idx="8">
                  <c:v>4.2975000000000001E-3</c:v>
                </c:pt>
                <c:pt idx="9">
                  <c:v>4.8449000000000001E-3</c:v>
                </c:pt>
                <c:pt idx="10">
                  <c:v>5.3999E-3</c:v>
                </c:pt>
                <c:pt idx="11">
                  <c:v>5.9224999999999998E-3</c:v>
                </c:pt>
                <c:pt idx="12">
                  <c:v>6.5088999999999998E-3</c:v>
                </c:pt>
                <c:pt idx="13">
                  <c:v>7.0653000000000001E-3</c:v>
                </c:pt>
                <c:pt idx="14">
                  <c:v>7.6138000000000004E-3</c:v>
                </c:pt>
                <c:pt idx="15">
                  <c:v>8.1271999999999994E-3</c:v>
                </c:pt>
                <c:pt idx="16">
                  <c:v>8.6672999999999993E-3</c:v>
                </c:pt>
                <c:pt idx="17">
                  <c:v>9.2720000000000007E-3</c:v>
                </c:pt>
                <c:pt idx="18">
                  <c:v>9.7935000000000001E-3</c:v>
                </c:pt>
                <c:pt idx="19">
                  <c:v>1.0354E-2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B-49D2-B9D3-BE56368D8744}"/>
            </c:ext>
          </c:extLst>
        </c:ser>
        <c:ser>
          <c:idx val="8"/>
          <c:order val="8"/>
          <c:tx>
            <c:strRef>
              <c:f>'tahy DIC'!$DD$116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DIC'!$DD$117:$DD$136</c:f>
              <c:numCache>
                <c:formatCode>General</c:formatCode>
                <c:ptCount val="20"/>
                <c:pt idx="0" formatCode="0.00E+00">
                  <c:v>-1.4438E-17</c:v>
                </c:pt>
                <c:pt idx="1">
                  <c:v>5.7242000000000003E-4</c:v>
                </c:pt>
                <c:pt idx="2">
                  <c:v>1.0816999999999999E-3</c:v>
                </c:pt>
                <c:pt idx="3">
                  <c:v>1.5820000000000001E-3</c:v>
                </c:pt>
                <c:pt idx="4">
                  <c:v>2.1209000000000002E-3</c:v>
                </c:pt>
                <c:pt idx="5">
                  <c:v>2.6475000000000001E-3</c:v>
                </c:pt>
                <c:pt idx="6">
                  <c:v>3.1759000000000002E-3</c:v>
                </c:pt>
                <c:pt idx="7">
                  <c:v>3.7808E-3</c:v>
                </c:pt>
                <c:pt idx="8">
                  <c:v>4.3076E-3</c:v>
                </c:pt>
                <c:pt idx="9">
                  <c:v>4.8468000000000001E-3</c:v>
                </c:pt>
                <c:pt idx="10">
                  <c:v>5.4038000000000003E-3</c:v>
                </c:pt>
                <c:pt idx="11">
                  <c:v>5.9245000000000001E-3</c:v>
                </c:pt>
                <c:pt idx="12">
                  <c:v>6.5183999999999997E-3</c:v>
                </c:pt>
                <c:pt idx="13">
                  <c:v>7.0796000000000001E-3</c:v>
                </c:pt>
                <c:pt idx="14">
                  <c:v>7.6236000000000003E-3</c:v>
                </c:pt>
                <c:pt idx="15">
                  <c:v>8.1323000000000003E-3</c:v>
                </c:pt>
                <c:pt idx="16">
                  <c:v>8.6809000000000001E-3</c:v>
                </c:pt>
                <c:pt idx="17">
                  <c:v>9.2741000000000004E-3</c:v>
                </c:pt>
                <c:pt idx="18">
                  <c:v>9.8048000000000007E-3</c:v>
                </c:pt>
                <c:pt idx="19">
                  <c:v>1.0371999999999999E-2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B-49D2-B9D3-BE56368D8744}"/>
            </c:ext>
          </c:extLst>
        </c:ser>
        <c:ser>
          <c:idx val="9"/>
          <c:order val="9"/>
          <c:tx>
            <c:strRef>
              <c:f>'tahy DIC'!$DE$116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DIC'!$DE$117:$DE$136</c:f>
              <c:numCache>
                <c:formatCode>General</c:formatCode>
                <c:ptCount val="20"/>
                <c:pt idx="0" formatCode="0.00E+00">
                  <c:v>-1.6680999999999999E-17</c:v>
                </c:pt>
                <c:pt idx="1">
                  <c:v>5.6557999999999999E-4</c:v>
                </c:pt>
                <c:pt idx="2">
                  <c:v>1.0919E-3</c:v>
                </c:pt>
                <c:pt idx="3">
                  <c:v>1.578E-3</c:v>
                </c:pt>
                <c:pt idx="4">
                  <c:v>2.1262E-3</c:v>
                </c:pt>
                <c:pt idx="5">
                  <c:v>2.6491000000000002E-3</c:v>
                </c:pt>
                <c:pt idx="6">
                  <c:v>3.1876999999999999E-3</c:v>
                </c:pt>
                <c:pt idx="7">
                  <c:v>3.7921999999999999E-3</c:v>
                </c:pt>
                <c:pt idx="8">
                  <c:v>4.3241E-3</c:v>
                </c:pt>
                <c:pt idx="9">
                  <c:v>4.8522000000000001E-3</c:v>
                </c:pt>
                <c:pt idx="10">
                  <c:v>5.4193000000000002E-3</c:v>
                </c:pt>
                <c:pt idx="11">
                  <c:v>5.9363999999999997E-3</c:v>
                </c:pt>
                <c:pt idx="12">
                  <c:v>6.5372E-3</c:v>
                </c:pt>
                <c:pt idx="13">
                  <c:v>7.1034999999999996E-3</c:v>
                </c:pt>
                <c:pt idx="14">
                  <c:v>7.6372999999999996E-3</c:v>
                </c:pt>
                <c:pt idx="15">
                  <c:v>8.1489000000000006E-3</c:v>
                </c:pt>
                <c:pt idx="16">
                  <c:v>8.6826000000000004E-3</c:v>
                </c:pt>
                <c:pt idx="17">
                  <c:v>9.2946000000000001E-3</c:v>
                </c:pt>
                <c:pt idx="18">
                  <c:v>9.8242999999999994E-3</c:v>
                </c:pt>
                <c:pt idx="19">
                  <c:v>1.0390999999999999E-2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8B-49D2-B9D3-BE56368D8744}"/>
            </c:ext>
          </c:extLst>
        </c:ser>
        <c:ser>
          <c:idx val="10"/>
          <c:order val="10"/>
          <c:tx>
            <c:strRef>
              <c:f>'tahy DIC'!$DF$116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DIC'!$DF$117:$DF$136</c:f>
              <c:numCache>
                <c:formatCode>General</c:formatCode>
                <c:ptCount val="20"/>
                <c:pt idx="0" formatCode="0.00E+00">
                  <c:v>-1.2678E-17</c:v>
                </c:pt>
                <c:pt idx="1">
                  <c:v>5.6683999999999999E-4</c:v>
                </c:pt>
                <c:pt idx="2">
                  <c:v>1.0947000000000001E-3</c:v>
                </c:pt>
                <c:pt idx="3">
                  <c:v>1.5801999999999999E-3</c:v>
                </c:pt>
                <c:pt idx="4">
                  <c:v>2.1161000000000001E-3</c:v>
                </c:pt>
                <c:pt idx="5">
                  <c:v>2.6494999999999999E-3</c:v>
                </c:pt>
                <c:pt idx="6">
                  <c:v>3.1722999999999999E-3</c:v>
                </c:pt>
                <c:pt idx="7">
                  <c:v>3.7780000000000001E-3</c:v>
                </c:pt>
                <c:pt idx="8">
                  <c:v>4.3054E-3</c:v>
                </c:pt>
                <c:pt idx="9">
                  <c:v>4.8390999999999998E-3</c:v>
                </c:pt>
                <c:pt idx="10">
                  <c:v>5.4035000000000003E-3</c:v>
                </c:pt>
                <c:pt idx="11">
                  <c:v>5.9220000000000002E-3</c:v>
                </c:pt>
                <c:pt idx="12">
                  <c:v>6.5244999999999999E-3</c:v>
                </c:pt>
                <c:pt idx="13">
                  <c:v>7.0977999999999996E-3</c:v>
                </c:pt>
                <c:pt idx="14">
                  <c:v>7.6187E-3</c:v>
                </c:pt>
                <c:pt idx="15">
                  <c:v>8.1299000000000007E-3</c:v>
                </c:pt>
                <c:pt idx="16">
                  <c:v>8.6575000000000003E-3</c:v>
                </c:pt>
                <c:pt idx="17">
                  <c:v>9.2814999999999998E-3</c:v>
                </c:pt>
                <c:pt idx="18">
                  <c:v>9.7976999999999995E-3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8B-49D2-B9D3-BE56368D8744}"/>
            </c:ext>
          </c:extLst>
        </c:ser>
        <c:ser>
          <c:idx val="11"/>
          <c:order val="11"/>
          <c:tx>
            <c:strRef>
              <c:f>'tahy DIC'!$DG$116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DIC'!$DG$117:$DG$136</c:f>
              <c:numCache>
                <c:formatCode>General</c:formatCode>
                <c:ptCount val="20"/>
                <c:pt idx="0" formatCode="0.00E+00">
                  <c:v>1.0073E-18</c:v>
                </c:pt>
                <c:pt idx="1">
                  <c:v>5.8179E-4</c:v>
                </c:pt>
                <c:pt idx="2">
                  <c:v>1.0878999999999999E-3</c:v>
                </c:pt>
                <c:pt idx="3">
                  <c:v>1.5885000000000001E-3</c:v>
                </c:pt>
                <c:pt idx="4">
                  <c:v>2.1194999999999999E-3</c:v>
                </c:pt>
                <c:pt idx="5">
                  <c:v>2.6765999999999999E-3</c:v>
                </c:pt>
                <c:pt idx="6">
                  <c:v>3.1876000000000001E-3</c:v>
                </c:pt>
                <c:pt idx="7">
                  <c:v>3.7989E-3</c:v>
                </c:pt>
                <c:pt idx="8">
                  <c:v>4.3305000000000001E-3</c:v>
                </c:pt>
                <c:pt idx="9">
                  <c:v>4.8696E-3</c:v>
                </c:pt>
                <c:pt idx="10">
                  <c:v>5.4425000000000003E-3</c:v>
                </c:pt>
                <c:pt idx="11">
                  <c:v>5.9683000000000002E-3</c:v>
                </c:pt>
                <c:pt idx="12">
                  <c:v>6.5642000000000001E-3</c:v>
                </c:pt>
                <c:pt idx="13">
                  <c:v>7.1358000000000003E-3</c:v>
                </c:pt>
                <c:pt idx="14">
                  <c:v>7.6506999999999999E-3</c:v>
                </c:pt>
                <c:pt idx="15">
                  <c:v>8.1797999999999992E-3</c:v>
                </c:pt>
                <c:pt idx="16">
                  <c:v>8.7005999999999993E-3</c:v>
                </c:pt>
                <c:pt idx="17">
                  <c:v>9.3427000000000007E-3</c:v>
                </c:pt>
                <c:pt idx="18">
                  <c:v>9.8505999999999993E-3</c:v>
                </c:pt>
                <c:pt idx="19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8B-49D2-B9D3-BE56368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6944"/>
        <c:axId val="2107859792"/>
      </c:scatterChart>
      <c:valAx>
        <c:axId val="2103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859792"/>
        <c:crosses val="autoZero"/>
        <c:crossBetween val="midCat"/>
      </c:valAx>
      <c:valAx>
        <c:axId val="2107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8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Friction </a:t>
            </a:r>
            <a:r>
              <a:rPr lang="cs-CZ" sz="1400" b="0" i="0" u="none" strike="noStrike" baseline="0">
                <a:effectLst/>
              </a:rPr>
              <a:t>coefficient</a:t>
            </a:r>
            <a:r>
              <a:rPr lang="cs-CZ"/>
              <a:t> of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Tření!$Z$32:$Z$35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plus>
            <c:minus>
              <c:numRef>
                <c:f>Tření!$Z$32:$Z$35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Tření!$X$32:$X$35</c:f>
              <c:strCache>
                <c:ptCount val="4"/>
                <c:pt idx="0">
                  <c:v>Normal</c:v>
                </c:pt>
                <c:pt idx="1">
                  <c:v>Separated</c:v>
                </c:pt>
                <c:pt idx="2">
                  <c:v>Waves</c:v>
                </c:pt>
                <c:pt idx="3">
                  <c:v>Smooth</c:v>
                </c:pt>
              </c:strCache>
            </c:strRef>
          </c:cat>
          <c:val>
            <c:numRef>
              <c:f>Tření!$Y$32:$Y$35</c:f>
              <c:numCache>
                <c:formatCode>General</c:formatCode>
                <c:ptCount val="4"/>
                <c:pt idx="0">
                  <c:v>0.44968156633601886</c:v>
                </c:pt>
                <c:pt idx="1">
                  <c:v>0.5159442910105756</c:v>
                </c:pt>
                <c:pt idx="2">
                  <c:v>0.47970632944966624</c:v>
                </c:pt>
                <c:pt idx="3">
                  <c:v>0.36736757202772691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128-A916-6F01ACA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7424"/>
        <c:axId val="929163648"/>
      </c:barChart>
      <c:catAx>
        <c:axId val="9306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163648"/>
        <c:crosses val="autoZero"/>
        <c:auto val="1"/>
        <c:lblAlgn val="ctr"/>
        <c:lblOffset val="100"/>
        <c:noMultiLvlLbl val="0"/>
      </c:catAx>
      <c:valAx>
        <c:axId val="929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647424"/>
        <c:crosses val="autoZero"/>
        <c:crossBetween val="between"/>
      </c:valAx>
      <c:spPr>
        <a:noFill/>
        <a:ln w="3175">
          <a:solidFill>
            <a:schemeClr val="tx1">
              <a:lumMod val="65000"/>
              <a:lumOff val="35000"/>
              <a:alpha val="4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DIC'!$CC$2:$CC$52</c:f>
              <c:numCache>
                <c:formatCode>0.00E+00</c:formatCode>
                <c:ptCount val="5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  <c:pt idx="21">
                  <c:v>8.9209000000000006E-5</c:v>
                </c:pt>
                <c:pt idx="22">
                  <c:v>9.0418000000000001E-5</c:v>
                </c:pt>
                <c:pt idx="23">
                  <c:v>9.1741000000000001E-5</c:v>
                </c:pt>
                <c:pt idx="24">
                  <c:v>9.2837999999999994E-5</c:v>
                </c:pt>
                <c:pt idx="25">
                  <c:v>9.4239000000000004E-5</c:v>
                </c:pt>
                <c:pt idx="26">
                  <c:v>9.5674000000000006E-5</c:v>
                </c:pt>
                <c:pt idx="27">
                  <c:v>9.7916000000000002E-5</c:v>
                </c:pt>
                <c:pt idx="28">
                  <c:v>9.9902999999999995E-5</c:v>
                </c:pt>
                <c:pt idx="29" formatCode="General">
                  <c:v>1.0194E-4</c:v>
                </c:pt>
                <c:pt idx="30" formatCode="General">
                  <c:v>1.0409E-4</c:v>
                </c:pt>
                <c:pt idx="31" formatCode="General">
                  <c:v>1.0624999999999999E-4</c:v>
                </c:pt>
                <c:pt idx="32" formatCode="General">
                  <c:v>1.0801E-4</c:v>
                </c:pt>
                <c:pt idx="33" formatCode="General">
                  <c:v>1.1192999999999999E-4</c:v>
                </c:pt>
                <c:pt idx="34" formatCode="General">
                  <c:v>1.1511E-4</c:v>
                </c:pt>
                <c:pt idx="35" formatCode="General">
                  <c:v>1.1854E-4</c:v>
                </c:pt>
                <c:pt idx="36" formatCode="General">
                  <c:v>1.2265E-4</c:v>
                </c:pt>
                <c:pt idx="37" formatCode="General">
                  <c:v>1.2699E-4</c:v>
                </c:pt>
                <c:pt idx="38" formatCode="General">
                  <c:v>1.3265E-4</c:v>
                </c:pt>
                <c:pt idx="39" formatCode="General">
                  <c:v>1.3996000000000001E-4</c:v>
                </c:pt>
                <c:pt idx="40" formatCode="General">
                  <c:v>1.5033000000000001E-4</c:v>
                </c:pt>
                <c:pt idx="41" formatCode="General">
                  <c:v>1.6495E-4</c:v>
                </c:pt>
                <c:pt idx="42" formatCode="General">
                  <c:v>1.9226000000000001E-4</c:v>
                </c:pt>
                <c:pt idx="43" formatCode="General">
                  <c:v>2.3524E-4</c:v>
                </c:pt>
                <c:pt idx="44" formatCode="General">
                  <c:v>2.7274999999999999E-4</c:v>
                </c:pt>
                <c:pt idx="45" formatCode="General">
                  <c:v>2.9986999999999999E-4</c:v>
                </c:pt>
                <c:pt idx="46" formatCode="General">
                  <c:v>3.2325000000000002E-4</c:v>
                </c:pt>
                <c:pt idx="47" formatCode="General">
                  <c:v>3.4462000000000002E-4</c:v>
                </c:pt>
                <c:pt idx="48" formatCode="General">
                  <c:v>3.6633E-4</c:v>
                </c:pt>
                <c:pt idx="49" formatCode="General">
                  <c:v>3.8865999999999998E-4</c:v>
                </c:pt>
                <c:pt idx="50" formatCode="General">
                  <c:v>4.1015000000000002E-4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DCF-83A0-68898CC855F5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DIC'!$CD$2:$CD$52</c:f>
              <c:numCache>
                <c:formatCode>0.00E+00</c:formatCode>
                <c:ptCount val="5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  <c:pt idx="21" formatCode="General">
                  <c:v>2.9913999999999999E-4</c:v>
                </c:pt>
                <c:pt idx="22" formatCode="General">
                  <c:v>3.0749E-4</c:v>
                </c:pt>
                <c:pt idx="23" formatCode="General">
                  <c:v>3.1619999999999999E-4</c:v>
                </c:pt>
                <c:pt idx="24" formatCode="General">
                  <c:v>3.2398000000000003E-4</c:v>
                </c:pt>
                <c:pt idx="25" formatCode="General">
                  <c:v>3.3358999999999998E-4</c:v>
                </c:pt>
                <c:pt idx="26" formatCode="General">
                  <c:v>3.4215999999999999E-4</c:v>
                </c:pt>
                <c:pt idx="27" formatCode="General">
                  <c:v>3.5125E-4</c:v>
                </c:pt>
                <c:pt idx="28" formatCode="General">
                  <c:v>3.6094000000000002E-4</c:v>
                </c:pt>
                <c:pt idx="29" formatCode="General">
                  <c:v>3.7054999999999998E-4</c:v>
                </c:pt>
                <c:pt idx="30" formatCode="General">
                  <c:v>3.8042000000000002E-4</c:v>
                </c:pt>
                <c:pt idx="31" formatCode="General">
                  <c:v>3.9136999999999999E-4</c:v>
                </c:pt>
                <c:pt idx="32" formatCode="General">
                  <c:v>4.0053000000000002E-4</c:v>
                </c:pt>
                <c:pt idx="33" formatCode="General">
                  <c:v>4.1248000000000001E-4</c:v>
                </c:pt>
                <c:pt idx="34" formatCode="General">
                  <c:v>4.2475E-4</c:v>
                </c:pt>
                <c:pt idx="35" formatCode="General">
                  <c:v>4.3689999999999999E-4</c:v>
                </c:pt>
                <c:pt idx="36" formatCode="General">
                  <c:v>4.5009E-4</c:v>
                </c:pt>
                <c:pt idx="37" formatCode="General">
                  <c:v>4.6442E-4</c:v>
                </c:pt>
                <c:pt idx="38" formatCode="General">
                  <c:v>4.8108E-4</c:v>
                </c:pt>
                <c:pt idx="39" formatCode="General">
                  <c:v>5.0168999999999995E-4</c:v>
                </c:pt>
                <c:pt idx="40" formatCode="General">
                  <c:v>5.2930000000000002E-4</c:v>
                </c:pt>
                <c:pt idx="41" formatCode="General">
                  <c:v>5.6393999999999997E-4</c:v>
                </c:pt>
                <c:pt idx="42" formatCode="General">
                  <c:v>6.2361000000000003E-4</c:v>
                </c:pt>
                <c:pt idx="43" formatCode="General">
                  <c:v>7.1801999999999999E-4</c:v>
                </c:pt>
                <c:pt idx="44" formatCode="General">
                  <c:v>8.0048000000000001E-4</c:v>
                </c:pt>
                <c:pt idx="45" formatCode="General">
                  <c:v>8.6160999999999996E-4</c:v>
                </c:pt>
                <c:pt idx="46" formatCode="General">
                  <c:v>9.1447000000000002E-4</c:v>
                </c:pt>
                <c:pt idx="47" formatCode="General">
                  <c:v>9.6358999999999995E-4</c:v>
                </c:pt>
                <c:pt idx="48" formatCode="General">
                  <c:v>1.013E-3</c:v>
                </c:pt>
                <c:pt idx="49" formatCode="General">
                  <c:v>1.0652000000000001E-3</c:v>
                </c:pt>
                <c:pt idx="50" formatCode="General">
                  <c:v>1.1142999999999999E-3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4DCF-83A0-68898CC855F5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DIC'!$CE$2:$CE$52</c:f>
              <c:numCache>
                <c:formatCode>0.00E+00</c:formatCode>
                <c:ptCount val="5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  <c:pt idx="21" formatCode="General">
                  <c:v>2.7774000000000001E-4</c:v>
                </c:pt>
                <c:pt idx="22" formatCode="General">
                  <c:v>2.8581E-4</c:v>
                </c:pt>
                <c:pt idx="23" formatCode="General">
                  <c:v>2.9386000000000001E-4</c:v>
                </c:pt>
                <c:pt idx="24" formatCode="General">
                  <c:v>3.0091999999999999E-4</c:v>
                </c:pt>
                <c:pt idx="25" formatCode="General">
                  <c:v>3.1024999999999998E-4</c:v>
                </c:pt>
                <c:pt idx="26" formatCode="General">
                  <c:v>3.1839999999999999E-4</c:v>
                </c:pt>
                <c:pt idx="27" formatCode="General">
                  <c:v>3.2639000000000002E-4</c:v>
                </c:pt>
                <c:pt idx="28" formatCode="General">
                  <c:v>3.3513E-4</c:v>
                </c:pt>
                <c:pt idx="29" formatCode="General">
                  <c:v>3.4461000000000002E-4</c:v>
                </c:pt>
                <c:pt idx="30" formatCode="General">
                  <c:v>3.5352000000000002E-4</c:v>
                </c:pt>
                <c:pt idx="31" formatCode="General">
                  <c:v>3.6359000000000001E-4</c:v>
                </c:pt>
                <c:pt idx="32" formatCode="General">
                  <c:v>3.7282E-4</c:v>
                </c:pt>
                <c:pt idx="33" formatCode="General">
                  <c:v>3.8384999999999998E-4</c:v>
                </c:pt>
                <c:pt idx="34" formatCode="General">
                  <c:v>3.9478000000000001E-4</c:v>
                </c:pt>
                <c:pt idx="35" formatCode="General">
                  <c:v>4.0591999999999999E-4</c:v>
                </c:pt>
                <c:pt idx="36" formatCode="General">
                  <c:v>4.1894000000000002E-4</c:v>
                </c:pt>
                <c:pt idx="37" formatCode="General">
                  <c:v>4.3272999999999999E-4</c:v>
                </c:pt>
                <c:pt idx="38" formatCode="General">
                  <c:v>4.4799E-4</c:v>
                </c:pt>
                <c:pt idx="39" formatCode="General">
                  <c:v>4.6783000000000003E-4</c:v>
                </c:pt>
                <c:pt idx="40" formatCode="General">
                  <c:v>4.9437000000000005E-4</c:v>
                </c:pt>
                <c:pt idx="41" formatCode="General">
                  <c:v>5.2859999999999995E-4</c:v>
                </c:pt>
                <c:pt idx="42" formatCode="General">
                  <c:v>5.8943000000000005E-4</c:v>
                </c:pt>
                <c:pt idx="43" formatCode="General">
                  <c:v>6.8796999999999999E-4</c:v>
                </c:pt>
                <c:pt idx="44" formatCode="General">
                  <c:v>7.7265000000000005E-4</c:v>
                </c:pt>
                <c:pt idx="45" formatCode="General">
                  <c:v>8.3560000000000004E-4</c:v>
                </c:pt>
                <c:pt idx="46" formatCode="General">
                  <c:v>8.8962000000000004E-4</c:v>
                </c:pt>
                <c:pt idx="47" formatCode="General">
                  <c:v>9.3959999999999996E-4</c:v>
                </c:pt>
                <c:pt idx="48" formatCode="General">
                  <c:v>9.8963999999999996E-4</c:v>
                </c:pt>
                <c:pt idx="49" formatCode="General">
                  <c:v>1.0424E-3</c:v>
                </c:pt>
                <c:pt idx="50" formatCode="General">
                  <c:v>1.0920000000000001E-3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4DCF-83A0-68898CC855F5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DIC'!$CF$2:$CF$52</c:f>
              <c:numCache>
                <c:formatCode>0.00E+00</c:formatCode>
                <c:ptCount val="5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  <c:pt idx="21" formatCode="General">
                  <c:v>2.6927E-4</c:v>
                </c:pt>
                <c:pt idx="22" formatCode="General">
                  <c:v>2.7720000000000002E-4</c:v>
                </c:pt>
                <c:pt idx="23" formatCode="General">
                  <c:v>2.8490999999999998E-4</c:v>
                </c:pt>
                <c:pt idx="24" formatCode="General">
                  <c:v>2.9174000000000002E-4</c:v>
                </c:pt>
                <c:pt idx="25" formatCode="General">
                  <c:v>3.0093999999999997E-4</c:v>
                </c:pt>
                <c:pt idx="26" formatCode="General">
                  <c:v>3.0881000000000002E-4</c:v>
                </c:pt>
                <c:pt idx="27" formatCode="General">
                  <c:v>3.1647000000000001E-4</c:v>
                </c:pt>
                <c:pt idx="28" formatCode="General">
                  <c:v>3.2495000000000001E-4</c:v>
                </c:pt>
                <c:pt idx="29" formatCode="General">
                  <c:v>3.3431999999999998E-4</c:v>
                </c:pt>
                <c:pt idx="30" formatCode="General">
                  <c:v>3.4268999999999999E-4</c:v>
                </c:pt>
                <c:pt idx="31" formatCode="General">
                  <c:v>3.5264999999999998E-4</c:v>
                </c:pt>
                <c:pt idx="32" formatCode="General">
                  <c:v>3.6172999999999999E-4</c:v>
                </c:pt>
                <c:pt idx="33" formatCode="General">
                  <c:v>3.7241999999999999E-4</c:v>
                </c:pt>
                <c:pt idx="34" formatCode="General">
                  <c:v>3.8288999999999999E-4</c:v>
                </c:pt>
                <c:pt idx="35" formatCode="General">
                  <c:v>3.9372000000000002E-4</c:v>
                </c:pt>
                <c:pt idx="36" formatCode="General">
                  <c:v>4.0654999999999999E-4</c:v>
                </c:pt>
                <c:pt idx="37" formatCode="General">
                  <c:v>4.2009000000000003E-4</c:v>
                </c:pt>
                <c:pt idx="38" formatCode="General">
                  <c:v>4.349E-4</c:v>
                </c:pt>
                <c:pt idx="39" formatCode="General">
                  <c:v>4.5438999999999999E-4</c:v>
                </c:pt>
                <c:pt idx="40" formatCode="General">
                  <c:v>4.8050000000000002E-4</c:v>
                </c:pt>
                <c:pt idx="41" formatCode="General">
                  <c:v>5.1468E-4</c:v>
                </c:pt>
                <c:pt idx="42" formatCode="General">
                  <c:v>5.7614999999999999E-4</c:v>
                </c:pt>
                <c:pt idx="43" formatCode="General">
                  <c:v>6.7608999999999996E-4</c:v>
                </c:pt>
                <c:pt idx="44" formatCode="General">
                  <c:v>7.6170999999999997E-4</c:v>
                </c:pt>
                <c:pt idx="45" formatCode="General">
                  <c:v>8.2541999999999999E-4</c:v>
                </c:pt>
                <c:pt idx="46" formatCode="General">
                  <c:v>8.7993000000000001E-4</c:v>
                </c:pt>
                <c:pt idx="47" formatCode="General">
                  <c:v>9.3024999999999998E-4</c:v>
                </c:pt>
                <c:pt idx="48" formatCode="General">
                  <c:v>9.805599999999999E-4</c:v>
                </c:pt>
                <c:pt idx="49" formatCode="General">
                  <c:v>1.0334999999999999E-3</c:v>
                </c:pt>
                <c:pt idx="50" formatCode="General">
                  <c:v>1.0831E-3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DCF-83A0-68898CC855F5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DIC'!$CG$2:$CG$52</c:f>
              <c:numCache>
                <c:formatCode>0.00E+00</c:formatCode>
                <c:ptCount val="5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  <c:pt idx="21" formatCode="General">
                  <c:v>2.4020000000000001E-4</c:v>
                </c:pt>
                <c:pt idx="22" formatCode="General">
                  <c:v>2.4736000000000002E-4</c:v>
                </c:pt>
                <c:pt idx="23" formatCode="General">
                  <c:v>2.5384000000000002E-4</c:v>
                </c:pt>
                <c:pt idx="24" formatCode="General">
                  <c:v>2.6025000000000001E-4</c:v>
                </c:pt>
                <c:pt idx="25" formatCode="General">
                  <c:v>2.6861000000000002E-4</c:v>
                </c:pt>
                <c:pt idx="26" formatCode="General">
                  <c:v>2.7505999999999999E-4</c:v>
                </c:pt>
                <c:pt idx="27" formatCode="General">
                  <c:v>2.8232000000000002E-4</c:v>
                </c:pt>
                <c:pt idx="28" formatCode="General">
                  <c:v>2.8992999999999998E-4</c:v>
                </c:pt>
                <c:pt idx="29" formatCode="General">
                  <c:v>2.9838E-4</c:v>
                </c:pt>
                <c:pt idx="30" formatCode="General">
                  <c:v>3.055E-4</c:v>
                </c:pt>
                <c:pt idx="31" formatCode="General">
                  <c:v>3.1516999999999998E-4</c:v>
                </c:pt>
                <c:pt idx="32" formatCode="General">
                  <c:v>3.2280999999999998E-4</c:v>
                </c:pt>
                <c:pt idx="33" formatCode="General">
                  <c:v>3.3249000000000001E-4</c:v>
                </c:pt>
                <c:pt idx="34" formatCode="General">
                  <c:v>3.4178000000000002E-4</c:v>
                </c:pt>
                <c:pt idx="35" formatCode="General">
                  <c:v>3.5188E-4</c:v>
                </c:pt>
                <c:pt idx="36" formatCode="General">
                  <c:v>3.6298999999999999E-4</c:v>
                </c:pt>
                <c:pt idx="37" formatCode="General">
                  <c:v>3.7524999999999999E-4</c:v>
                </c:pt>
                <c:pt idx="38" formatCode="General">
                  <c:v>3.8911000000000002E-4</c:v>
                </c:pt>
                <c:pt idx="39" formatCode="General">
                  <c:v>4.0695E-4</c:v>
                </c:pt>
                <c:pt idx="40" formatCode="General">
                  <c:v>4.3096999999999998E-4</c:v>
                </c:pt>
                <c:pt idx="41" formatCode="General">
                  <c:v>4.6365000000000002E-4</c:v>
                </c:pt>
                <c:pt idx="42" formatCode="General">
                  <c:v>5.2724E-4</c:v>
                </c:pt>
                <c:pt idx="43" formatCode="General">
                  <c:v>6.3170000000000001E-4</c:v>
                </c:pt>
                <c:pt idx="44" formatCode="General">
                  <c:v>7.2161000000000002E-4</c:v>
                </c:pt>
                <c:pt idx="45" formatCode="General">
                  <c:v>7.8759999999999995E-4</c:v>
                </c:pt>
                <c:pt idx="46" formatCode="General">
                  <c:v>8.4367999999999997E-4</c:v>
                </c:pt>
                <c:pt idx="47" formatCode="General">
                  <c:v>8.9532999999999995E-4</c:v>
                </c:pt>
                <c:pt idx="48" formatCode="General">
                  <c:v>9.4645999999999999E-4</c:v>
                </c:pt>
                <c:pt idx="49" formatCode="General">
                  <c:v>9.9988000000000008E-4</c:v>
                </c:pt>
                <c:pt idx="50" formatCode="General">
                  <c:v>1.0499000000000001E-3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4DCF-83A0-68898CC855F5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DIC'!$CH$2:$CH$52</c:f>
              <c:numCache>
                <c:formatCode>0.00E+00</c:formatCode>
                <c:ptCount val="5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  <c:pt idx="21" formatCode="General">
                  <c:v>2.2330000000000001E-4</c:v>
                </c:pt>
                <c:pt idx="22" formatCode="General">
                  <c:v>2.2969E-4</c:v>
                </c:pt>
                <c:pt idx="23" formatCode="General">
                  <c:v>2.3578E-4</c:v>
                </c:pt>
                <c:pt idx="24" formatCode="General">
                  <c:v>2.4211E-4</c:v>
                </c:pt>
                <c:pt idx="25" formatCode="General">
                  <c:v>2.4949E-4</c:v>
                </c:pt>
                <c:pt idx="26" formatCode="General">
                  <c:v>2.5554000000000001E-4</c:v>
                </c:pt>
                <c:pt idx="27" formatCode="General">
                  <c:v>2.6248999999999999E-4</c:v>
                </c:pt>
                <c:pt idx="28" formatCode="General">
                  <c:v>2.6934000000000002E-4</c:v>
                </c:pt>
                <c:pt idx="29" formatCode="General">
                  <c:v>2.7713999999999999E-4</c:v>
                </c:pt>
                <c:pt idx="30" formatCode="General">
                  <c:v>2.8411000000000002E-4</c:v>
                </c:pt>
                <c:pt idx="31" formatCode="General">
                  <c:v>2.9311000000000002E-4</c:v>
                </c:pt>
                <c:pt idx="32" formatCode="General">
                  <c:v>3.0005E-4</c:v>
                </c:pt>
                <c:pt idx="33" formatCode="General">
                  <c:v>3.0915000000000001E-4</c:v>
                </c:pt>
                <c:pt idx="34" formatCode="General">
                  <c:v>3.1777999999999998E-4</c:v>
                </c:pt>
                <c:pt idx="35" formatCode="General">
                  <c:v>3.2730999999999998E-4</c:v>
                </c:pt>
                <c:pt idx="36" formatCode="General">
                  <c:v>3.3747999999999997E-4</c:v>
                </c:pt>
                <c:pt idx="37" formatCode="General">
                  <c:v>3.4877999999999998E-4</c:v>
                </c:pt>
                <c:pt idx="38" formatCode="General">
                  <c:v>3.6191000000000001E-4</c:v>
                </c:pt>
                <c:pt idx="39" formatCode="General">
                  <c:v>3.7824000000000001E-4</c:v>
                </c:pt>
                <c:pt idx="40" formatCode="General">
                  <c:v>4.0063000000000002E-4</c:v>
                </c:pt>
                <c:pt idx="41" formatCode="General">
                  <c:v>4.3158999999999998E-4</c:v>
                </c:pt>
                <c:pt idx="42" formatCode="General">
                  <c:v>4.9567000000000003E-4</c:v>
                </c:pt>
                <c:pt idx="43" formatCode="General">
                  <c:v>6.0300000000000002E-4</c:v>
                </c:pt>
                <c:pt idx="44" formatCode="General">
                  <c:v>6.9563999999999997E-4</c:v>
                </c:pt>
                <c:pt idx="45" formatCode="General">
                  <c:v>7.6292000000000005E-4</c:v>
                </c:pt>
                <c:pt idx="46" formatCode="General">
                  <c:v>8.1968999999999998E-4</c:v>
                </c:pt>
                <c:pt idx="47" formatCode="General">
                  <c:v>8.7200999999999999E-4</c:v>
                </c:pt>
                <c:pt idx="48" formatCode="General">
                  <c:v>9.2358999999999996E-4</c:v>
                </c:pt>
                <c:pt idx="49" formatCode="General">
                  <c:v>9.7736000000000003E-4</c:v>
                </c:pt>
                <c:pt idx="50" formatCode="General">
                  <c:v>1.0279E-3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B-4DCF-83A0-68898CC855F5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DIC'!$CI$2:$CI$52</c:f>
              <c:numCache>
                <c:formatCode>0.00E+00</c:formatCode>
                <c:ptCount val="5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  <c:pt idx="21" formatCode="General">
                  <c:v>2.0422999999999999E-4</c:v>
                </c:pt>
                <c:pt idx="22" formatCode="General">
                  <c:v>2.0971999999999999E-4</c:v>
                </c:pt>
                <c:pt idx="23" formatCode="General">
                  <c:v>2.1573E-4</c:v>
                </c:pt>
                <c:pt idx="24" formatCode="General">
                  <c:v>2.2167000000000001E-4</c:v>
                </c:pt>
                <c:pt idx="25" formatCode="General">
                  <c:v>2.2770000000000001E-4</c:v>
                </c:pt>
                <c:pt idx="26" formatCode="General">
                  <c:v>2.3379E-4</c:v>
                </c:pt>
                <c:pt idx="27" formatCode="General">
                  <c:v>2.4012E-4</c:v>
                </c:pt>
                <c:pt idx="28" formatCode="General">
                  <c:v>2.4610000000000002E-4</c:v>
                </c:pt>
                <c:pt idx="29" formatCode="General">
                  <c:v>2.5312000000000002E-4</c:v>
                </c:pt>
                <c:pt idx="30" formatCode="General">
                  <c:v>2.5993000000000001E-4</c:v>
                </c:pt>
                <c:pt idx="31" formatCode="General">
                  <c:v>2.6771E-4</c:v>
                </c:pt>
                <c:pt idx="32" formatCode="General">
                  <c:v>2.7434999999999997E-4</c:v>
                </c:pt>
                <c:pt idx="33" formatCode="General">
                  <c:v>2.8268E-4</c:v>
                </c:pt>
                <c:pt idx="34" formatCode="General">
                  <c:v>2.9074999999999999E-4</c:v>
                </c:pt>
                <c:pt idx="35" formatCode="General">
                  <c:v>2.9902999999999999E-4</c:v>
                </c:pt>
                <c:pt idx="36" formatCode="General">
                  <c:v>3.0852000000000001E-4</c:v>
                </c:pt>
                <c:pt idx="37" formatCode="General">
                  <c:v>3.188E-4</c:v>
                </c:pt>
                <c:pt idx="38" formatCode="General">
                  <c:v>3.3037000000000002E-4</c:v>
                </c:pt>
                <c:pt idx="39" formatCode="General">
                  <c:v>3.4478999999999998E-4</c:v>
                </c:pt>
                <c:pt idx="40" formatCode="General">
                  <c:v>3.6461000000000002E-4</c:v>
                </c:pt>
                <c:pt idx="41" formatCode="General">
                  <c:v>3.9229999999999999E-4</c:v>
                </c:pt>
                <c:pt idx="42" formatCode="General">
                  <c:v>4.5569000000000002E-4</c:v>
                </c:pt>
                <c:pt idx="43" formatCode="General">
                  <c:v>5.6599000000000005E-4</c:v>
                </c:pt>
                <c:pt idx="44" formatCode="General">
                  <c:v>6.6171999999999997E-4</c:v>
                </c:pt>
                <c:pt idx="45" formatCode="General">
                  <c:v>7.3054000000000001E-4</c:v>
                </c:pt>
                <c:pt idx="46" formatCode="General">
                  <c:v>7.8804000000000005E-4</c:v>
                </c:pt>
                <c:pt idx="47" formatCode="General">
                  <c:v>8.4084999999999997E-4</c:v>
                </c:pt>
                <c:pt idx="48" formatCode="General">
                  <c:v>8.9298000000000003E-4</c:v>
                </c:pt>
                <c:pt idx="49" formatCode="General">
                  <c:v>9.4720000000000004E-4</c:v>
                </c:pt>
                <c:pt idx="50" formatCode="General">
                  <c:v>9.9836999999999994E-4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B-4DCF-83A0-68898CC855F5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DIC'!$CJ$2:$CJ$52</c:f>
              <c:numCache>
                <c:formatCode>0.00E+00</c:formatCode>
                <c:ptCount val="5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  <c:pt idx="21" formatCode="General">
                  <c:v>1.6799E-4</c:v>
                </c:pt>
                <c:pt idx="22" formatCode="General">
                  <c:v>1.7285999999999999E-4</c:v>
                </c:pt>
                <c:pt idx="23" formatCode="General">
                  <c:v>1.7749000000000001E-4</c:v>
                </c:pt>
                <c:pt idx="24" formatCode="General">
                  <c:v>1.8220000000000001E-4</c:v>
                </c:pt>
                <c:pt idx="25" formatCode="General">
                  <c:v>1.8704999999999999E-4</c:v>
                </c:pt>
                <c:pt idx="26" formatCode="General">
                  <c:v>1.9201E-4</c:v>
                </c:pt>
                <c:pt idx="27" formatCode="General">
                  <c:v>1.9717000000000001E-4</c:v>
                </c:pt>
                <c:pt idx="28" formatCode="General">
                  <c:v>2.0269E-4</c:v>
                </c:pt>
                <c:pt idx="29" formatCode="General">
                  <c:v>2.0798E-4</c:v>
                </c:pt>
                <c:pt idx="30" formatCode="General">
                  <c:v>2.1374999999999999E-4</c:v>
                </c:pt>
                <c:pt idx="31" formatCode="General">
                  <c:v>2.1982999999999999E-4</c:v>
                </c:pt>
                <c:pt idx="32" formatCode="General">
                  <c:v>2.2533000000000001E-4</c:v>
                </c:pt>
                <c:pt idx="33" formatCode="General">
                  <c:v>2.3242E-4</c:v>
                </c:pt>
                <c:pt idx="34" formatCode="General">
                  <c:v>2.3897999999999999E-4</c:v>
                </c:pt>
                <c:pt idx="35" formatCode="General">
                  <c:v>2.4569000000000001E-4</c:v>
                </c:pt>
                <c:pt idx="36" formatCode="General">
                  <c:v>2.5331000000000003E-4</c:v>
                </c:pt>
                <c:pt idx="37" formatCode="General">
                  <c:v>2.6170000000000002E-4</c:v>
                </c:pt>
                <c:pt idx="38" formatCode="General">
                  <c:v>2.7066999999999998E-4</c:v>
                </c:pt>
                <c:pt idx="39" formatCode="General">
                  <c:v>2.8211000000000002E-4</c:v>
                </c:pt>
                <c:pt idx="40" formatCode="General">
                  <c:v>2.9688000000000002E-4</c:v>
                </c:pt>
                <c:pt idx="41" formatCode="General">
                  <c:v>3.1728000000000003E-4</c:v>
                </c:pt>
                <c:pt idx="42" formatCode="General">
                  <c:v>3.6696E-4</c:v>
                </c:pt>
                <c:pt idx="43" formatCode="General">
                  <c:v>4.5738000000000002E-4</c:v>
                </c:pt>
                <c:pt idx="44" formatCode="General">
                  <c:v>5.4504E-4</c:v>
                </c:pt>
                <c:pt idx="45" formatCode="General">
                  <c:v>6.0964000000000005E-4</c:v>
                </c:pt>
                <c:pt idx="46" formatCode="General">
                  <c:v>6.6310000000000002E-4</c:v>
                </c:pt>
                <c:pt idx="47" formatCode="General">
                  <c:v>7.1252000000000002E-4</c:v>
                </c:pt>
                <c:pt idx="48" formatCode="General">
                  <c:v>7.6148000000000003E-4</c:v>
                </c:pt>
                <c:pt idx="49" formatCode="General">
                  <c:v>8.1253E-4</c:v>
                </c:pt>
                <c:pt idx="50" formatCode="General">
                  <c:v>8.6145999999999998E-4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6B-4DCF-83A0-68898CC855F5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DIC'!$CK$2:$CK$52</c:f>
              <c:numCache>
                <c:formatCode>0.00E+00</c:formatCode>
                <c:ptCount val="5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  <c:pt idx="21" formatCode="General">
                  <c:v>1.2899E-4</c:v>
                </c:pt>
                <c:pt idx="22" formatCode="General">
                  <c:v>1.3303999999999999E-4</c:v>
                </c:pt>
                <c:pt idx="23" formatCode="General">
                  <c:v>1.3638999999999999E-4</c:v>
                </c:pt>
                <c:pt idx="24" formatCode="General">
                  <c:v>1.4012000000000001E-4</c:v>
                </c:pt>
                <c:pt idx="25" formatCode="General">
                  <c:v>1.4433999999999999E-4</c:v>
                </c:pt>
                <c:pt idx="26" formatCode="General">
                  <c:v>1.4789E-4</c:v>
                </c:pt>
                <c:pt idx="27" formatCode="General">
                  <c:v>1.5181E-4</c:v>
                </c:pt>
                <c:pt idx="28" formatCode="General">
                  <c:v>1.5610999999999999E-4</c:v>
                </c:pt>
                <c:pt idx="29" formatCode="General">
                  <c:v>1.6030999999999999E-4</c:v>
                </c:pt>
                <c:pt idx="30" formatCode="General">
                  <c:v>1.6430000000000001E-4</c:v>
                </c:pt>
                <c:pt idx="31" formatCode="General">
                  <c:v>1.6977E-4</c:v>
                </c:pt>
                <c:pt idx="32" formatCode="General">
                  <c:v>1.738E-4</c:v>
                </c:pt>
                <c:pt idx="33" formatCode="General">
                  <c:v>1.7895000000000001E-4</c:v>
                </c:pt>
                <c:pt idx="34" formatCode="General">
                  <c:v>1.8422999999999999E-4</c:v>
                </c:pt>
                <c:pt idx="35" formatCode="General">
                  <c:v>1.8961E-4</c:v>
                </c:pt>
                <c:pt idx="36" formatCode="General">
                  <c:v>1.9540000000000001E-4</c:v>
                </c:pt>
                <c:pt idx="37" formatCode="General">
                  <c:v>2.0212E-4</c:v>
                </c:pt>
                <c:pt idx="38" formatCode="General">
                  <c:v>2.0971E-4</c:v>
                </c:pt>
                <c:pt idx="39" formatCode="General">
                  <c:v>2.1913999999999999E-4</c:v>
                </c:pt>
                <c:pt idx="40" formatCode="General">
                  <c:v>2.3154E-4</c:v>
                </c:pt>
                <c:pt idx="41" formatCode="General">
                  <c:v>2.4896E-4</c:v>
                </c:pt>
                <c:pt idx="42" formatCode="General">
                  <c:v>2.8774999999999997E-4</c:v>
                </c:pt>
                <c:pt idx="43" formatCode="General">
                  <c:v>3.5966999999999998E-4</c:v>
                </c:pt>
                <c:pt idx="44" formatCode="General">
                  <c:v>4.3512999999999999E-4</c:v>
                </c:pt>
                <c:pt idx="45" formatCode="General">
                  <c:v>4.9103999999999999E-4</c:v>
                </c:pt>
                <c:pt idx="46" formatCode="General">
                  <c:v>5.3733999999999997E-4</c:v>
                </c:pt>
                <c:pt idx="47" formatCode="General">
                  <c:v>5.7994999999999998E-4</c:v>
                </c:pt>
                <c:pt idx="48" formatCode="General">
                  <c:v>6.2319999999999997E-4</c:v>
                </c:pt>
                <c:pt idx="49" formatCode="General">
                  <c:v>6.6896999999999996E-4</c:v>
                </c:pt>
                <c:pt idx="50" formatCode="General">
                  <c:v>7.1423000000000005E-4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6B-4DCF-83A0-68898CC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8751"/>
        <c:axId val="363311087"/>
      </c:scatterChart>
      <c:valAx>
        <c:axId val="359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11087"/>
        <c:crosses val="autoZero"/>
        <c:crossBetween val="midCat"/>
      </c:valAx>
      <c:valAx>
        <c:axId val="363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image" Target="../media/image2.png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75</xdr:col>
      <xdr:colOff>27459</xdr:colOff>
      <xdr:row>1</xdr:row>
      <xdr:rowOff>102972</xdr:rowOff>
    </xdr:from>
    <xdr:to>
      <xdr:col>79</xdr:col>
      <xdr:colOff>264313</xdr:colOff>
      <xdr:row>20</xdr:row>
      <xdr:rowOff>89243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77D50F36-D3CF-70BA-5058-866C84E91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17" t="6135" r="28287" b="9665"/>
        <a:stretch/>
      </xdr:blipFill>
      <xdr:spPr>
        <a:xfrm>
          <a:off x="45850432" y="288323"/>
          <a:ext cx="2680746" cy="3507947"/>
        </a:xfrm>
        <a:prstGeom prst="rect">
          <a:avLst/>
        </a:prstGeom>
      </xdr:spPr>
    </xdr:pic>
    <xdr:clientData/>
  </xdr:twoCellAnchor>
  <xdr:twoCellAnchor editAs="oneCell">
    <xdr:from>
      <xdr:col>91</xdr:col>
      <xdr:colOff>139587</xdr:colOff>
      <xdr:row>26</xdr:row>
      <xdr:rowOff>104690</xdr:rowOff>
    </xdr:from>
    <xdr:to>
      <xdr:col>93</xdr:col>
      <xdr:colOff>496559</xdr:colOff>
      <xdr:row>57</xdr:row>
      <xdr:rowOff>34507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52B51697-A836-1BFD-2B9B-678B39FA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17" t="5466" r="42776" b="10504"/>
        <a:stretch/>
      </xdr:blipFill>
      <xdr:spPr>
        <a:xfrm>
          <a:off x="55998420" y="4782523"/>
          <a:ext cx="1584639" cy="5507234"/>
        </a:xfrm>
        <a:prstGeom prst="rect">
          <a:avLst/>
        </a:prstGeom>
      </xdr:spPr>
    </xdr:pic>
    <xdr:clientData/>
  </xdr:twoCellAnchor>
  <xdr:twoCellAnchor>
    <xdr:from>
      <xdr:col>79</xdr:col>
      <xdr:colOff>17161</xdr:colOff>
      <xdr:row>53</xdr:row>
      <xdr:rowOff>176426</xdr:rowOff>
    </xdr:from>
    <xdr:to>
      <xdr:col>93</xdr:col>
      <xdr:colOff>20593</xdr:colOff>
      <xdr:row>77</xdr:row>
      <xdr:rowOff>13729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FF296AA-7DAF-A6CF-200D-F3160FDC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63500</xdr:colOff>
      <xdr:row>77</xdr:row>
      <xdr:rowOff>74084</xdr:rowOff>
    </xdr:from>
    <xdr:to>
      <xdr:col>86</xdr:col>
      <xdr:colOff>358689</xdr:colOff>
      <xdr:row>97</xdr:row>
      <xdr:rowOff>169447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C2CA69B4-1383-4C01-914D-97F1ED52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100</xdr:col>
      <xdr:colOff>240556</xdr:colOff>
      <xdr:row>91</xdr:row>
      <xdr:rowOff>126999</xdr:rowOff>
    </xdr:from>
    <xdr:to>
      <xdr:col>111</xdr:col>
      <xdr:colOff>559200</xdr:colOff>
      <xdr:row>113</xdr:row>
      <xdr:rowOff>98110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811C8C4-FCCE-4547-AD29-1207811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0</xdr:colOff>
      <xdr:row>151</xdr:row>
      <xdr:rowOff>0</xdr:rowOff>
    </xdr:from>
    <xdr:to>
      <xdr:col>88</xdr:col>
      <xdr:colOff>308919</xdr:colOff>
      <xdr:row>181</xdr:row>
      <xdr:rowOff>116702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B5814100-9A3C-4EA1-A8AC-4831724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558209</xdr:colOff>
      <xdr:row>112</xdr:row>
      <xdr:rowOff>124046</xdr:rowOff>
    </xdr:from>
    <xdr:to>
      <xdr:col>78</xdr:col>
      <xdr:colOff>582083</xdr:colOff>
      <xdr:row>151</xdr:row>
      <xdr:rowOff>150628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8AB5DA8-6986-0E3E-ADBF-1B4D2C37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171274</xdr:colOff>
      <xdr:row>97</xdr:row>
      <xdr:rowOff>120942</xdr:rowOff>
    </xdr:from>
    <xdr:to>
      <xdr:col>78</xdr:col>
      <xdr:colOff>485861</xdr:colOff>
      <xdr:row>112</xdr:row>
      <xdr:rowOff>137720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1A2CA899-8E05-5FDE-C6FF-84D4D4F3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0</xdr:colOff>
      <xdr:row>182</xdr:row>
      <xdr:rowOff>0</xdr:rowOff>
    </xdr:from>
    <xdr:to>
      <xdr:col>89</xdr:col>
      <xdr:colOff>604707</xdr:colOff>
      <xdr:row>224</xdr:row>
      <xdr:rowOff>95774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0D00F935-C424-4DF9-98B3-60BD37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582083</xdr:colOff>
      <xdr:row>248</xdr:row>
      <xdr:rowOff>152400</xdr:rowOff>
    </xdr:from>
    <xdr:to>
      <xdr:col>90</xdr:col>
      <xdr:colOff>550333</xdr:colOff>
      <xdr:row>281</xdr:row>
      <xdr:rowOff>21168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666C02A-318D-E79D-0A4C-0474CBE0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99</xdr:col>
      <xdr:colOff>444501</xdr:colOff>
      <xdr:row>67</xdr:row>
      <xdr:rowOff>57150</xdr:rowOff>
    </xdr:from>
    <xdr:to>
      <xdr:col>112</xdr:col>
      <xdr:colOff>95250</xdr:colOff>
      <xdr:row>91</xdr:row>
      <xdr:rowOff>95250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2D1D36B7-AD0E-1B97-54DC-AC8CB18E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359832</xdr:colOff>
      <xdr:row>116</xdr:row>
      <xdr:rowOff>63500</xdr:rowOff>
    </xdr:from>
    <xdr:to>
      <xdr:col>96</xdr:col>
      <xdr:colOff>381000</xdr:colOff>
      <xdr:row>150</xdr:row>
      <xdr:rowOff>74083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4322B30-AE0B-15A1-06BE-98134669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111</xdr:col>
      <xdr:colOff>105832</xdr:colOff>
      <xdr:row>115</xdr:row>
      <xdr:rowOff>67733</xdr:rowOff>
    </xdr:from>
    <xdr:to>
      <xdr:col>126</xdr:col>
      <xdr:colOff>190500</xdr:colOff>
      <xdr:row>155</xdr:row>
      <xdr:rowOff>52916</xdr:rowOff>
    </xdr:to>
    <xdr:graphicFrame macro="">
      <xdr:nvGraphicFramePr>
        <xdr:cNvPr id="32" name="Graf 31">
          <a:extLst>
            <a:ext uri="{FF2B5EF4-FFF2-40B4-BE49-F238E27FC236}">
              <a16:creationId xmlns:a16="http://schemas.microsoft.com/office/drawing/2014/main" id="{285061F7-4710-9A81-A76B-898646B3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588645</xdr:colOff>
      <xdr:row>36</xdr:row>
      <xdr:rowOff>40956</xdr:rowOff>
    </xdr:from>
    <xdr:to>
      <xdr:col>30</xdr:col>
      <xdr:colOff>7057</xdr:colOff>
      <xdr:row>52</xdr:row>
      <xdr:rowOff>70556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8A096F2-30A9-34E2-5B30-51D42EA4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95C2-A80A-4703-B400-AB3D1146579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7932D-9C69-4CC4-9BD2-C8D2EA72FFF0}" name="T01_08_I_1s" displayName="T01_08_I_1s" ref="A1:C368" tableType="queryTable" totalsRowShown="0">
  <autoFilter ref="A1:C368" xr:uid="{1217932D-9C69-4CC4-9BD2-C8D2EA72FFF0}"/>
  <tableColumns count="3">
    <tableColumn id="1" xr3:uid="{681F5BD6-5FBD-43C2-87A0-935910F2024B}" uniqueName="1" name="Column1" queryTableFieldId="1" dataDxfId="2"/>
    <tableColumn id="2" xr3:uid="{53214192-D1E3-42E1-A7B0-BA3A06DDF40D}" uniqueName="2" name="Column2" queryTableFieldId="2" dataDxfId="1"/>
    <tableColumn id="3" xr3:uid="{59EA8273-02A9-4EED-AA3F-B8129FE55C8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workbookViewId="0">
      <selection activeCell="K28" sqref="K28"/>
    </sheetView>
  </sheetViews>
  <sheetFormatPr defaultRowHeight="14.4" x14ac:dyDescent="0.3"/>
  <cols>
    <col min="2" max="24" width="11.44140625" customWidth="1"/>
    <col min="28" max="28" width="11" bestFit="1" customWidth="1"/>
  </cols>
  <sheetData>
    <row r="1" spans="1:28" x14ac:dyDescent="0.3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3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3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3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3">
      <c r="M5" s="3"/>
    </row>
    <row r="6" spans="1:28" x14ac:dyDescent="0.3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3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3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3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3">
      <c r="M15" t="s">
        <v>22</v>
      </c>
      <c r="N15" t="s">
        <v>23</v>
      </c>
      <c r="Z15" t="s">
        <v>22</v>
      </c>
      <c r="AA15" t="s">
        <v>23</v>
      </c>
    </row>
    <row r="16" spans="1:28" x14ac:dyDescent="0.3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3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3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3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3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3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3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6" x14ac:dyDescent="0.3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3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3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DH248"/>
  <sheetViews>
    <sheetView tabSelected="1" topLeftCell="BP1" zoomScale="72" zoomScaleNormal="100" workbookViewId="0">
      <selection activeCell="BZ32" sqref="BZ32"/>
    </sheetView>
  </sheetViews>
  <sheetFormatPr defaultRowHeight="14.4" x14ac:dyDescent="0.3"/>
  <sheetData>
    <row r="1" spans="1:112" x14ac:dyDescent="0.3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BX1" t="s">
        <v>69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  <c r="CJ1">
        <v>8</v>
      </c>
      <c r="CK1">
        <v>9</v>
      </c>
      <c r="CL1" t="s">
        <v>70</v>
      </c>
      <c r="CM1" t="s">
        <v>82</v>
      </c>
      <c r="CN1" t="s">
        <v>83</v>
      </c>
      <c r="CO1" t="s">
        <v>84</v>
      </c>
      <c r="CQ1"/>
      <c r="CR1" t="s">
        <v>71</v>
      </c>
      <c r="CV1">
        <v>1</v>
      </c>
      <c r="CW1">
        <v>2</v>
      </c>
      <c r="CX1">
        <v>3</v>
      </c>
      <c r="CY1">
        <v>4</v>
      </c>
      <c r="CZ1">
        <v>5</v>
      </c>
      <c r="DA1">
        <v>6</v>
      </c>
      <c r="DB1">
        <v>7</v>
      </c>
      <c r="DC1">
        <v>8</v>
      </c>
      <c r="DD1">
        <v>9</v>
      </c>
      <c r="DE1">
        <v>10</v>
      </c>
      <c r="DF1">
        <v>11</v>
      </c>
      <c r="DG1">
        <v>12</v>
      </c>
      <c r="DH1" t="s">
        <v>70</v>
      </c>
    </row>
    <row r="2" spans="1:112" x14ac:dyDescent="0.3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B2">
        <v>1</v>
      </c>
      <c r="CC2" s="30">
        <v>2.5710999999999999E-19</v>
      </c>
      <c r="CD2" s="30">
        <v>4.7841000000000002E-19</v>
      </c>
      <c r="CE2" s="30">
        <v>5.2491000000000002E-19</v>
      </c>
      <c r="CF2" s="30">
        <v>5.3697000000000002E-19</v>
      </c>
      <c r="CG2" s="30">
        <v>5.7095999999999996E-19</v>
      </c>
      <c r="CH2" s="30">
        <v>5.9378000000000001E-19</v>
      </c>
      <c r="CI2" s="30">
        <v>6.1418000000000001E-19</v>
      </c>
      <c r="CJ2" s="30">
        <v>4.5165999999999995E-19</v>
      </c>
      <c r="CK2" s="30">
        <v>2.2487000000000001E-19</v>
      </c>
      <c r="CL2" s="30">
        <v>2.1017999999999999E-21</v>
      </c>
      <c r="CM2" t="s">
        <v>85</v>
      </c>
      <c r="CN2" t="s">
        <v>86</v>
      </c>
      <c r="CO2" t="s">
        <v>87</v>
      </c>
      <c r="CU2">
        <v>1</v>
      </c>
      <c r="CV2" s="30">
        <v>1.1826000000000001E-19</v>
      </c>
      <c r="CW2" s="30">
        <v>1.3191E-19</v>
      </c>
      <c r="CX2" s="30">
        <v>5.4394000000000005E-20</v>
      </c>
      <c r="CY2" s="30">
        <v>4.6007E-20</v>
      </c>
      <c r="CZ2" s="30">
        <v>-6.4054999999999998E-20</v>
      </c>
      <c r="DA2" s="30">
        <v>-1.4152999999999999E-19</v>
      </c>
      <c r="DB2" s="30">
        <v>-2.7651999999999999E-19</v>
      </c>
      <c r="DC2" s="30">
        <v>-4.2523E-19</v>
      </c>
      <c r="DD2" s="30">
        <v>-5.8835999999999996E-19</v>
      </c>
      <c r="DE2" s="30">
        <v>-6.4638000000000002E-19</v>
      </c>
      <c r="DF2" s="30">
        <v>-4.4057E-19</v>
      </c>
      <c r="DG2" s="30">
        <v>3.0974999999999999E-20</v>
      </c>
      <c r="DH2" s="30">
        <v>1.5514E-21</v>
      </c>
    </row>
    <row r="3" spans="1:112" x14ac:dyDescent="0.3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B3">
        <v>2</v>
      </c>
      <c r="CC3" s="30">
        <v>7.8897E-6</v>
      </c>
      <c r="CD3" s="30">
        <v>2.0216000000000001E-5</v>
      </c>
      <c r="CE3" s="30">
        <v>1.9006999999999999E-5</v>
      </c>
      <c r="CF3" s="30">
        <v>1.8532000000000001E-5</v>
      </c>
      <c r="CG3" s="30">
        <v>1.6974999999999999E-5</v>
      </c>
      <c r="CH3" s="30">
        <v>1.5835E-5</v>
      </c>
      <c r="CI3" s="30">
        <v>1.4609E-5</v>
      </c>
      <c r="CJ3" s="30">
        <v>1.224E-5</v>
      </c>
      <c r="CK3" s="30">
        <v>8.9848000000000008E-6</v>
      </c>
      <c r="CL3" s="30">
        <v>3.6001999999999999E-5</v>
      </c>
      <c r="CM3" t="s">
        <v>88</v>
      </c>
      <c r="CN3" t="s">
        <v>89</v>
      </c>
      <c r="CO3" t="s">
        <v>90</v>
      </c>
      <c r="CU3">
        <v>2</v>
      </c>
      <c r="CV3" s="30">
        <v>1.6781000000000001E-5</v>
      </c>
      <c r="CW3" s="30">
        <v>2.8643999999999999E-5</v>
      </c>
      <c r="CX3" s="30">
        <v>2.7940999999999999E-5</v>
      </c>
      <c r="CY3" s="30">
        <v>2.7529999999999999E-5</v>
      </c>
      <c r="CZ3" s="30">
        <v>2.6931999999999999E-5</v>
      </c>
      <c r="DA3" s="30">
        <v>2.6364999999999999E-5</v>
      </c>
      <c r="DB3" s="30">
        <v>2.5542999999999999E-5</v>
      </c>
      <c r="DC3" s="30">
        <v>2.4244999999999999E-5</v>
      </c>
      <c r="DD3" s="30">
        <v>2.3326E-5</v>
      </c>
      <c r="DE3" s="30">
        <v>2.1916000000000002E-5</v>
      </c>
      <c r="DF3" s="30">
        <v>1.9698E-5</v>
      </c>
      <c r="DG3" s="30">
        <v>1.789E-5</v>
      </c>
      <c r="DH3" s="30">
        <v>4.0833E-5</v>
      </c>
    </row>
    <row r="4" spans="1:112" x14ac:dyDescent="0.3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B4">
        <v>3</v>
      </c>
      <c r="CC4" s="30">
        <v>1.5509999999999999E-5</v>
      </c>
      <c r="CD4" s="30">
        <v>4.0188999999999998E-5</v>
      </c>
      <c r="CE4" s="30">
        <v>3.7069E-5</v>
      </c>
      <c r="CF4" s="30">
        <v>3.5976999999999998E-5</v>
      </c>
      <c r="CG4" s="30">
        <v>3.2509000000000003E-5</v>
      </c>
      <c r="CH4" s="30">
        <v>3.0139000000000001E-5</v>
      </c>
      <c r="CI4" s="30">
        <v>2.7472999999999999E-5</v>
      </c>
      <c r="CJ4" s="30">
        <v>2.2673000000000001E-5</v>
      </c>
      <c r="CK4" s="30">
        <v>1.7365000000000001E-5</v>
      </c>
      <c r="CL4" s="30">
        <v>7.3951999999999999E-5</v>
      </c>
      <c r="CM4" t="s">
        <v>91</v>
      </c>
      <c r="CN4" t="s">
        <v>92</v>
      </c>
      <c r="CO4" t="s">
        <v>93</v>
      </c>
      <c r="CU4">
        <v>3</v>
      </c>
      <c r="CV4" s="30">
        <v>3.1402999999999997E-5</v>
      </c>
      <c r="CW4" s="30">
        <v>5.3937000000000002E-5</v>
      </c>
      <c r="CX4" s="30">
        <v>5.2951999999999997E-5</v>
      </c>
      <c r="CY4" s="30">
        <v>5.2225999999999998E-5</v>
      </c>
      <c r="CZ4" s="30">
        <v>5.0729999999999997E-5</v>
      </c>
      <c r="DA4" s="30">
        <v>4.9311000000000003E-5</v>
      </c>
      <c r="DB4" s="30">
        <v>4.8140999999999999E-5</v>
      </c>
      <c r="DC4" s="30">
        <v>4.5982999999999997E-5</v>
      </c>
      <c r="DD4" s="30">
        <v>4.4079000000000003E-5</v>
      </c>
      <c r="DE4" s="30">
        <v>4.2308999999999998E-5</v>
      </c>
      <c r="DF4" s="30">
        <v>3.8041999999999999E-5</v>
      </c>
      <c r="DG4" s="30">
        <v>3.3454000000000002E-5</v>
      </c>
      <c r="DH4" s="30">
        <v>7.4066999999999994E-5</v>
      </c>
    </row>
    <row r="5" spans="1:112" x14ac:dyDescent="0.3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B5">
        <v>4</v>
      </c>
      <c r="CC5" s="30">
        <v>2.2019999999999999E-5</v>
      </c>
      <c r="CD5" s="30">
        <v>5.8357999999999999E-5</v>
      </c>
      <c r="CE5" s="30">
        <v>5.4048999999999997E-5</v>
      </c>
      <c r="CF5" s="30">
        <v>5.2426000000000003E-5</v>
      </c>
      <c r="CG5" s="30">
        <v>4.7024000000000002E-5</v>
      </c>
      <c r="CH5" s="30">
        <v>4.3850000000000002E-5</v>
      </c>
      <c r="CI5" s="30">
        <v>4.0315000000000003E-5</v>
      </c>
      <c r="CJ5" s="30">
        <v>3.3049999999999997E-5</v>
      </c>
      <c r="CK5" s="30">
        <v>2.4794E-5</v>
      </c>
      <c r="CL5">
        <v>1.1271E-4</v>
      </c>
      <c r="CM5" t="s">
        <v>94</v>
      </c>
      <c r="CN5" t="s">
        <v>95</v>
      </c>
      <c r="CO5" t="s">
        <v>96</v>
      </c>
      <c r="CU5">
        <v>4</v>
      </c>
      <c r="CV5" s="30">
        <v>4.5698999999999997E-5</v>
      </c>
      <c r="CW5" s="30">
        <v>7.8510999999999994E-5</v>
      </c>
      <c r="CX5" s="30">
        <v>7.729E-5</v>
      </c>
      <c r="CY5" s="30">
        <v>7.6315000000000004E-5</v>
      </c>
      <c r="CZ5" s="30">
        <v>7.4221999999999995E-5</v>
      </c>
      <c r="DA5" s="30">
        <v>7.2298999999999993E-5</v>
      </c>
      <c r="DB5" s="30">
        <v>7.0613999999999998E-5</v>
      </c>
      <c r="DC5" s="30">
        <v>6.7322000000000004E-5</v>
      </c>
      <c r="DD5" s="30">
        <v>6.4467999999999993E-5</v>
      </c>
      <c r="DE5" s="30">
        <v>6.1146E-5</v>
      </c>
      <c r="DF5" s="30">
        <v>5.4911999999999999E-5</v>
      </c>
      <c r="DG5" s="30">
        <v>4.8847000000000002E-5</v>
      </c>
      <c r="DH5">
        <v>1.0988E-4</v>
      </c>
    </row>
    <row r="6" spans="1:112" x14ac:dyDescent="0.3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B6">
        <v>5</v>
      </c>
      <c r="CC6" s="30">
        <v>2.8724000000000001E-5</v>
      </c>
      <c r="CD6" s="30">
        <v>7.6994000000000002E-5</v>
      </c>
      <c r="CE6" s="30">
        <v>7.1134E-5</v>
      </c>
      <c r="CF6" s="30">
        <v>6.8882999999999998E-5</v>
      </c>
      <c r="CG6" s="30">
        <v>6.1687999999999996E-5</v>
      </c>
      <c r="CH6" s="30">
        <v>5.7386000000000002E-5</v>
      </c>
      <c r="CI6" s="30">
        <v>5.2423000000000003E-5</v>
      </c>
      <c r="CJ6" s="30">
        <v>4.3253000000000001E-5</v>
      </c>
      <c r="CK6" s="30">
        <v>3.3127999999999999E-5</v>
      </c>
      <c r="CL6">
        <v>1.5320000000000001E-4</v>
      </c>
      <c r="CM6" t="s">
        <v>97</v>
      </c>
      <c r="CN6" t="s">
        <v>98</v>
      </c>
      <c r="CO6" t="s">
        <v>99</v>
      </c>
      <c r="CU6">
        <v>5</v>
      </c>
      <c r="CV6" s="30">
        <v>6.1707999999999999E-5</v>
      </c>
      <c r="CW6">
        <v>1.0603E-4</v>
      </c>
      <c r="CX6">
        <v>1.0423E-4</v>
      </c>
      <c r="CY6">
        <v>1.0271E-4</v>
      </c>
      <c r="CZ6" s="30">
        <v>9.9596E-5</v>
      </c>
      <c r="DA6" s="30">
        <v>9.7163000000000005E-5</v>
      </c>
      <c r="DB6" s="30">
        <v>9.5105000000000005E-5</v>
      </c>
      <c r="DC6" s="30">
        <v>9.0445999999999994E-5</v>
      </c>
      <c r="DD6" s="30">
        <v>8.6426000000000002E-5</v>
      </c>
      <c r="DE6" s="30">
        <v>8.2389E-5</v>
      </c>
      <c r="DF6" s="30">
        <v>7.3534000000000004E-5</v>
      </c>
      <c r="DG6" s="30">
        <v>6.5174999999999999E-5</v>
      </c>
      <c r="DH6">
        <v>1.4485E-4</v>
      </c>
    </row>
    <row r="7" spans="1:112" x14ac:dyDescent="0.3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B7">
        <v>6</v>
      </c>
      <c r="CC7" s="30">
        <v>3.5064999999999997E-5</v>
      </c>
      <c r="CD7" s="30">
        <v>9.4458999999999998E-5</v>
      </c>
      <c r="CE7" s="30">
        <v>8.7393999999999997E-5</v>
      </c>
      <c r="CF7" s="30">
        <v>8.4751000000000002E-5</v>
      </c>
      <c r="CG7" s="30">
        <v>7.5767999999999997E-5</v>
      </c>
      <c r="CH7" s="30">
        <v>7.0260999999999997E-5</v>
      </c>
      <c r="CI7" s="30">
        <v>6.4162E-5</v>
      </c>
      <c r="CJ7" s="30">
        <v>5.2938E-5</v>
      </c>
      <c r="CK7" s="30">
        <v>4.0473999999999999E-5</v>
      </c>
      <c r="CL7">
        <v>1.9176999999999999E-4</v>
      </c>
      <c r="CM7" t="s">
        <v>100</v>
      </c>
      <c r="CN7" t="s">
        <v>101</v>
      </c>
      <c r="CO7" t="s">
        <v>102</v>
      </c>
      <c r="CU7">
        <v>6</v>
      </c>
      <c r="CV7" s="30">
        <v>7.7485999999999996E-5</v>
      </c>
      <c r="CW7">
        <v>1.3247000000000001E-4</v>
      </c>
      <c r="CX7">
        <v>1.3009E-4</v>
      </c>
      <c r="CY7">
        <v>1.2828000000000001E-4</v>
      </c>
      <c r="CZ7">
        <v>1.2438E-4</v>
      </c>
      <c r="DA7">
        <v>1.2108999999999999E-4</v>
      </c>
      <c r="DB7">
        <v>1.1853000000000001E-4</v>
      </c>
      <c r="DC7">
        <v>1.1267E-4</v>
      </c>
      <c r="DD7">
        <v>1.0789E-4</v>
      </c>
      <c r="DE7">
        <v>1.0265E-4</v>
      </c>
      <c r="DF7" s="30">
        <v>9.2070000000000004E-5</v>
      </c>
      <c r="DG7" s="30">
        <v>8.2304000000000003E-5</v>
      </c>
      <c r="DH7">
        <v>1.8344999999999999E-4</v>
      </c>
    </row>
    <row r="8" spans="1:112" x14ac:dyDescent="0.3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B8">
        <v>7</v>
      </c>
      <c r="CC8" s="30">
        <v>4.0778999999999997E-5</v>
      </c>
      <c r="CD8">
        <v>1.1137E-4</v>
      </c>
      <c r="CE8">
        <v>1.0307E-4</v>
      </c>
      <c r="CF8">
        <v>1E-4</v>
      </c>
      <c r="CG8" s="30">
        <v>8.9717999999999997E-5</v>
      </c>
      <c r="CH8" s="30">
        <v>8.3567999999999997E-5</v>
      </c>
      <c r="CI8" s="30">
        <v>7.6748000000000004E-5</v>
      </c>
      <c r="CJ8" s="30">
        <v>6.3183999999999997E-5</v>
      </c>
      <c r="CK8" s="30">
        <v>4.8368999999999997E-5</v>
      </c>
      <c r="CL8">
        <v>2.2989000000000001E-4</v>
      </c>
      <c r="CM8" t="s">
        <v>103</v>
      </c>
      <c r="CN8" t="s">
        <v>104</v>
      </c>
      <c r="CO8" t="s">
        <v>105</v>
      </c>
      <c r="CU8">
        <v>7</v>
      </c>
      <c r="CV8" s="30">
        <v>9.2696999999999997E-5</v>
      </c>
      <c r="CW8">
        <v>1.5833000000000001E-4</v>
      </c>
      <c r="CX8">
        <v>1.5559999999999999E-4</v>
      </c>
      <c r="CY8">
        <v>1.5349E-4</v>
      </c>
      <c r="CZ8">
        <v>1.4904E-4</v>
      </c>
      <c r="DA8">
        <v>1.4538999999999999E-4</v>
      </c>
      <c r="DB8">
        <v>1.4238E-4</v>
      </c>
      <c r="DC8">
        <v>1.3537999999999999E-4</v>
      </c>
      <c r="DD8">
        <v>1.2941999999999999E-4</v>
      </c>
      <c r="DE8">
        <v>1.2352000000000001E-4</v>
      </c>
      <c r="DF8">
        <v>1.1024E-4</v>
      </c>
      <c r="DG8" s="30">
        <v>9.8018999999999998E-5</v>
      </c>
      <c r="DH8">
        <v>2.1885000000000001E-4</v>
      </c>
    </row>
    <row r="9" spans="1:112" x14ac:dyDescent="0.3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B9">
        <v>8</v>
      </c>
      <c r="CC9" s="30">
        <v>4.5667000000000002E-5</v>
      </c>
      <c r="CD9">
        <v>1.2677000000000001E-4</v>
      </c>
      <c r="CE9">
        <v>1.1773E-4</v>
      </c>
      <c r="CF9">
        <v>1.1424E-4</v>
      </c>
      <c r="CG9">
        <v>1.0236E-4</v>
      </c>
      <c r="CH9" s="30">
        <v>9.5309999999999994E-5</v>
      </c>
      <c r="CI9" s="30">
        <v>8.7163999999999994E-5</v>
      </c>
      <c r="CJ9" s="30">
        <v>7.1860000000000007E-5</v>
      </c>
      <c r="CK9" s="30">
        <v>5.5346000000000002E-5</v>
      </c>
      <c r="CL9">
        <v>2.7043E-4</v>
      </c>
      <c r="CM9" t="s">
        <v>106</v>
      </c>
      <c r="CN9" t="s">
        <v>107</v>
      </c>
      <c r="CO9" t="s">
        <v>108</v>
      </c>
      <c r="CU9">
        <v>8</v>
      </c>
      <c r="CV9">
        <v>1.0996E-4</v>
      </c>
      <c r="CW9">
        <v>1.8797E-4</v>
      </c>
      <c r="CX9">
        <v>1.8469999999999999E-4</v>
      </c>
      <c r="CY9">
        <v>1.8227E-4</v>
      </c>
      <c r="CZ9">
        <v>1.7713000000000001E-4</v>
      </c>
      <c r="DA9">
        <v>1.7253E-4</v>
      </c>
      <c r="DB9">
        <v>1.6896000000000001E-4</v>
      </c>
      <c r="DC9">
        <v>1.6114999999999999E-4</v>
      </c>
      <c r="DD9">
        <v>1.5406999999999999E-4</v>
      </c>
      <c r="DE9">
        <v>1.4694999999999999E-4</v>
      </c>
      <c r="DF9">
        <v>1.3129E-4</v>
      </c>
      <c r="DG9">
        <v>1.1681E-4</v>
      </c>
      <c r="DH9">
        <v>2.5524E-4</v>
      </c>
    </row>
    <row r="10" spans="1:112" x14ac:dyDescent="0.3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B10">
        <v>9</v>
      </c>
      <c r="CC10" s="30">
        <v>5.1298000000000003E-5</v>
      </c>
      <c r="CD10">
        <v>1.4296999999999999E-4</v>
      </c>
      <c r="CE10">
        <v>1.3247000000000001E-4</v>
      </c>
      <c r="CF10">
        <v>1.2829000000000001E-4</v>
      </c>
      <c r="CG10">
        <v>1.1419E-4</v>
      </c>
      <c r="CH10">
        <v>1.0626E-4</v>
      </c>
      <c r="CI10" s="30">
        <v>9.7484000000000004E-5</v>
      </c>
      <c r="CJ10" s="30">
        <v>8.0687999999999997E-5</v>
      </c>
      <c r="CK10" s="30">
        <v>6.1669999999999997E-5</v>
      </c>
      <c r="CL10">
        <v>3.0819000000000002E-4</v>
      </c>
      <c r="CM10" t="s">
        <v>109</v>
      </c>
      <c r="CN10" t="s">
        <v>110</v>
      </c>
      <c r="CO10" t="s">
        <v>111</v>
      </c>
      <c r="CU10">
        <v>9</v>
      </c>
      <c r="CV10">
        <v>1.2528999999999999E-4</v>
      </c>
      <c r="CW10">
        <v>2.1401999999999999E-4</v>
      </c>
      <c r="CX10">
        <v>2.1044999999999999E-4</v>
      </c>
      <c r="CY10">
        <v>2.0767E-4</v>
      </c>
      <c r="CZ10">
        <v>2.0175E-4</v>
      </c>
      <c r="DA10">
        <v>1.9675000000000001E-4</v>
      </c>
      <c r="DB10">
        <v>1.9269999999999999E-4</v>
      </c>
      <c r="DC10">
        <v>1.8372000000000001E-4</v>
      </c>
      <c r="DD10">
        <v>1.7553999999999999E-4</v>
      </c>
      <c r="DE10">
        <v>1.6756E-4</v>
      </c>
      <c r="DF10">
        <v>1.4961E-4</v>
      </c>
      <c r="DG10">
        <v>1.3316000000000001E-4</v>
      </c>
      <c r="DH10">
        <v>2.9312000000000001E-4</v>
      </c>
    </row>
    <row r="11" spans="1:112" x14ac:dyDescent="0.3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B11">
        <v>10</v>
      </c>
      <c r="CC11" s="30">
        <v>5.5350999999999999E-5</v>
      </c>
      <c r="CD11">
        <v>1.5714E-4</v>
      </c>
      <c r="CE11">
        <v>1.4600999999999999E-4</v>
      </c>
      <c r="CF11">
        <v>1.4168000000000001E-4</v>
      </c>
      <c r="CG11">
        <v>1.2658999999999999E-4</v>
      </c>
      <c r="CH11">
        <v>1.1769000000000001E-4</v>
      </c>
      <c r="CI11">
        <v>1.0776E-4</v>
      </c>
      <c r="CJ11" s="30">
        <v>8.8838000000000006E-5</v>
      </c>
      <c r="CK11" s="30">
        <v>6.7886999999999996E-5</v>
      </c>
      <c r="CL11">
        <v>3.4754000000000002E-4</v>
      </c>
      <c r="CM11" t="s">
        <v>112</v>
      </c>
      <c r="CN11" t="s">
        <v>113</v>
      </c>
      <c r="CO11" t="s">
        <v>114</v>
      </c>
      <c r="CU11">
        <v>10</v>
      </c>
      <c r="CV11">
        <v>1.4166E-4</v>
      </c>
      <c r="CW11">
        <v>2.4231E-4</v>
      </c>
      <c r="CX11">
        <v>2.3812E-4</v>
      </c>
      <c r="CY11">
        <v>2.3498E-4</v>
      </c>
      <c r="CZ11">
        <v>2.2842000000000001E-4</v>
      </c>
      <c r="DA11">
        <v>2.2262000000000001E-4</v>
      </c>
      <c r="DB11">
        <v>2.1777999999999999E-4</v>
      </c>
      <c r="DC11">
        <v>2.0712000000000001E-4</v>
      </c>
      <c r="DD11">
        <v>1.9751E-4</v>
      </c>
      <c r="DE11">
        <v>1.8802000000000001E-4</v>
      </c>
      <c r="DF11">
        <v>1.6815999999999999E-4</v>
      </c>
      <c r="DG11">
        <v>1.4974000000000001E-4</v>
      </c>
      <c r="DH11">
        <v>3.2978E-4</v>
      </c>
    </row>
    <row r="12" spans="1:112" x14ac:dyDescent="0.3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B12">
        <v>11</v>
      </c>
      <c r="CC12" s="30">
        <v>5.9879E-5</v>
      </c>
      <c r="CD12">
        <v>1.7238E-4</v>
      </c>
      <c r="CE12">
        <v>1.605E-4</v>
      </c>
      <c r="CF12">
        <v>1.5569999999999999E-4</v>
      </c>
      <c r="CG12">
        <v>1.3927000000000001E-4</v>
      </c>
      <c r="CH12">
        <v>1.2951E-4</v>
      </c>
      <c r="CI12">
        <v>1.1834E-4</v>
      </c>
      <c r="CJ12" s="30">
        <v>9.6991999999999996E-5</v>
      </c>
      <c r="CK12" s="30">
        <v>7.4214999999999993E-5</v>
      </c>
      <c r="CL12">
        <v>3.8737999999999999E-4</v>
      </c>
      <c r="CM12" t="s">
        <v>115</v>
      </c>
      <c r="CN12" t="s">
        <v>116</v>
      </c>
      <c r="CO12" t="s">
        <v>117</v>
      </c>
      <c r="CU12">
        <v>11</v>
      </c>
      <c r="CV12">
        <v>1.5762E-4</v>
      </c>
      <c r="CW12">
        <v>2.6970999999999999E-4</v>
      </c>
      <c r="CX12">
        <v>2.6491999999999998E-4</v>
      </c>
      <c r="CY12">
        <v>2.6133999999999999E-4</v>
      </c>
      <c r="CZ12">
        <v>2.5412999999999998E-4</v>
      </c>
      <c r="DA12">
        <v>2.4771E-4</v>
      </c>
      <c r="DB12">
        <v>2.4237E-4</v>
      </c>
      <c r="DC12">
        <v>2.3085E-4</v>
      </c>
      <c r="DD12">
        <v>2.2020000000000001E-4</v>
      </c>
      <c r="DE12">
        <v>2.1000000000000001E-4</v>
      </c>
      <c r="DF12">
        <v>1.8777E-4</v>
      </c>
      <c r="DG12">
        <v>1.6736E-4</v>
      </c>
      <c r="DH12">
        <v>3.6797000000000002E-4</v>
      </c>
    </row>
    <row r="13" spans="1:112" x14ac:dyDescent="0.3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B13">
        <v>12</v>
      </c>
      <c r="CC13" s="30">
        <v>6.4863999999999994E-5</v>
      </c>
      <c r="CD13">
        <v>1.8730999999999999E-4</v>
      </c>
      <c r="CE13">
        <v>1.738E-4</v>
      </c>
      <c r="CF13">
        <v>1.6835999999999999E-4</v>
      </c>
      <c r="CG13">
        <v>1.4995000000000001E-4</v>
      </c>
      <c r="CH13">
        <v>1.3941E-4</v>
      </c>
      <c r="CI13">
        <v>1.2760000000000001E-4</v>
      </c>
      <c r="CJ13">
        <v>1.0504E-4</v>
      </c>
      <c r="CK13" s="30">
        <v>8.0668999999999996E-5</v>
      </c>
      <c r="CL13">
        <v>4.2658000000000003E-4</v>
      </c>
      <c r="CM13" t="s">
        <v>118</v>
      </c>
      <c r="CN13" t="s">
        <v>119</v>
      </c>
      <c r="CO13" t="s">
        <v>120</v>
      </c>
      <c r="CU13">
        <v>12</v>
      </c>
      <c r="CV13">
        <v>1.7315000000000001E-4</v>
      </c>
      <c r="CW13">
        <v>2.9639999999999999E-4</v>
      </c>
      <c r="CX13">
        <v>2.9123000000000002E-4</v>
      </c>
      <c r="CY13">
        <v>2.8723000000000003E-4</v>
      </c>
      <c r="CZ13">
        <v>2.7892999999999999E-4</v>
      </c>
      <c r="DA13">
        <v>2.7167000000000001E-4</v>
      </c>
      <c r="DB13">
        <v>2.6588000000000002E-4</v>
      </c>
      <c r="DC13">
        <v>2.5318999999999998E-4</v>
      </c>
      <c r="DD13">
        <v>2.4142E-4</v>
      </c>
      <c r="DE13">
        <v>2.3002999999999999E-4</v>
      </c>
      <c r="DF13">
        <v>2.0578999999999999E-4</v>
      </c>
      <c r="DG13">
        <v>1.8353E-4</v>
      </c>
      <c r="DH13">
        <v>4.0479999999999997E-4</v>
      </c>
    </row>
    <row r="14" spans="1:112" x14ac:dyDescent="0.3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B14">
        <v>13</v>
      </c>
      <c r="CC14" s="30">
        <v>6.9907999999999995E-5</v>
      </c>
      <c r="CD14">
        <v>2.0258E-4</v>
      </c>
      <c r="CE14">
        <v>1.8788999999999999E-4</v>
      </c>
      <c r="CF14">
        <v>1.8217E-4</v>
      </c>
      <c r="CG14">
        <v>1.6263000000000001E-4</v>
      </c>
      <c r="CH14">
        <v>1.5113E-4</v>
      </c>
      <c r="CI14">
        <v>1.3815E-4</v>
      </c>
      <c r="CJ14">
        <v>1.1364E-4</v>
      </c>
      <c r="CK14" s="30">
        <v>8.7347000000000002E-5</v>
      </c>
      <c r="CL14">
        <v>4.6527E-4</v>
      </c>
      <c r="CM14" t="s">
        <v>121</v>
      </c>
      <c r="CN14" t="s">
        <v>122</v>
      </c>
      <c r="CO14" t="s">
        <v>123</v>
      </c>
      <c r="CU14">
        <v>13</v>
      </c>
      <c r="CV14">
        <v>1.8995000000000001E-4</v>
      </c>
      <c r="CW14">
        <v>3.2467999999999999E-4</v>
      </c>
      <c r="CX14">
        <v>3.1888000000000001E-4</v>
      </c>
      <c r="CY14">
        <v>3.1452999999999999E-4</v>
      </c>
      <c r="CZ14">
        <v>3.0571999999999999E-4</v>
      </c>
      <c r="DA14">
        <v>2.9836000000000001E-4</v>
      </c>
      <c r="DB14">
        <v>2.9227000000000002E-4</v>
      </c>
      <c r="DC14">
        <v>2.7826000000000001E-4</v>
      </c>
      <c r="DD14">
        <v>2.6561999999999999E-4</v>
      </c>
      <c r="DE14">
        <v>2.5332000000000002E-4</v>
      </c>
      <c r="DF14">
        <v>2.2672999999999999E-4</v>
      </c>
      <c r="DG14">
        <v>2.0185E-4</v>
      </c>
      <c r="DH14">
        <v>4.4297999999999999E-4</v>
      </c>
    </row>
    <row r="15" spans="1:112" x14ac:dyDescent="0.3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B15">
        <v>14</v>
      </c>
      <c r="CC15" s="30">
        <v>7.4578000000000003E-5</v>
      </c>
      <c r="CD15">
        <v>2.1725999999999999E-4</v>
      </c>
      <c r="CE15">
        <v>2.0169E-4</v>
      </c>
      <c r="CF15">
        <v>1.9552E-4</v>
      </c>
      <c r="CG15">
        <v>1.7432E-4</v>
      </c>
      <c r="CH15">
        <v>1.6186E-4</v>
      </c>
      <c r="CI15">
        <v>1.4807000000000001E-4</v>
      </c>
      <c r="CJ15">
        <v>1.2213999999999999E-4</v>
      </c>
      <c r="CK15" s="30">
        <v>9.3913999999999996E-5</v>
      </c>
      <c r="CL15">
        <v>5.0449999999999996E-4</v>
      </c>
      <c r="CM15" t="s">
        <v>124</v>
      </c>
      <c r="CN15" t="s">
        <v>125</v>
      </c>
      <c r="CO15" t="s">
        <v>126</v>
      </c>
      <c r="CU15">
        <v>14</v>
      </c>
      <c r="CV15">
        <v>2.0598E-4</v>
      </c>
      <c r="CW15">
        <v>3.5251999999999999E-4</v>
      </c>
      <c r="CX15">
        <v>3.4616999999999997E-4</v>
      </c>
      <c r="CY15">
        <v>3.4148000000000002E-4</v>
      </c>
      <c r="CZ15">
        <v>3.3190999999999998E-4</v>
      </c>
      <c r="DA15">
        <v>3.2352999999999999E-4</v>
      </c>
      <c r="DB15">
        <v>3.1687000000000002E-4</v>
      </c>
      <c r="DC15">
        <v>3.0204E-4</v>
      </c>
      <c r="DD15">
        <v>2.8849000000000002E-4</v>
      </c>
      <c r="DE15">
        <v>2.7525999999999999E-4</v>
      </c>
      <c r="DF15">
        <v>2.4665000000000001E-4</v>
      </c>
      <c r="DG15">
        <v>2.1943E-4</v>
      </c>
      <c r="DH15">
        <v>4.7825999999999999E-4</v>
      </c>
    </row>
    <row r="16" spans="1:112" x14ac:dyDescent="0.3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B16">
        <v>15</v>
      </c>
      <c r="CC16" s="30">
        <v>7.9049999999999997E-5</v>
      </c>
      <c r="CD16">
        <v>2.3169999999999999E-4</v>
      </c>
      <c r="CE16">
        <v>2.1505E-4</v>
      </c>
      <c r="CF16">
        <v>2.0845999999999999E-4</v>
      </c>
      <c r="CG16">
        <v>1.8569999999999999E-4</v>
      </c>
      <c r="CH16">
        <v>1.7264E-4</v>
      </c>
      <c r="CI16">
        <v>1.5799999999999999E-4</v>
      </c>
      <c r="CJ16">
        <v>1.2997E-4</v>
      </c>
      <c r="CK16">
        <v>1.0004E-4</v>
      </c>
      <c r="CL16">
        <v>5.4301999999999996E-4</v>
      </c>
      <c r="CM16" t="s">
        <v>127</v>
      </c>
      <c r="CN16" t="s">
        <v>128</v>
      </c>
      <c r="CO16" t="s">
        <v>129</v>
      </c>
      <c r="CU16">
        <v>15</v>
      </c>
      <c r="CV16">
        <v>2.2157000000000001E-4</v>
      </c>
      <c r="CW16">
        <v>3.7953999999999999E-4</v>
      </c>
      <c r="CX16">
        <v>3.7290000000000001E-4</v>
      </c>
      <c r="CY16">
        <v>3.6768E-4</v>
      </c>
      <c r="CZ16">
        <v>3.5732E-4</v>
      </c>
      <c r="DA16">
        <v>3.4866999999999998E-4</v>
      </c>
      <c r="DB16">
        <v>3.4158000000000002E-4</v>
      </c>
      <c r="DC16">
        <v>3.2549E-4</v>
      </c>
      <c r="DD16">
        <v>3.1065999999999998E-4</v>
      </c>
      <c r="DE16">
        <v>2.9594000000000002E-4</v>
      </c>
      <c r="DF16">
        <v>2.6475000000000001E-4</v>
      </c>
      <c r="DG16">
        <v>2.3525999999999999E-4</v>
      </c>
      <c r="DH16">
        <v>5.1411999999999996E-4</v>
      </c>
    </row>
    <row r="17" spans="19:112" x14ac:dyDescent="0.3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B17">
        <v>16</v>
      </c>
      <c r="CC17" s="30">
        <v>8.2385000000000005E-5</v>
      </c>
      <c r="CD17">
        <v>2.4454000000000001E-4</v>
      </c>
      <c r="CE17">
        <v>2.2683999999999999E-4</v>
      </c>
      <c r="CF17">
        <v>2.1999000000000001E-4</v>
      </c>
      <c r="CG17">
        <v>1.9619E-4</v>
      </c>
      <c r="CH17">
        <v>1.8212E-4</v>
      </c>
      <c r="CI17">
        <v>1.6656E-4</v>
      </c>
      <c r="CJ17">
        <v>1.3732999999999999E-4</v>
      </c>
      <c r="CK17">
        <v>1.0569999999999999E-4</v>
      </c>
      <c r="CL17">
        <v>5.8250999999999995E-4</v>
      </c>
      <c r="CM17" t="s">
        <v>130</v>
      </c>
      <c r="CN17" t="s">
        <v>131</v>
      </c>
      <c r="CO17" t="s">
        <v>132</v>
      </c>
      <c r="CU17">
        <v>16</v>
      </c>
      <c r="CV17">
        <v>2.3724999999999999E-4</v>
      </c>
      <c r="CW17">
        <v>4.0582999999999998E-4</v>
      </c>
      <c r="CX17">
        <v>3.9854000000000002E-4</v>
      </c>
      <c r="CY17">
        <v>3.9311000000000001E-4</v>
      </c>
      <c r="CZ17">
        <v>3.8212000000000001E-4</v>
      </c>
      <c r="DA17">
        <v>3.7259000000000001E-4</v>
      </c>
      <c r="DB17">
        <v>3.6477999999999999E-4</v>
      </c>
      <c r="DC17">
        <v>3.4744000000000002E-4</v>
      </c>
      <c r="DD17">
        <v>3.3138999999999998E-4</v>
      </c>
      <c r="DE17">
        <v>3.1576999999999999E-4</v>
      </c>
      <c r="DF17">
        <v>2.8250999999999998E-4</v>
      </c>
      <c r="DG17">
        <v>2.5153000000000003E-4</v>
      </c>
      <c r="DH17">
        <v>5.5593000000000005E-4</v>
      </c>
    </row>
    <row r="18" spans="19:112" x14ac:dyDescent="0.3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B18">
        <v>17</v>
      </c>
      <c r="CC18" s="30">
        <v>8.3244000000000005E-5</v>
      </c>
      <c r="CD18">
        <v>2.5503E-4</v>
      </c>
      <c r="CE18">
        <v>2.3662999999999999E-4</v>
      </c>
      <c r="CF18">
        <v>2.2944E-4</v>
      </c>
      <c r="CG18">
        <v>2.0489E-4</v>
      </c>
      <c r="CH18">
        <v>1.9029999999999999E-4</v>
      </c>
      <c r="CI18">
        <v>1.7389E-4</v>
      </c>
      <c r="CJ18">
        <v>1.4286E-4</v>
      </c>
      <c r="CK18">
        <v>1.102E-4</v>
      </c>
      <c r="CL18">
        <v>6.2657000000000001E-4</v>
      </c>
      <c r="CM18" t="s">
        <v>133</v>
      </c>
      <c r="CN18" t="s">
        <v>134</v>
      </c>
      <c r="CO18" t="s">
        <v>135</v>
      </c>
      <c r="CU18">
        <v>17</v>
      </c>
      <c r="CV18">
        <v>2.5256999999999998E-4</v>
      </c>
      <c r="CW18">
        <v>4.3244000000000003E-4</v>
      </c>
      <c r="CX18">
        <v>4.2480000000000003E-4</v>
      </c>
      <c r="CY18">
        <v>4.1895000000000002E-4</v>
      </c>
      <c r="CZ18">
        <v>4.0715E-4</v>
      </c>
      <c r="DA18">
        <v>3.9706000000000002E-4</v>
      </c>
      <c r="DB18">
        <v>3.8885999999999999E-4</v>
      </c>
      <c r="DC18">
        <v>3.7052999999999999E-4</v>
      </c>
      <c r="DD18">
        <v>3.5375000000000001E-4</v>
      </c>
      <c r="DE18">
        <v>3.3645000000000002E-4</v>
      </c>
      <c r="DF18">
        <v>3.0085000000000002E-4</v>
      </c>
      <c r="DG18">
        <v>2.6753999999999998E-4</v>
      </c>
      <c r="DH18">
        <v>5.9077999999999995E-4</v>
      </c>
    </row>
    <row r="19" spans="19:112" x14ac:dyDescent="0.3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B19">
        <v>18</v>
      </c>
      <c r="CC19" s="30">
        <v>8.4744E-5</v>
      </c>
      <c r="CD19">
        <v>2.6498E-4</v>
      </c>
      <c r="CE19">
        <v>2.4594999999999999E-4</v>
      </c>
      <c r="CF19">
        <v>2.3854E-4</v>
      </c>
      <c r="CG19">
        <v>2.1288000000000001E-4</v>
      </c>
      <c r="CH19">
        <v>1.9780000000000001E-4</v>
      </c>
      <c r="CI19">
        <v>1.8087999999999999E-4</v>
      </c>
      <c r="CJ19">
        <v>1.4886000000000001E-4</v>
      </c>
      <c r="CK19">
        <v>1.1453E-4</v>
      </c>
      <c r="CL19">
        <v>6.6450999999999999E-4</v>
      </c>
      <c r="CM19" t="s">
        <v>136</v>
      </c>
      <c r="CN19" t="s">
        <v>137</v>
      </c>
      <c r="CO19" t="s">
        <v>138</v>
      </c>
      <c r="CU19">
        <v>18</v>
      </c>
      <c r="CV19">
        <v>2.7057999999999997E-4</v>
      </c>
      <c r="CW19">
        <v>4.6282000000000002E-4</v>
      </c>
      <c r="CX19">
        <v>4.5469E-4</v>
      </c>
      <c r="CY19">
        <v>4.4855999999999997E-4</v>
      </c>
      <c r="CZ19">
        <v>4.3606999999999999E-4</v>
      </c>
      <c r="DA19">
        <v>4.2527999999999999E-4</v>
      </c>
      <c r="DB19">
        <v>4.1643000000000002E-4</v>
      </c>
      <c r="DC19">
        <v>3.9638E-4</v>
      </c>
      <c r="DD19">
        <v>3.7792000000000001E-4</v>
      </c>
      <c r="DE19">
        <v>3.6016999999999999E-4</v>
      </c>
      <c r="DF19">
        <v>3.2253000000000002E-4</v>
      </c>
      <c r="DG19">
        <v>2.8729E-4</v>
      </c>
      <c r="DH19">
        <v>6.2883999999999998E-4</v>
      </c>
    </row>
    <row r="20" spans="19:112" x14ac:dyDescent="0.3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B20">
        <v>19</v>
      </c>
      <c r="CC20" s="30">
        <v>8.6484999999999996E-5</v>
      </c>
      <c r="CD20">
        <v>2.7515999999999999E-4</v>
      </c>
      <c r="CE20">
        <v>2.5558999999999998E-4</v>
      </c>
      <c r="CF20">
        <v>2.4778000000000002E-4</v>
      </c>
      <c r="CG20">
        <v>2.208E-4</v>
      </c>
      <c r="CH20">
        <v>2.0535E-4</v>
      </c>
      <c r="CI20">
        <v>1.8803E-4</v>
      </c>
      <c r="CJ20">
        <v>1.5431E-4</v>
      </c>
      <c r="CK20">
        <v>1.1851E-4</v>
      </c>
      <c r="CL20">
        <v>7.0003000000000003E-4</v>
      </c>
      <c r="CM20" t="s">
        <v>139</v>
      </c>
      <c r="CN20" t="s">
        <v>140</v>
      </c>
      <c r="CO20" t="s">
        <v>141</v>
      </c>
      <c r="CU20">
        <v>19</v>
      </c>
      <c r="CV20">
        <v>2.8590000000000001E-4</v>
      </c>
      <c r="CW20">
        <v>4.8897999999999997E-4</v>
      </c>
      <c r="CX20">
        <v>4.8056999999999999E-4</v>
      </c>
      <c r="CY20">
        <v>4.7406E-4</v>
      </c>
      <c r="CZ20">
        <v>4.6054000000000001E-4</v>
      </c>
      <c r="DA20">
        <v>4.4893999999999999E-4</v>
      </c>
      <c r="DB20">
        <v>4.3965999999999997E-4</v>
      </c>
      <c r="DC20">
        <v>4.1867E-4</v>
      </c>
      <c r="DD20">
        <v>3.9953999999999999E-4</v>
      </c>
      <c r="DE20">
        <v>3.8068999999999999E-4</v>
      </c>
      <c r="DF20">
        <v>3.4047E-4</v>
      </c>
      <c r="DG20">
        <v>3.0290999999999998E-4</v>
      </c>
      <c r="DH20">
        <v>6.6918000000000001E-4</v>
      </c>
    </row>
    <row r="21" spans="19:112" x14ac:dyDescent="0.3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  <c r="CB21">
        <v>20</v>
      </c>
      <c r="CC21" s="30">
        <v>8.7414E-5</v>
      </c>
      <c r="CD21">
        <v>2.8378000000000002E-4</v>
      </c>
      <c r="CE21">
        <v>2.6354999999999998E-4</v>
      </c>
      <c r="CF21">
        <v>2.5552000000000002E-4</v>
      </c>
      <c r="CG21">
        <v>2.2796000000000001E-4</v>
      </c>
      <c r="CH21">
        <v>2.1175E-4</v>
      </c>
      <c r="CI21">
        <v>1.9327E-4</v>
      </c>
      <c r="CJ21">
        <v>1.5878999999999999E-4</v>
      </c>
      <c r="CK21">
        <v>1.2240999999999999E-4</v>
      </c>
      <c r="CL21">
        <v>7.3950999999999997E-4</v>
      </c>
      <c r="CM21" t="s">
        <v>142</v>
      </c>
      <c r="CN21" t="s">
        <v>143</v>
      </c>
      <c r="CO21" t="s">
        <v>144</v>
      </c>
      <c r="CU21">
        <v>20</v>
      </c>
      <c r="CV21">
        <v>3.0248999999999999E-4</v>
      </c>
      <c r="CW21">
        <v>5.1734000000000003E-4</v>
      </c>
      <c r="CX21">
        <v>5.0816000000000001E-4</v>
      </c>
      <c r="CY21">
        <v>5.0124000000000002E-4</v>
      </c>
      <c r="CZ21">
        <v>4.8689000000000002E-4</v>
      </c>
      <c r="DA21">
        <v>4.7448E-4</v>
      </c>
      <c r="DB21">
        <v>4.6472000000000001E-4</v>
      </c>
      <c r="DC21">
        <v>4.4262000000000001E-4</v>
      </c>
      <c r="DD21">
        <v>4.2265E-4</v>
      </c>
      <c r="DE21">
        <v>4.0266999999999999E-4</v>
      </c>
      <c r="DF21">
        <v>3.6038999999999998E-4</v>
      </c>
      <c r="DG21">
        <v>3.2032000000000002E-4</v>
      </c>
      <c r="DH21">
        <v>7.0403999999999996E-4</v>
      </c>
    </row>
    <row r="22" spans="19:112" x14ac:dyDescent="0.3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  <c r="CB22">
        <v>21</v>
      </c>
      <c r="CC22" s="30">
        <v>8.8060999999999996E-5</v>
      </c>
      <c r="CD22">
        <v>2.9095E-4</v>
      </c>
      <c r="CE22">
        <v>2.7029000000000002E-4</v>
      </c>
      <c r="CF22">
        <v>2.6209999999999997E-4</v>
      </c>
      <c r="CG22">
        <v>2.3347999999999999E-4</v>
      </c>
      <c r="CH22">
        <v>2.1694999999999999E-4</v>
      </c>
      <c r="CI22">
        <v>1.9858000000000001E-4</v>
      </c>
      <c r="CJ22">
        <v>1.6349999999999999E-4</v>
      </c>
      <c r="CK22">
        <v>1.2566000000000001E-4</v>
      </c>
      <c r="CL22">
        <v>7.7976E-4</v>
      </c>
      <c r="CM22" t="s">
        <v>145</v>
      </c>
      <c r="CN22" t="s">
        <v>146</v>
      </c>
      <c r="CO22" t="s">
        <v>147</v>
      </c>
      <c r="CU22">
        <v>21</v>
      </c>
      <c r="CV22">
        <v>3.1796999999999999E-4</v>
      </c>
      <c r="CW22">
        <v>5.4429000000000001E-4</v>
      </c>
      <c r="CX22">
        <v>5.3510999999999999E-4</v>
      </c>
      <c r="CY22">
        <v>5.2791000000000003E-4</v>
      </c>
      <c r="CZ22">
        <v>5.1294000000000003E-4</v>
      </c>
      <c r="DA22">
        <v>5.0033E-4</v>
      </c>
      <c r="DB22">
        <v>4.9008000000000005E-4</v>
      </c>
      <c r="DC22">
        <v>4.6605000000000003E-4</v>
      </c>
      <c r="DD22">
        <v>4.4483000000000001E-4</v>
      </c>
      <c r="DE22">
        <v>4.2384999999999998E-4</v>
      </c>
      <c r="DF22">
        <v>3.7913999999999998E-4</v>
      </c>
      <c r="DG22">
        <v>3.3693999999999998E-4</v>
      </c>
      <c r="DH22">
        <v>7.3844999999999998E-4</v>
      </c>
    </row>
    <row r="23" spans="19:112" x14ac:dyDescent="0.3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  <c r="CB23">
        <v>22</v>
      </c>
      <c r="CC23" s="30">
        <v>8.9209000000000006E-5</v>
      </c>
      <c r="CD23">
        <v>2.9913999999999999E-4</v>
      </c>
      <c r="CE23">
        <v>2.7774000000000001E-4</v>
      </c>
      <c r="CF23">
        <v>2.6927E-4</v>
      </c>
      <c r="CG23">
        <v>2.4020000000000001E-4</v>
      </c>
      <c r="CH23">
        <v>2.2330000000000001E-4</v>
      </c>
      <c r="CI23">
        <v>2.0422999999999999E-4</v>
      </c>
      <c r="CJ23">
        <v>1.6799E-4</v>
      </c>
      <c r="CK23">
        <v>1.2899E-4</v>
      </c>
      <c r="CL23">
        <v>8.1780000000000004E-4</v>
      </c>
      <c r="CU23">
        <v>22</v>
      </c>
      <c r="CV23">
        <v>3.3467000000000002E-4</v>
      </c>
      <c r="CW23">
        <v>5.7348999999999996E-4</v>
      </c>
      <c r="CX23">
        <v>5.6362999999999997E-4</v>
      </c>
      <c r="CY23">
        <v>5.5590999999999995E-4</v>
      </c>
      <c r="CZ23">
        <v>5.3987000000000002E-4</v>
      </c>
      <c r="DA23">
        <v>5.2632999999999998E-4</v>
      </c>
      <c r="DB23">
        <v>5.1544000000000004E-4</v>
      </c>
      <c r="DC23">
        <v>4.9089999999999995E-4</v>
      </c>
      <c r="DD23">
        <v>4.6796000000000001E-4</v>
      </c>
      <c r="DE23">
        <v>4.4592999999999998E-4</v>
      </c>
      <c r="DF23">
        <v>3.9887000000000001E-4</v>
      </c>
      <c r="DG23">
        <v>3.5472999999999999E-4</v>
      </c>
      <c r="DH23">
        <v>7.8675999999999996E-4</v>
      </c>
    </row>
    <row r="24" spans="19:112" x14ac:dyDescent="0.3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  <c r="CB24">
        <v>23</v>
      </c>
      <c r="CC24" s="30">
        <v>9.0418000000000001E-5</v>
      </c>
      <c r="CD24">
        <v>3.0749E-4</v>
      </c>
      <c r="CE24">
        <v>2.8581E-4</v>
      </c>
      <c r="CF24">
        <v>2.7720000000000002E-4</v>
      </c>
      <c r="CG24">
        <v>2.4736000000000002E-4</v>
      </c>
      <c r="CH24">
        <v>2.2969E-4</v>
      </c>
      <c r="CI24">
        <v>2.0971999999999999E-4</v>
      </c>
      <c r="CJ24">
        <v>1.7285999999999999E-4</v>
      </c>
      <c r="CK24">
        <v>1.3303999999999999E-4</v>
      </c>
      <c r="CL24">
        <v>8.5368E-4</v>
      </c>
      <c r="CU24">
        <v>23</v>
      </c>
      <c r="CV24">
        <v>3.5057000000000003E-4</v>
      </c>
      <c r="CW24">
        <v>6.0028000000000002E-4</v>
      </c>
      <c r="CX24">
        <v>5.8962999999999995E-4</v>
      </c>
      <c r="CY24">
        <v>5.8146999999999995E-4</v>
      </c>
      <c r="CZ24">
        <v>5.6481000000000001E-4</v>
      </c>
      <c r="DA24">
        <v>5.5068000000000001E-4</v>
      </c>
      <c r="DB24">
        <v>5.3941999999999998E-4</v>
      </c>
      <c r="DC24">
        <v>5.1393999999999995E-4</v>
      </c>
      <c r="DD24">
        <v>4.9005000000000001E-4</v>
      </c>
      <c r="DE24">
        <v>4.6695999999999999E-4</v>
      </c>
      <c r="DF24">
        <v>4.1785999999999999E-4</v>
      </c>
      <c r="DG24">
        <v>3.7176E-4</v>
      </c>
      <c r="DH24">
        <v>8.2238999999999999E-4</v>
      </c>
    </row>
    <row r="25" spans="19:112" x14ac:dyDescent="0.3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  <c r="CB25">
        <v>24</v>
      </c>
      <c r="CC25" s="30">
        <v>9.1741000000000001E-5</v>
      </c>
      <c r="CD25">
        <v>3.1619999999999999E-4</v>
      </c>
      <c r="CE25">
        <v>2.9386000000000001E-4</v>
      </c>
      <c r="CF25">
        <v>2.8490999999999998E-4</v>
      </c>
      <c r="CG25">
        <v>2.5384000000000002E-4</v>
      </c>
      <c r="CH25">
        <v>2.3578E-4</v>
      </c>
      <c r="CI25">
        <v>2.1573E-4</v>
      </c>
      <c r="CJ25">
        <v>1.7749000000000001E-4</v>
      </c>
      <c r="CK25">
        <v>1.3638999999999999E-4</v>
      </c>
      <c r="CL25">
        <v>8.9373000000000002E-4</v>
      </c>
      <c r="CU25">
        <v>24</v>
      </c>
      <c r="CV25">
        <v>3.6676999999999999E-4</v>
      </c>
      <c r="CW25">
        <v>6.2839999999999999E-4</v>
      </c>
      <c r="CX25">
        <v>6.1739E-4</v>
      </c>
      <c r="CY25">
        <v>6.0888999999999995E-4</v>
      </c>
      <c r="CZ25">
        <v>5.9157000000000003E-4</v>
      </c>
      <c r="DA25">
        <v>5.7697E-4</v>
      </c>
      <c r="DB25">
        <v>5.6515999999999999E-4</v>
      </c>
      <c r="DC25">
        <v>5.3837000000000004E-4</v>
      </c>
      <c r="DD25">
        <v>5.1334000000000004E-4</v>
      </c>
      <c r="DE25">
        <v>4.8908000000000003E-4</v>
      </c>
      <c r="DF25">
        <v>4.3766999999999998E-4</v>
      </c>
      <c r="DG25">
        <v>3.8928999999999998E-4</v>
      </c>
      <c r="DH25">
        <v>8.5983999999999995E-4</v>
      </c>
    </row>
    <row r="26" spans="19:112" x14ac:dyDescent="0.3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  <c r="CB26">
        <v>25</v>
      </c>
      <c r="CC26" s="30">
        <v>9.2837999999999994E-5</v>
      </c>
      <c r="CD26">
        <v>3.2398000000000003E-4</v>
      </c>
      <c r="CE26">
        <v>3.0091999999999999E-4</v>
      </c>
      <c r="CF26">
        <v>2.9174000000000002E-4</v>
      </c>
      <c r="CG26">
        <v>2.6025000000000001E-4</v>
      </c>
      <c r="CH26">
        <v>2.4211E-4</v>
      </c>
      <c r="CI26">
        <v>2.2167000000000001E-4</v>
      </c>
      <c r="CJ26">
        <v>1.8220000000000001E-4</v>
      </c>
      <c r="CK26">
        <v>1.4012000000000001E-4</v>
      </c>
      <c r="CL26">
        <v>9.3358999999999998E-4</v>
      </c>
      <c r="CU26">
        <v>25</v>
      </c>
      <c r="CV26">
        <v>3.8359000000000001E-4</v>
      </c>
      <c r="CW26">
        <v>6.5722999999999997E-4</v>
      </c>
      <c r="CX26">
        <v>6.4561000000000002E-4</v>
      </c>
      <c r="CY26">
        <v>6.3652999999999995E-4</v>
      </c>
      <c r="CZ26">
        <v>6.1846999999999998E-4</v>
      </c>
      <c r="DA26">
        <v>6.0351999999999997E-4</v>
      </c>
      <c r="DB26">
        <v>5.9121E-4</v>
      </c>
      <c r="DC26">
        <v>5.6263999999999999E-4</v>
      </c>
      <c r="DD26">
        <v>5.3664999999999995E-4</v>
      </c>
      <c r="DE26">
        <v>5.1108999999999996E-4</v>
      </c>
      <c r="DF26">
        <v>4.5707000000000001E-4</v>
      </c>
      <c r="DG26">
        <v>4.0586000000000002E-4</v>
      </c>
      <c r="DH26">
        <v>9.0050999999999998E-4</v>
      </c>
    </row>
    <row r="27" spans="19:112" x14ac:dyDescent="0.3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  <c r="CB27">
        <v>26</v>
      </c>
      <c r="CC27" s="30">
        <v>9.4239000000000004E-5</v>
      </c>
      <c r="CD27">
        <v>3.3358999999999998E-4</v>
      </c>
      <c r="CE27">
        <v>3.1024999999999998E-4</v>
      </c>
      <c r="CF27">
        <v>3.0093999999999997E-4</v>
      </c>
      <c r="CG27">
        <v>2.6861000000000002E-4</v>
      </c>
      <c r="CH27">
        <v>2.4949E-4</v>
      </c>
      <c r="CI27">
        <v>2.2770000000000001E-4</v>
      </c>
      <c r="CJ27">
        <v>1.8704999999999999E-4</v>
      </c>
      <c r="CK27">
        <v>1.4433999999999999E-4</v>
      </c>
      <c r="CL27">
        <v>9.7656999999999996E-4</v>
      </c>
      <c r="CU27">
        <v>26</v>
      </c>
      <c r="CV27">
        <v>4.0013000000000001E-4</v>
      </c>
      <c r="CW27">
        <v>6.8533999999999999E-4</v>
      </c>
      <c r="CX27">
        <v>6.7334000000000003E-4</v>
      </c>
      <c r="CY27">
        <v>6.6408000000000005E-4</v>
      </c>
      <c r="CZ27">
        <v>6.4513999999999999E-4</v>
      </c>
      <c r="DA27">
        <v>6.2892000000000004E-4</v>
      </c>
      <c r="DB27">
        <v>6.1598000000000002E-4</v>
      </c>
      <c r="DC27">
        <v>5.8682000000000005E-4</v>
      </c>
      <c r="DD27">
        <v>5.5997999999999996E-4</v>
      </c>
      <c r="DE27">
        <v>5.3344000000000004E-4</v>
      </c>
      <c r="DF27">
        <v>4.7729000000000001E-4</v>
      </c>
      <c r="DG27">
        <v>4.2443E-4</v>
      </c>
      <c r="DH27">
        <v>9.4047E-4</v>
      </c>
    </row>
    <row r="28" spans="19:112" x14ac:dyDescent="0.3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  <c r="CB28">
        <v>27</v>
      </c>
      <c r="CC28" s="30">
        <v>9.5674000000000006E-5</v>
      </c>
      <c r="CD28">
        <v>3.4215999999999999E-4</v>
      </c>
      <c r="CE28">
        <v>3.1839999999999999E-4</v>
      </c>
      <c r="CF28">
        <v>3.0881000000000002E-4</v>
      </c>
      <c r="CG28">
        <v>2.7505999999999999E-4</v>
      </c>
      <c r="CH28">
        <v>2.5554000000000001E-4</v>
      </c>
      <c r="CI28">
        <v>2.3379E-4</v>
      </c>
      <c r="CJ28">
        <v>1.9201E-4</v>
      </c>
      <c r="CK28">
        <v>1.4789E-4</v>
      </c>
      <c r="CL28">
        <v>1.0129E-3</v>
      </c>
      <c r="CU28">
        <v>27</v>
      </c>
      <c r="CV28">
        <v>4.1601000000000002E-4</v>
      </c>
      <c r="CW28">
        <v>7.1226000000000004E-4</v>
      </c>
      <c r="CX28">
        <v>6.9956E-4</v>
      </c>
      <c r="CY28">
        <v>6.8973999999999999E-4</v>
      </c>
      <c r="CZ28">
        <v>6.7024999999999995E-4</v>
      </c>
      <c r="DA28">
        <v>6.5404000000000005E-4</v>
      </c>
      <c r="DB28">
        <v>6.4066999999999998E-4</v>
      </c>
      <c r="DC28">
        <v>6.0974E-4</v>
      </c>
      <c r="DD28">
        <v>5.8146999999999995E-4</v>
      </c>
      <c r="DE28">
        <v>5.5418999999999998E-4</v>
      </c>
      <c r="DF28">
        <v>4.9571000000000001E-4</v>
      </c>
      <c r="DG28">
        <v>4.4024999999999999E-4</v>
      </c>
      <c r="DH28">
        <v>9.7689999999999995E-4</v>
      </c>
    </row>
    <row r="29" spans="19:112" x14ac:dyDescent="0.3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CB29">
        <v>28</v>
      </c>
      <c r="CC29" s="30">
        <v>9.7916000000000002E-5</v>
      </c>
      <c r="CD29">
        <v>3.5125E-4</v>
      </c>
      <c r="CE29">
        <v>3.2639000000000002E-4</v>
      </c>
      <c r="CF29">
        <v>3.1647000000000001E-4</v>
      </c>
      <c r="CG29">
        <v>2.8232000000000002E-4</v>
      </c>
      <c r="CH29">
        <v>2.6248999999999999E-4</v>
      </c>
      <c r="CI29">
        <v>2.4012E-4</v>
      </c>
      <c r="CJ29">
        <v>1.9717000000000001E-4</v>
      </c>
      <c r="CK29">
        <v>1.5181E-4</v>
      </c>
      <c r="CL29">
        <v>1.0508E-3</v>
      </c>
      <c r="CU29">
        <v>28</v>
      </c>
      <c r="CV29">
        <v>4.3234000000000002E-4</v>
      </c>
      <c r="CW29">
        <v>7.4032999999999998E-4</v>
      </c>
      <c r="CX29">
        <v>7.2738000000000002E-4</v>
      </c>
      <c r="CY29">
        <v>7.1748999999999999E-4</v>
      </c>
      <c r="CZ29">
        <v>6.9735000000000001E-4</v>
      </c>
      <c r="DA29">
        <v>6.7995999999999996E-4</v>
      </c>
      <c r="DB29">
        <v>6.6567999999999998E-4</v>
      </c>
      <c r="DC29">
        <v>6.3358000000000002E-4</v>
      </c>
      <c r="DD29">
        <v>6.0433000000000004E-4</v>
      </c>
      <c r="DE29">
        <v>5.7589000000000002E-4</v>
      </c>
      <c r="DF29">
        <v>5.1531999999999999E-4</v>
      </c>
      <c r="DG29">
        <v>4.5813000000000001E-4</v>
      </c>
      <c r="DH29">
        <v>1.0183E-3</v>
      </c>
    </row>
    <row r="30" spans="19:112" x14ac:dyDescent="0.3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  <c r="CB30">
        <v>29</v>
      </c>
      <c r="CC30" s="30">
        <v>9.9902999999999995E-5</v>
      </c>
      <c r="CD30">
        <v>3.6094000000000002E-4</v>
      </c>
      <c r="CE30">
        <v>3.3513E-4</v>
      </c>
      <c r="CF30">
        <v>3.2495000000000001E-4</v>
      </c>
      <c r="CG30">
        <v>2.8992999999999998E-4</v>
      </c>
      <c r="CH30">
        <v>2.6934000000000002E-4</v>
      </c>
      <c r="CI30">
        <v>2.4610000000000002E-4</v>
      </c>
      <c r="CJ30">
        <v>2.0269E-4</v>
      </c>
      <c r="CK30">
        <v>1.5610999999999999E-4</v>
      </c>
      <c r="CL30">
        <v>1.0912999999999999E-3</v>
      </c>
      <c r="CU30">
        <v>29</v>
      </c>
      <c r="CV30">
        <v>4.4911000000000001E-4</v>
      </c>
      <c r="CW30">
        <v>7.6893999999999997E-4</v>
      </c>
      <c r="CX30">
        <v>7.5544000000000002E-4</v>
      </c>
      <c r="CY30">
        <v>7.4512999999999999E-4</v>
      </c>
      <c r="CZ30">
        <v>7.2420999999999998E-4</v>
      </c>
      <c r="DA30">
        <v>7.0622999999999997E-4</v>
      </c>
      <c r="DB30">
        <v>6.9165999999999997E-4</v>
      </c>
      <c r="DC30">
        <v>6.5872000000000001E-4</v>
      </c>
      <c r="DD30">
        <v>6.2812000000000002E-4</v>
      </c>
      <c r="DE30">
        <v>5.9847999999999998E-4</v>
      </c>
      <c r="DF30">
        <v>5.3558999999999996E-4</v>
      </c>
      <c r="DG30">
        <v>4.7587999999999998E-4</v>
      </c>
      <c r="DH30">
        <v>1.0539E-3</v>
      </c>
    </row>
    <row r="31" spans="19:112" x14ac:dyDescent="0.3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  <c r="CB31">
        <v>30</v>
      </c>
      <c r="CC31">
        <v>1.0194E-4</v>
      </c>
      <c r="CD31">
        <v>3.7054999999999998E-4</v>
      </c>
      <c r="CE31">
        <v>3.4461000000000002E-4</v>
      </c>
      <c r="CF31">
        <v>3.3431999999999998E-4</v>
      </c>
      <c r="CG31">
        <v>2.9838E-4</v>
      </c>
      <c r="CH31">
        <v>2.7713999999999999E-4</v>
      </c>
      <c r="CI31">
        <v>2.5312000000000002E-4</v>
      </c>
      <c r="CJ31">
        <v>2.0798E-4</v>
      </c>
      <c r="CK31">
        <v>1.6030999999999999E-4</v>
      </c>
      <c r="CL31">
        <v>1.1297E-3</v>
      </c>
      <c r="CU31">
        <v>30</v>
      </c>
      <c r="CV31">
        <v>4.6589E-4</v>
      </c>
      <c r="CW31">
        <v>7.9743999999999995E-4</v>
      </c>
      <c r="CX31">
        <v>7.8357000000000003E-4</v>
      </c>
      <c r="CY31">
        <v>7.7300000000000003E-4</v>
      </c>
      <c r="CZ31">
        <v>7.5133000000000003E-4</v>
      </c>
      <c r="DA31">
        <v>7.3253000000000001E-4</v>
      </c>
      <c r="DB31">
        <v>7.1719999999999998E-4</v>
      </c>
      <c r="DC31">
        <v>6.8263999999999998E-4</v>
      </c>
      <c r="DD31">
        <v>6.5078E-4</v>
      </c>
      <c r="DE31">
        <v>6.2012999999999999E-4</v>
      </c>
      <c r="DF31">
        <v>5.5460999999999998E-4</v>
      </c>
      <c r="DG31">
        <v>4.9264999999999997E-4</v>
      </c>
      <c r="DH31">
        <v>1.0916000000000001E-3</v>
      </c>
    </row>
    <row r="32" spans="19:112" x14ac:dyDescent="0.3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  <c r="CB32">
        <v>31</v>
      </c>
      <c r="CC32">
        <v>1.0409E-4</v>
      </c>
      <c r="CD32">
        <v>3.8042000000000002E-4</v>
      </c>
      <c r="CE32">
        <v>3.5352000000000002E-4</v>
      </c>
      <c r="CF32">
        <v>3.4268999999999999E-4</v>
      </c>
      <c r="CG32">
        <v>3.055E-4</v>
      </c>
      <c r="CH32">
        <v>2.8411000000000002E-4</v>
      </c>
      <c r="CI32">
        <v>2.5993000000000001E-4</v>
      </c>
      <c r="CJ32">
        <v>2.1374999999999999E-4</v>
      </c>
      <c r="CK32">
        <v>1.6430000000000001E-4</v>
      </c>
      <c r="CL32">
        <v>1.1677E-3</v>
      </c>
      <c r="CU32">
        <v>31</v>
      </c>
      <c r="CV32">
        <v>4.8193999999999998E-4</v>
      </c>
      <c r="CW32">
        <v>8.2505999999999996E-4</v>
      </c>
      <c r="CX32">
        <v>8.1044000000000005E-4</v>
      </c>
      <c r="CY32">
        <v>7.9931999999999996E-4</v>
      </c>
      <c r="CZ32">
        <v>7.7684E-4</v>
      </c>
      <c r="DA32">
        <v>7.5789E-4</v>
      </c>
      <c r="DB32">
        <v>7.4235000000000002E-4</v>
      </c>
      <c r="DC32">
        <v>7.0642000000000003E-4</v>
      </c>
      <c r="DD32">
        <v>6.7341999999999999E-4</v>
      </c>
      <c r="DE32">
        <v>6.4196999999999995E-4</v>
      </c>
      <c r="DF32">
        <v>5.7415999999999999E-4</v>
      </c>
      <c r="DG32">
        <v>5.1015999999999995E-4</v>
      </c>
      <c r="DH32">
        <v>1.1366E-3</v>
      </c>
    </row>
    <row r="33" spans="4:112" x14ac:dyDescent="0.3">
      <c r="AL33" t="s">
        <v>46</v>
      </c>
      <c r="AM33" t="s">
        <v>47</v>
      </c>
      <c r="AN33" t="s">
        <v>48</v>
      </c>
      <c r="AO33" t="s">
        <v>49</v>
      </c>
      <c r="AP33" t="s">
        <v>50</v>
      </c>
      <c r="CB33">
        <v>32</v>
      </c>
      <c r="CC33">
        <v>1.0624999999999999E-4</v>
      </c>
      <c r="CD33">
        <v>3.9136999999999999E-4</v>
      </c>
      <c r="CE33">
        <v>3.6359000000000001E-4</v>
      </c>
      <c r="CF33">
        <v>3.5264999999999998E-4</v>
      </c>
      <c r="CG33">
        <v>3.1516999999999998E-4</v>
      </c>
      <c r="CH33">
        <v>2.9311000000000002E-4</v>
      </c>
      <c r="CI33">
        <v>2.6771E-4</v>
      </c>
      <c r="CJ33">
        <v>2.1982999999999999E-4</v>
      </c>
      <c r="CK33">
        <v>1.6977E-4</v>
      </c>
      <c r="CL33">
        <v>1.2133999999999999E-3</v>
      </c>
      <c r="CU33">
        <v>32</v>
      </c>
      <c r="CV33">
        <v>4.9916999999999995E-4</v>
      </c>
      <c r="CW33">
        <v>8.5501999999999996E-4</v>
      </c>
      <c r="CX33">
        <v>8.4011999999999997E-4</v>
      </c>
      <c r="CY33">
        <v>8.2874999999999995E-4</v>
      </c>
      <c r="CZ33">
        <v>8.0531999999999999E-4</v>
      </c>
      <c r="DA33">
        <v>7.8507999999999996E-4</v>
      </c>
      <c r="DB33">
        <v>7.6880000000000004E-4</v>
      </c>
      <c r="DC33">
        <v>7.3183000000000005E-4</v>
      </c>
      <c r="DD33">
        <v>6.9795999999999996E-4</v>
      </c>
      <c r="DE33">
        <v>6.6496999999999997E-4</v>
      </c>
      <c r="DF33">
        <v>5.9462999999999996E-4</v>
      </c>
      <c r="DG33">
        <v>5.2839E-4</v>
      </c>
      <c r="DH33">
        <v>1.1743999999999999E-3</v>
      </c>
    </row>
    <row r="34" spans="4:112" x14ac:dyDescent="0.3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  <c r="CB34">
        <v>33</v>
      </c>
      <c r="CC34">
        <v>1.0801E-4</v>
      </c>
      <c r="CD34">
        <v>4.0053000000000002E-4</v>
      </c>
      <c r="CE34">
        <v>3.7282E-4</v>
      </c>
      <c r="CF34">
        <v>3.6172999999999999E-4</v>
      </c>
      <c r="CG34">
        <v>3.2280999999999998E-4</v>
      </c>
      <c r="CH34">
        <v>3.0005E-4</v>
      </c>
      <c r="CI34">
        <v>2.7434999999999997E-4</v>
      </c>
      <c r="CJ34">
        <v>2.2533000000000001E-4</v>
      </c>
      <c r="CK34">
        <v>1.738E-4</v>
      </c>
      <c r="CL34">
        <v>1.2503E-3</v>
      </c>
      <c r="CU34">
        <v>33</v>
      </c>
      <c r="CV34">
        <v>5.1559000000000002E-4</v>
      </c>
      <c r="CW34">
        <v>8.8323000000000004E-4</v>
      </c>
      <c r="CX34">
        <v>8.6766999999999996E-4</v>
      </c>
      <c r="CY34">
        <v>8.5579000000000004E-4</v>
      </c>
      <c r="CZ34">
        <v>8.3155999999999996E-4</v>
      </c>
      <c r="DA34">
        <v>8.1086999999999999E-4</v>
      </c>
      <c r="DB34">
        <v>7.9427999999999996E-4</v>
      </c>
      <c r="DC34">
        <v>7.5588000000000001E-4</v>
      </c>
      <c r="DD34">
        <v>7.2048000000000001E-4</v>
      </c>
      <c r="DE34">
        <v>6.8654999999999996E-4</v>
      </c>
      <c r="DF34">
        <v>6.1423000000000001E-4</v>
      </c>
      <c r="DG34">
        <v>5.4531999999999996E-4</v>
      </c>
      <c r="DH34">
        <v>1.2130999999999999E-3</v>
      </c>
    </row>
    <row r="35" spans="4:112" x14ac:dyDescent="0.3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  <c r="CB35">
        <v>34</v>
      </c>
      <c r="CC35">
        <v>1.1192999999999999E-4</v>
      </c>
      <c r="CD35">
        <v>4.1248000000000001E-4</v>
      </c>
      <c r="CE35">
        <v>3.8384999999999998E-4</v>
      </c>
      <c r="CF35">
        <v>3.7241999999999999E-4</v>
      </c>
      <c r="CG35">
        <v>3.3249000000000001E-4</v>
      </c>
      <c r="CH35">
        <v>3.0915000000000001E-4</v>
      </c>
      <c r="CI35">
        <v>2.8268E-4</v>
      </c>
      <c r="CJ35">
        <v>2.3242E-4</v>
      </c>
      <c r="CK35">
        <v>1.7895000000000001E-4</v>
      </c>
      <c r="CL35">
        <v>1.2841E-3</v>
      </c>
      <c r="CU35">
        <v>34</v>
      </c>
      <c r="CV35">
        <v>5.3175E-4</v>
      </c>
      <c r="CW35">
        <v>9.1124000000000001E-4</v>
      </c>
      <c r="CX35">
        <v>8.9528999999999997E-4</v>
      </c>
      <c r="CY35">
        <v>8.8301999999999999E-4</v>
      </c>
      <c r="CZ35">
        <v>8.5789000000000004E-4</v>
      </c>
      <c r="DA35">
        <v>8.3651000000000005E-4</v>
      </c>
      <c r="DB35">
        <v>8.1946000000000005E-4</v>
      </c>
      <c r="DC35">
        <v>7.8014999999999996E-4</v>
      </c>
      <c r="DD35">
        <v>7.4377999999999998E-4</v>
      </c>
      <c r="DE35">
        <v>7.0861999999999997E-4</v>
      </c>
      <c r="DF35">
        <v>6.3387000000000003E-4</v>
      </c>
      <c r="DG35">
        <v>5.6300000000000002E-4</v>
      </c>
      <c r="DH35">
        <v>1.2534E-3</v>
      </c>
    </row>
    <row r="36" spans="4:112" x14ac:dyDescent="0.3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  <c r="CB36">
        <v>35</v>
      </c>
      <c r="CC36">
        <v>1.1511E-4</v>
      </c>
      <c r="CD36">
        <v>4.2475E-4</v>
      </c>
      <c r="CE36">
        <v>3.9478000000000001E-4</v>
      </c>
      <c r="CF36">
        <v>3.8288999999999999E-4</v>
      </c>
      <c r="CG36">
        <v>3.4178000000000002E-4</v>
      </c>
      <c r="CH36">
        <v>3.1777999999999998E-4</v>
      </c>
      <c r="CI36">
        <v>2.9074999999999999E-4</v>
      </c>
      <c r="CJ36">
        <v>2.3897999999999999E-4</v>
      </c>
      <c r="CK36">
        <v>1.8422999999999999E-4</v>
      </c>
      <c r="CL36">
        <v>1.3286999999999999E-3</v>
      </c>
      <c r="CU36">
        <v>35</v>
      </c>
      <c r="CV36">
        <v>5.4869000000000001E-4</v>
      </c>
      <c r="CW36">
        <v>9.4012999999999996E-4</v>
      </c>
      <c r="CX36">
        <v>9.2356000000000003E-4</v>
      </c>
      <c r="CY36">
        <v>9.1096000000000005E-4</v>
      </c>
      <c r="CZ36">
        <v>8.8548999999999995E-4</v>
      </c>
      <c r="DA36">
        <v>8.6373000000000005E-4</v>
      </c>
      <c r="DB36">
        <v>8.4601000000000001E-4</v>
      </c>
      <c r="DC36">
        <v>8.0475000000000002E-4</v>
      </c>
      <c r="DD36">
        <v>7.6745000000000003E-4</v>
      </c>
      <c r="DE36">
        <v>7.3143000000000004E-4</v>
      </c>
      <c r="DF36">
        <v>6.5393000000000005E-4</v>
      </c>
      <c r="DG36">
        <v>5.8146000000000001E-4</v>
      </c>
      <c r="DH36">
        <v>1.2926999999999999E-3</v>
      </c>
    </row>
    <row r="37" spans="4:112" x14ac:dyDescent="0.3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  <c r="CB37">
        <v>36</v>
      </c>
      <c r="CC37">
        <v>1.1854E-4</v>
      </c>
      <c r="CD37">
        <v>4.3689999999999999E-4</v>
      </c>
      <c r="CE37">
        <v>4.0591999999999999E-4</v>
      </c>
      <c r="CF37">
        <v>3.9372000000000002E-4</v>
      </c>
      <c r="CG37">
        <v>3.5188E-4</v>
      </c>
      <c r="CH37">
        <v>3.2730999999999998E-4</v>
      </c>
      <c r="CI37">
        <v>2.9902999999999999E-4</v>
      </c>
      <c r="CJ37">
        <v>2.4569000000000001E-4</v>
      </c>
      <c r="CK37">
        <v>1.8961E-4</v>
      </c>
      <c r="CL37">
        <v>1.3674E-3</v>
      </c>
      <c r="CU37">
        <v>36</v>
      </c>
      <c r="CV37">
        <v>5.6508999999999997E-4</v>
      </c>
      <c r="CW37">
        <v>9.6790000000000005E-4</v>
      </c>
      <c r="CX37">
        <v>9.5102000000000001E-4</v>
      </c>
      <c r="CY37">
        <v>9.3809999999999998E-4</v>
      </c>
      <c r="CZ37">
        <v>9.1168E-4</v>
      </c>
      <c r="DA37">
        <v>8.8889000000000004E-4</v>
      </c>
      <c r="DB37">
        <v>8.7049999999999996E-4</v>
      </c>
      <c r="DC37">
        <v>8.2852999999999996E-4</v>
      </c>
      <c r="DD37">
        <v>7.8989000000000001E-4</v>
      </c>
      <c r="DE37">
        <v>7.5268000000000004E-4</v>
      </c>
      <c r="DF37">
        <v>6.7327999999999995E-4</v>
      </c>
      <c r="DG37">
        <v>5.9800999999999995E-4</v>
      </c>
      <c r="DH37">
        <v>1.3326E-3</v>
      </c>
    </row>
    <row r="38" spans="4:112" x14ac:dyDescent="0.3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  <c r="CB38">
        <v>37</v>
      </c>
      <c r="CC38">
        <v>1.2265E-4</v>
      </c>
      <c r="CD38">
        <v>4.5009E-4</v>
      </c>
      <c r="CE38">
        <v>4.1894000000000002E-4</v>
      </c>
      <c r="CF38">
        <v>4.0654999999999999E-4</v>
      </c>
      <c r="CG38">
        <v>3.6298999999999999E-4</v>
      </c>
      <c r="CH38">
        <v>3.3747999999999997E-4</v>
      </c>
      <c r="CI38">
        <v>3.0852000000000001E-4</v>
      </c>
      <c r="CJ38">
        <v>2.5331000000000003E-4</v>
      </c>
      <c r="CK38">
        <v>1.9540000000000001E-4</v>
      </c>
      <c r="CL38">
        <v>1.4034E-3</v>
      </c>
      <c r="CU38">
        <v>37</v>
      </c>
      <c r="CV38">
        <v>5.8270999999999996E-4</v>
      </c>
      <c r="CW38">
        <v>9.9796999999999993E-4</v>
      </c>
      <c r="CX38">
        <v>9.8035000000000006E-4</v>
      </c>
      <c r="CY38">
        <v>9.6694999999999995E-4</v>
      </c>
      <c r="CZ38">
        <v>9.3985E-4</v>
      </c>
      <c r="DA38">
        <v>9.1664999999999997E-4</v>
      </c>
      <c r="DB38">
        <v>8.9769000000000003E-4</v>
      </c>
      <c r="DC38">
        <v>8.5393000000000003E-4</v>
      </c>
      <c r="DD38">
        <v>8.1408000000000001E-4</v>
      </c>
      <c r="DE38">
        <v>7.7594999999999997E-4</v>
      </c>
      <c r="DF38">
        <v>6.9351999999999999E-4</v>
      </c>
      <c r="DG38">
        <v>6.1587000000000002E-4</v>
      </c>
      <c r="DH38">
        <v>1.3726999999999999E-3</v>
      </c>
    </row>
    <row r="39" spans="4:112" x14ac:dyDescent="0.3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  <c r="CB39">
        <v>38</v>
      </c>
      <c r="CC39">
        <v>1.2699E-4</v>
      </c>
      <c r="CD39">
        <v>4.6442E-4</v>
      </c>
      <c r="CE39">
        <v>4.3272999999999999E-4</v>
      </c>
      <c r="CF39">
        <v>4.2009000000000003E-4</v>
      </c>
      <c r="CG39">
        <v>3.7524999999999999E-4</v>
      </c>
      <c r="CH39">
        <v>3.4877999999999998E-4</v>
      </c>
      <c r="CI39">
        <v>3.188E-4</v>
      </c>
      <c r="CJ39">
        <v>2.6170000000000002E-4</v>
      </c>
      <c r="CK39">
        <v>2.0212E-4</v>
      </c>
      <c r="CL39">
        <v>1.4441E-3</v>
      </c>
      <c r="CU39">
        <v>38</v>
      </c>
      <c r="CV39">
        <v>5.9984999999999997E-4</v>
      </c>
      <c r="CW39">
        <v>1.0275E-3</v>
      </c>
      <c r="CX39">
        <v>1.0093999999999999E-3</v>
      </c>
      <c r="CY39">
        <v>9.9587000000000005E-4</v>
      </c>
      <c r="CZ39">
        <v>9.6818000000000002E-4</v>
      </c>
      <c r="DA39">
        <v>9.4377999999999997E-4</v>
      </c>
      <c r="DB39">
        <v>9.2400000000000002E-4</v>
      </c>
      <c r="DC39">
        <v>8.7927999999999997E-4</v>
      </c>
      <c r="DD39">
        <v>8.3836999999999996E-4</v>
      </c>
      <c r="DE39">
        <v>7.9865000000000003E-4</v>
      </c>
      <c r="DF39">
        <v>7.1392000000000005E-4</v>
      </c>
      <c r="DG39">
        <v>6.3382E-4</v>
      </c>
      <c r="DH39">
        <v>1.4074999999999999E-3</v>
      </c>
    </row>
    <row r="40" spans="4:112" x14ac:dyDescent="0.3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  <c r="CB40">
        <v>39</v>
      </c>
      <c r="CC40">
        <v>1.3265E-4</v>
      </c>
      <c r="CD40">
        <v>4.8108E-4</v>
      </c>
      <c r="CE40">
        <v>4.4799E-4</v>
      </c>
      <c r="CF40">
        <v>4.349E-4</v>
      </c>
      <c r="CG40">
        <v>3.8911000000000002E-4</v>
      </c>
      <c r="CH40">
        <v>3.6191000000000001E-4</v>
      </c>
      <c r="CI40">
        <v>3.3037000000000002E-4</v>
      </c>
      <c r="CJ40">
        <v>2.7066999999999998E-4</v>
      </c>
      <c r="CK40">
        <v>2.0971E-4</v>
      </c>
      <c r="CL40">
        <v>1.4829000000000001E-3</v>
      </c>
      <c r="CU40">
        <v>39</v>
      </c>
      <c r="CV40">
        <v>6.1720000000000004E-4</v>
      </c>
      <c r="CW40">
        <v>1.0568000000000001E-3</v>
      </c>
      <c r="CX40">
        <v>1.0383E-3</v>
      </c>
      <c r="CY40">
        <v>1.0242999999999999E-3</v>
      </c>
      <c r="CZ40">
        <v>9.9562999999999995E-4</v>
      </c>
      <c r="DA40">
        <v>9.7092000000000001E-4</v>
      </c>
      <c r="DB40">
        <v>9.5091000000000001E-4</v>
      </c>
      <c r="DC40">
        <v>9.0463000000000002E-4</v>
      </c>
      <c r="DD40">
        <v>8.6249000000000004E-4</v>
      </c>
      <c r="DE40">
        <v>8.2178999999999998E-4</v>
      </c>
      <c r="DF40">
        <v>7.3494999999999995E-4</v>
      </c>
      <c r="DG40">
        <v>6.5275999999999995E-4</v>
      </c>
      <c r="DH40">
        <v>1.4452E-3</v>
      </c>
    </row>
    <row r="41" spans="4:112" x14ac:dyDescent="0.3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  <c r="CB41">
        <v>40</v>
      </c>
      <c r="CC41">
        <v>1.3996000000000001E-4</v>
      </c>
      <c r="CD41">
        <v>5.0168999999999995E-4</v>
      </c>
      <c r="CE41">
        <v>4.6783000000000003E-4</v>
      </c>
      <c r="CF41">
        <v>4.5438999999999999E-4</v>
      </c>
      <c r="CG41">
        <v>4.0695E-4</v>
      </c>
      <c r="CH41">
        <v>3.7824000000000001E-4</v>
      </c>
      <c r="CI41">
        <v>3.4478999999999998E-4</v>
      </c>
      <c r="CJ41">
        <v>2.8211000000000002E-4</v>
      </c>
      <c r="CK41">
        <v>2.1913999999999999E-4</v>
      </c>
      <c r="CL41">
        <v>1.5229E-3</v>
      </c>
      <c r="CU41">
        <v>40</v>
      </c>
      <c r="CV41">
        <v>6.3425999999999999E-4</v>
      </c>
      <c r="CW41">
        <v>1.0861E-3</v>
      </c>
      <c r="CX41">
        <v>1.0671000000000001E-3</v>
      </c>
      <c r="CY41">
        <v>1.0526999999999999E-3</v>
      </c>
      <c r="CZ41">
        <v>1.0234E-3</v>
      </c>
      <c r="DA41">
        <v>9.9796999999999993E-4</v>
      </c>
      <c r="DB41">
        <v>9.7725999999999998E-4</v>
      </c>
      <c r="DC41">
        <v>9.2964999999999996E-4</v>
      </c>
      <c r="DD41">
        <v>8.8668000000000004E-4</v>
      </c>
      <c r="DE41">
        <v>8.4411000000000002E-4</v>
      </c>
      <c r="DF41">
        <v>7.5489000000000003E-4</v>
      </c>
      <c r="DG41">
        <v>6.7100000000000005E-4</v>
      </c>
      <c r="DH41">
        <v>1.4913999999999999E-3</v>
      </c>
    </row>
    <row r="42" spans="4:112" x14ac:dyDescent="0.3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  <c r="CB42">
        <v>41</v>
      </c>
      <c r="CC42">
        <v>1.5033000000000001E-4</v>
      </c>
      <c r="CD42">
        <v>5.2930000000000002E-4</v>
      </c>
      <c r="CE42">
        <v>4.9437000000000005E-4</v>
      </c>
      <c r="CF42">
        <v>4.8050000000000002E-4</v>
      </c>
      <c r="CG42">
        <v>4.3096999999999998E-4</v>
      </c>
      <c r="CH42">
        <v>4.0063000000000002E-4</v>
      </c>
      <c r="CI42">
        <v>3.6461000000000002E-4</v>
      </c>
      <c r="CJ42">
        <v>2.9688000000000002E-4</v>
      </c>
      <c r="CK42">
        <v>2.3154E-4</v>
      </c>
      <c r="CL42">
        <v>1.5685E-3</v>
      </c>
      <c r="CU42">
        <v>41</v>
      </c>
      <c r="CV42">
        <v>6.5194000000000005E-4</v>
      </c>
      <c r="CW42">
        <v>1.1167E-3</v>
      </c>
      <c r="CX42">
        <v>1.0969E-3</v>
      </c>
      <c r="CY42">
        <v>1.0820000000000001E-3</v>
      </c>
      <c r="CZ42">
        <v>1.0517E-3</v>
      </c>
      <c r="DA42">
        <v>1.0256E-3</v>
      </c>
      <c r="DB42">
        <v>1.0045E-3</v>
      </c>
      <c r="DC42">
        <v>9.5569999999999997E-4</v>
      </c>
      <c r="DD42">
        <v>9.1116999999999999E-4</v>
      </c>
      <c r="DE42">
        <v>8.6759999999999995E-4</v>
      </c>
      <c r="DF42">
        <v>7.7558E-4</v>
      </c>
      <c r="DG42">
        <v>6.891E-4</v>
      </c>
      <c r="DH42">
        <v>1.5288000000000001E-3</v>
      </c>
    </row>
    <row r="43" spans="4:112" x14ac:dyDescent="0.3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  <c r="CB43">
        <v>42</v>
      </c>
      <c r="CC43">
        <v>1.6495E-4</v>
      </c>
      <c r="CD43">
        <v>5.6393999999999997E-4</v>
      </c>
      <c r="CE43">
        <v>5.2859999999999995E-4</v>
      </c>
      <c r="CF43">
        <v>5.1468E-4</v>
      </c>
      <c r="CG43">
        <v>4.6365000000000002E-4</v>
      </c>
      <c r="CH43">
        <v>4.3158999999999998E-4</v>
      </c>
      <c r="CI43">
        <v>3.9229999999999999E-4</v>
      </c>
      <c r="CJ43">
        <v>3.1728000000000003E-4</v>
      </c>
      <c r="CK43">
        <v>2.4896E-4</v>
      </c>
      <c r="CL43">
        <v>1.6083E-3</v>
      </c>
      <c r="CU43">
        <v>42</v>
      </c>
      <c r="CV43">
        <v>6.6865999999999996E-4</v>
      </c>
      <c r="CW43">
        <v>1.1454E-3</v>
      </c>
      <c r="CX43">
        <v>1.1257000000000001E-3</v>
      </c>
      <c r="CY43">
        <v>1.1104999999999999E-3</v>
      </c>
      <c r="CZ43">
        <v>1.0792E-3</v>
      </c>
      <c r="DA43">
        <v>1.0521E-3</v>
      </c>
      <c r="DB43">
        <v>1.0303000000000001E-3</v>
      </c>
      <c r="DC43">
        <v>9.801600000000001E-4</v>
      </c>
      <c r="DD43">
        <v>9.3419E-4</v>
      </c>
      <c r="DE43">
        <v>8.8988999999999995E-4</v>
      </c>
      <c r="DF43">
        <v>7.9544000000000001E-4</v>
      </c>
      <c r="DG43">
        <v>7.0662000000000003E-4</v>
      </c>
      <c r="DH43">
        <v>1.5662E-3</v>
      </c>
    </row>
    <row r="44" spans="4:112" x14ac:dyDescent="0.3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  <c r="CB44">
        <v>43</v>
      </c>
      <c r="CC44">
        <v>1.9226000000000001E-4</v>
      </c>
      <c r="CD44">
        <v>6.2361000000000003E-4</v>
      </c>
      <c r="CE44">
        <v>5.8943000000000005E-4</v>
      </c>
      <c r="CF44">
        <v>5.7614999999999999E-4</v>
      </c>
      <c r="CG44">
        <v>5.2724E-4</v>
      </c>
      <c r="CH44">
        <v>4.9567000000000003E-4</v>
      </c>
      <c r="CI44">
        <v>4.5569000000000002E-4</v>
      </c>
      <c r="CJ44">
        <v>3.6696E-4</v>
      </c>
      <c r="CK44">
        <v>2.8774999999999997E-4</v>
      </c>
      <c r="CL44">
        <v>1.6463999999999999E-3</v>
      </c>
      <c r="CU44">
        <v>43</v>
      </c>
      <c r="CV44">
        <v>6.8566000000000005E-4</v>
      </c>
      <c r="CW44">
        <v>1.1747999999999999E-3</v>
      </c>
      <c r="CX44">
        <v>1.1543E-3</v>
      </c>
      <c r="CY44">
        <v>1.1386E-3</v>
      </c>
      <c r="CZ44">
        <v>1.1062999999999999E-3</v>
      </c>
      <c r="DA44">
        <v>1.0788E-3</v>
      </c>
      <c r="DB44">
        <v>1.0564999999999999E-3</v>
      </c>
      <c r="DC44">
        <v>1.0047999999999999E-3</v>
      </c>
      <c r="DD44">
        <v>9.5797999999999999E-4</v>
      </c>
      <c r="DE44">
        <v>9.1235999999999997E-4</v>
      </c>
      <c r="DF44">
        <v>8.1539999999999998E-4</v>
      </c>
      <c r="DG44">
        <v>7.2386E-4</v>
      </c>
      <c r="DH44">
        <v>1.6077999999999999E-3</v>
      </c>
    </row>
    <row r="45" spans="4:112" x14ac:dyDescent="0.3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  <c r="CB45">
        <v>44</v>
      </c>
      <c r="CC45">
        <v>2.3524E-4</v>
      </c>
      <c r="CD45">
        <v>7.1801999999999999E-4</v>
      </c>
      <c r="CE45">
        <v>6.8796999999999999E-4</v>
      </c>
      <c r="CF45">
        <v>6.7608999999999996E-4</v>
      </c>
      <c r="CG45">
        <v>6.3170000000000001E-4</v>
      </c>
      <c r="CH45">
        <v>6.0300000000000002E-4</v>
      </c>
      <c r="CI45">
        <v>5.6599000000000005E-4</v>
      </c>
      <c r="CJ45">
        <v>4.5738000000000002E-4</v>
      </c>
      <c r="CK45">
        <v>3.5966999999999998E-4</v>
      </c>
      <c r="CL45">
        <v>1.6915999999999999E-3</v>
      </c>
      <c r="CU45">
        <v>44</v>
      </c>
      <c r="CV45">
        <v>7.0401000000000003E-4</v>
      </c>
      <c r="CW45">
        <v>1.2064000000000001E-3</v>
      </c>
      <c r="CX45">
        <v>1.1850000000000001E-3</v>
      </c>
      <c r="CY45">
        <v>1.1689999999999999E-3</v>
      </c>
      <c r="CZ45">
        <v>1.1366E-3</v>
      </c>
      <c r="DA45">
        <v>1.1081999999999999E-3</v>
      </c>
      <c r="DB45">
        <v>1.0847000000000001E-3</v>
      </c>
      <c r="DC45">
        <v>1.0315000000000001E-3</v>
      </c>
      <c r="DD45">
        <v>9.8380999999999989E-4</v>
      </c>
      <c r="DE45">
        <v>9.3703000000000005E-4</v>
      </c>
      <c r="DF45">
        <v>8.3776E-4</v>
      </c>
      <c r="DG45">
        <v>7.4405000000000001E-4</v>
      </c>
      <c r="DH45">
        <v>1.6477E-3</v>
      </c>
    </row>
    <row r="46" spans="4:112" x14ac:dyDescent="0.3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  <c r="CB46">
        <v>45</v>
      </c>
      <c r="CC46">
        <v>2.7274999999999999E-4</v>
      </c>
      <c r="CD46">
        <v>8.0048000000000001E-4</v>
      </c>
      <c r="CE46">
        <v>7.7265000000000005E-4</v>
      </c>
      <c r="CF46">
        <v>7.6170999999999997E-4</v>
      </c>
      <c r="CG46">
        <v>7.2161000000000002E-4</v>
      </c>
      <c r="CH46">
        <v>6.9563999999999997E-4</v>
      </c>
      <c r="CI46">
        <v>6.6171999999999997E-4</v>
      </c>
      <c r="CJ46">
        <v>5.4504E-4</v>
      </c>
      <c r="CK46">
        <v>4.3512999999999999E-4</v>
      </c>
      <c r="CL46">
        <v>1.7315E-3</v>
      </c>
      <c r="CU46">
        <v>45</v>
      </c>
      <c r="CV46">
        <v>7.2073999999999999E-4</v>
      </c>
      <c r="CW46">
        <v>1.2352999999999999E-3</v>
      </c>
      <c r="CX46">
        <v>1.2137000000000001E-3</v>
      </c>
      <c r="CY46">
        <v>1.1972E-3</v>
      </c>
      <c r="CZ46">
        <v>1.1638E-3</v>
      </c>
      <c r="DA46">
        <v>1.1348E-3</v>
      </c>
      <c r="DB46">
        <v>1.111E-3</v>
      </c>
      <c r="DC46">
        <v>1.0563E-3</v>
      </c>
      <c r="DD46">
        <v>1.0070000000000001E-3</v>
      </c>
      <c r="DE46">
        <v>9.5934000000000004E-4</v>
      </c>
      <c r="DF46">
        <v>8.5711000000000001E-4</v>
      </c>
      <c r="DG46">
        <v>7.6174000000000001E-4</v>
      </c>
      <c r="DH46">
        <v>1.6858000000000001E-3</v>
      </c>
    </row>
    <row r="47" spans="4:112" x14ac:dyDescent="0.3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  <c r="CB47">
        <v>46</v>
      </c>
      <c r="CC47">
        <v>2.9986999999999999E-4</v>
      </c>
      <c r="CD47">
        <v>8.6160999999999996E-4</v>
      </c>
      <c r="CE47">
        <v>8.3560000000000004E-4</v>
      </c>
      <c r="CF47">
        <v>8.2541999999999999E-4</v>
      </c>
      <c r="CG47">
        <v>7.8759999999999995E-4</v>
      </c>
      <c r="CH47">
        <v>7.6292000000000005E-4</v>
      </c>
      <c r="CI47">
        <v>7.3054000000000001E-4</v>
      </c>
      <c r="CJ47">
        <v>6.0964000000000005E-4</v>
      </c>
      <c r="CK47">
        <v>4.9103999999999999E-4</v>
      </c>
      <c r="CL47">
        <v>1.7699E-3</v>
      </c>
      <c r="CU47">
        <v>46</v>
      </c>
      <c r="CV47">
        <v>7.3744000000000001E-4</v>
      </c>
      <c r="CW47">
        <v>1.2639000000000001E-3</v>
      </c>
      <c r="CX47">
        <v>1.2417999999999999E-3</v>
      </c>
      <c r="CY47">
        <v>1.2251E-3</v>
      </c>
      <c r="CZ47">
        <v>1.191E-3</v>
      </c>
      <c r="DA47">
        <v>1.1609999999999999E-3</v>
      </c>
      <c r="DB47">
        <v>1.1366E-3</v>
      </c>
      <c r="DC47">
        <v>1.0807E-3</v>
      </c>
      <c r="DD47">
        <v>1.0302E-3</v>
      </c>
      <c r="DE47">
        <v>9.8060000000000009E-4</v>
      </c>
      <c r="DF47">
        <v>8.7670000000000001E-4</v>
      </c>
      <c r="DG47">
        <v>7.7853999999999998E-4</v>
      </c>
      <c r="DH47">
        <v>1.7255E-3</v>
      </c>
    </row>
    <row r="48" spans="4:112" x14ac:dyDescent="0.3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  <c r="CB48">
        <v>47</v>
      </c>
      <c r="CC48">
        <v>3.2325000000000002E-4</v>
      </c>
      <c r="CD48">
        <v>9.1447000000000002E-4</v>
      </c>
      <c r="CE48">
        <v>8.8962000000000004E-4</v>
      </c>
      <c r="CF48">
        <v>8.7993000000000001E-4</v>
      </c>
      <c r="CG48">
        <v>8.4367999999999997E-4</v>
      </c>
      <c r="CH48">
        <v>8.1968999999999998E-4</v>
      </c>
      <c r="CI48">
        <v>7.8804000000000005E-4</v>
      </c>
      <c r="CJ48">
        <v>6.6310000000000002E-4</v>
      </c>
      <c r="CK48">
        <v>5.3733999999999997E-4</v>
      </c>
      <c r="CL48">
        <v>1.8090000000000001E-3</v>
      </c>
      <c r="CU48">
        <v>47</v>
      </c>
      <c r="CV48">
        <v>7.5475E-4</v>
      </c>
      <c r="CW48">
        <v>1.2933E-3</v>
      </c>
      <c r="CX48">
        <v>1.2704999999999999E-3</v>
      </c>
      <c r="CY48">
        <v>1.2534E-3</v>
      </c>
      <c r="CZ48">
        <v>1.2186E-3</v>
      </c>
      <c r="DA48">
        <v>1.188E-3</v>
      </c>
      <c r="DB48">
        <v>1.1631E-3</v>
      </c>
      <c r="DC48">
        <v>1.1057E-3</v>
      </c>
      <c r="DD48">
        <v>1.0537999999999999E-3</v>
      </c>
      <c r="DE48">
        <v>1.0032999999999999E-3</v>
      </c>
      <c r="DF48">
        <v>8.9654000000000003E-4</v>
      </c>
      <c r="DG48">
        <v>7.9622000000000004E-4</v>
      </c>
      <c r="DH48">
        <v>1.7631000000000001E-3</v>
      </c>
    </row>
    <row r="49" spans="4:112" x14ac:dyDescent="0.3">
      <c r="D49">
        <f t="shared" si="3"/>
        <v>5.3083999999999996E-3</v>
      </c>
      <c r="E49">
        <f t="shared" si="4"/>
        <v>1.1512E-3</v>
      </c>
      <c r="CB49">
        <v>48</v>
      </c>
      <c r="CC49">
        <v>3.4462000000000002E-4</v>
      </c>
      <c r="CD49">
        <v>9.6358999999999995E-4</v>
      </c>
      <c r="CE49">
        <v>9.3959999999999996E-4</v>
      </c>
      <c r="CF49">
        <v>9.3024999999999998E-4</v>
      </c>
      <c r="CG49">
        <v>8.9532999999999995E-4</v>
      </c>
      <c r="CH49">
        <v>8.7200999999999999E-4</v>
      </c>
      <c r="CI49">
        <v>8.4084999999999997E-4</v>
      </c>
      <c r="CJ49">
        <v>7.1252000000000002E-4</v>
      </c>
      <c r="CK49">
        <v>5.7994999999999998E-4</v>
      </c>
      <c r="CL49">
        <v>1.8489999999999999E-3</v>
      </c>
      <c r="CU49">
        <v>48</v>
      </c>
      <c r="CV49">
        <v>7.6981E-4</v>
      </c>
      <c r="CW49">
        <v>1.3194999999999999E-3</v>
      </c>
      <c r="CX49">
        <v>1.2964999999999999E-3</v>
      </c>
      <c r="CY49">
        <v>1.279E-3</v>
      </c>
      <c r="CZ49">
        <v>1.2432000000000001E-3</v>
      </c>
      <c r="DA49">
        <v>1.2114000000000001E-3</v>
      </c>
      <c r="DB49">
        <v>1.1858999999999999E-3</v>
      </c>
      <c r="DC49">
        <v>1.1280000000000001E-3</v>
      </c>
      <c r="DD49">
        <v>1.0747E-3</v>
      </c>
      <c r="DE49">
        <v>1.0231000000000001E-3</v>
      </c>
      <c r="DF49">
        <v>9.1412999999999998E-4</v>
      </c>
      <c r="DG49">
        <v>8.1209999999999995E-4</v>
      </c>
      <c r="DH49">
        <v>1.8014000000000001E-3</v>
      </c>
    </row>
    <row r="50" spans="4:112" x14ac:dyDescent="0.3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  <c r="CB50">
        <v>49</v>
      </c>
      <c r="CC50">
        <v>3.6633E-4</v>
      </c>
      <c r="CD50">
        <v>1.013E-3</v>
      </c>
      <c r="CE50">
        <v>9.8963999999999996E-4</v>
      </c>
      <c r="CF50">
        <v>9.805599999999999E-4</v>
      </c>
      <c r="CG50">
        <v>9.4645999999999999E-4</v>
      </c>
      <c r="CH50">
        <v>9.2358999999999996E-4</v>
      </c>
      <c r="CI50">
        <v>8.9298000000000003E-4</v>
      </c>
      <c r="CJ50">
        <v>7.6148000000000003E-4</v>
      </c>
      <c r="CK50">
        <v>6.2319999999999997E-4</v>
      </c>
      <c r="CL50">
        <v>1.8879000000000001E-3</v>
      </c>
      <c r="CU50">
        <v>49</v>
      </c>
      <c r="CV50">
        <v>7.8726999999999996E-4</v>
      </c>
      <c r="CW50">
        <v>1.3485000000000001E-3</v>
      </c>
      <c r="CX50">
        <v>1.3246E-3</v>
      </c>
      <c r="CY50">
        <v>1.3068000000000001E-3</v>
      </c>
      <c r="CZ50">
        <v>1.2704999999999999E-3</v>
      </c>
      <c r="DA50">
        <v>1.2382000000000001E-3</v>
      </c>
      <c r="DB50">
        <v>1.2122000000000001E-3</v>
      </c>
      <c r="DC50">
        <v>1.1524E-3</v>
      </c>
      <c r="DD50">
        <v>1.098E-3</v>
      </c>
      <c r="DE50">
        <v>1.0456E-3</v>
      </c>
      <c r="DF50">
        <v>9.3389000000000005E-4</v>
      </c>
      <c r="DG50">
        <v>8.2936000000000001E-4</v>
      </c>
      <c r="DH50">
        <v>1.8454000000000001E-3</v>
      </c>
    </row>
    <row r="51" spans="4:112" x14ac:dyDescent="0.3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  <c r="CB51">
        <v>50</v>
      </c>
      <c r="CC51">
        <v>3.8865999999999998E-4</v>
      </c>
      <c r="CD51">
        <v>1.0652000000000001E-3</v>
      </c>
      <c r="CE51">
        <v>1.0424E-3</v>
      </c>
      <c r="CF51">
        <v>1.0334999999999999E-3</v>
      </c>
      <c r="CG51">
        <v>9.9988000000000008E-4</v>
      </c>
      <c r="CH51">
        <v>9.7736000000000003E-4</v>
      </c>
      <c r="CI51">
        <v>9.4720000000000004E-4</v>
      </c>
      <c r="CJ51">
        <v>8.1253E-4</v>
      </c>
      <c r="CK51">
        <v>6.6896999999999996E-4</v>
      </c>
      <c r="CL51">
        <v>1.933E-3</v>
      </c>
      <c r="CU51">
        <v>50</v>
      </c>
      <c r="CV51">
        <v>8.0276999999999996E-4</v>
      </c>
      <c r="CW51">
        <v>1.3749000000000001E-3</v>
      </c>
      <c r="CX51">
        <v>1.3507E-3</v>
      </c>
      <c r="CY51">
        <v>1.3324999999999999E-3</v>
      </c>
      <c r="CZ51">
        <v>1.2955E-3</v>
      </c>
      <c r="DA51">
        <v>1.2625E-3</v>
      </c>
      <c r="DB51">
        <v>1.2358E-3</v>
      </c>
      <c r="DC51">
        <v>1.1751000000000001E-3</v>
      </c>
      <c r="DD51">
        <v>1.1192000000000001E-3</v>
      </c>
      <c r="DE51">
        <v>1.0656999999999999E-3</v>
      </c>
      <c r="DF51">
        <v>9.5169000000000004E-4</v>
      </c>
      <c r="DG51">
        <v>8.4570000000000001E-4</v>
      </c>
      <c r="DH51">
        <v>1.8839E-3</v>
      </c>
    </row>
    <row r="52" spans="4:112" x14ac:dyDescent="0.3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  <c r="CB52">
        <v>51</v>
      </c>
      <c r="CC52">
        <v>4.1015000000000002E-4</v>
      </c>
      <c r="CD52">
        <v>1.1142999999999999E-3</v>
      </c>
      <c r="CE52">
        <v>1.0920000000000001E-3</v>
      </c>
      <c r="CF52">
        <v>1.0831E-3</v>
      </c>
      <c r="CG52">
        <v>1.0499000000000001E-3</v>
      </c>
      <c r="CH52">
        <v>1.0279E-3</v>
      </c>
      <c r="CI52">
        <v>9.9836999999999994E-4</v>
      </c>
      <c r="CJ52">
        <v>8.6145999999999998E-4</v>
      </c>
      <c r="CK52">
        <v>7.1423000000000005E-4</v>
      </c>
      <c r="CL52">
        <v>1.9708E-3</v>
      </c>
      <c r="CU52">
        <v>51</v>
      </c>
      <c r="CV52">
        <v>8.1753000000000001E-4</v>
      </c>
      <c r="CW52">
        <v>1.4005000000000001E-3</v>
      </c>
      <c r="CX52">
        <v>1.3761999999999999E-3</v>
      </c>
      <c r="CY52">
        <v>1.3577999999999999E-3</v>
      </c>
      <c r="CZ52">
        <v>1.3194999999999999E-3</v>
      </c>
      <c r="DA52">
        <v>1.2857999999999999E-3</v>
      </c>
      <c r="DB52">
        <v>1.2587E-3</v>
      </c>
      <c r="DC52">
        <v>1.1965000000000001E-3</v>
      </c>
      <c r="DD52">
        <v>1.1398999999999999E-3</v>
      </c>
      <c r="DE52">
        <v>1.0854E-3</v>
      </c>
      <c r="DF52">
        <v>9.6918000000000004E-4</v>
      </c>
      <c r="DG52">
        <v>8.6083000000000004E-4</v>
      </c>
      <c r="DH52">
        <v>1.92E-3</v>
      </c>
    </row>
    <row r="53" spans="4:112" x14ac:dyDescent="0.3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  <c r="CU53">
        <v>52</v>
      </c>
      <c r="CV53">
        <v>8.3268000000000003E-4</v>
      </c>
      <c r="CW53">
        <v>1.4265E-3</v>
      </c>
      <c r="CX53">
        <v>1.4017999999999999E-3</v>
      </c>
      <c r="CY53">
        <v>1.3831E-3</v>
      </c>
      <c r="CZ53">
        <v>1.3447000000000001E-3</v>
      </c>
      <c r="DA53">
        <v>1.3102999999999999E-3</v>
      </c>
      <c r="DB53">
        <v>1.2822E-3</v>
      </c>
      <c r="DC53">
        <v>1.2185E-3</v>
      </c>
      <c r="DD53">
        <v>1.1608E-3</v>
      </c>
      <c r="DE53">
        <v>1.1046999999999999E-3</v>
      </c>
      <c r="DF53">
        <v>9.8633000000000011E-4</v>
      </c>
      <c r="DG53">
        <v>8.7582999999999997E-4</v>
      </c>
      <c r="DH53">
        <v>1.9621E-3</v>
      </c>
    </row>
    <row r="54" spans="4:112" x14ac:dyDescent="0.3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  <c r="CU54">
        <v>53</v>
      </c>
      <c r="CV54">
        <v>8.4829999999999997E-4</v>
      </c>
      <c r="CW54">
        <v>1.4538000000000001E-3</v>
      </c>
      <c r="CX54">
        <v>1.4285999999999999E-3</v>
      </c>
      <c r="CY54">
        <v>1.4094999999999999E-3</v>
      </c>
      <c r="CZ54">
        <v>1.3703000000000001E-3</v>
      </c>
      <c r="DA54">
        <v>1.335E-3</v>
      </c>
      <c r="DB54">
        <v>1.3064000000000001E-3</v>
      </c>
      <c r="DC54">
        <v>1.2413000000000001E-3</v>
      </c>
      <c r="DD54">
        <v>1.1820999999999999E-3</v>
      </c>
      <c r="DE54">
        <v>1.1251E-3</v>
      </c>
      <c r="DF54">
        <v>1.0041E-3</v>
      </c>
      <c r="DG54">
        <v>8.9154999999999996E-4</v>
      </c>
      <c r="DH54">
        <v>1.9976E-3</v>
      </c>
    </row>
    <row r="55" spans="4:112" x14ac:dyDescent="0.3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  <c r="CU55">
        <v>54</v>
      </c>
      <c r="CV55">
        <v>8.6598000000000003E-4</v>
      </c>
      <c r="CW55">
        <v>1.4840000000000001E-3</v>
      </c>
      <c r="CX55">
        <v>1.4580999999999999E-3</v>
      </c>
      <c r="CY55">
        <v>1.4385999999999999E-3</v>
      </c>
      <c r="CZ55">
        <v>1.3986000000000001E-3</v>
      </c>
      <c r="DA55">
        <v>1.3629E-3</v>
      </c>
      <c r="DB55">
        <v>1.3336000000000001E-3</v>
      </c>
      <c r="DC55">
        <v>1.2666999999999999E-3</v>
      </c>
      <c r="DD55">
        <v>1.2064000000000001E-3</v>
      </c>
      <c r="DE55">
        <v>1.1483000000000001E-3</v>
      </c>
      <c r="DF55">
        <v>1.0245E-3</v>
      </c>
      <c r="DG55">
        <v>9.1001000000000005E-4</v>
      </c>
      <c r="DH55">
        <v>2.0346000000000001E-3</v>
      </c>
    </row>
    <row r="56" spans="4:112" x14ac:dyDescent="0.3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  <c r="CU56">
        <v>55</v>
      </c>
      <c r="CV56">
        <v>8.8285000000000002E-4</v>
      </c>
      <c r="CW56">
        <v>1.513E-3</v>
      </c>
      <c r="CX56">
        <v>1.487E-3</v>
      </c>
      <c r="CY56">
        <v>1.4672000000000001E-3</v>
      </c>
      <c r="CZ56">
        <v>1.4262999999999999E-3</v>
      </c>
      <c r="DA56">
        <v>1.3894999999999999E-3</v>
      </c>
      <c r="DB56">
        <v>1.3595E-3</v>
      </c>
      <c r="DC56">
        <v>1.2909E-3</v>
      </c>
      <c r="DD56">
        <v>1.2289E-3</v>
      </c>
      <c r="DE56">
        <v>1.1697999999999999E-3</v>
      </c>
      <c r="DF56">
        <v>1.0434000000000001E-3</v>
      </c>
      <c r="DG56">
        <v>9.2685E-4</v>
      </c>
      <c r="DH56">
        <v>2.0798000000000001E-3</v>
      </c>
    </row>
    <row r="57" spans="4:112" x14ac:dyDescent="0.3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  <c r="CU57">
        <v>56</v>
      </c>
      <c r="CV57">
        <v>9.0076999999999996E-4</v>
      </c>
      <c r="CW57">
        <v>1.5437000000000001E-3</v>
      </c>
      <c r="CX57">
        <v>1.5169000000000001E-3</v>
      </c>
      <c r="CY57">
        <v>1.4966999999999999E-3</v>
      </c>
      <c r="CZ57">
        <v>1.4549000000000001E-3</v>
      </c>
      <c r="DA57">
        <v>1.4170999999999999E-3</v>
      </c>
      <c r="DB57">
        <v>1.3864999999999999E-3</v>
      </c>
      <c r="DC57">
        <v>1.3163999999999999E-3</v>
      </c>
      <c r="DD57">
        <v>1.2532999999999999E-3</v>
      </c>
      <c r="DE57">
        <v>1.1926E-3</v>
      </c>
      <c r="DF57">
        <v>1.0640000000000001E-3</v>
      </c>
      <c r="DG57">
        <v>9.4466999999999999E-4</v>
      </c>
      <c r="DH57">
        <v>2.1189E-3</v>
      </c>
    </row>
    <row r="58" spans="4:112" x14ac:dyDescent="0.3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  <c r="CU58">
        <v>57</v>
      </c>
      <c r="CV58">
        <v>9.1841999999999998E-4</v>
      </c>
      <c r="CW58">
        <v>1.5732999999999999E-3</v>
      </c>
      <c r="CX58">
        <v>1.5462E-3</v>
      </c>
      <c r="CY58">
        <v>1.5257000000000001E-3</v>
      </c>
      <c r="CZ58">
        <v>1.4829000000000001E-3</v>
      </c>
      <c r="DA58">
        <v>1.4444E-3</v>
      </c>
      <c r="DB58">
        <v>1.4131E-3</v>
      </c>
      <c r="DC58">
        <v>1.3406E-3</v>
      </c>
      <c r="DD58">
        <v>1.276E-3</v>
      </c>
      <c r="DE58">
        <v>1.2141000000000001E-3</v>
      </c>
      <c r="DF58">
        <v>1.0826E-3</v>
      </c>
      <c r="DG58">
        <v>9.6084000000000002E-4</v>
      </c>
      <c r="DH58">
        <v>2.1549E-3</v>
      </c>
    </row>
    <row r="59" spans="4:112" x14ac:dyDescent="0.3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  <c r="CU59">
        <v>58</v>
      </c>
      <c r="CV59">
        <v>9.3689999999999995E-4</v>
      </c>
      <c r="CW59">
        <v>1.6052E-3</v>
      </c>
      <c r="CX59">
        <v>1.5778000000000001E-3</v>
      </c>
      <c r="CY59">
        <v>1.5567999999999999E-3</v>
      </c>
      <c r="CZ59">
        <v>1.5129E-3</v>
      </c>
      <c r="DA59">
        <v>1.4735E-3</v>
      </c>
      <c r="DB59">
        <v>1.4415999999999999E-3</v>
      </c>
      <c r="DC59">
        <v>1.3669999999999999E-3</v>
      </c>
      <c r="DD59">
        <v>1.3009E-3</v>
      </c>
      <c r="DE59">
        <v>1.2375999999999999E-3</v>
      </c>
      <c r="DF59">
        <v>1.1034E-3</v>
      </c>
      <c r="DG59">
        <v>9.7969000000000007E-4</v>
      </c>
      <c r="DH59">
        <v>2.1979999999999999E-3</v>
      </c>
    </row>
    <row r="60" spans="4:112" x14ac:dyDescent="0.3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  <c r="CU60">
        <v>59</v>
      </c>
      <c r="CV60">
        <v>9.5673999999999998E-4</v>
      </c>
      <c r="CW60">
        <v>1.6387999999999999E-3</v>
      </c>
      <c r="CX60">
        <v>1.6103999999999999E-3</v>
      </c>
      <c r="CY60">
        <v>1.5892E-3</v>
      </c>
      <c r="CZ60">
        <v>1.5447E-3</v>
      </c>
      <c r="DA60">
        <v>1.5042E-3</v>
      </c>
      <c r="DB60">
        <v>1.4710999999999999E-3</v>
      </c>
      <c r="DC60">
        <v>1.3944000000000001E-3</v>
      </c>
      <c r="DD60">
        <v>1.3263999999999999E-3</v>
      </c>
      <c r="DE60">
        <v>1.2616999999999999E-3</v>
      </c>
      <c r="DF60">
        <v>1.1241999999999999E-3</v>
      </c>
      <c r="DG60">
        <v>9.9785E-4</v>
      </c>
      <c r="DH60">
        <v>2.2385E-3</v>
      </c>
    </row>
    <row r="61" spans="4:112" x14ac:dyDescent="0.3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  <c r="CU61">
        <v>60</v>
      </c>
      <c r="CV61">
        <v>9.7561999999999996E-4</v>
      </c>
      <c r="CW61">
        <v>1.6711E-3</v>
      </c>
      <c r="CX61">
        <v>1.6425000000000001E-3</v>
      </c>
      <c r="CY61">
        <v>1.6207999999999999E-3</v>
      </c>
      <c r="CZ61">
        <v>1.5754E-3</v>
      </c>
      <c r="DA61">
        <v>1.5338999999999999E-3</v>
      </c>
      <c r="DB61">
        <v>1.4997000000000001E-3</v>
      </c>
      <c r="DC61">
        <v>1.4199E-3</v>
      </c>
      <c r="DD61">
        <v>1.3504000000000001E-3</v>
      </c>
      <c r="DE61">
        <v>1.2846999999999999E-3</v>
      </c>
      <c r="DF61">
        <v>1.1433000000000001E-3</v>
      </c>
      <c r="DG61">
        <v>1.0150999999999999E-3</v>
      </c>
      <c r="DH61">
        <v>2.2774000000000002E-3</v>
      </c>
    </row>
    <row r="62" spans="4:112" x14ac:dyDescent="0.3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  <c r="CU62">
        <v>61</v>
      </c>
      <c r="CV62">
        <v>9.9577999999999993E-4</v>
      </c>
      <c r="CW62">
        <v>1.7052E-3</v>
      </c>
      <c r="CX62">
        <v>1.6756E-3</v>
      </c>
      <c r="CY62">
        <v>1.6535E-3</v>
      </c>
      <c r="CZ62">
        <v>1.6076E-3</v>
      </c>
      <c r="DA62">
        <v>1.5646E-3</v>
      </c>
      <c r="DB62">
        <v>1.5288000000000001E-3</v>
      </c>
      <c r="DC62">
        <v>1.4457999999999999E-3</v>
      </c>
      <c r="DD62">
        <v>1.3743E-3</v>
      </c>
      <c r="DE62">
        <v>1.307E-3</v>
      </c>
      <c r="DF62">
        <v>1.1626E-3</v>
      </c>
      <c r="DG62">
        <v>1.0309E-3</v>
      </c>
      <c r="DH62">
        <v>2.3173E-3</v>
      </c>
    </row>
    <row r="63" spans="4:112" x14ac:dyDescent="0.3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  <c r="CU63">
        <v>62</v>
      </c>
      <c r="CV63">
        <v>1.0166000000000001E-3</v>
      </c>
      <c r="CW63">
        <v>1.7407E-3</v>
      </c>
      <c r="CX63">
        <v>1.7106000000000001E-3</v>
      </c>
      <c r="CY63">
        <v>1.6881000000000001E-3</v>
      </c>
      <c r="CZ63">
        <v>1.6410999999999999E-3</v>
      </c>
      <c r="DA63">
        <v>1.5968E-3</v>
      </c>
      <c r="DB63">
        <v>1.5587999999999999E-3</v>
      </c>
      <c r="DC63">
        <v>1.4702999999999999E-3</v>
      </c>
      <c r="DD63">
        <v>1.3967999999999999E-3</v>
      </c>
      <c r="DE63">
        <v>1.3269E-3</v>
      </c>
      <c r="DF63">
        <v>1.1797000000000001E-3</v>
      </c>
      <c r="DG63">
        <v>1.0460000000000001E-3</v>
      </c>
      <c r="DH63">
        <v>2.3544999999999998E-3</v>
      </c>
    </row>
    <row r="64" spans="4:112" x14ac:dyDescent="0.3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  <c r="CU64">
        <v>63</v>
      </c>
      <c r="CV64">
        <v>1.0403999999999999E-3</v>
      </c>
      <c r="CW64">
        <v>1.7799999999999999E-3</v>
      </c>
      <c r="CX64">
        <v>1.7496E-3</v>
      </c>
      <c r="CY64">
        <v>1.7275999999999999E-3</v>
      </c>
      <c r="CZ64">
        <v>1.6815999999999999E-3</v>
      </c>
      <c r="DA64">
        <v>1.6375000000000001E-3</v>
      </c>
      <c r="DB64">
        <v>1.5969000000000001E-3</v>
      </c>
      <c r="DC64">
        <v>1.4898999999999999E-3</v>
      </c>
      <c r="DD64">
        <v>1.4113000000000001E-3</v>
      </c>
      <c r="DE64">
        <v>1.3404000000000001E-3</v>
      </c>
      <c r="DF64">
        <v>1.1904000000000001E-3</v>
      </c>
      <c r="DG64">
        <v>1.0558E-3</v>
      </c>
      <c r="DH64">
        <v>2.3917999999999999E-3</v>
      </c>
    </row>
    <row r="65" spans="56:112" x14ac:dyDescent="0.3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  <c r="CU65">
        <v>64</v>
      </c>
      <c r="CV65">
        <v>1.0708E-3</v>
      </c>
      <c r="CW65">
        <v>1.8297999999999999E-3</v>
      </c>
      <c r="CX65">
        <v>1.7968999999999999E-3</v>
      </c>
      <c r="CY65">
        <v>1.774E-3</v>
      </c>
      <c r="CZ65">
        <v>1.7282E-3</v>
      </c>
      <c r="DA65">
        <v>1.6844E-3</v>
      </c>
      <c r="DB65">
        <v>1.6394999999999999E-3</v>
      </c>
      <c r="DC65">
        <v>1.4931E-3</v>
      </c>
      <c r="DD65">
        <v>1.4062E-3</v>
      </c>
      <c r="DE65">
        <v>1.333E-3</v>
      </c>
      <c r="DF65">
        <v>1.1795E-3</v>
      </c>
      <c r="DG65">
        <v>1.0441999999999999E-3</v>
      </c>
      <c r="DH65">
        <v>2.4436000000000002E-3</v>
      </c>
    </row>
    <row r="66" spans="56:112" x14ac:dyDescent="0.3">
      <c r="CU66">
        <v>65</v>
      </c>
      <c r="CV66">
        <v>1.1232E-3</v>
      </c>
      <c r="CW66">
        <v>1.9239999999999999E-3</v>
      </c>
      <c r="CX66">
        <v>1.8929000000000001E-3</v>
      </c>
      <c r="CY66">
        <v>1.8722000000000001E-3</v>
      </c>
      <c r="CZ66">
        <v>1.8320999999999999E-3</v>
      </c>
      <c r="DA66">
        <v>1.7928E-3</v>
      </c>
      <c r="DB66">
        <v>1.7531999999999999E-3</v>
      </c>
      <c r="DC66">
        <v>1.4243999999999999E-3</v>
      </c>
      <c r="DD66">
        <v>1.3190000000000001E-3</v>
      </c>
      <c r="DE66">
        <v>1.23E-3</v>
      </c>
      <c r="DF66">
        <v>1.0732999999999999E-3</v>
      </c>
      <c r="DG66">
        <v>9.4651999999999996E-4</v>
      </c>
      <c r="DH66">
        <v>2.4767000000000001E-3</v>
      </c>
    </row>
    <row r="67" spans="56:112" x14ac:dyDescent="0.3">
      <c r="CU67">
        <v>66</v>
      </c>
      <c r="CV67" s="30">
        <v>6.6138000000000001E-7</v>
      </c>
      <c r="CW67" s="30">
        <v>-4.2037000000000001E-6</v>
      </c>
      <c r="CX67" s="30">
        <v>3.6837E-5</v>
      </c>
      <c r="CY67" s="30">
        <v>-1.6889E-5</v>
      </c>
      <c r="CZ67" s="30">
        <v>-9.7371E-5</v>
      </c>
      <c r="DA67" s="30">
        <v>3.8166E-5</v>
      </c>
      <c r="DB67">
        <v>2.6219999999999998E-4</v>
      </c>
      <c r="DC67">
        <v>2.2755E-4</v>
      </c>
      <c r="DD67">
        <v>1.7378000000000001E-4</v>
      </c>
      <c r="DE67" s="30">
        <v>8.3385000000000002E-5</v>
      </c>
      <c r="DF67" s="30">
        <v>4.9941999999999997E-5</v>
      </c>
      <c r="DG67" s="30">
        <v>4.6366000000000003E-5</v>
      </c>
      <c r="DH67">
        <v>2.5232000000000002E-3</v>
      </c>
    </row>
    <row r="74" spans="56:112" x14ac:dyDescent="0.3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  <row r="99" spans="80:99" x14ac:dyDescent="0.3"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8</v>
      </c>
      <c r="CK99">
        <v>9</v>
      </c>
      <c r="CM99">
        <v>1</v>
      </c>
      <c r="CN99">
        <v>2</v>
      </c>
      <c r="CO99">
        <v>3</v>
      </c>
      <c r="CP99">
        <v>4</v>
      </c>
      <c r="CQ99">
        <v>5</v>
      </c>
      <c r="CR99">
        <v>6</v>
      </c>
      <c r="CS99">
        <v>7</v>
      </c>
      <c r="CT99">
        <v>8</v>
      </c>
      <c r="CU99">
        <v>9</v>
      </c>
    </row>
    <row r="100" spans="80:99" x14ac:dyDescent="0.3">
      <c r="CB100">
        <v>1</v>
      </c>
      <c r="CC100" s="30">
        <v>1.5442000000000001E-17</v>
      </c>
      <c r="CD100" s="30">
        <v>3.0568999999999998E-17</v>
      </c>
      <c r="CE100" s="30">
        <v>3.5830000000000001E-17</v>
      </c>
      <c r="CF100" s="30">
        <v>3.7949E-17</v>
      </c>
      <c r="CG100" s="30">
        <v>4.5134999999999999E-17</v>
      </c>
      <c r="CH100" s="30">
        <v>5.0968000000000002E-17</v>
      </c>
      <c r="CI100" s="30">
        <v>5.7669999999999996E-17</v>
      </c>
      <c r="CJ100" s="30">
        <v>5.2216E-17</v>
      </c>
      <c r="CK100" s="30">
        <v>3.3815000000000001E-17</v>
      </c>
      <c r="CL100">
        <v>1</v>
      </c>
      <c r="CM100" s="30">
        <v>1.5442000000000001E-17</v>
      </c>
      <c r="CN100" s="30">
        <v>3.0568999999999998E-17</v>
      </c>
      <c r="CO100" s="30">
        <v>3.5830000000000001E-17</v>
      </c>
      <c r="CP100" s="30">
        <v>3.7949E-17</v>
      </c>
      <c r="CQ100" s="30">
        <v>4.5134999999999999E-17</v>
      </c>
      <c r="CR100" s="30">
        <v>5.0968000000000002E-17</v>
      </c>
      <c r="CS100" s="30">
        <v>5.7669999999999996E-17</v>
      </c>
      <c r="CT100" s="30">
        <v>5.2216E-17</v>
      </c>
      <c r="CU100" s="30">
        <v>3.3815000000000001E-17</v>
      </c>
    </row>
    <row r="101" spans="80:99" x14ac:dyDescent="0.3">
      <c r="CB101">
        <v>2</v>
      </c>
      <c r="CC101">
        <v>4.7385999999999999E-4</v>
      </c>
      <c r="CD101">
        <v>1.2917E-3</v>
      </c>
      <c r="CE101">
        <v>1.2974E-3</v>
      </c>
      <c r="CF101">
        <v>1.3097E-3</v>
      </c>
      <c r="CG101">
        <v>1.3419E-3</v>
      </c>
      <c r="CH101">
        <v>1.3592000000000001E-3</v>
      </c>
      <c r="CI101">
        <v>1.3717E-3</v>
      </c>
      <c r="CJ101">
        <v>1.415E-3</v>
      </c>
      <c r="CK101">
        <v>1.3511E-3</v>
      </c>
      <c r="CL101">
        <v>2</v>
      </c>
      <c r="CM101">
        <v>4.7385999999999999E-4</v>
      </c>
      <c r="CN101">
        <v>1.2917E-3</v>
      </c>
      <c r="CO101">
        <v>1.2974E-3</v>
      </c>
      <c r="CP101">
        <v>1.3097E-3</v>
      </c>
      <c r="CQ101">
        <v>1.3419E-3</v>
      </c>
      <c r="CR101">
        <v>1.3592000000000001E-3</v>
      </c>
      <c r="CS101">
        <v>1.3717E-3</v>
      </c>
      <c r="CT101">
        <v>1.415E-3</v>
      </c>
      <c r="CU101">
        <v>1.3511E-3</v>
      </c>
    </row>
    <row r="102" spans="80:99" x14ac:dyDescent="0.3">
      <c r="CB102">
        <v>3</v>
      </c>
      <c r="CC102">
        <v>9.3150999999999998E-4</v>
      </c>
      <c r="CD102">
        <v>2.568E-3</v>
      </c>
      <c r="CE102">
        <v>2.5303000000000001E-3</v>
      </c>
      <c r="CF102">
        <v>2.5425000000000001E-3</v>
      </c>
      <c r="CG102">
        <v>2.5699E-3</v>
      </c>
      <c r="CH102">
        <v>2.5869999999999999E-3</v>
      </c>
      <c r="CI102">
        <v>2.5796E-3</v>
      </c>
      <c r="CJ102">
        <v>2.6212000000000002E-3</v>
      </c>
      <c r="CK102">
        <v>2.6112000000000002E-3</v>
      </c>
      <c r="CL102">
        <v>3</v>
      </c>
      <c r="CM102">
        <v>9.3150999999999998E-4</v>
      </c>
      <c r="CN102">
        <v>2.568E-3</v>
      </c>
      <c r="CO102">
        <v>2.5303000000000001E-3</v>
      </c>
      <c r="CP102">
        <v>2.5425000000000001E-3</v>
      </c>
      <c r="CQ102">
        <v>2.5699E-3</v>
      </c>
      <c r="CR102">
        <v>2.5869999999999999E-3</v>
      </c>
      <c r="CS102">
        <v>2.5796E-3</v>
      </c>
      <c r="CT102">
        <v>2.6212000000000002E-3</v>
      </c>
      <c r="CU102">
        <v>2.6112000000000002E-3</v>
      </c>
    </row>
    <row r="103" spans="80:99" x14ac:dyDescent="0.3">
      <c r="CB103">
        <v>4</v>
      </c>
      <c r="CC103">
        <v>1.3225000000000001E-3</v>
      </c>
      <c r="CD103">
        <v>3.7288999999999998E-3</v>
      </c>
      <c r="CE103">
        <v>3.6893999999999998E-3</v>
      </c>
      <c r="CF103">
        <v>3.705E-3</v>
      </c>
      <c r="CG103">
        <v>3.7173000000000002E-3</v>
      </c>
      <c r="CH103">
        <v>3.7639000000000001E-3</v>
      </c>
      <c r="CI103">
        <v>3.7854E-3</v>
      </c>
      <c r="CJ103">
        <v>3.8208000000000001E-3</v>
      </c>
      <c r="CK103">
        <v>3.7284000000000002E-3</v>
      </c>
      <c r="CL103">
        <v>4</v>
      </c>
      <c r="CM103">
        <v>1.3225000000000001E-3</v>
      </c>
      <c r="CN103">
        <v>3.7288999999999998E-3</v>
      </c>
      <c r="CO103">
        <v>3.6893999999999998E-3</v>
      </c>
      <c r="CP103">
        <v>3.705E-3</v>
      </c>
      <c r="CQ103">
        <v>3.7173000000000002E-3</v>
      </c>
      <c r="CR103">
        <v>3.7639000000000001E-3</v>
      </c>
      <c r="CS103">
        <v>3.7854E-3</v>
      </c>
      <c r="CT103">
        <v>3.8208000000000001E-3</v>
      </c>
      <c r="CU103">
        <v>3.7284000000000002E-3</v>
      </c>
    </row>
    <row r="104" spans="80:99" x14ac:dyDescent="0.3">
      <c r="CB104">
        <v>5</v>
      </c>
      <c r="CC104">
        <v>1.7252000000000001E-3</v>
      </c>
      <c r="CD104">
        <v>4.9198000000000002E-3</v>
      </c>
      <c r="CE104">
        <v>4.8555999999999998E-3</v>
      </c>
      <c r="CF104">
        <v>4.8681000000000002E-3</v>
      </c>
      <c r="CG104">
        <v>4.8764999999999998E-3</v>
      </c>
      <c r="CH104">
        <v>4.9259000000000004E-3</v>
      </c>
      <c r="CI104">
        <v>4.9223000000000001E-3</v>
      </c>
      <c r="CJ104">
        <v>5.0004000000000003E-3</v>
      </c>
      <c r="CK104">
        <v>4.9816000000000001E-3</v>
      </c>
      <c r="CL104">
        <v>5</v>
      </c>
      <c r="CM104">
        <v>1.7252000000000001E-3</v>
      </c>
      <c r="CN104">
        <v>4.9198000000000002E-3</v>
      </c>
      <c r="CO104">
        <v>4.8555999999999998E-3</v>
      </c>
      <c r="CP104">
        <v>4.8681000000000002E-3</v>
      </c>
      <c r="CQ104">
        <v>4.8764999999999998E-3</v>
      </c>
      <c r="CR104">
        <v>4.9259000000000004E-3</v>
      </c>
      <c r="CS104">
        <v>4.9223000000000001E-3</v>
      </c>
      <c r="CT104">
        <v>5.0004000000000003E-3</v>
      </c>
      <c r="CU104">
        <v>4.9816000000000001E-3</v>
      </c>
    </row>
    <row r="105" spans="80:99" x14ac:dyDescent="0.3">
      <c r="CB105">
        <v>6</v>
      </c>
      <c r="CC105">
        <v>2.1059999999999998E-3</v>
      </c>
      <c r="CD105">
        <v>6.0356999999999997E-3</v>
      </c>
      <c r="CE105">
        <v>5.9654E-3</v>
      </c>
      <c r="CF105">
        <v>5.9895E-3</v>
      </c>
      <c r="CG105">
        <v>5.9896000000000003E-3</v>
      </c>
      <c r="CH105">
        <v>6.0309999999999999E-3</v>
      </c>
      <c r="CI105">
        <v>6.0245999999999997E-3</v>
      </c>
      <c r="CJ105">
        <v>6.1199999999999996E-3</v>
      </c>
      <c r="CK105">
        <v>6.0863999999999996E-3</v>
      </c>
      <c r="CL105">
        <v>6</v>
      </c>
      <c r="CM105">
        <v>2.1059999999999998E-3</v>
      </c>
      <c r="CN105">
        <v>6.0356999999999997E-3</v>
      </c>
      <c r="CO105">
        <v>5.9654E-3</v>
      </c>
      <c r="CP105">
        <v>5.9895E-3</v>
      </c>
      <c r="CQ105">
        <v>5.9896000000000003E-3</v>
      </c>
      <c r="CR105">
        <v>6.0309999999999999E-3</v>
      </c>
      <c r="CS105">
        <v>6.0245999999999997E-3</v>
      </c>
      <c r="CT105">
        <v>6.1199999999999996E-3</v>
      </c>
      <c r="CU105">
        <v>6.0863999999999996E-3</v>
      </c>
    </row>
    <row r="106" spans="80:99" x14ac:dyDescent="0.3">
      <c r="CB106">
        <v>7</v>
      </c>
      <c r="CC106">
        <v>2.4491999999999999E-3</v>
      </c>
      <c r="CD106">
        <v>7.1164000000000002E-3</v>
      </c>
      <c r="CE106">
        <v>7.0353000000000004E-3</v>
      </c>
      <c r="CF106">
        <v>7.0673000000000003E-3</v>
      </c>
      <c r="CG106">
        <v>7.0923000000000002E-3</v>
      </c>
      <c r="CH106">
        <v>7.1732999999999996E-3</v>
      </c>
      <c r="CI106">
        <v>7.2062999999999997E-3</v>
      </c>
      <c r="CJ106">
        <v>7.3045000000000002E-3</v>
      </c>
      <c r="CK106">
        <v>7.2735999999999999E-3</v>
      </c>
      <c r="CL106">
        <v>7</v>
      </c>
      <c r="CM106">
        <v>2.4491999999999999E-3</v>
      </c>
      <c r="CN106">
        <v>7.1164000000000002E-3</v>
      </c>
      <c r="CO106">
        <v>7.0353000000000004E-3</v>
      </c>
      <c r="CP106">
        <v>7.0673000000000003E-3</v>
      </c>
      <c r="CQ106">
        <v>7.0923000000000002E-3</v>
      </c>
      <c r="CR106">
        <v>7.1732999999999996E-3</v>
      </c>
      <c r="CS106">
        <v>7.2062999999999997E-3</v>
      </c>
      <c r="CT106">
        <v>7.3045000000000002E-3</v>
      </c>
      <c r="CU106">
        <v>7.2735999999999999E-3</v>
      </c>
    </row>
    <row r="107" spans="80:99" x14ac:dyDescent="0.3">
      <c r="CB107">
        <v>8</v>
      </c>
      <c r="CC107">
        <v>2.7428000000000001E-3</v>
      </c>
      <c r="CD107">
        <v>8.1004000000000007E-3</v>
      </c>
      <c r="CE107">
        <v>8.0360999999999991E-3</v>
      </c>
      <c r="CF107">
        <v>8.0733000000000003E-3</v>
      </c>
      <c r="CG107">
        <v>8.0919000000000008E-3</v>
      </c>
      <c r="CH107">
        <v>8.1811000000000002E-3</v>
      </c>
      <c r="CI107">
        <v>8.1843999999999997E-3</v>
      </c>
      <c r="CJ107">
        <v>8.3076000000000001E-3</v>
      </c>
      <c r="CK107">
        <v>8.3227000000000006E-3</v>
      </c>
      <c r="CL107">
        <v>8</v>
      </c>
      <c r="CM107">
        <v>2.7428000000000001E-3</v>
      </c>
      <c r="CN107">
        <v>8.1004000000000007E-3</v>
      </c>
      <c r="CO107">
        <v>8.0360999999999991E-3</v>
      </c>
      <c r="CP107">
        <v>8.0733000000000003E-3</v>
      </c>
      <c r="CQ107">
        <v>8.0919000000000008E-3</v>
      </c>
      <c r="CR107">
        <v>8.1811000000000002E-3</v>
      </c>
      <c r="CS107">
        <v>8.1843999999999997E-3</v>
      </c>
      <c r="CT107">
        <v>8.3076000000000001E-3</v>
      </c>
      <c r="CU107">
        <v>8.3227000000000006E-3</v>
      </c>
    </row>
    <row r="108" spans="80:99" x14ac:dyDescent="0.3">
      <c r="CB108">
        <v>9</v>
      </c>
      <c r="CC108">
        <v>3.081E-3</v>
      </c>
      <c r="CD108">
        <v>9.1354999999999995E-3</v>
      </c>
      <c r="CE108">
        <v>9.0425999999999996E-3</v>
      </c>
      <c r="CF108">
        <v>9.0667000000000005E-3</v>
      </c>
      <c r="CG108">
        <v>9.0270000000000003E-3</v>
      </c>
      <c r="CH108">
        <v>9.1211999999999994E-3</v>
      </c>
      <c r="CI108">
        <v>9.1534000000000008E-3</v>
      </c>
      <c r="CJ108">
        <v>9.3281000000000006E-3</v>
      </c>
      <c r="CK108">
        <v>9.2738000000000004E-3</v>
      </c>
    </row>
    <row r="109" spans="80:99" x14ac:dyDescent="0.3">
      <c r="CB109">
        <v>10</v>
      </c>
      <c r="CC109">
        <v>3.3243999999999999E-3</v>
      </c>
      <c r="CD109">
        <v>1.0041E-2</v>
      </c>
      <c r="CE109">
        <v>9.9666000000000008E-3</v>
      </c>
      <c r="CF109">
        <v>1.0012999999999999E-2</v>
      </c>
      <c r="CG109">
        <v>1.0007E-2</v>
      </c>
      <c r="CH109">
        <v>1.0102E-2</v>
      </c>
      <c r="CI109">
        <v>1.0118E-2</v>
      </c>
      <c r="CJ109">
        <v>1.027E-2</v>
      </c>
      <c r="CK109">
        <v>1.0208999999999999E-2</v>
      </c>
    </row>
    <row r="110" spans="80:99" x14ac:dyDescent="0.3">
      <c r="CB110">
        <v>11</v>
      </c>
      <c r="CC110">
        <v>3.5964E-3</v>
      </c>
      <c r="CD110">
        <v>1.1015E-2</v>
      </c>
      <c r="CE110">
        <v>1.0956E-2</v>
      </c>
      <c r="CF110">
        <v>1.1004E-2</v>
      </c>
      <c r="CG110">
        <v>1.1010000000000001E-2</v>
      </c>
      <c r="CH110">
        <v>1.1117E-2</v>
      </c>
      <c r="CI110">
        <v>1.1112E-2</v>
      </c>
      <c r="CJ110">
        <v>1.1213000000000001E-2</v>
      </c>
      <c r="CK110">
        <v>1.116E-2</v>
      </c>
    </row>
    <row r="111" spans="80:99" x14ac:dyDescent="0.3">
      <c r="CB111">
        <v>12</v>
      </c>
      <c r="CC111">
        <v>3.8957000000000002E-3</v>
      </c>
      <c r="CD111">
        <v>1.1969E-2</v>
      </c>
      <c r="CE111">
        <v>1.1863E-2</v>
      </c>
      <c r="CF111">
        <v>1.1898000000000001E-2</v>
      </c>
      <c r="CG111">
        <v>1.1853000000000001E-2</v>
      </c>
      <c r="CH111">
        <v>1.1967E-2</v>
      </c>
      <c r="CI111">
        <v>1.1982E-2</v>
      </c>
      <c r="CJ111">
        <v>1.2144E-2</v>
      </c>
      <c r="CK111">
        <v>1.2130999999999999E-2</v>
      </c>
    </row>
    <row r="112" spans="80:99" x14ac:dyDescent="0.3">
      <c r="CB112">
        <v>13</v>
      </c>
      <c r="CC112">
        <v>4.1986999999999997E-3</v>
      </c>
      <c r="CD112">
        <v>1.2944000000000001E-2</v>
      </c>
      <c r="CE112">
        <v>1.2825E-2</v>
      </c>
      <c r="CF112">
        <v>1.2874E-2</v>
      </c>
      <c r="CG112">
        <v>1.2855999999999999E-2</v>
      </c>
      <c r="CH112">
        <v>1.2971999999999999E-2</v>
      </c>
      <c r="CI112">
        <v>1.2971999999999999E-2</v>
      </c>
      <c r="CJ112">
        <v>1.3138E-2</v>
      </c>
      <c r="CK112">
        <v>1.3135000000000001E-2</v>
      </c>
    </row>
    <row r="113" spans="80:111" x14ac:dyDescent="0.3">
      <c r="CB113">
        <v>14</v>
      </c>
      <c r="CC113">
        <v>4.4792E-3</v>
      </c>
      <c r="CD113">
        <v>1.3882E-2</v>
      </c>
      <c r="CE113">
        <v>1.3767E-2</v>
      </c>
      <c r="CF113">
        <v>1.3818E-2</v>
      </c>
      <c r="CG113">
        <v>1.3780000000000001E-2</v>
      </c>
      <c r="CH113">
        <v>1.3894E-2</v>
      </c>
      <c r="CI113">
        <v>1.3903E-2</v>
      </c>
      <c r="CJ113">
        <v>1.4121E-2</v>
      </c>
      <c r="CK113">
        <v>1.4121999999999999E-2</v>
      </c>
    </row>
    <row r="114" spans="80:111" x14ac:dyDescent="0.3">
      <c r="CB114">
        <v>15</v>
      </c>
      <c r="CC114">
        <v>4.7476999999999997E-3</v>
      </c>
      <c r="CD114">
        <v>1.4805E-2</v>
      </c>
      <c r="CE114">
        <v>1.4678999999999999E-2</v>
      </c>
      <c r="CF114">
        <v>1.4732E-2</v>
      </c>
      <c r="CG114">
        <v>1.468E-2</v>
      </c>
      <c r="CH114">
        <v>1.4819000000000001E-2</v>
      </c>
      <c r="CI114">
        <v>1.4836E-2</v>
      </c>
      <c r="CJ114">
        <v>1.5025E-2</v>
      </c>
      <c r="CK114">
        <v>1.5043000000000001E-2</v>
      </c>
    </row>
    <row r="115" spans="80:111" x14ac:dyDescent="0.3">
      <c r="CB115">
        <v>16</v>
      </c>
      <c r="CC115">
        <v>4.9480000000000001E-3</v>
      </c>
      <c r="CD115">
        <v>1.5626000000000001E-2</v>
      </c>
      <c r="CE115">
        <v>1.5484E-2</v>
      </c>
      <c r="CF115">
        <v>1.5547E-2</v>
      </c>
      <c r="CG115">
        <v>1.5509E-2</v>
      </c>
      <c r="CH115">
        <v>1.5633000000000001E-2</v>
      </c>
      <c r="CI115">
        <v>1.5640000000000001E-2</v>
      </c>
      <c r="CJ115">
        <v>1.5876000000000001E-2</v>
      </c>
      <c r="CK115">
        <v>1.5893999999999998E-2</v>
      </c>
    </row>
    <row r="116" spans="80:111" x14ac:dyDescent="0.3">
      <c r="CB116">
        <v>17</v>
      </c>
      <c r="CC116">
        <v>4.9995999999999999E-3</v>
      </c>
      <c r="CD116">
        <v>1.6296000000000001E-2</v>
      </c>
      <c r="CE116">
        <v>1.6152E-2</v>
      </c>
      <c r="CF116">
        <v>1.6215E-2</v>
      </c>
      <c r="CG116">
        <v>1.6197E-2</v>
      </c>
      <c r="CH116">
        <v>1.6334999999999999E-2</v>
      </c>
      <c r="CI116">
        <v>1.6327999999999999E-2</v>
      </c>
      <c r="CJ116">
        <v>1.6514999999999998E-2</v>
      </c>
      <c r="CK116">
        <v>1.6570999999999999E-2</v>
      </c>
      <c r="CV116">
        <v>1</v>
      </c>
      <c r="CW116">
        <v>2</v>
      </c>
      <c r="CX116">
        <v>3</v>
      </c>
      <c r="CY116">
        <v>4</v>
      </c>
      <c r="CZ116">
        <v>5</v>
      </c>
      <c r="DA116">
        <v>6</v>
      </c>
      <c r="DB116">
        <v>7</v>
      </c>
      <c r="DC116">
        <v>8</v>
      </c>
      <c r="DD116">
        <v>9</v>
      </c>
      <c r="DE116">
        <v>10</v>
      </c>
      <c r="DF116">
        <v>11</v>
      </c>
      <c r="DG116">
        <v>12</v>
      </c>
    </row>
    <row r="117" spans="80:111" x14ac:dyDescent="0.3">
      <c r="CB117">
        <v>18</v>
      </c>
      <c r="CC117">
        <v>5.0897E-3</v>
      </c>
      <c r="CD117">
        <v>1.6931000000000002E-2</v>
      </c>
      <c r="CE117">
        <v>1.6788000000000001E-2</v>
      </c>
      <c r="CF117">
        <v>1.6858000000000001E-2</v>
      </c>
      <c r="CG117">
        <v>1.6829E-2</v>
      </c>
      <c r="CH117">
        <v>1.6979000000000001E-2</v>
      </c>
      <c r="CI117">
        <v>1.6983999999999999E-2</v>
      </c>
      <c r="CJ117">
        <v>1.721E-2</v>
      </c>
      <c r="CK117">
        <v>1.7222999999999999E-2</v>
      </c>
      <c r="CU117">
        <v>1</v>
      </c>
      <c r="CV117" s="30">
        <v>2.3076E-18</v>
      </c>
      <c r="CW117" s="30">
        <v>2.6515000000000001E-18</v>
      </c>
      <c r="CX117" s="30">
        <v>1.1158000000000001E-18</v>
      </c>
      <c r="CY117" s="30">
        <v>9.5350999999999991E-19</v>
      </c>
      <c r="CZ117" s="30">
        <v>-1.3702E-18</v>
      </c>
      <c r="DA117" s="30">
        <v>-3.0935000000000001E-18</v>
      </c>
      <c r="DB117" s="30">
        <v>-6.1792999999999999E-18</v>
      </c>
      <c r="DC117" s="30">
        <v>-9.9468000000000001E-18</v>
      </c>
      <c r="DD117" s="30">
        <v>-1.4438E-17</v>
      </c>
      <c r="DE117" s="30">
        <v>-1.6680999999999999E-17</v>
      </c>
      <c r="DF117" s="30">
        <v>-1.2678E-17</v>
      </c>
      <c r="DG117" s="30">
        <v>1.0073E-18</v>
      </c>
    </row>
    <row r="118" spans="80:111" x14ac:dyDescent="0.3">
      <c r="CB118">
        <v>19</v>
      </c>
      <c r="CC118">
        <v>5.1942999999999998E-3</v>
      </c>
      <c r="CD118">
        <v>1.7582E-2</v>
      </c>
      <c r="CE118">
        <v>1.7447000000000001E-2</v>
      </c>
      <c r="CF118">
        <v>1.7510999999999999E-2</v>
      </c>
      <c r="CG118">
        <v>1.7454999999999998E-2</v>
      </c>
      <c r="CH118">
        <v>1.7625999999999999E-2</v>
      </c>
      <c r="CI118">
        <v>1.7656000000000002E-2</v>
      </c>
      <c r="CJ118">
        <v>1.7839000000000001E-2</v>
      </c>
      <c r="CK118">
        <v>1.7821E-2</v>
      </c>
      <c r="CU118">
        <v>2</v>
      </c>
      <c r="CV118">
        <v>3.2742999999999997E-4</v>
      </c>
      <c r="CW118">
        <v>5.7574999999999998E-4</v>
      </c>
      <c r="CX118">
        <v>5.7313999999999998E-4</v>
      </c>
      <c r="CY118">
        <v>5.7056999999999995E-4</v>
      </c>
      <c r="CZ118">
        <v>5.7607999999999997E-4</v>
      </c>
      <c r="DA118">
        <v>5.7629000000000003E-4</v>
      </c>
      <c r="DB118">
        <v>5.708E-4</v>
      </c>
      <c r="DC118">
        <v>5.6713E-4</v>
      </c>
      <c r="DD118">
        <v>5.7242000000000003E-4</v>
      </c>
      <c r="DE118">
        <v>5.6557999999999999E-4</v>
      </c>
      <c r="DF118">
        <v>5.6683999999999999E-4</v>
      </c>
      <c r="DG118">
        <v>5.8179E-4</v>
      </c>
    </row>
    <row r="119" spans="80:111" x14ac:dyDescent="0.3">
      <c r="CB119">
        <v>20</v>
      </c>
      <c r="CC119">
        <v>5.2500999999999997E-3</v>
      </c>
      <c r="CD119">
        <v>1.8133E-2</v>
      </c>
      <c r="CE119">
        <v>1.7989999999999999E-2</v>
      </c>
      <c r="CF119">
        <v>1.8058000000000001E-2</v>
      </c>
      <c r="CG119">
        <v>1.8020000000000001E-2</v>
      </c>
      <c r="CH119">
        <v>1.8176000000000001E-2</v>
      </c>
      <c r="CI119">
        <v>1.8147E-2</v>
      </c>
      <c r="CJ119">
        <v>1.8356999999999998E-2</v>
      </c>
      <c r="CK119">
        <v>1.8408000000000001E-2</v>
      </c>
      <c r="CU119">
        <v>3</v>
      </c>
      <c r="CV119">
        <v>6.1275000000000001E-4</v>
      </c>
      <c r="CW119">
        <v>1.0842E-3</v>
      </c>
      <c r="CX119">
        <v>1.0862000000000001E-3</v>
      </c>
      <c r="CY119">
        <v>1.0824000000000001E-3</v>
      </c>
      <c r="CZ119">
        <v>1.0851000000000001E-3</v>
      </c>
      <c r="DA119">
        <v>1.0778000000000001E-3</v>
      </c>
      <c r="DB119">
        <v>1.0758E-3</v>
      </c>
      <c r="DC119">
        <v>1.0755999999999999E-3</v>
      </c>
      <c r="DD119">
        <v>1.0816999999999999E-3</v>
      </c>
      <c r="DE119">
        <v>1.0919E-3</v>
      </c>
      <c r="DF119">
        <v>1.0947000000000001E-3</v>
      </c>
      <c r="DG119">
        <v>1.0878999999999999E-3</v>
      </c>
    </row>
    <row r="120" spans="80:111" x14ac:dyDescent="0.3">
      <c r="CB120">
        <v>21</v>
      </c>
      <c r="CC120">
        <v>5.2889E-3</v>
      </c>
      <c r="CD120">
        <v>1.8591E-2</v>
      </c>
      <c r="CE120">
        <v>1.8450000000000001E-2</v>
      </c>
      <c r="CF120">
        <v>1.8523000000000001E-2</v>
      </c>
      <c r="CG120">
        <v>1.8457000000000001E-2</v>
      </c>
      <c r="CH120">
        <v>1.8622E-2</v>
      </c>
      <c r="CI120">
        <v>1.8645999999999999E-2</v>
      </c>
      <c r="CJ120">
        <v>1.8901999999999999E-2</v>
      </c>
      <c r="CK120">
        <v>1.8897000000000001E-2</v>
      </c>
      <c r="CU120">
        <v>4</v>
      </c>
      <c r="CV120">
        <v>8.9167999999999995E-4</v>
      </c>
      <c r="CW120">
        <v>1.5781E-3</v>
      </c>
      <c r="CX120">
        <v>1.5854E-3</v>
      </c>
      <c r="CY120">
        <v>1.5816000000000001E-3</v>
      </c>
      <c r="CZ120">
        <v>1.5876E-3</v>
      </c>
      <c r="DA120">
        <v>1.5803E-3</v>
      </c>
      <c r="DB120">
        <v>1.578E-3</v>
      </c>
      <c r="DC120">
        <v>1.5747999999999999E-3</v>
      </c>
      <c r="DD120">
        <v>1.5820000000000001E-3</v>
      </c>
      <c r="DE120">
        <v>1.578E-3</v>
      </c>
      <c r="DF120">
        <v>1.5801999999999999E-3</v>
      </c>
      <c r="DG120">
        <v>1.5885000000000001E-3</v>
      </c>
    </row>
    <row r="121" spans="80:111" x14ac:dyDescent="0.3">
      <c r="CB121">
        <v>22</v>
      </c>
      <c r="CC121">
        <v>5.3578999999999996E-3</v>
      </c>
      <c r="CD121">
        <v>1.9115E-2</v>
      </c>
      <c r="CE121">
        <v>1.8959E-2</v>
      </c>
      <c r="CF121">
        <v>1.9029000000000001E-2</v>
      </c>
      <c r="CG121">
        <v>1.8988000000000001E-2</v>
      </c>
      <c r="CH121">
        <v>1.9167E-2</v>
      </c>
      <c r="CI121">
        <v>1.9177E-2</v>
      </c>
      <c r="CJ121">
        <v>1.942E-2</v>
      </c>
      <c r="CK121">
        <v>1.9397000000000001E-2</v>
      </c>
      <c r="CU121">
        <v>5</v>
      </c>
      <c r="CV121">
        <v>1.2041E-3</v>
      </c>
      <c r="CW121">
        <v>2.1312000000000002E-3</v>
      </c>
      <c r="CX121">
        <v>2.1380000000000001E-3</v>
      </c>
      <c r="CY121">
        <v>2.1286999999999999E-3</v>
      </c>
      <c r="CZ121">
        <v>2.1304000000000002E-3</v>
      </c>
      <c r="DA121">
        <v>2.1237999999999999E-3</v>
      </c>
      <c r="DB121">
        <v>2.1251999999999998E-3</v>
      </c>
      <c r="DC121">
        <v>2.1156999999999999E-3</v>
      </c>
      <c r="DD121">
        <v>2.1209000000000002E-3</v>
      </c>
      <c r="DE121">
        <v>2.1262E-3</v>
      </c>
      <c r="DF121">
        <v>2.1161000000000001E-3</v>
      </c>
      <c r="DG121">
        <v>2.1194999999999999E-3</v>
      </c>
    </row>
    <row r="122" spans="80:111" x14ac:dyDescent="0.3">
      <c r="CB122">
        <v>23</v>
      </c>
      <c r="CC122">
        <v>5.4305000000000004E-3</v>
      </c>
      <c r="CD122">
        <v>1.9647999999999999E-2</v>
      </c>
      <c r="CE122">
        <v>1.9508999999999999E-2</v>
      </c>
      <c r="CF122">
        <v>1.959E-2</v>
      </c>
      <c r="CG122">
        <v>1.9553999999999998E-2</v>
      </c>
      <c r="CH122">
        <v>1.9716000000000001E-2</v>
      </c>
      <c r="CI122">
        <v>1.9692000000000001E-2</v>
      </c>
      <c r="CJ122">
        <v>1.9983999999999998E-2</v>
      </c>
      <c r="CK122">
        <v>2.0005999999999999E-2</v>
      </c>
      <c r="CU122">
        <v>6</v>
      </c>
      <c r="CV122">
        <v>1.5119E-3</v>
      </c>
      <c r="CW122">
        <v>2.6627E-3</v>
      </c>
      <c r="CX122">
        <v>2.6684999999999999E-3</v>
      </c>
      <c r="CY122">
        <v>2.6586000000000001E-3</v>
      </c>
      <c r="CZ122">
        <v>2.6605999999999999E-3</v>
      </c>
      <c r="DA122">
        <v>2.6467999999999999E-3</v>
      </c>
      <c r="DB122">
        <v>2.6486000000000001E-3</v>
      </c>
      <c r="DC122">
        <v>2.6354999999999998E-3</v>
      </c>
      <c r="DD122">
        <v>2.6475000000000001E-3</v>
      </c>
      <c r="DE122">
        <v>2.6491000000000002E-3</v>
      </c>
      <c r="DF122">
        <v>2.6494999999999999E-3</v>
      </c>
      <c r="DG122">
        <v>2.6765999999999999E-3</v>
      </c>
    </row>
    <row r="123" spans="80:111" x14ac:dyDescent="0.3">
      <c r="CB123">
        <v>24</v>
      </c>
      <c r="CC123">
        <v>5.5100000000000001E-3</v>
      </c>
      <c r="CD123">
        <v>2.0205000000000001E-2</v>
      </c>
      <c r="CE123">
        <v>2.0059E-2</v>
      </c>
      <c r="CF123">
        <v>2.0135E-2</v>
      </c>
      <c r="CG123">
        <v>2.0066000000000001E-2</v>
      </c>
      <c r="CH123">
        <v>2.0239E-2</v>
      </c>
      <c r="CI123">
        <v>2.0256E-2</v>
      </c>
      <c r="CJ123">
        <v>2.0518999999999999E-2</v>
      </c>
      <c r="CK123">
        <v>2.051E-2</v>
      </c>
      <c r="CU123">
        <v>7</v>
      </c>
      <c r="CV123">
        <v>1.8087000000000001E-3</v>
      </c>
      <c r="CW123">
        <v>3.1825E-3</v>
      </c>
      <c r="CX123">
        <v>3.1917999999999998E-3</v>
      </c>
      <c r="CY123">
        <v>3.1811999999999999E-3</v>
      </c>
      <c r="CZ123">
        <v>3.1879999999999999E-3</v>
      </c>
      <c r="DA123">
        <v>3.1779999999999998E-3</v>
      </c>
      <c r="DB123">
        <v>3.1817E-3</v>
      </c>
      <c r="DC123">
        <v>3.1667000000000002E-3</v>
      </c>
      <c r="DD123">
        <v>3.1759000000000002E-3</v>
      </c>
      <c r="DE123">
        <v>3.1876999999999999E-3</v>
      </c>
      <c r="DF123">
        <v>3.1722999999999999E-3</v>
      </c>
      <c r="DG123">
        <v>3.1876000000000001E-3</v>
      </c>
    </row>
    <row r="124" spans="80:111" x14ac:dyDescent="0.3">
      <c r="CB124">
        <v>25</v>
      </c>
      <c r="CC124">
        <v>5.5759E-3</v>
      </c>
      <c r="CD124">
        <v>2.0701000000000001E-2</v>
      </c>
      <c r="CE124">
        <v>2.0539999999999999E-2</v>
      </c>
      <c r="CF124">
        <v>2.0618000000000001E-2</v>
      </c>
      <c r="CG124">
        <v>2.0573000000000001E-2</v>
      </c>
      <c r="CH124">
        <v>2.0781999999999998E-2</v>
      </c>
      <c r="CI124">
        <v>2.0813999999999999E-2</v>
      </c>
      <c r="CJ124">
        <v>2.1063999999999999E-2</v>
      </c>
      <c r="CK124">
        <v>2.1070999999999999E-2</v>
      </c>
      <c r="CU124">
        <v>8</v>
      </c>
      <c r="CV124">
        <v>2.1456000000000001E-3</v>
      </c>
      <c r="CW124">
        <v>3.7783999999999999E-3</v>
      </c>
      <c r="CX124">
        <v>3.7886999999999999E-3</v>
      </c>
      <c r="CY124">
        <v>3.7777000000000002E-3</v>
      </c>
      <c r="CZ124">
        <v>3.7889E-3</v>
      </c>
      <c r="DA124">
        <v>3.7710999999999999E-3</v>
      </c>
      <c r="DB124">
        <v>3.7756999999999999E-3</v>
      </c>
      <c r="DC124">
        <v>3.7696000000000001E-3</v>
      </c>
      <c r="DD124">
        <v>3.7808E-3</v>
      </c>
      <c r="DE124">
        <v>3.7921999999999999E-3</v>
      </c>
      <c r="DF124">
        <v>3.7780000000000001E-3</v>
      </c>
      <c r="DG124">
        <v>3.7989E-3</v>
      </c>
    </row>
    <row r="125" spans="80:111" x14ac:dyDescent="0.3">
      <c r="CB125">
        <v>26</v>
      </c>
      <c r="CC125">
        <v>5.6600000000000001E-3</v>
      </c>
      <c r="CD125">
        <v>2.1316000000000002E-2</v>
      </c>
      <c r="CE125">
        <v>2.1177000000000001E-2</v>
      </c>
      <c r="CF125">
        <v>2.1267999999999999E-2</v>
      </c>
      <c r="CG125">
        <v>2.1233999999999999E-2</v>
      </c>
      <c r="CH125">
        <v>2.1415E-2</v>
      </c>
      <c r="CI125">
        <v>2.138E-2</v>
      </c>
      <c r="CJ125">
        <v>2.1624000000000001E-2</v>
      </c>
      <c r="CK125">
        <v>2.1704999999999999E-2</v>
      </c>
      <c r="CU125">
        <v>9</v>
      </c>
      <c r="CV125">
        <v>2.4447000000000002E-3</v>
      </c>
      <c r="CW125">
        <v>4.3019E-3</v>
      </c>
      <c r="CX125">
        <v>4.3169999999999997E-3</v>
      </c>
      <c r="CY125">
        <v>4.3040999999999999E-3</v>
      </c>
      <c r="CZ125">
        <v>4.3153999999999996E-3</v>
      </c>
      <c r="DA125">
        <v>4.3004999999999996E-3</v>
      </c>
      <c r="DB125">
        <v>4.3061000000000002E-3</v>
      </c>
      <c r="DC125">
        <v>4.2975000000000001E-3</v>
      </c>
      <c r="DD125">
        <v>4.3076E-3</v>
      </c>
      <c r="DE125">
        <v>4.3241E-3</v>
      </c>
      <c r="DF125">
        <v>4.3054E-3</v>
      </c>
      <c r="DG125">
        <v>4.3305000000000001E-3</v>
      </c>
    </row>
    <row r="126" spans="80:111" x14ac:dyDescent="0.3">
      <c r="CB126">
        <v>27</v>
      </c>
      <c r="CC126">
        <v>5.7461999999999999E-3</v>
      </c>
      <c r="CD126">
        <v>2.1863E-2</v>
      </c>
      <c r="CE126">
        <v>2.1734E-2</v>
      </c>
      <c r="CF126">
        <v>2.1824E-2</v>
      </c>
      <c r="CG126">
        <v>2.1743999999999999E-2</v>
      </c>
      <c r="CH126">
        <v>2.1935E-2</v>
      </c>
      <c r="CI126">
        <v>2.1951999999999999E-2</v>
      </c>
      <c r="CJ126">
        <v>2.2197999999999999E-2</v>
      </c>
      <c r="CK126">
        <v>2.2239999999999999E-2</v>
      </c>
      <c r="CU126">
        <v>10</v>
      </c>
      <c r="CV126">
        <v>2.7640999999999998E-3</v>
      </c>
      <c r="CW126">
        <v>4.8706000000000001E-3</v>
      </c>
      <c r="CX126">
        <v>4.8845E-3</v>
      </c>
      <c r="CY126">
        <v>4.8700000000000002E-3</v>
      </c>
      <c r="CZ126">
        <v>4.8859999999999997E-3</v>
      </c>
      <c r="DA126">
        <v>4.8659000000000003E-3</v>
      </c>
      <c r="DB126">
        <v>4.8665999999999996E-3</v>
      </c>
      <c r="DC126">
        <v>4.8449000000000001E-3</v>
      </c>
      <c r="DD126">
        <v>4.8468000000000001E-3</v>
      </c>
      <c r="DE126">
        <v>4.8522000000000001E-3</v>
      </c>
      <c r="DF126">
        <v>4.8390999999999998E-3</v>
      </c>
      <c r="DG126">
        <v>4.8696E-3</v>
      </c>
    </row>
    <row r="127" spans="80:111" x14ac:dyDescent="0.3">
      <c r="CB127">
        <v>28</v>
      </c>
      <c r="CC127">
        <v>5.8808000000000003E-3</v>
      </c>
      <c r="CD127">
        <v>2.2443999999999999E-2</v>
      </c>
      <c r="CE127">
        <v>2.2279E-2</v>
      </c>
      <c r="CF127">
        <v>2.2366E-2</v>
      </c>
      <c r="CG127">
        <v>2.2318000000000001E-2</v>
      </c>
      <c r="CH127">
        <v>2.2530999999999999E-2</v>
      </c>
      <c r="CI127">
        <v>2.2547000000000001E-2</v>
      </c>
      <c r="CJ127">
        <v>2.2794999999999999E-2</v>
      </c>
      <c r="CK127">
        <v>2.2828999999999999E-2</v>
      </c>
      <c r="CU127">
        <v>11</v>
      </c>
      <c r="CV127">
        <v>3.0755000000000001E-3</v>
      </c>
      <c r="CW127">
        <v>5.4213000000000004E-3</v>
      </c>
      <c r="CX127">
        <v>5.4343000000000004E-3</v>
      </c>
      <c r="CY127">
        <v>5.4162999999999998E-3</v>
      </c>
      <c r="CZ127">
        <v>5.4358999999999996E-3</v>
      </c>
      <c r="DA127">
        <v>5.4143999999999998E-3</v>
      </c>
      <c r="DB127">
        <v>5.4161000000000001E-3</v>
      </c>
      <c r="DC127">
        <v>5.3999E-3</v>
      </c>
      <c r="DD127">
        <v>5.4038000000000003E-3</v>
      </c>
      <c r="DE127">
        <v>5.4193000000000002E-3</v>
      </c>
      <c r="DF127">
        <v>5.4035000000000003E-3</v>
      </c>
      <c r="DG127">
        <v>5.4425000000000003E-3</v>
      </c>
    </row>
    <row r="128" spans="80:111" x14ac:dyDescent="0.3">
      <c r="CB128">
        <v>29</v>
      </c>
      <c r="CC128">
        <v>6.0001999999999998E-3</v>
      </c>
      <c r="CD128">
        <v>2.3063E-2</v>
      </c>
      <c r="CE128">
        <v>2.2876000000000001E-2</v>
      </c>
      <c r="CF128">
        <v>2.2964999999999999E-2</v>
      </c>
      <c r="CG128">
        <v>2.2919999999999999E-2</v>
      </c>
      <c r="CH128">
        <v>2.3119000000000001E-2</v>
      </c>
      <c r="CI128">
        <v>2.3108E-2</v>
      </c>
      <c r="CJ128">
        <v>2.3432999999999999E-2</v>
      </c>
      <c r="CK128">
        <v>2.3476E-2</v>
      </c>
      <c r="CU128">
        <v>12</v>
      </c>
      <c r="CV128">
        <v>3.3785E-3</v>
      </c>
      <c r="CW128">
        <v>5.9579000000000003E-3</v>
      </c>
      <c r="CX128">
        <v>5.9740000000000001E-3</v>
      </c>
      <c r="CY128">
        <v>5.9528999999999997E-3</v>
      </c>
      <c r="CZ128">
        <v>5.9664999999999996E-3</v>
      </c>
      <c r="DA128">
        <v>5.9382000000000002E-3</v>
      </c>
      <c r="DB128">
        <v>5.9414999999999997E-3</v>
      </c>
      <c r="DC128">
        <v>5.9224999999999998E-3</v>
      </c>
      <c r="DD128">
        <v>5.9245000000000001E-3</v>
      </c>
      <c r="DE128">
        <v>5.9363999999999997E-3</v>
      </c>
      <c r="DF128">
        <v>5.9220000000000002E-3</v>
      </c>
      <c r="DG128">
        <v>5.9683000000000002E-3</v>
      </c>
    </row>
    <row r="129" spans="80:111" x14ac:dyDescent="0.3">
      <c r="CB129">
        <v>30</v>
      </c>
      <c r="CC129">
        <v>6.1225000000000003E-3</v>
      </c>
      <c r="CD129">
        <v>2.3677E-2</v>
      </c>
      <c r="CE129">
        <v>2.3522999999999999E-2</v>
      </c>
      <c r="CF129">
        <v>2.3626999999999999E-2</v>
      </c>
      <c r="CG129">
        <v>2.3587E-2</v>
      </c>
      <c r="CH129">
        <v>2.3789000000000001E-2</v>
      </c>
      <c r="CI129">
        <v>2.3767E-2</v>
      </c>
      <c r="CJ129">
        <v>2.4043999999999999E-2</v>
      </c>
      <c r="CK129">
        <v>2.4105999999999999E-2</v>
      </c>
      <c r="CU129">
        <v>13</v>
      </c>
      <c r="CV129">
        <v>3.7063999999999999E-3</v>
      </c>
      <c r="CW129">
        <v>6.5262000000000002E-3</v>
      </c>
      <c r="CX129">
        <v>6.5411999999999996E-3</v>
      </c>
      <c r="CY129">
        <v>6.5187999999999999E-3</v>
      </c>
      <c r="CZ129">
        <v>6.5393999999999999E-3</v>
      </c>
      <c r="DA129">
        <v>6.5215000000000004E-3</v>
      </c>
      <c r="DB129">
        <v>6.5312E-3</v>
      </c>
      <c r="DC129">
        <v>6.5088999999999998E-3</v>
      </c>
      <c r="DD129">
        <v>6.5183999999999997E-3</v>
      </c>
      <c r="DE129">
        <v>6.5372E-3</v>
      </c>
      <c r="DF129">
        <v>6.5244999999999999E-3</v>
      </c>
      <c r="DG129">
        <v>6.5642000000000001E-3</v>
      </c>
    </row>
    <row r="130" spans="80:111" x14ac:dyDescent="0.3">
      <c r="CB130">
        <v>31</v>
      </c>
      <c r="CC130">
        <v>6.2519000000000003E-3</v>
      </c>
      <c r="CD130">
        <v>2.4308E-2</v>
      </c>
      <c r="CE130">
        <v>2.4131E-2</v>
      </c>
      <c r="CF130">
        <v>2.4218E-2</v>
      </c>
      <c r="CG130">
        <v>2.4150999999999999E-2</v>
      </c>
      <c r="CH130">
        <v>2.4386999999999999E-2</v>
      </c>
      <c r="CI130">
        <v>2.4407000000000002E-2</v>
      </c>
      <c r="CJ130">
        <v>2.4711E-2</v>
      </c>
      <c r="CK130">
        <v>2.4707E-2</v>
      </c>
      <c r="CU130">
        <v>14</v>
      </c>
      <c r="CV130">
        <v>4.019E-3</v>
      </c>
      <c r="CW130">
        <v>7.0857999999999997E-3</v>
      </c>
      <c r="CX130">
        <v>7.1009000000000003E-3</v>
      </c>
      <c r="CY130">
        <v>7.0774000000000002E-3</v>
      </c>
      <c r="CZ130">
        <v>7.0996999999999996E-3</v>
      </c>
      <c r="DA130">
        <v>7.0717000000000002E-3</v>
      </c>
      <c r="DB130">
        <v>7.0809000000000002E-3</v>
      </c>
      <c r="DC130">
        <v>7.0653000000000001E-3</v>
      </c>
      <c r="DD130">
        <v>7.0796000000000001E-3</v>
      </c>
      <c r="DE130">
        <v>7.1034999999999996E-3</v>
      </c>
      <c r="DF130">
        <v>7.0977999999999996E-3</v>
      </c>
      <c r="DG130">
        <v>7.1358000000000003E-3</v>
      </c>
    </row>
    <row r="131" spans="80:111" x14ac:dyDescent="0.3">
      <c r="CB131">
        <v>32</v>
      </c>
      <c r="CC131">
        <v>6.3816000000000003E-3</v>
      </c>
      <c r="CD131">
        <v>2.5007000000000001E-2</v>
      </c>
      <c r="CE131">
        <v>2.4818E-2</v>
      </c>
      <c r="CF131">
        <v>2.4922E-2</v>
      </c>
      <c r="CG131">
        <v>2.4913999999999999E-2</v>
      </c>
      <c r="CH131">
        <v>2.5159000000000001E-2</v>
      </c>
      <c r="CI131">
        <v>2.5137E-2</v>
      </c>
      <c r="CJ131">
        <v>2.5413999999999999E-2</v>
      </c>
      <c r="CK131">
        <v>2.5529E-2</v>
      </c>
      <c r="CU131">
        <v>15</v>
      </c>
      <c r="CV131">
        <v>4.3233000000000004E-3</v>
      </c>
      <c r="CW131">
        <v>7.6290000000000004E-3</v>
      </c>
      <c r="CX131">
        <v>7.6493000000000004E-3</v>
      </c>
      <c r="CY131">
        <v>7.6204000000000003E-3</v>
      </c>
      <c r="CZ131">
        <v>7.6432000000000002E-3</v>
      </c>
      <c r="DA131">
        <v>7.6210999999999996E-3</v>
      </c>
      <c r="DB131">
        <v>7.6331000000000003E-3</v>
      </c>
      <c r="DC131">
        <v>7.6138000000000004E-3</v>
      </c>
      <c r="DD131">
        <v>7.6236000000000003E-3</v>
      </c>
      <c r="DE131">
        <v>7.6372999999999996E-3</v>
      </c>
      <c r="DF131">
        <v>7.6187E-3</v>
      </c>
      <c r="DG131">
        <v>7.6506999999999999E-3</v>
      </c>
    </row>
    <row r="132" spans="80:111" x14ac:dyDescent="0.3">
      <c r="CB132">
        <v>33</v>
      </c>
      <c r="CC132">
        <v>6.4872000000000003E-3</v>
      </c>
      <c r="CD132">
        <v>2.5593000000000001E-2</v>
      </c>
      <c r="CE132">
        <v>2.5447999999999998E-2</v>
      </c>
      <c r="CF132">
        <v>2.5564E-2</v>
      </c>
      <c r="CG132">
        <v>2.5517999999999999E-2</v>
      </c>
      <c r="CH132">
        <v>2.5756000000000001E-2</v>
      </c>
      <c r="CI132">
        <v>2.5760999999999999E-2</v>
      </c>
      <c r="CJ132">
        <v>2.605E-2</v>
      </c>
      <c r="CK132">
        <v>2.6134999999999999E-2</v>
      </c>
      <c r="CU132">
        <v>16</v>
      </c>
      <c r="CV132">
        <v>4.6293999999999997E-3</v>
      </c>
      <c r="CW132">
        <v>8.1574999999999998E-3</v>
      </c>
      <c r="CX132">
        <v>8.1752000000000005E-3</v>
      </c>
      <c r="CY132">
        <v>8.1472999999999997E-3</v>
      </c>
      <c r="CZ132">
        <v>8.1738000000000002E-3</v>
      </c>
      <c r="DA132">
        <v>8.1440999999999996E-3</v>
      </c>
      <c r="DB132">
        <v>8.1516000000000002E-3</v>
      </c>
      <c r="DC132">
        <v>8.1271999999999994E-3</v>
      </c>
      <c r="DD132">
        <v>8.1323000000000003E-3</v>
      </c>
      <c r="DE132">
        <v>8.1489000000000006E-3</v>
      </c>
      <c r="DF132">
        <v>8.1299000000000007E-3</v>
      </c>
      <c r="DG132">
        <v>8.1797999999999992E-3</v>
      </c>
    </row>
    <row r="133" spans="80:111" x14ac:dyDescent="0.3">
      <c r="CB133">
        <v>34</v>
      </c>
      <c r="CC133">
        <v>6.7225999999999996E-3</v>
      </c>
      <c r="CD133">
        <v>2.6356999999999998E-2</v>
      </c>
      <c r="CE133">
        <v>2.6202E-2</v>
      </c>
      <c r="CF133">
        <v>2.632E-2</v>
      </c>
      <c r="CG133">
        <v>2.6283000000000001E-2</v>
      </c>
      <c r="CH133">
        <v>2.6536000000000001E-2</v>
      </c>
      <c r="CI133">
        <v>2.6543000000000001E-2</v>
      </c>
      <c r="CJ133">
        <v>2.6870000000000002E-2</v>
      </c>
      <c r="CK133">
        <v>2.691E-2</v>
      </c>
      <c r="CU133">
        <v>17</v>
      </c>
      <c r="CV133">
        <v>4.9283E-3</v>
      </c>
      <c r="CW133">
        <v>8.6922000000000006E-3</v>
      </c>
      <c r="CX133">
        <v>8.7138000000000007E-3</v>
      </c>
      <c r="CY133">
        <v>8.6827999999999992E-3</v>
      </c>
      <c r="CZ133">
        <v>8.7089999999999997E-3</v>
      </c>
      <c r="DA133">
        <v>8.6789999999999992E-3</v>
      </c>
      <c r="DB133">
        <v>8.6896999999999999E-3</v>
      </c>
      <c r="DC133">
        <v>8.6672999999999993E-3</v>
      </c>
      <c r="DD133">
        <v>8.6809000000000001E-3</v>
      </c>
      <c r="DE133">
        <v>8.6826000000000004E-3</v>
      </c>
      <c r="DF133">
        <v>8.6575000000000003E-3</v>
      </c>
      <c r="DG133">
        <v>8.7005999999999993E-3</v>
      </c>
    </row>
    <row r="134" spans="80:111" x14ac:dyDescent="0.3">
      <c r="CB134">
        <v>35</v>
      </c>
      <c r="CC134">
        <v>6.9135000000000004E-3</v>
      </c>
      <c r="CD134">
        <v>2.7140000000000001E-2</v>
      </c>
      <c r="CE134">
        <v>2.6948E-2</v>
      </c>
      <c r="CF134">
        <v>2.7059E-2</v>
      </c>
      <c r="CG134">
        <v>2.7018E-2</v>
      </c>
      <c r="CH134">
        <v>2.7276999999999999E-2</v>
      </c>
      <c r="CI134">
        <v>2.7300999999999999E-2</v>
      </c>
      <c r="CJ134">
        <v>2.7626999999999999E-2</v>
      </c>
      <c r="CK134">
        <v>2.7703999999999999E-2</v>
      </c>
      <c r="CU134">
        <v>18</v>
      </c>
      <c r="CV134">
        <v>5.2795999999999997E-3</v>
      </c>
      <c r="CW134">
        <v>9.3030000000000005E-3</v>
      </c>
      <c r="CX134">
        <v>9.3270999999999996E-3</v>
      </c>
      <c r="CY134">
        <v>9.2966000000000003E-3</v>
      </c>
      <c r="CZ134">
        <v>9.3276999999999995E-3</v>
      </c>
      <c r="DA134">
        <v>9.2957999999999999E-3</v>
      </c>
      <c r="DB134">
        <v>9.3056000000000007E-3</v>
      </c>
      <c r="DC134">
        <v>9.2720000000000007E-3</v>
      </c>
      <c r="DD134">
        <v>9.2741000000000004E-3</v>
      </c>
      <c r="DE134">
        <v>9.2946000000000001E-3</v>
      </c>
      <c r="DF134">
        <v>9.2814999999999998E-3</v>
      </c>
      <c r="DG134">
        <v>9.3427000000000007E-3</v>
      </c>
    </row>
    <row r="135" spans="80:111" x14ac:dyDescent="0.3">
      <c r="CB135">
        <v>36</v>
      </c>
      <c r="CC135">
        <v>7.1193000000000003E-3</v>
      </c>
      <c r="CD135">
        <v>2.7917000000000001E-2</v>
      </c>
      <c r="CE135">
        <v>2.7708E-2</v>
      </c>
      <c r="CF135">
        <v>2.7824999999999999E-2</v>
      </c>
      <c r="CG135">
        <v>2.7816E-2</v>
      </c>
      <c r="CH135">
        <v>2.8094999999999998E-2</v>
      </c>
      <c r="CI135">
        <v>2.8077999999999999E-2</v>
      </c>
      <c r="CJ135">
        <v>2.8403000000000001E-2</v>
      </c>
      <c r="CK135">
        <v>2.8513E-2</v>
      </c>
      <c r="CU135">
        <v>19</v>
      </c>
      <c r="CV135">
        <v>5.5785000000000001E-3</v>
      </c>
      <c r="CW135">
        <v>9.8288000000000004E-3</v>
      </c>
      <c r="CX135">
        <v>9.8577999999999999E-3</v>
      </c>
      <c r="CY135">
        <v>9.8251999999999992E-3</v>
      </c>
      <c r="CZ135">
        <v>9.8511999999999992E-3</v>
      </c>
      <c r="DA135">
        <v>9.8128999999999994E-3</v>
      </c>
      <c r="DB135">
        <v>9.8247999999999999E-3</v>
      </c>
      <c r="DC135">
        <v>9.7935000000000001E-3</v>
      </c>
      <c r="DD135">
        <v>9.8048000000000007E-3</v>
      </c>
      <c r="DE135">
        <v>9.8242999999999994E-3</v>
      </c>
      <c r="DF135">
        <v>9.7976999999999995E-3</v>
      </c>
      <c r="DG135">
        <v>9.8505999999999993E-3</v>
      </c>
    </row>
    <row r="136" spans="80:111" x14ac:dyDescent="0.3">
      <c r="CB136">
        <v>37</v>
      </c>
      <c r="CC136">
        <v>7.3664000000000004E-3</v>
      </c>
      <c r="CD136">
        <v>2.8760000000000001E-2</v>
      </c>
      <c r="CE136">
        <v>2.8596E-2</v>
      </c>
      <c r="CF136">
        <v>2.8731E-2</v>
      </c>
      <c r="CG136">
        <v>2.8694999999999998E-2</v>
      </c>
      <c r="CH136">
        <v>2.8968000000000001E-2</v>
      </c>
      <c r="CI136">
        <v>2.8969000000000002E-2</v>
      </c>
      <c r="CJ136">
        <v>2.9284999999999999E-2</v>
      </c>
      <c r="CK136">
        <v>2.9384E-2</v>
      </c>
      <c r="CU136">
        <v>20</v>
      </c>
      <c r="CV136">
        <v>5.9023000000000001E-3</v>
      </c>
      <c r="CW136">
        <v>1.0399E-2</v>
      </c>
      <c r="CX136">
        <v>1.0423999999999999E-2</v>
      </c>
      <c r="CY136">
        <v>1.0388E-2</v>
      </c>
      <c r="CZ136">
        <v>1.0415000000000001E-2</v>
      </c>
      <c r="DA136">
        <v>1.0371E-2</v>
      </c>
      <c r="DB136">
        <v>1.0385E-2</v>
      </c>
      <c r="DC136">
        <v>1.0354E-2</v>
      </c>
      <c r="DD136">
        <v>1.0371999999999999E-2</v>
      </c>
      <c r="DE136">
        <v>1.0390999999999999E-2</v>
      </c>
      <c r="DF136">
        <v>1.0371E-2</v>
      </c>
      <c r="DG136">
        <v>1.0416999999999999E-2</v>
      </c>
    </row>
    <row r="137" spans="80:111" x14ac:dyDescent="0.3">
      <c r="CB137">
        <v>38</v>
      </c>
      <c r="CC137">
        <v>7.6267000000000001E-3</v>
      </c>
      <c r="CD137">
        <v>2.9675E-2</v>
      </c>
      <c r="CE137">
        <v>2.9537999999999998E-2</v>
      </c>
      <c r="CF137">
        <v>2.9687999999999999E-2</v>
      </c>
      <c r="CG137">
        <v>2.9663999999999999E-2</v>
      </c>
      <c r="CH137">
        <v>2.9937999999999999E-2</v>
      </c>
      <c r="CI137">
        <v>2.9933999999999999E-2</v>
      </c>
      <c r="CJ137">
        <v>3.0254E-2</v>
      </c>
      <c r="CK137">
        <v>3.0394000000000001E-2</v>
      </c>
      <c r="CU137">
        <v>21</v>
      </c>
      <c r="CV137">
        <v>6.2043000000000003E-3</v>
      </c>
      <c r="CW137">
        <v>1.0940999999999999E-2</v>
      </c>
      <c r="CX137">
        <v>1.0977000000000001E-2</v>
      </c>
      <c r="CY137">
        <v>1.0940999999999999E-2</v>
      </c>
      <c r="CZ137">
        <v>1.0972000000000001E-2</v>
      </c>
      <c r="DA137">
        <v>1.0936E-2</v>
      </c>
      <c r="DB137">
        <v>1.0951000000000001E-2</v>
      </c>
      <c r="DC137">
        <v>1.0902E-2</v>
      </c>
      <c r="DD137">
        <v>1.0916E-2</v>
      </c>
      <c r="DE137">
        <v>1.0938E-2</v>
      </c>
      <c r="DF137">
        <v>1.0911000000000001E-2</v>
      </c>
      <c r="DG137">
        <v>1.0957E-2</v>
      </c>
    </row>
    <row r="138" spans="80:111" x14ac:dyDescent="0.3">
      <c r="CB138">
        <v>39</v>
      </c>
      <c r="CC138">
        <v>7.9670999999999995E-3</v>
      </c>
      <c r="CD138">
        <v>3.074E-2</v>
      </c>
      <c r="CE138">
        <v>3.0578999999999999E-2</v>
      </c>
      <c r="CF138">
        <v>3.0734999999999998E-2</v>
      </c>
      <c r="CG138">
        <v>3.0759999999999999E-2</v>
      </c>
      <c r="CH138">
        <v>3.1064999999999999E-2</v>
      </c>
      <c r="CI138">
        <v>3.1021E-2</v>
      </c>
      <c r="CJ138">
        <v>3.1292E-2</v>
      </c>
      <c r="CK138">
        <v>3.1535000000000001E-2</v>
      </c>
      <c r="CU138">
        <v>22</v>
      </c>
      <c r="CV138">
        <v>6.5300999999999996E-3</v>
      </c>
      <c r="CW138">
        <v>1.1527000000000001E-2</v>
      </c>
      <c r="CX138">
        <v>1.1561999999999999E-2</v>
      </c>
      <c r="CY138">
        <v>1.1521E-2</v>
      </c>
      <c r="CZ138">
        <v>1.1547999999999999E-2</v>
      </c>
      <c r="DA138">
        <v>1.1505E-2</v>
      </c>
      <c r="DB138">
        <v>1.1518E-2</v>
      </c>
      <c r="DC138">
        <v>1.1483E-2</v>
      </c>
      <c r="DD138">
        <v>1.1483999999999999E-2</v>
      </c>
      <c r="DE138">
        <v>1.1508000000000001E-2</v>
      </c>
      <c r="DF138">
        <v>1.1478E-2</v>
      </c>
      <c r="DG138">
        <v>1.1535999999999999E-2</v>
      </c>
    </row>
    <row r="139" spans="80:111" x14ac:dyDescent="0.3">
      <c r="CB139">
        <v>40</v>
      </c>
      <c r="CC139">
        <v>8.4057000000000003E-3</v>
      </c>
      <c r="CD139">
        <v>3.2057000000000002E-2</v>
      </c>
      <c r="CE139">
        <v>3.1933999999999997E-2</v>
      </c>
      <c r="CF139">
        <v>3.2112000000000002E-2</v>
      </c>
      <c r="CG139">
        <v>3.2169999999999997E-2</v>
      </c>
      <c r="CH139">
        <v>3.2467000000000003E-2</v>
      </c>
      <c r="CI139">
        <v>3.2375000000000001E-2</v>
      </c>
      <c r="CJ139">
        <v>3.2613999999999997E-2</v>
      </c>
      <c r="CK139">
        <v>3.2953000000000003E-2</v>
      </c>
      <c r="CU139">
        <v>23</v>
      </c>
      <c r="CV139">
        <v>6.8404E-3</v>
      </c>
      <c r="CW139">
        <v>1.2066E-2</v>
      </c>
      <c r="CX139">
        <v>1.2095E-2</v>
      </c>
      <c r="CY139">
        <v>1.2050999999999999E-2</v>
      </c>
      <c r="CZ139">
        <v>1.2081E-2</v>
      </c>
      <c r="DA139">
        <v>1.2037000000000001E-2</v>
      </c>
      <c r="DB139">
        <v>1.2054E-2</v>
      </c>
      <c r="DC139">
        <v>1.2022E-2</v>
      </c>
      <c r="DD139">
        <v>1.2026E-2</v>
      </c>
      <c r="DE139">
        <v>1.2050999999999999E-2</v>
      </c>
      <c r="DF139">
        <v>1.2024999999999999E-2</v>
      </c>
      <c r="DG139">
        <v>1.209E-2</v>
      </c>
    </row>
    <row r="140" spans="80:111" x14ac:dyDescent="0.3">
      <c r="CB140">
        <v>41</v>
      </c>
      <c r="CC140">
        <v>9.0285999999999995E-3</v>
      </c>
      <c r="CD140">
        <v>3.3820999999999997E-2</v>
      </c>
      <c r="CE140">
        <v>3.3744999999999997E-2</v>
      </c>
      <c r="CF140">
        <v>3.3958000000000002E-2</v>
      </c>
      <c r="CG140">
        <v>3.4069000000000002E-2</v>
      </c>
      <c r="CH140">
        <v>3.4389000000000003E-2</v>
      </c>
      <c r="CI140">
        <v>3.4236000000000003E-2</v>
      </c>
      <c r="CJ140">
        <v>3.4321999999999998E-2</v>
      </c>
      <c r="CK140">
        <v>3.4819000000000003E-2</v>
      </c>
      <c r="CU140">
        <v>24</v>
      </c>
      <c r="CV140">
        <v>7.1564000000000003E-3</v>
      </c>
      <c r="CW140">
        <v>1.2631E-2</v>
      </c>
      <c r="CX140">
        <v>1.2664E-2</v>
      </c>
      <c r="CY140">
        <v>1.2619999999999999E-2</v>
      </c>
      <c r="CZ140">
        <v>1.2654E-2</v>
      </c>
      <c r="DA140">
        <v>1.2611000000000001E-2</v>
      </c>
      <c r="DB140">
        <v>1.2629E-2</v>
      </c>
      <c r="DC140">
        <v>1.2593E-2</v>
      </c>
      <c r="DD140">
        <v>1.2597000000000001E-2</v>
      </c>
      <c r="DE140">
        <v>1.2622E-2</v>
      </c>
      <c r="DF140">
        <v>1.2595E-2</v>
      </c>
      <c r="DG140">
        <v>1.2659999999999999E-2</v>
      </c>
    </row>
    <row r="141" spans="80:111" x14ac:dyDescent="0.3">
      <c r="CB141">
        <v>42</v>
      </c>
      <c r="CC141">
        <v>9.9068000000000003E-3</v>
      </c>
      <c r="CD141">
        <v>3.6034999999999998E-2</v>
      </c>
      <c r="CE141">
        <v>3.6082000000000003E-2</v>
      </c>
      <c r="CF141">
        <v>3.6373000000000003E-2</v>
      </c>
      <c r="CG141">
        <v>3.6651999999999997E-2</v>
      </c>
      <c r="CH141">
        <v>3.7046000000000003E-2</v>
      </c>
      <c r="CI141">
        <v>3.6835E-2</v>
      </c>
      <c r="CJ141">
        <v>3.6679999999999997E-2</v>
      </c>
      <c r="CK141">
        <v>3.7437999999999999E-2</v>
      </c>
      <c r="CU141">
        <v>25</v>
      </c>
      <c r="CV141">
        <v>7.4847000000000004E-3</v>
      </c>
      <c r="CW141">
        <v>1.3211000000000001E-2</v>
      </c>
      <c r="CX141">
        <v>1.3243E-2</v>
      </c>
      <c r="CY141">
        <v>1.3192000000000001E-2</v>
      </c>
      <c r="CZ141">
        <v>1.3228999999999999E-2</v>
      </c>
      <c r="DA141">
        <v>1.3192000000000001E-2</v>
      </c>
      <c r="DB141">
        <v>1.3211000000000001E-2</v>
      </c>
      <c r="DC141">
        <v>1.3161000000000001E-2</v>
      </c>
      <c r="DD141">
        <v>1.3169E-2</v>
      </c>
      <c r="DE141">
        <v>1.319E-2</v>
      </c>
      <c r="DF141">
        <v>1.3153E-2</v>
      </c>
      <c r="DG141">
        <v>1.3199000000000001E-2</v>
      </c>
    </row>
    <row r="142" spans="80:111" x14ac:dyDescent="0.3">
      <c r="CB142">
        <v>43</v>
      </c>
      <c r="CC142">
        <v>1.1547E-2</v>
      </c>
      <c r="CD142">
        <v>3.9847E-2</v>
      </c>
      <c r="CE142">
        <v>4.0233999999999999E-2</v>
      </c>
      <c r="CF142">
        <v>4.0717000000000003E-2</v>
      </c>
      <c r="CG142">
        <v>4.1679000000000001E-2</v>
      </c>
      <c r="CH142">
        <v>4.2547000000000001E-2</v>
      </c>
      <c r="CI142">
        <v>4.2788E-2</v>
      </c>
      <c r="CJ142">
        <v>4.2423000000000002E-2</v>
      </c>
      <c r="CK142">
        <v>4.3270000000000003E-2</v>
      </c>
      <c r="CU142">
        <v>26</v>
      </c>
      <c r="CV142">
        <v>7.8073999999999999E-3</v>
      </c>
      <c r="CW142">
        <v>1.3776E-2</v>
      </c>
      <c r="CX142">
        <v>1.3812E-2</v>
      </c>
      <c r="CY142">
        <v>1.3762999999999999E-2</v>
      </c>
      <c r="CZ142">
        <v>1.38E-2</v>
      </c>
      <c r="DA142">
        <v>1.3747000000000001E-2</v>
      </c>
      <c r="DB142">
        <v>1.3764999999999999E-2</v>
      </c>
      <c r="DC142">
        <v>1.3727E-2</v>
      </c>
      <c r="DD142">
        <v>1.3742000000000001E-2</v>
      </c>
      <c r="DE142">
        <v>1.3766E-2</v>
      </c>
      <c r="DF142">
        <v>1.3735000000000001E-2</v>
      </c>
      <c r="DG142">
        <v>1.3802E-2</v>
      </c>
    </row>
    <row r="143" spans="80:111" x14ac:dyDescent="0.3">
      <c r="CB143">
        <v>44</v>
      </c>
      <c r="CC143">
        <v>1.4128E-2</v>
      </c>
      <c r="CD143">
        <v>4.5879999999999997E-2</v>
      </c>
      <c r="CE143">
        <v>4.6960000000000002E-2</v>
      </c>
      <c r="CF143">
        <v>4.7780000000000003E-2</v>
      </c>
      <c r="CG143">
        <v>4.9937000000000002E-2</v>
      </c>
      <c r="CH143">
        <v>5.1758999999999999E-2</v>
      </c>
      <c r="CI143">
        <v>5.3143999999999997E-2</v>
      </c>
      <c r="CJ143">
        <v>5.2875999999999999E-2</v>
      </c>
      <c r="CK143">
        <v>5.4085000000000001E-2</v>
      </c>
      <c r="CU143">
        <v>27</v>
      </c>
      <c r="CV143">
        <v>8.1174000000000003E-3</v>
      </c>
      <c r="CW143">
        <v>1.4317E-2</v>
      </c>
      <c r="CX143">
        <v>1.435E-2</v>
      </c>
      <c r="CY143">
        <v>1.4295E-2</v>
      </c>
      <c r="CZ143">
        <v>1.4337000000000001E-2</v>
      </c>
      <c r="DA143">
        <v>1.4296E-2</v>
      </c>
      <c r="DB143">
        <v>1.4317E-2</v>
      </c>
      <c r="DC143">
        <v>1.4263E-2</v>
      </c>
      <c r="DD143">
        <v>1.4269E-2</v>
      </c>
      <c r="DE143">
        <v>1.4302E-2</v>
      </c>
      <c r="DF143">
        <v>1.4265E-2</v>
      </c>
      <c r="DG143">
        <v>1.4317E-2</v>
      </c>
    </row>
    <row r="144" spans="80:111" x14ac:dyDescent="0.3">
      <c r="CB144">
        <v>45</v>
      </c>
      <c r="CC144">
        <v>1.6381E-2</v>
      </c>
      <c r="CD144">
        <v>5.1149E-2</v>
      </c>
      <c r="CE144">
        <v>5.2741000000000003E-2</v>
      </c>
      <c r="CF144">
        <v>5.3830999999999997E-2</v>
      </c>
      <c r="CG144">
        <v>5.7044999999999998E-2</v>
      </c>
      <c r="CH144">
        <v>5.9712000000000001E-2</v>
      </c>
      <c r="CI144">
        <v>6.2133000000000001E-2</v>
      </c>
      <c r="CJ144">
        <v>6.3009999999999997E-2</v>
      </c>
      <c r="CK144">
        <v>6.5433000000000005E-2</v>
      </c>
      <c r="CU144">
        <v>28</v>
      </c>
      <c r="CV144">
        <v>8.4360000000000008E-3</v>
      </c>
      <c r="CW144">
        <v>1.4881E-2</v>
      </c>
      <c r="CX144">
        <v>1.4921E-2</v>
      </c>
      <c r="CY144">
        <v>1.487E-2</v>
      </c>
      <c r="CZ144">
        <v>1.4916E-2</v>
      </c>
      <c r="DA144">
        <v>1.4862E-2</v>
      </c>
      <c r="DB144">
        <v>1.4874999999999999E-2</v>
      </c>
      <c r="DC144">
        <v>1.4821000000000001E-2</v>
      </c>
      <c r="DD144">
        <v>1.4829999999999999E-2</v>
      </c>
      <c r="DE144">
        <v>1.4862E-2</v>
      </c>
      <c r="DF144">
        <v>1.4829E-2</v>
      </c>
      <c r="DG144">
        <v>1.4898E-2</v>
      </c>
    </row>
    <row r="145" spans="80:111" x14ac:dyDescent="0.3">
      <c r="CB145">
        <v>46</v>
      </c>
      <c r="CC145">
        <v>1.8010000000000002E-2</v>
      </c>
      <c r="CD145">
        <v>5.5055E-2</v>
      </c>
      <c r="CE145">
        <v>5.7036999999999997E-2</v>
      </c>
      <c r="CF145">
        <v>5.8333999999999997E-2</v>
      </c>
      <c r="CG145">
        <v>6.2260999999999997E-2</v>
      </c>
      <c r="CH145">
        <v>6.5487000000000004E-2</v>
      </c>
      <c r="CI145">
        <v>6.8596000000000004E-2</v>
      </c>
      <c r="CJ145">
        <v>7.0479E-2</v>
      </c>
      <c r="CK145">
        <v>7.3840000000000003E-2</v>
      </c>
      <c r="CU145">
        <v>29</v>
      </c>
      <c r="CV145">
        <v>8.7630999999999994E-3</v>
      </c>
      <c r="CW145">
        <v>1.5455999999999999E-2</v>
      </c>
      <c r="CX145">
        <v>1.5495999999999999E-2</v>
      </c>
      <c r="CY145">
        <v>1.5443E-2</v>
      </c>
      <c r="CZ145">
        <v>1.5491E-2</v>
      </c>
      <c r="DA145">
        <v>1.5436999999999999E-2</v>
      </c>
      <c r="DB145">
        <v>1.5455999999999999E-2</v>
      </c>
      <c r="DC145">
        <v>1.5409000000000001E-2</v>
      </c>
      <c r="DD145">
        <v>1.5414000000000001E-2</v>
      </c>
      <c r="DE145">
        <v>1.5445E-2</v>
      </c>
      <c r="DF145">
        <v>1.5413E-2</v>
      </c>
      <c r="DG145">
        <v>1.5476E-2</v>
      </c>
    </row>
    <row r="146" spans="80:111" x14ac:dyDescent="0.3">
      <c r="CB146">
        <v>47</v>
      </c>
      <c r="CC146">
        <v>1.9414000000000001E-2</v>
      </c>
      <c r="CD146">
        <v>5.8431999999999998E-2</v>
      </c>
      <c r="CE146">
        <v>6.0725000000000001E-2</v>
      </c>
      <c r="CF146">
        <v>6.2185999999999998E-2</v>
      </c>
      <c r="CG146">
        <v>6.6694000000000003E-2</v>
      </c>
      <c r="CH146">
        <v>7.0360000000000006E-2</v>
      </c>
      <c r="CI146">
        <v>7.3995000000000005E-2</v>
      </c>
      <c r="CJ146">
        <v>7.6659000000000005E-2</v>
      </c>
      <c r="CK146">
        <v>8.0801999999999999E-2</v>
      </c>
      <c r="CU146">
        <v>30</v>
      </c>
      <c r="CV146">
        <v>9.0904999999999996E-3</v>
      </c>
      <c r="CW146">
        <v>1.6029000000000002E-2</v>
      </c>
      <c r="CX146">
        <v>1.6073E-2</v>
      </c>
      <c r="CY146">
        <v>1.6021000000000001E-2</v>
      </c>
      <c r="CZ146">
        <v>1.6070999999999998E-2</v>
      </c>
      <c r="DA146">
        <v>1.6011999999999998E-2</v>
      </c>
      <c r="DB146">
        <v>1.6027E-2</v>
      </c>
      <c r="DC146">
        <v>1.5968E-2</v>
      </c>
      <c r="DD146">
        <v>1.5970000000000002E-2</v>
      </c>
      <c r="DE146">
        <v>1.6003E-2</v>
      </c>
      <c r="DF146">
        <v>1.5959999999999998E-2</v>
      </c>
      <c r="DG146">
        <v>1.6021000000000001E-2</v>
      </c>
    </row>
    <row r="147" spans="80:111" x14ac:dyDescent="0.3">
      <c r="CB147">
        <v>48</v>
      </c>
      <c r="CC147">
        <v>2.0698000000000001E-2</v>
      </c>
      <c r="CD147">
        <v>6.1571000000000001E-2</v>
      </c>
      <c r="CE147">
        <v>6.4135999999999999E-2</v>
      </c>
      <c r="CF147">
        <v>6.5741999999999995E-2</v>
      </c>
      <c r="CG147">
        <v>7.0777000000000007E-2</v>
      </c>
      <c r="CH147">
        <v>7.485E-2</v>
      </c>
      <c r="CI147">
        <v>7.8952999999999995E-2</v>
      </c>
      <c r="CJ147">
        <v>8.2372000000000001E-2</v>
      </c>
      <c r="CK147">
        <v>8.7210999999999997E-2</v>
      </c>
      <c r="CU147">
        <v>31</v>
      </c>
      <c r="CV147">
        <v>9.4036999999999992E-3</v>
      </c>
      <c r="CW147">
        <v>1.6584000000000002E-2</v>
      </c>
      <c r="CX147">
        <v>1.6624E-2</v>
      </c>
      <c r="CY147">
        <v>1.6566000000000001E-2</v>
      </c>
      <c r="CZ147">
        <v>1.6617E-2</v>
      </c>
      <c r="DA147">
        <v>1.6566000000000001E-2</v>
      </c>
      <c r="DB147">
        <v>1.6589E-2</v>
      </c>
      <c r="DC147">
        <v>1.6525000000000001E-2</v>
      </c>
      <c r="DD147">
        <v>1.6525999999999999E-2</v>
      </c>
      <c r="DE147">
        <v>1.6566999999999998E-2</v>
      </c>
      <c r="DF147">
        <v>1.6522999999999999E-2</v>
      </c>
      <c r="DG147">
        <v>1.6590000000000001E-2</v>
      </c>
    </row>
    <row r="148" spans="80:111" x14ac:dyDescent="0.3">
      <c r="CB148">
        <v>49</v>
      </c>
      <c r="CC148">
        <v>2.2002000000000001E-2</v>
      </c>
      <c r="CD148">
        <v>6.4730999999999997E-2</v>
      </c>
      <c r="CE148">
        <v>6.7552000000000001E-2</v>
      </c>
      <c r="CF148">
        <v>6.9296999999999997E-2</v>
      </c>
      <c r="CG148">
        <v>7.4818999999999997E-2</v>
      </c>
      <c r="CH148">
        <v>7.9278000000000001E-2</v>
      </c>
      <c r="CI148">
        <v>8.3848000000000006E-2</v>
      </c>
      <c r="CJ148">
        <v>8.8033E-2</v>
      </c>
      <c r="CK148">
        <v>9.3714000000000006E-2</v>
      </c>
      <c r="CU148">
        <v>32</v>
      </c>
      <c r="CV148">
        <v>9.7398999999999993E-3</v>
      </c>
      <c r="CW148">
        <v>1.7186E-2</v>
      </c>
      <c r="CX148">
        <v>1.7232999999999998E-2</v>
      </c>
      <c r="CY148">
        <v>1.7176E-2</v>
      </c>
      <c r="CZ148">
        <v>1.7226000000000002E-2</v>
      </c>
      <c r="DA148">
        <v>1.7160000000000002E-2</v>
      </c>
      <c r="DB148">
        <v>1.7180000000000001E-2</v>
      </c>
      <c r="DC148">
        <v>1.7118999999999999E-2</v>
      </c>
      <c r="DD148">
        <v>1.7128000000000001E-2</v>
      </c>
      <c r="DE148">
        <v>1.7160999999999999E-2</v>
      </c>
      <c r="DF148">
        <v>1.7111999999999999E-2</v>
      </c>
      <c r="DG148">
        <v>1.7184000000000001E-2</v>
      </c>
    </row>
    <row r="149" spans="80:111" x14ac:dyDescent="0.3">
      <c r="CB149">
        <v>50</v>
      </c>
      <c r="CC149">
        <v>2.3342999999999999E-2</v>
      </c>
      <c r="CD149">
        <v>6.8066000000000002E-2</v>
      </c>
      <c r="CE149">
        <v>7.1151000000000006E-2</v>
      </c>
      <c r="CF149">
        <v>7.3037000000000005E-2</v>
      </c>
      <c r="CG149">
        <v>7.9042000000000001E-2</v>
      </c>
      <c r="CH149">
        <v>8.3892999999999995E-2</v>
      </c>
      <c r="CI149">
        <v>8.8939000000000004E-2</v>
      </c>
      <c r="CJ149">
        <v>9.3934000000000004E-2</v>
      </c>
      <c r="CK149">
        <v>0.10059999999999999</v>
      </c>
      <c r="CU149">
        <v>33</v>
      </c>
      <c r="CV149">
        <v>1.0059999999999999E-2</v>
      </c>
      <c r="CW149">
        <v>1.7753000000000001E-2</v>
      </c>
      <c r="CX149">
        <v>1.7798000000000001E-2</v>
      </c>
      <c r="CY149">
        <v>1.7736999999999999E-2</v>
      </c>
      <c r="CZ149">
        <v>1.7787000000000001E-2</v>
      </c>
      <c r="DA149">
        <v>1.7724E-2</v>
      </c>
      <c r="DB149">
        <v>1.7749000000000001E-2</v>
      </c>
      <c r="DC149">
        <v>1.7680999999999999E-2</v>
      </c>
      <c r="DD149">
        <v>1.7680999999999999E-2</v>
      </c>
      <c r="DE149">
        <v>1.7717E-2</v>
      </c>
      <c r="DF149">
        <v>1.7676000000000001E-2</v>
      </c>
      <c r="DG149">
        <v>1.7734E-2</v>
      </c>
    </row>
    <row r="150" spans="80:111" x14ac:dyDescent="0.3">
      <c r="CB150">
        <v>51</v>
      </c>
      <c r="CC150">
        <v>2.4634E-2</v>
      </c>
      <c r="CD150">
        <v>7.1202000000000001E-2</v>
      </c>
      <c r="CE150">
        <v>7.4537000000000006E-2</v>
      </c>
      <c r="CF150">
        <v>7.6547000000000004E-2</v>
      </c>
      <c r="CG150">
        <v>8.2998000000000002E-2</v>
      </c>
      <c r="CH150">
        <v>8.8229000000000002E-2</v>
      </c>
      <c r="CI150">
        <v>9.3743000000000007E-2</v>
      </c>
      <c r="CJ150">
        <v>9.9589999999999998E-2</v>
      </c>
      <c r="CK150">
        <v>0.1074</v>
      </c>
      <c r="CU150">
        <v>34</v>
      </c>
      <c r="CV150">
        <v>1.0376E-2</v>
      </c>
      <c r="CW150">
        <v>1.8315999999999999E-2</v>
      </c>
      <c r="CX150">
        <v>1.8364999999999999E-2</v>
      </c>
      <c r="CY150">
        <v>1.8301000000000001E-2</v>
      </c>
      <c r="CZ150">
        <v>1.8350999999999999E-2</v>
      </c>
      <c r="DA150">
        <v>1.8284000000000002E-2</v>
      </c>
      <c r="DB150">
        <v>1.8311999999999998E-2</v>
      </c>
      <c r="DC150">
        <v>1.8249000000000001E-2</v>
      </c>
      <c r="DD150">
        <v>1.8252000000000001E-2</v>
      </c>
      <c r="DE150">
        <v>1.8287000000000001E-2</v>
      </c>
      <c r="DF150">
        <v>1.8241E-2</v>
      </c>
      <c r="DG150">
        <v>1.8308999999999999E-2</v>
      </c>
    </row>
    <row r="151" spans="80:111" x14ac:dyDescent="0.3">
      <c r="CU151">
        <v>35</v>
      </c>
      <c r="CV151">
        <v>1.0706E-2</v>
      </c>
      <c r="CW151">
        <v>1.8897000000000001E-2</v>
      </c>
      <c r="CX151">
        <v>1.8945E-2</v>
      </c>
      <c r="CY151">
        <v>1.8880000000000001E-2</v>
      </c>
      <c r="CZ151">
        <v>1.8941E-2</v>
      </c>
      <c r="DA151">
        <v>1.8879E-2</v>
      </c>
      <c r="DB151">
        <v>1.8905000000000002E-2</v>
      </c>
      <c r="DC151">
        <v>1.8825000000000001E-2</v>
      </c>
      <c r="DD151">
        <v>1.8832999999999999E-2</v>
      </c>
      <c r="DE151">
        <v>1.8876E-2</v>
      </c>
      <c r="DF151">
        <v>1.8818000000000001E-2</v>
      </c>
      <c r="DG151">
        <v>1.8908999999999999E-2</v>
      </c>
    </row>
    <row r="152" spans="80:111" x14ac:dyDescent="0.3">
      <c r="CU152">
        <v>36</v>
      </c>
      <c r="CV152">
        <v>1.1025999999999999E-2</v>
      </c>
      <c r="CW152">
        <v>1.9455E-2</v>
      </c>
      <c r="CX152">
        <v>1.9508000000000001E-2</v>
      </c>
      <c r="CY152">
        <v>1.9442999999999998E-2</v>
      </c>
      <c r="CZ152">
        <v>1.9501000000000001E-2</v>
      </c>
      <c r="DA152">
        <v>1.9428999999999998E-2</v>
      </c>
      <c r="DB152">
        <v>1.9453000000000002E-2</v>
      </c>
      <c r="DC152">
        <v>1.9380999999999999E-2</v>
      </c>
      <c r="DD152">
        <v>1.9383999999999998E-2</v>
      </c>
      <c r="DE152">
        <v>1.9424E-2</v>
      </c>
      <c r="DF152">
        <v>1.9375E-2</v>
      </c>
      <c r="DG152">
        <v>1.9448E-2</v>
      </c>
    </row>
    <row r="153" spans="80:111" x14ac:dyDescent="0.3">
      <c r="CU153">
        <v>37</v>
      </c>
      <c r="CV153">
        <v>1.137E-2</v>
      </c>
      <c r="CW153">
        <v>2.0060000000000001E-2</v>
      </c>
      <c r="CX153">
        <v>2.0109999999999999E-2</v>
      </c>
      <c r="CY153">
        <v>2.0039999999999999E-2</v>
      </c>
      <c r="CZ153">
        <v>2.0104E-2</v>
      </c>
      <c r="DA153">
        <v>2.0036000000000002E-2</v>
      </c>
      <c r="DB153">
        <v>2.0060000000000001E-2</v>
      </c>
      <c r="DC153">
        <v>1.9975E-2</v>
      </c>
      <c r="DD153">
        <v>1.9977000000000002E-2</v>
      </c>
      <c r="DE153">
        <v>2.0025000000000001E-2</v>
      </c>
      <c r="DF153">
        <v>1.9956999999999999E-2</v>
      </c>
      <c r="DG153">
        <v>2.0028000000000001E-2</v>
      </c>
    </row>
    <row r="154" spans="80:111" x14ac:dyDescent="0.3">
      <c r="CU154">
        <v>38</v>
      </c>
      <c r="CV154">
        <v>1.1704000000000001E-2</v>
      </c>
      <c r="CW154">
        <v>2.0652E-2</v>
      </c>
      <c r="CX154">
        <v>2.0705999999999999E-2</v>
      </c>
      <c r="CY154">
        <v>2.0639999999999999E-2</v>
      </c>
      <c r="CZ154">
        <v>2.0709999999999999E-2</v>
      </c>
      <c r="DA154">
        <v>2.0629000000000002E-2</v>
      </c>
      <c r="DB154">
        <v>2.0648E-2</v>
      </c>
      <c r="DC154">
        <v>2.0567999999999999E-2</v>
      </c>
      <c r="DD154">
        <v>2.0573999999999999E-2</v>
      </c>
      <c r="DE154">
        <v>2.061E-2</v>
      </c>
      <c r="DF154">
        <v>2.0544E-2</v>
      </c>
      <c r="DG154">
        <v>2.0611999999999998E-2</v>
      </c>
    </row>
    <row r="155" spans="80:111" x14ac:dyDescent="0.3">
      <c r="CU155">
        <v>39</v>
      </c>
      <c r="CV155">
        <v>1.2043E-2</v>
      </c>
      <c r="CW155">
        <v>2.1242E-2</v>
      </c>
      <c r="CX155">
        <v>2.1298999999999998E-2</v>
      </c>
      <c r="CY155">
        <v>2.1229000000000001E-2</v>
      </c>
      <c r="CZ155">
        <v>2.1297E-2</v>
      </c>
      <c r="DA155">
        <v>2.1222000000000001E-2</v>
      </c>
      <c r="DB155">
        <v>2.1249000000000001E-2</v>
      </c>
      <c r="DC155">
        <v>2.1160999999999999E-2</v>
      </c>
      <c r="DD155">
        <v>2.1165E-2</v>
      </c>
      <c r="DE155">
        <v>2.1207E-2</v>
      </c>
      <c r="DF155">
        <v>2.1149999999999999E-2</v>
      </c>
      <c r="DG155">
        <v>2.1228E-2</v>
      </c>
    </row>
    <row r="156" spans="80:111" x14ac:dyDescent="0.3">
      <c r="CU156">
        <v>40</v>
      </c>
      <c r="CV156">
        <v>1.2376E-2</v>
      </c>
      <c r="CW156">
        <v>2.1831E-2</v>
      </c>
      <c r="CX156">
        <v>2.1888999999999999E-2</v>
      </c>
      <c r="CY156">
        <v>2.1817E-2</v>
      </c>
      <c r="CZ156">
        <v>2.189E-2</v>
      </c>
      <c r="DA156">
        <v>2.1812999999999999E-2</v>
      </c>
      <c r="DB156">
        <v>2.1838E-2</v>
      </c>
      <c r="DC156">
        <v>2.1746000000000001E-2</v>
      </c>
      <c r="DD156">
        <v>2.1759000000000001E-2</v>
      </c>
      <c r="DE156">
        <v>2.1784000000000001E-2</v>
      </c>
      <c r="DF156">
        <v>2.1722999999999999E-2</v>
      </c>
      <c r="DG156">
        <v>2.1821E-2</v>
      </c>
    </row>
    <row r="157" spans="80:111" x14ac:dyDescent="0.3">
      <c r="CU157">
        <v>41</v>
      </c>
      <c r="CV157">
        <v>1.2721E-2</v>
      </c>
      <c r="CW157">
        <v>2.2445E-2</v>
      </c>
      <c r="CX157">
        <v>2.2501E-2</v>
      </c>
      <c r="CY157">
        <v>2.2426000000000001E-2</v>
      </c>
      <c r="CZ157">
        <v>2.2495000000000001E-2</v>
      </c>
      <c r="DA157">
        <v>2.2416999999999999E-2</v>
      </c>
      <c r="DB157">
        <v>2.2447999999999999E-2</v>
      </c>
      <c r="DC157">
        <v>2.2355E-2</v>
      </c>
      <c r="DD157">
        <v>2.2360000000000001E-2</v>
      </c>
      <c r="DE157">
        <v>2.239E-2</v>
      </c>
      <c r="DF157">
        <v>2.2318999999999999E-2</v>
      </c>
      <c r="DG157">
        <v>2.2409999999999999E-2</v>
      </c>
    </row>
    <row r="158" spans="80:111" x14ac:dyDescent="0.3">
      <c r="CU158">
        <v>42</v>
      </c>
      <c r="CV158">
        <v>1.3047E-2</v>
      </c>
      <c r="CW158">
        <v>2.3023999999999999E-2</v>
      </c>
      <c r="CX158">
        <v>2.3089999999999999E-2</v>
      </c>
      <c r="CY158">
        <v>2.3016000000000002E-2</v>
      </c>
      <c r="CZ158">
        <v>2.3084E-2</v>
      </c>
      <c r="DA158">
        <v>2.2997E-2</v>
      </c>
      <c r="DB158">
        <v>2.3023999999999999E-2</v>
      </c>
      <c r="DC158">
        <v>2.2928E-2</v>
      </c>
      <c r="DD158">
        <v>2.2925000000000001E-2</v>
      </c>
      <c r="DE158">
        <v>2.2964999999999999E-2</v>
      </c>
      <c r="DF158">
        <v>2.2890000000000001E-2</v>
      </c>
      <c r="DG158">
        <v>2.298E-2</v>
      </c>
    </row>
    <row r="159" spans="80:111" x14ac:dyDescent="0.3">
      <c r="CU159">
        <v>43</v>
      </c>
      <c r="CV159">
        <v>1.3379E-2</v>
      </c>
      <c r="CW159">
        <v>2.3612999999999999E-2</v>
      </c>
      <c r="CX159">
        <v>2.3678000000000001E-2</v>
      </c>
      <c r="CY159">
        <v>2.3597E-2</v>
      </c>
      <c r="CZ159">
        <v>2.3664999999999999E-2</v>
      </c>
      <c r="DA159">
        <v>2.358E-2</v>
      </c>
      <c r="DB159">
        <v>2.3609000000000002E-2</v>
      </c>
      <c r="DC159">
        <v>2.3503E-2</v>
      </c>
      <c r="DD159">
        <v>2.3508999999999999E-2</v>
      </c>
      <c r="DE159">
        <v>2.3545E-2</v>
      </c>
      <c r="DF159">
        <v>2.3465E-2</v>
      </c>
      <c r="DG159">
        <v>2.3539999999999998E-2</v>
      </c>
    </row>
    <row r="160" spans="80:111" x14ac:dyDescent="0.3">
      <c r="CU160">
        <v>44</v>
      </c>
      <c r="CV160">
        <v>1.3736999999999999E-2</v>
      </c>
      <c r="CW160">
        <v>2.4250000000000001E-2</v>
      </c>
      <c r="CX160">
        <v>2.4309000000000001E-2</v>
      </c>
      <c r="CY160">
        <v>2.4228E-2</v>
      </c>
      <c r="CZ160">
        <v>2.4312E-2</v>
      </c>
      <c r="DA160">
        <v>2.4222E-2</v>
      </c>
      <c r="DB160">
        <v>2.4240000000000001E-2</v>
      </c>
      <c r="DC160">
        <v>2.4129000000000001E-2</v>
      </c>
      <c r="DD160">
        <v>2.4143000000000001E-2</v>
      </c>
      <c r="DE160">
        <v>2.4181000000000001E-2</v>
      </c>
      <c r="DF160">
        <v>2.4108000000000001E-2</v>
      </c>
      <c r="DG160">
        <v>2.4197E-2</v>
      </c>
    </row>
    <row r="161" spans="99:111" x14ac:dyDescent="0.3">
      <c r="CU161">
        <v>45</v>
      </c>
      <c r="CV161">
        <v>1.4063000000000001E-2</v>
      </c>
      <c r="CW161">
        <v>2.4830000000000001E-2</v>
      </c>
      <c r="CX161">
        <v>2.4896000000000001E-2</v>
      </c>
      <c r="CY161">
        <v>2.4813000000000002E-2</v>
      </c>
      <c r="CZ161">
        <v>2.4893999999999999E-2</v>
      </c>
      <c r="DA161">
        <v>2.4804E-2</v>
      </c>
      <c r="DB161">
        <v>2.4826999999999998E-2</v>
      </c>
      <c r="DC161">
        <v>2.4708999999999998E-2</v>
      </c>
      <c r="DD161">
        <v>2.4711E-2</v>
      </c>
      <c r="DE161">
        <v>2.4757000000000001E-2</v>
      </c>
      <c r="DF161">
        <v>2.4664999999999999E-2</v>
      </c>
      <c r="DG161">
        <v>2.4771999999999999E-2</v>
      </c>
    </row>
    <row r="162" spans="99:111" x14ac:dyDescent="0.3">
      <c r="CU162">
        <v>46</v>
      </c>
      <c r="CV162">
        <v>1.4389000000000001E-2</v>
      </c>
      <c r="CW162">
        <v>2.5403999999999999E-2</v>
      </c>
      <c r="CX162">
        <v>2.5472999999999999E-2</v>
      </c>
      <c r="CY162">
        <v>2.5391E-2</v>
      </c>
      <c r="CZ162">
        <v>2.5475000000000001E-2</v>
      </c>
      <c r="DA162">
        <v>2.5377E-2</v>
      </c>
      <c r="DB162">
        <v>2.5399000000000001E-2</v>
      </c>
      <c r="DC162">
        <v>2.5278999999999999E-2</v>
      </c>
      <c r="DD162">
        <v>2.5281000000000001E-2</v>
      </c>
      <c r="DE162">
        <v>2.5305999999999999E-2</v>
      </c>
      <c r="DF162">
        <v>2.5229000000000001E-2</v>
      </c>
      <c r="DG162">
        <v>2.5319000000000001E-2</v>
      </c>
    </row>
    <row r="163" spans="99:111" x14ac:dyDescent="0.3">
      <c r="CU163">
        <v>47</v>
      </c>
      <c r="CV163">
        <v>1.4727000000000001E-2</v>
      </c>
      <c r="CW163">
        <v>2.5995000000000001E-2</v>
      </c>
      <c r="CX163">
        <v>2.6061999999999998E-2</v>
      </c>
      <c r="CY163">
        <v>2.5977E-2</v>
      </c>
      <c r="CZ163">
        <v>2.6065000000000001E-2</v>
      </c>
      <c r="DA163">
        <v>2.5967E-2</v>
      </c>
      <c r="DB163">
        <v>2.5991E-2</v>
      </c>
      <c r="DC163">
        <v>2.5864999999999999E-2</v>
      </c>
      <c r="DD163">
        <v>2.5859E-2</v>
      </c>
      <c r="DE163">
        <v>2.5891000000000001E-2</v>
      </c>
      <c r="DF163">
        <v>2.58E-2</v>
      </c>
      <c r="DG163">
        <v>2.5892999999999999E-2</v>
      </c>
    </row>
    <row r="164" spans="99:111" x14ac:dyDescent="0.3">
      <c r="CU164">
        <v>48</v>
      </c>
      <c r="CV164">
        <v>1.5021E-2</v>
      </c>
      <c r="CW164">
        <v>2.6523000000000001E-2</v>
      </c>
      <c r="CX164">
        <v>2.6595000000000001E-2</v>
      </c>
      <c r="CY164">
        <v>2.6508E-2</v>
      </c>
      <c r="CZ164">
        <v>2.6592000000000001E-2</v>
      </c>
      <c r="DA164">
        <v>2.6478000000000002E-2</v>
      </c>
      <c r="DB164">
        <v>2.6501E-2</v>
      </c>
      <c r="DC164">
        <v>2.6386E-2</v>
      </c>
      <c r="DD164">
        <v>2.6372E-2</v>
      </c>
      <c r="DE164">
        <v>2.6401000000000001E-2</v>
      </c>
      <c r="DF164">
        <v>2.6306E-2</v>
      </c>
      <c r="DG164">
        <v>2.6409999999999999E-2</v>
      </c>
    </row>
    <row r="165" spans="99:111" x14ac:dyDescent="0.3">
      <c r="CU165">
        <v>49</v>
      </c>
      <c r="CV165">
        <v>1.5361E-2</v>
      </c>
      <c r="CW165">
        <v>2.7105000000000001E-2</v>
      </c>
      <c r="CX165">
        <v>2.7171000000000001E-2</v>
      </c>
      <c r="CY165">
        <v>2.7084E-2</v>
      </c>
      <c r="CZ165">
        <v>2.7175000000000001E-2</v>
      </c>
      <c r="DA165">
        <v>2.7064000000000001E-2</v>
      </c>
      <c r="DB165">
        <v>2.7088000000000001E-2</v>
      </c>
      <c r="DC165">
        <v>2.6956000000000001E-2</v>
      </c>
      <c r="DD165">
        <v>2.6946000000000001E-2</v>
      </c>
      <c r="DE165">
        <v>2.6981999999999999E-2</v>
      </c>
      <c r="DF165">
        <v>2.6875E-2</v>
      </c>
      <c r="DG165">
        <v>2.6970999999999998E-2</v>
      </c>
    </row>
    <row r="166" spans="99:111" x14ac:dyDescent="0.3">
      <c r="CU166">
        <v>50</v>
      </c>
      <c r="CV166">
        <v>1.5664000000000001E-2</v>
      </c>
      <c r="CW166">
        <v>2.7636999999999998E-2</v>
      </c>
      <c r="CX166">
        <v>2.7706000000000001E-2</v>
      </c>
      <c r="CY166">
        <v>2.7618E-2</v>
      </c>
      <c r="CZ166">
        <v>2.7711E-2</v>
      </c>
      <c r="DA166">
        <v>2.7595999999999999E-2</v>
      </c>
      <c r="DB166">
        <v>2.7616999999999999E-2</v>
      </c>
      <c r="DC166">
        <v>2.7489E-2</v>
      </c>
      <c r="DD166">
        <v>2.7465E-2</v>
      </c>
      <c r="DE166">
        <v>2.7501000000000001E-2</v>
      </c>
      <c r="DF166">
        <v>2.7387000000000002E-2</v>
      </c>
      <c r="DG166">
        <v>2.7501999999999999E-2</v>
      </c>
    </row>
    <row r="167" spans="99:111" x14ac:dyDescent="0.3">
      <c r="CU167">
        <v>51</v>
      </c>
      <c r="CV167">
        <v>1.5952000000000001E-2</v>
      </c>
      <c r="CW167">
        <v>2.8150999999999999E-2</v>
      </c>
      <c r="CX167">
        <v>2.8230000000000002E-2</v>
      </c>
      <c r="CY167">
        <v>2.8139999999999998E-2</v>
      </c>
      <c r="CZ167">
        <v>2.8225E-2</v>
      </c>
      <c r="DA167">
        <v>2.8105000000000002E-2</v>
      </c>
      <c r="DB167">
        <v>2.8128E-2</v>
      </c>
      <c r="DC167">
        <v>2.7987999999999999E-2</v>
      </c>
      <c r="DD167">
        <v>2.7973000000000001E-2</v>
      </c>
      <c r="DE167">
        <v>2.801E-2</v>
      </c>
      <c r="DF167">
        <v>2.7890000000000002E-2</v>
      </c>
      <c r="DG167">
        <v>2.7994000000000002E-2</v>
      </c>
    </row>
    <row r="168" spans="99:111" x14ac:dyDescent="0.3">
      <c r="CU168">
        <v>52</v>
      </c>
      <c r="CV168">
        <v>1.6247000000000001E-2</v>
      </c>
      <c r="CW168">
        <v>2.8674000000000002E-2</v>
      </c>
      <c r="CX168">
        <v>2.8753999999999998E-2</v>
      </c>
      <c r="CY168">
        <v>2.8665E-2</v>
      </c>
      <c r="CZ168">
        <v>2.8764000000000001E-2</v>
      </c>
      <c r="DA168">
        <v>2.8642000000000001E-2</v>
      </c>
      <c r="DB168">
        <v>2.8652E-2</v>
      </c>
      <c r="DC168">
        <v>2.8503000000000001E-2</v>
      </c>
      <c r="DD168">
        <v>2.8486000000000001E-2</v>
      </c>
      <c r="DE168">
        <v>2.8507999999999999E-2</v>
      </c>
      <c r="DF168">
        <v>2.8384E-2</v>
      </c>
      <c r="DG168">
        <v>2.8482E-2</v>
      </c>
    </row>
    <row r="169" spans="99:111" x14ac:dyDescent="0.3">
      <c r="CU169">
        <v>53</v>
      </c>
      <c r="CV169">
        <v>1.6552000000000001E-2</v>
      </c>
      <c r="CW169">
        <v>2.9222000000000001E-2</v>
      </c>
      <c r="CX169">
        <v>2.9304E-2</v>
      </c>
      <c r="CY169">
        <v>2.9212999999999999E-2</v>
      </c>
      <c r="CZ169">
        <v>2.9311E-2</v>
      </c>
      <c r="DA169">
        <v>2.9179E-2</v>
      </c>
      <c r="DB169">
        <v>2.9194000000000001E-2</v>
      </c>
      <c r="DC169">
        <v>2.9035999999999999E-2</v>
      </c>
      <c r="DD169">
        <v>2.9009E-2</v>
      </c>
      <c r="DE169">
        <v>2.9034000000000001E-2</v>
      </c>
      <c r="DF169">
        <v>2.8895000000000001E-2</v>
      </c>
      <c r="DG169">
        <v>2.8993000000000001E-2</v>
      </c>
    </row>
    <row r="170" spans="99:111" x14ac:dyDescent="0.3">
      <c r="CU170">
        <v>54</v>
      </c>
      <c r="CV170">
        <v>1.6896999999999999E-2</v>
      </c>
      <c r="CW170">
        <v>2.9829000000000001E-2</v>
      </c>
      <c r="CX170">
        <v>2.9909999999999999E-2</v>
      </c>
      <c r="CY170">
        <v>2.9815999999999999E-2</v>
      </c>
      <c r="CZ170">
        <v>2.9916000000000002E-2</v>
      </c>
      <c r="DA170">
        <v>2.9790000000000001E-2</v>
      </c>
      <c r="DB170">
        <v>2.9801999999999999E-2</v>
      </c>
      <c r="DC170">
        <v>2.963E-2</v>
      </c>
      <c r="DD170">
        <v>2.9603999999999998E-2</v>
      </c>
      <c r="DE170">
        <v>2.9631999999999999E-2</v>
      </c>
      <c r="DF170">
        <v>2.9481E-2</v>
      </c>
      <c r="DG170">
        <v>2.9593999999999999E-2</v>
      </c>
    </row>
    <row r="171" spans="99:111" x14ac:dyDescent="0.3">
      <c r="CU171">
        <v>55</v>
      </c>
      <c r="CV171">
        <v>1.7226000000000002E-2</v>
      </c>
      <c r="CW171">
        <v>3.0412000000000002E-2</v>
      </c>
      <c r="CX171">
        <v>3.0502000000000001E-2</v>
      </c>
      <c r="CY171">
        <v>3.0408999999999999E-2</v>
      </c>
      <c r="CZ171">
        <v>3.0509999999999999E-2</v>
      </c>
      <c r="DA171">
        <v>3.0372E-2</v>
      </c>
      <c r="DB171">
        <v>3.0380000000000001E-2</v>
      </c>
      <c r="DC171">
        <v>3.0196000000000001E-2</v>
      </c>
      <c r="DD171">
        <v>3.0158000000000001E-2</v>
      </c>
      <c r="DE171">
        <v>3.0188E-2</v>
      </c>
      <c r="DF171">
        <v>3.0025E-2</v>
      </c>
      <c r="DG171">
        <v>3.0141000000000001E-2</v>
      </c>
    </row>
    <row r="172" spans="99:111" x14ac:dyDescent="0.3">
      <c r="CU172">
        <v>56</v>
      </c>
      <c r="CV172">
        <v>1.7576000000000001E-2</v>
      </c>
      <c r="CW172">
        <v>3.1029000000000001E-2</v>
      </c>
      <c r="CX172">
        <v>3.1115E-2</v>
      </c>
      <c r="CY172">
        <v>3.1019999999999999E-2</v>
      </c>
      <c r="CZ172">
        <v>3.1119999999999998E-2</v>
      </c>
      <c r="DA172">
        <v>3.0974000000000002E-2</v>
      </c>
      <c r="DB172">
        <v>3.0981999999999999E-2</v>
      </c>
      <c r="DC172">
        <v>3.0793999999999998E-2</v>
      </c>
      <c r="DD172">
        <v>3.0755000000000001E-2</v>
      </c>
      <c r="DE172">
        <v>3.0776999999999999E-2</v>
      </c>
      <c r="DF172">
        <v>3.0617999999999999E-2</v>
      </c>
      <c r="DG172">
        <v>3.0720999999999998E-2</v>
      </c>
    </row>
    <row r="173" spans="99:111" x14ac:dyDescent="0.3">
      <c r="CU173">
        <v>57</v>
      </c>
      <c r="CV173">
        <v>1.7919999999999998E-2</v>
      </c>
      <c r="CW173">
        <v>3.1625E-2</v>
      </c>
      <c r="CX173">
        <v>3.1718000000000003E-2</v>
      </c>
      <c r="CY173">
        <v>3.1621000000000003E-2</v>
      </c>
      <c r="CZ173">
        <v>3.1718999999999997E-2</v>
      </c>
      <c r="DA173">
        <v>3.1571000000000002E-2</v>
      </c>
      <c r="DB173">
        <v>3.1577000000000001E-2</v>
      </c>
      <c r="DC173">
        <v>3.1358999999999998E-2</v>
      </c>
      <c r="DD173">
        <v>3.1314000000000002E-2</v>
      </c>
      <c r="DE173">
        <v>3.1330999999999998E-2</v>
      </c>
      <c r="DF173">
        <v>3.1154999999999999E-2</v>
      </c>
      <c r="DG173">
        <v>3.1247E-2</v>
      </c>
    </row>
    <row r="174" spans="99:111" x14ac:dyDescent="0.3">
      <c r="CU174">
        <v>58</v>
      </c>
      <c r="CV174">
        <v>1.8280999999999999E-2</v>
      </c>
      <c r="CW174">
        <v>3.2265000000000002E-2</v>
      </c>
      <c r="CX174">
        <v>3.2363999999999997E-2</v>
      </c>
      <c r="CY174">
        <v>3.2266000000000003E-2</v>
      </c>
      <c r="CZ174">
        <v>3.2361000000000001E-2</v>
      </c>
      <c r="DA174">
        <v>3.2208000000000001E-2</v>
      </c>
      <c r="DB174">
        <v>3.2214E-2</v>
      </c>
      <c r="DC174">
        <v>3.1977999999999999E-2</v>
      </c>
      <c r="DD174">
        <v>3.1923E-2</v>
      </c>
      <c r="DE174">
        <v>3.1938000000000001E-2</v>
      </c>
      <c r="DF174">
        <v>3.1753999999999998E-2</v>
      </c>
      <c r="DG174">
        <v>3.1859999999999999E-2</v>
      </c>
    </row>
    <row r="175" spans="99:111" x14ac:dyDescent="0.3">
      <c r="CU175">
        <v>59</v>
      </c>
      <c r="CV175">
        <v>1.8668000000000001E-2</v>
      </c>
      <c r="CW175">
        <v>3.2940999999999998E-2</v>
      </c>
      <c r="CX175">
        <v>3.3034000000000001E-2</v>
      </c>
      <c r="CY175">
        <v>3.2936E-2</v>
      </c>
      <c r="CZ175">
        <v>3.3042000000000002E-2</v>
      </c>
      <c r="DA175">
        <v>3.2877999999999998E-2</v>
      </c>
      <c r="DB175">
        <v>3.2872999999999999E-2</v>
      </c>
      <c r="DC175">
        <v>3.2617E-2</v>
      </c>
      <c r="DD175">
        <v>3.2550000000000003E-2</v>
      </c>
      <c r="DE175">
        <v>3.2559999999999999E-2</v>
      </c>
      <c r="DF175">
        <v>3.2351999999999999E-2</v>
      </c>
      <c r="DG175">
        <v>3.245E-2</v>
      </c>
    </row>
    <row r="176" spans="99:111" x14ac:dyDescent="0.3">
      <c r="CU176">
        <v>60</v>
      </c>
      <c r="CV176">
        <v>1.9036000000000001E-2</v>
      </c>
      <c r="CW176">
        <v>3.3590000000000002E-2</v>
      </c>
      <c r="CX176">
        <v>3.3692E-2</v>
      </c>
      <c r="CY176">
        <v>3.3591999999999997E-2</v>
      </c>
      <c r="CZ176">
        <v>3.3697999999999999E-2</v>
      </c>
      <c r="DA176">
        <v>3.3528000000000002E-2</v>
      </c>
      <c r="DB176">
        <v>3.3512E-2</v>
      </c>
      <c r="DC176">
        <v>3.3215000000000001E-2</v>
      </c>
      <c r="DD176">
        <v>3.3139000000000002E-2</v>
      </c>
      <c r="DE176">
        <v>3.3154999999999997E-2</v>
      </c>
      <c r="DF176">
        <v>3.2899999999999999E-2</v>
      </c>
      <c r="DG176">
        <v>3.3010999999999999E-2</v>
      </c>
    </row>
    <row r="177" spans="99:111" x14ac:dyDescent="0.3">
      <c r="CU177">
        <v>61</v>
      </c>
      <c r="CV177">
        <v>1.9429999999999999E-2</v>
      </c>
      <c r="CW177">
        <v>3.4275E-2</v>
      </c>
      <c r="CX177">
        <v>3.4372E-2</v>
      </c>
      <c r="CY177">
        <v>3.4270000000000002E-2</v>
      </c>
      <c r="CZ177">
        <v>3.4387000000000001E-2</v>
      </c>
      <c r="DA177">
        <v>3.4199E-2</v>
      </c>
      <c r="DB177">
        <v>3.4164E-2</v>
      </c>
      <c r="DC177">
        <v>3.3820999999999997E-2</v>
      </c>
      <c r="DD177">
        <v>3.3724999999999998E-2</v>
      </c>
      <c r="DE177">
        <v>3.3730000000000003E-2</v>
      </c>
      <c r="DF177">
        <v>3.3456E-2</v>
      </c>
      <c r="DG177">
        <v>3.3527000000000001E-2</v>
      </c>
    </row>
    <row r="178" spans="99:111" x14ac:dyDescent="0.3">
      <c r="CU178">
        <v>62</v>
      </c>
      <c r="CV178">
        <v>1.9834999999999998E-2</v>
      </c>
      <c r="CW178">
        <v>3.4988999999999999E-2</v>
      </c>
      <c r="CX178">
        <v>3.5090000000000003E-2</v>
      </c>
      <c r="CY178">
        <v>3.4986999999999997E-2</v>
      </c>
      <c r="CZ178">
        <v>3.5103000000000002E-2</v>
      </c>
      <c r="DA178">
        <v>3.4902000000000002E-2</v>
      </c>
      <c r="DB178">
        <v>3.4833999999999997E-2</v>
      </c>
      <c r="DC178">
        <v>3.4391999999999999E-2</v>
      </c>
      <c r="DD178">
        <v>3.4277000000000002E-2</v>
      </c>
      <c r="DE178">
        <v>3.4243999999999997E-2</v>
      </c>
      <c r="DF178">
        <v>3.3947999999999999E-2</v>
      </c>
      <c r="DG178">
        <v>3.4016999999999999E-2</v>
      </c>
    </row>
    <row r="179" spans="99:111" x14ac:dyDescent="0.3">
      <c r="CU179">
        <v>63</v>
      </c>
      <c r="CV179">
        <v>2.0299999999999999E-2</v>
      </c>
      <c r="CW179">
        <v>3.5778999999999998E-2</v>
      </c>
      <c r="CX179">
        <v>3.5889999999999998E-2</v>
      </c>
      <c r="CY179">
        <v>3.5804999999999997E-2</v>
      </c>
      <c r="CZ179">
        <v>3.5970000000000002E-2</v>
      </c>
      <c r="DA179">
        <v>3.5792999999999998E-2</v>
      </c>
      <c r="DB179">
        <v>3.5685000000000001E-2</v>
      </c>
      <c r="DC179">
        <v>3.4851E-2</v>
      </c>
      <c r="DD179">
        <v>3.4632000000000003E-2</v>
      </c>
      <c r="DE179">
        <v>3.4591999999999998E-2</v>
      </c>
      <c r="DF179">
        <v>3.4255000000000001E-2</v>
      </c>
      <c r="DG179">
        <v>3.4334999999999997E-2</v>
      </c>
    </row>
    <row r="180" spans="99:111" x14ac:dyDescent="0.3">
      <c r="CU180">
        <v>64</v>
      </c>
      <c r="CV180">
        <v>2.0892999999999998E-2</v>
      </c>
      <c r="CW180">
        <v>3.678E-2</v>
      </c>
      <c r="CX180">
        <v>3.6859999999999997E-2</v>
      </c>
      <c r="CY180">
        <v>3.6767000000000001E-2</v>
      </c>
      <c r="CZ180">
        <v>3.6968000000000001E-2</v>
      </c>
      <c r="DA180">
        <v>3.6817000000000003E-2</v>
      </c>
      <c r="DB180">
        <v>3.6637000000000003E-2</v>
      </c>
      <c r="DC180">
        <v>3.4927E-2</v>
      </c>
      <c r="DD180">
        <v>3.4507999999999997E-2</v>
      </c>
      <c r="DE180">
        <v>3.44E-2</v>
      </c>
      <c r="DF180">
        <v>3.3943000000000001E-2</v>
      </c>
      <c r="DG180">
        <v>3.3957000000000001E-2</v>
      </c>
    </row>
    <row r="181" spans="99:111" x14ac:dyDescent="0.3">
      <c r="CU181">
        <v>65</v>
      </c>
      <c r="CV181">
        <v>2.1915E-2</v>
      </c>
      <c r="CW181">
        <v>3.8672999999999999E-2</v>
      </c>
      <c r="CX181">
        <v>3.8829000000000002E-2</v>
      </c>
      <c r="CY181">
        <v>3.8802000000000003E-2</v>
      </c>
      <c r="CZ181">
        <v>3.9190000000000003E-2</v>
      </c>
      <c r="DA181">
        <v>3.9188000000000001E-2</v>
      </c>
      <c r="DB181">
        <v>3.9178999999999999E-2</v>
      </c>
      <c r="DC181">
        <v>3.3319000000000001E-2</v>
      </c>
      <c r="DD181">
        <v>3.2367E-2</v>
      </c>
      <c r="DE181">
        <v>3.1743E-2</v>
      </c>
      <c r="DF181">
        <v>3.0887000000000001E-2</v>
      </c>
      <c r="DG181">
        <v>3.0780999999999999E-2</v>
      </c>
    </row>
    <row r="182" spans="99:111" x14ac:dyDescent="0.3">
      <c r="CU182">
        <v>66</v>
      </c>
      <c r="CV182" s="30">
        <v>1.2904999999999999E-5</v>
      </c>
      <c r="CW182" s="30">
        <v>-8.4495999999999999E-5</v>
      </c>
      <c r="CX182">
        <v>7.5562999999999997E-4</v>
      </c>
      <c r="CY182">
        <v>-3.5002999999999998E-4</v>
      </c>
      <c r="CZ182">
        <v>-2.0828000000000001E-3</v>
      </c>
      <c r="DA182">
        <v>8.3423000000000004E-4</v>
      </c>
      <c r="DB182">
        <v>5.8592000000000002E-3</v>
      </c>
      <c r="DC182">
        <v>5.3226999999999997E-3</v>
      </c>
      <c r="DD182">
        <v>4.2646000000000003E-3</v>
      </c>
      <c r="DE182">
        <v>2.1519E-3</v>
      </c>
      <c r="DF182">
        <v>1.4372E-3</v>
      </c>
      <c r="DG182">
        <v>1.5077999999999999E-3</v>
      </c>
    </row>
    <row r="227" spans="80:90" x14ac:dyDescent="0.3">
      <c r="CC227">
        <f>CC1</f>
        <v>1</v>
      </c>
      <c r="CD227">
        <f t="shared" ref="CD227:CK227" si="20">CD1</f>
        <v>2</v>
      </c>
      <c r="CE227">
        <f t="shared" si="20"/>
        <v>3</v>
      </c>
      <c r="CF227">
        <f t="shared" si="20"/>
        <v>4</v>
      </c>
      <c r="CG227">
        <f t="shared" si="20"/>
        <v>5</v>
      </c>
      <c r="CH227">
        <f t="shared" si="20"/>
        <v>6</v>
      </c>
      <c r="CI227">
        <f t="shared" si="20"/>
        <v>7</v>
      </c>
      <c r="CJ227">
        <f t="shared" si="20"/>
        <v>8</v>
      </c>
      <c r="CK227">
        <f t="shared" si="20"/>
        <v>9</v>
      </c>
    </row>
    <row r="228" spans="80:90" x14ac:dyDescent="0.3">
      <c r="CB228">
        <f>CN2-$CN$2</f>
        <v>0</v>
      </c>
      <c r="CC228" s="30">
        <v>2.5710999999999999E-19</v>
      </c>
      <c r="CD228" s="30">
        <v>4.7841000000000002E-19</v>
      </c>
      <c r="CE228" s="30">
        <v>5.2491000000000002E-19</v>
      </c>
      <c r="CF228" s="30">
        <v>5.3697000000000002E-19</v>
      </c>
      <c r="CG228" s="30">
        <v>5.7095999999999996E-19</v>
      </c>
      <c r="CH228" s="30">
        <v>5.9378000000000001E-19</v>
      </c>
      <c r="CI228" s="30">
        <v>6.1418000000000001E-19</v>
      </c>
      <c r="CJ228" s="30">
        <v>4.5165999999999995E-19</v>
      </c>
      <c r="CK228" s="30">
        <v>2.2487000000000001E-19</v>
      </c>
      <c r="CL228" s="30"/>
    </row>
    <row r="229" spans="80:90" x14ac:dyDescent="0.3">
      <c r="CB229">
        <f t="shared" ref="CB229:CB248" si="21">CN3-$CN$2</f>
        <v>97.581977844238196</v>
      </c>
      <c r="CC229" s="30">
        <v>7.8897E-6</v>
      </c>
      <c r="CD229" s="30">
        <v>2.0216000000000001E-5</v>
      </c>
      <c r="CE229" s="30">
        <v>1.9006999999999999E-5</v>
      </c>
      <c r="CF229" s="30">
        <v>1.8532000000000001E-5</v>
      </c>
      <c r="CG229" s="30">
        <v>1.6974999999999999E-5</v>
      </c>
      <c r="CH229" s="30">
        <v>1.5835E-5</v>
      </c>
      <c r="CI229" s="30">
        <v>1.4609E-5</v>
      </c>
      <c r="CJ229" s="30">
        <v>1.224E-5</v>
      </c>
      <c r="CK229" s="30">
        <v>8.9848000000000008E-6</v>
      </c>
      <c r="CL229" s="30"/>
    </row>
    <row r="230" spans="80:90" x14ac:dyDescent="0.3">
      <c r="CB230">
        <f t="shared" si="21"/>
        <v>193.3963623046867</v>
      </c>
      <c r="CC230" s="30">
        <v>1.5509999999999999E-5</v>
      </c>
      <c r="CD230" s="30">
        <v>4.0188999999999998E-5</v>
      </c>
      <c r="CE230" s="30">
        <v>3.7069E-5</v>
      </c>
      <c r="CF230" s="30">
        <v>3.5976999999999998E-5</v>
      </c>
      <c r="CG230" s="30">
        <v>3.2509000000000003E-5</v>
      </c>
      <c r="CH230" s="30">
        <v>3.0139000000000001E-5</v>
      </c>
      <c r="CI230" s="30">
        <v>2.7472999999999999E-5</v>
      </c>
      <c r="CJ230" s="30">
        <v>2.2673000000000001E-5</v>
      </c>
      <c r="CK230" s="30">
        <v>1.7365000000000001E-5</v>
      </c>
      <c r="CL230" s="30"/>
    </row>
    <row r="231" spans="80:90" x14ac:dyDescent="0.3">
      <c r="CB231">
        <f t="shared" si="21"/>
        <v>287.25823974609369</v>
      </c>
      <c r="CC231" s="30">
        <v>2.2019999999999999E-5</v>
      </c>
      <c r="CD231" s="30">
        <v>5.8357999999999999E-5</v>
      </c>
      <c r="CE231" s="30">
        <v>5.4048999999999997E-5</v>
      </c>
      <c r="CF231" s="30">
        <v>5.2426000000000003E-5</v>
      </c>
      <c r="CG231" s="30">
        <v>4.7024000000000002E-5</v>
      </c>
      <c r="CH231" s="30">
        <v>4.3850000000000002E-5</v>
      </c>
      <c r="CI231" s="30">
        <v>4.0315000000000003E-5</v>
      </c>
      <c r="CJ231" s="30">
        <v>3.3049999999999997E-5</v>
      </c>
      <c r="CK231" s="30">
        <v>2.4794E-5</v>
      </c>
    </row>
    <row r="232" spans="80:90" x14ac:dyDescent="0.3">
      <c r="CB232">
        <f t="shared" si="21"/>
        <v>377.92770385742068</v>
      </c>
      <c r="CC232" s="30">
        <v>2.8724000000000001E-5</v>
      </c>
      <c r="CD232" s="30">
        <v>7.6994000000000002E-5</v>
      </c>
      <c r="CE232" s="30">
        <v>7.1134E-5</v>
      </c>
      <c r="CF232" s="30">
        <v>6.8882999999999998E-5</v>
      </c>
      <c r="CG232" s="30">
        <v>6.1687999999999996E-5</v>
      </c>
      <c r="CH232" s="30">
        <v>5.7386000000000002E-5</v>
      </c>
      <c r="CI232" s="30">
        <v>5.2423000000000003E-5</v>
      </c>
      <c r="CJ232" s="30">
        <v>4.3253000000000001E-5</v>
      </c>
      <c r="CK232" s="30">
        <v>3.3127999999999999E-5</v>
      </c>
    </row>
    <row r="233" spans="80:90" x14ac:dyDescent="0.3">
      <c r="CB233">
        <f t="shared" si="21"/>
        <v>465.46820068359369</v>
      </c>
      <c r="CC233" s="30">
        <v>3.5064999999999997E-5</v>
      </c>
      <c r="CD233" s="30">
        <v>9.4458999999999998E-5</v>
      </c>
      <c r="CE233" s="30">
        <v>8.7393999999999997E-5</v>
      </c>
      <c r="CF233" s="30">
        <v>8.4751000000000002E-5</v>
      </c>
      <c r="CG233" s="30">
        <v>7.5767999999999997E-5</v>
      </c>
      <c r="CH233" s="30">
        <v>7.0260999999999997E-5</v>
      </c>
      <c r="CI233" s="30">
        <v>6.4162E-5</v>
      </c>
      <c r="CJ233" s="30">
        <v>5.2938E-5</v>
      </c>
      <c r="CK233" s="30">
        <v>4.0473999999999999E-5</v>
      </c>
    </row>
    <row r="234" spans="80:90" x14ac:dyDescent="0.3">
      <c r="CB234">
        <f t="shared" si="21"/>
        <v>550.02441406249977</v>
      </c>
      <c r="CC234" s="30">
        <v>4.0778999999999997E-5</v>
      </c>
      <c r="CD234">
        <v>1.1137E-4</v>
      </c>
      <c r="CE234">
        <v>1.0307E-4</v>
      </c>
      <c r="CF234">
        <v>1E-4</v>
      </c>
      <c r="CG234" s="30">
        <v>8.9717999999999997E-5</v>
      </c>
      <c r="CH234" s="30">
        <v>8.3567999999999997E-5</v>
      </c>
      <c r="CI234" s="30">
        <v>7.6748000000000004E-5</v>
      </c>
      <c r="CJ234" s="30">
        <v>6.3183999999999997E-5</v>
      </c>
      <c r="CK234" s="30">
        <v>4.8368999999999997E-5</v>
      </c>
    </row>
    <row r="235" spans="80:90" x14ac:dyDescent="0.3">
      <c r="CB235">
        <f t="shared" si="21"/>
        <v>632.4448852539067</v>
      </c>
      <c r="CC235" s="30">
        <v>4.5667000000000002E-5</v>
      </c>
      <c r="CD235">
        <v>1.2677000000000001E-4</v>
      </c>
      <c r="CE235">
        <v>1.1773E-4</v>
      </c>
      <c r="CF235">
        <v>1.1424E-4</v>
      </c>
      <c r="CG235">
        <v>1.0236E-4</v>
      </c>
      <c r="CH235" s="30">
        <v>9.5309999999999994E-5</v>
      </c>
      <c r="CI235" s="30">
        <v>8.7163999999999994E-5</v>
      </c>
      <c r="CJ235" s="30">
        <v>7.1860000000000007E-5</v>
      </c>
      <c r="CK235" s="30">
        <v>5.5346000000000002E-5</v>
      </c>
    </row>
    <row r="236" spans="80:90" x14ac:dyDescent="0.3">
      <c r="CB236">
        <f t="shared" si="21"/>
        <v>712.90246582031273</v>
      </c>
      <c r="CC236" s="30">
        <v>5.1298000000000003E-5</v>
      </c>
      <c r="CD236">
        <v>1.4296999999999999E-4</v>
      </c>
      <c r="CE236">
        <v>1.3247000000000001E-4</v>
      </c>
      <c r="CF236">
        <v>1.2829000000000001E-4</v>
      </c>
      <c r="CG236">
        <v>1.1419E-4</v>
      </c>
      <c r="CH236">
        <v>1.0626E-4</v>
      </c>
      <c r="CI236" s="30">
        <v>9.7484000000000004E-5</v>
      </c>
      <c r="CJ236" s="30">
        <v>8.0687999999999997E-5</v>
      </c>
      <c r="CK236" s="30">
        <v>6.1669999999999997E-5</v>
      </c>
    </row>
    <row r="237" spans="80:90" x14ac:dyDescent="0.3">
      <c r="CB237">
        <f t="shared" si="21"/>
        <v>790.67840576171875</v>
      </c>
      <c r="CC237" s="30">
        <v>5.5350999999999999E-5</v>
      </c>
      <c r="CD237">
        <v>1.5714E-4</v>
      </c>
      <c r="CE237">
        <v>1.4600999999999999E-4</v>
      </c>
      <c r="CF237">
        <v>1.4168000000000001E-4</v>
      </c>
      <c r="CG237">
        <v>1.2658999999999999E-4</v>
      </c>
      <c r="CH237">
        <v>1.1769000000000001E-4</v>
      </c>
      <c r="CI237">
        <v>1.0776E-4</v>
      </c>
      <c r="CJ237" s="30">
        <v>8.8838000000000006E-5</v>
      </c>
      <c r="CK237" s="30">
        <v>6.7886999999999996E-5</v>
      </c>
    </row>
    <row r="238" spans="80:90" x14ac:dyDescent="0.3">
      <c r="CB238">
        <f t="shared" si="21"/>
        <v>867.17840576171875</v>
      </c>
      <c r="CC238" s="30">
        <v>5.9879E-5</v>
      </c>
      <c r="CD238">
        <v>1.7238E-4</v>
      </c>
      <c r="CE238">
        <v>1.605E-4</v>
      </c>
      <c r="CF238">
        <v>1.5569999999999999E-4</v>
      </c>
      <c r="CG238">
        <v>1.3927000000000001E-4</v>
      </c>
      <c r="CH238">
        <v>1.2951E-4</v>
      </c>
      <c r="CI238">
        <v>1.1834E-4</v>
      </c>
      <c r="CJ238" s="30">
        <v>9.6991999999999996E-5</v>
      </c>
      <c r="CK238" s="30">
        <v>7.4214999999999993E-5</v>
      </c>
    </row>
    <row r="239" spans="80:90" x14ac:dyDescent="0.3">
      <c r="CB239">
        <f t="shared" si="21"/>
        <v>942.03100585937477</v>
      </c>
      <c r="CC239" s="30">
        <v>6.4863999999999994E-5</v>
      </c>
      <c r="CD239">
        <v>1.8730999999999999E-4</v>
      </c>
      <c r="CE239">
        <v>1.738E-4</v>
      </c>
      <c r="CF239">
        <v>1.6835999999999999E-4</v>
      </c>
      <c r="CG239">
        <v>1.4995000000000001E-4</v>
      </c>
      <c r="CH239">
        <v>1.3941E-4</v>
      </c>
      <c r="CI239">
        <v>1.2760000000000001E-4</v>
      </c>
      <c r="CJ239">
        <v>1.0504E-4</v>
      </c>
      <c r="CK239" s="30">
        <v>8.0668999999999996E-5</v>
      </c>
    </row>
    <row r="240" spans="80:90" x14ac:dyDescent="0.3">
      <c r="CB240">
        <f t="shared" si="21"/>
        <v>1015.0415039062498</v>
      </c>
      <c r="CC240" s="30">
        <v>6.9907999999999995E-5</v>
      </c>
      <c r="CD240">
        <v>2.0258E-4</v>
      </c>
      <c r="CE240">
        <v>1.8788999999999999E-4</v>
      </c>
      <c r="CF240">
        <v>1.8217E-4</v>
      </c>
      <c r="CG240">
        <v>1.6263000000000001E-4</v>
      </c>
      <c r="CH240">
        <v>1.5113E-4</v>
      </c>
      <c r="CI240">
        <v>1.3815E-4</v>
      </c>
      <c r="CJ240">
        <v>1.1364E-4</v>
      </c>
      <c r="CK240" s="30">
        <v>8.7347000000000002E-5</v>
      </c>
    </row>
    <row r="241" spans="80:89" x14ac:dyDescent="0.3">
      <c r="CB241">
        <f t="shared" si="21"/>
        <v>1084.8399047851588</v>
      </c>
      <c r="CC241" s="30">
        <v>7.4578000000000003E-5</v>
      </c>
      <c r="CD241">
        <v>2.1725999999999999E-4</v>
      </c>
      <c r="CE241">
        <v>2.0169E-4</v>
      </c>
      <c r="CF241">
        <v>1.9552E-4</v>
      </c>
      <c r="CG241">
        <v>1.7432E-4</v>
      </c>
      <c r="CH241">
        <v>1.6186E-4</v>
      </c>
      <c r="CI241">
        <v>1.4807000000000001E-4</v>
      </c>
      <c r="CJ241">
        <v>1.2213999999999999E-4</v>
      </c>
      <c r="CK241" s="30">
        <v>9.3913999999999996E-5</v>
      </c>
    </row>
    <row r="242" spans="80:89" x14ac:dyDescent="0.3">
      <c r="CB242">
        <f t="shared" si="21"/>
        <v>1153.7921752929688</v>
      </c>
      <c r="CC242" s="30">
        <v>7.9049999999999997E-5</v>
      </c>
      <c r="CD242">
        <v>2.3169999999999999E-4</v>
      </c>
      <c r="CE242">
        <v>2.1505E-4</v>
      </c>
      <c r="CF242">
        <v>2.0845999999999999E-4</v>
      </c>
      <c r="CG242">
        <v>1.8569999999999999E-4</v>
      </c>
      <c r="CH242">
        <v>1.7264E-4</v>
      </c>
      <c r="CI242">
        <v>1.5799999999999999E-4</v>
      </c>
      <c r="CJ242">
        <v>1.2997E-4</v>
      </c>
      <c r="CK242">
        <v>1.0004E-4</v>
      </c>
    </row>
    <row r="243" spans="80:89" x14ac:dyDescent="0.3">
      <c r="CB243">
        <f t="shared" si="21"/>
        <v>1220.3701782226588</v>
      </c>
      <c r="CC243" s="30">
        <v>8.2385000000000005E-5</v>
      </c>
      <c r="CD243">
        <v>2.4454000000000001E-4</v>
      </c>
      <c r="CE243">
        <v>2.2683999999999999E-4</v>
      </c>
      <c r="CF243">
        <v>2.1999000000000001E-4</v>
      </c>
      <c r="CG243">
        <v>1.9619E-4</v>
      </c>
      <c r="CH243">
        <v>1.8212E-4</v>
      </c>
      <c r="CI243">
        <v>1.6656E-4</v>
      </c>
      <c r="CJ243">
        <v>1.3732999999999999E-4</v>
      </c>
      <c r="CK243">
        <v>1.0569999999999999E-4</v>
      </c>
    </row>
    <row r="244" spans="80:89" x14ac:dyDescent="0.3">
      <c r="CB244">
        <f t="shared" si="21"/>
        <v>1285.3093872070287</v>
      </c>
      <c r="CC244" s="30">
        <v>8.3244000000000005E-5</v>
      </c>
      <c r="CD244">
        <v>2.5503E-4</v>
      </c>
      <c r="CE244">
        <v>2.3662999999999999E-4</v>
      </c>
      <c r="CF244">
        <v>2.2944E-4</v>
      </c>
      <c r="CG244">
        <v>2.0489E-4</v>
      </c>
      <c r="CH244">
        <v>1.9029999999999999E-4</v>
      </c>
      <c r="CI244">
        <v>1.7389E-4</v>
      </c>
      <c r="CJ244">
        <v>1.4286E-4</v>
      </c>
      <c r="CK244">
        <v>1.102E-4</v>
      </c>
    </row>
    <row r="245" spans="80:89" x14ac:dyDescent="0.3">
      <c r="CB245">
        <f t="shared" si="21"/>
        <v>1348.2653198242188</v>
      </c>
      <c r="CC245" s="30">
        <v>8.4744E-5</v>
      </c>
      <c r="CD245">
        <v>2.6498E-4</v>
      </c>
      <c r="CE245">
        <v>2.4594999999999999E-4</v>
      </c>
      <c r="CF245">
        <v>2.3854E-4</v>
      </c>
      <c r="CG245">
        <v>2.1288000000000001E-4</v>
      </c>
      <c r="CH245">
        <v>1.9780000000000001E-4</v>
      </c>
      <c r="CI245">
        <v>1.8087999999999999E-4</v>
      </c>
      <c r="CJ245">
        <v>1.4886000000000001E-4</v>
      </c>
      <c r="CK245">
        <v>1.1453E-4</v>
      </c>
    </row>
    <row r="246" spans="80:89" x14ac:dyDescent="0.3">
      <c r="CB246">
        <f t="shared" si="21"/>
        <v>1407.5834350585887</v>
      </c>
      <c r="CC246" s="30">
        <v>8.6484999999999996E-5</v>
      </c>
      <c r="CD246">
        <v>2.7515999999999999E-4</v>
      </c>
      <c r="CE246">
        <v>2.5558999999999998E-4</v>
      </c>
      <c r="CF246">
        <v>2.4778000000000002E-4</v>
      </c>
      <c r="CG246">
        <v>2.208E-4</v>
      </c>
      <c r="CH246">
        <v>2.0535E-4</v>
      </c>
      <c r="CI246">
        <v>1.8803E-4</v>
      </c>
      <c r="CJ246">
        <v>1.5431E-4</v>
      </c>
      <c r="CK246">
        <v>1.1851E-4</v>
      </c>
    </row>
    <row r="247" spans="80:89" x14ac:dyDescent="0.3">
      <c r="CB247">
        <f t="shared" si="21"/>
        <v>1465.5474243164088</v>
      </c>
      <c r="CC247" s="30">
        <v>8.7414E-5</v>
      </c>
      <c r="CD247">
        <v>2.8378000000000002E-4</v>
      </c>
      <c r="CE247">
        <v>2.6354999999999998E-4</v>
      </c>
      <c r="CF247">
        <v>2.5552000000000002E-4</v>
      </c>
      <c r="CG247">
        <v>2.2796000000000001E-4</v>
      </c>
      <c r="CH247">
        <v>2.1175E-4</v>
      </c>
      <c r="CI247">
        <v>1.9327E-4</v>
      </c>
      <c r="CJ247">
        <v>1.5878999999999999E-4</v>
      </c>
      <c r="CK247">
        <v>1.2240999999999999E-4</v>
      </c>
    </row>
    <row r="248" spans="80:89" x14ac:dyDescent="0.3">
      <c r="CB248">
        <f t="shared" si="21"/>
        <v>1512.3051147460988</v>
      </c>
      <c r="CC248" s="30">
        <v>8.8060999999999996E-5</v>
      </c>
      <c r="CD248">
        <v>2.9095E-4</v>
      </c>
      <c r="CE248">
        <v>2.7029000000000002E-4</v>
      </c>
      <c r="CF248">
        <v>2.6209999999999997E-4</v>
      </c>
      <c r="CG248">
        <v>2.3347999999999999E-4</v>
      </c>
      <c r="CH248">
        <v>2.1694999999999999E-4</v>
      </c>
      <c r="CI248">
        <v>1.9858000000000001E-4</v>
      </c>
      <c r="CJ248">
        <v>1.6349999999999999E-4</v>
      </c>
      <c r="CK248">
        <v>1.2566000000000001E-4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B0F-2C7D-4DC0-97A9-1EC40427AF87}">
  <dimension ref="A1:C368"/>
  <sheetViews>
    <sheetView workbookViewId="0">
      <selection activeCell="C23" sqref="A2:C23"/>
    </sheetView>
  </sheetViews>
  <sheetFormatPr defaultRowHeight="14.4" x14ac:dyDescent="0.3"/>
  <cols>
    <col min="1" max="1" width="19.77734375" bestFit="1" customWidth="1"/>
    <col min="2" max="2" width="19.44140625" bestFit="1" customWidth="1"/>
    <col min="3" max="3" width="17.77734375" bestFit="1" customWidth="1"/>
  </cols>
  <sheetData>
    <row r="1" spans="1:3" x14ac:dyDescent="0.3">
      <c r="A1" t="s">
        <v>79</v>
      </c>
      <c r="B1" t="s">
        <v>80</v>
      </c>
      <c r="C1" t="s">
        <v>81</v>
      </c>
    </row>
    <row r="2" spans="1:3" x14ac:dyDescent="0.3">
      <c r="A2" s="40" t="s">
        <v>82</v>
      </c>
      <c r="B2" s="40" t="s">
        <v>83</v>
      </c>
      <c r="C2" s="40" t="s">
        <v>84</v>
      </c>
    </row>
    <row r="3" spans="1:3" x14ac:dyDescent="0.3">
      <c r="A3" s="40" t="s">
        <v>85</v>
      </c>
      <c r="B3" s="40" t="s">
        <v>86</v>
      </c>
      <c r="C3" s="40" t="s">
        <v>87</v>
      </c>
    </row>
    <row r="4" spans="1:3" x14ac:dyDescent="0.3">
      <c r="A4" s="40" t="s">
        <v>88</v>
      </c>
      <c r="B4" s="40" t="s">
        <v>89</v>
      </c>
      <c r="C4" s="40" t="s">
        <v>90</v>
      </c>
    </row>
    <row r="5" spans="1:3" x14ac:dyDescent="0.3">
      <c r="A5" s="40" t="s">
        <v>91</v>
      </c>
      <c r="B5" s="40" t="s">
        <v>92</v>
      </c>
      <c r="C5" s="40" t="s">
        <v>93</v>
      </c>
    </row>
    <row r="6" spans="1:3" x14ac:dyDescent="0.3">
      <c r="A6" s="40" t="s">
        <v>94</v>
      </c>
      <c r="B6" s="40" t="s">
        <v>95</v>
      </c>
      <c r="C6" s="40" t="s">
        <v>96</v>
      </c>
    </row>
    <row r="7" spans="1:3" x14ac:dyDescent="0.3">
      <c r="A7" s="40" t="s">
        <v>97</v>
      </c>
      <c r="B7" s="40" t="s">
        <v>98</v>
      </c>
      <c r="C7" s="40" t="s">
        <v>99</v>
      </c>
    </row>
    <row r="8" spans="1:3" x14ac:dyDescent="0.3">
      <c r="A8" s="40" t="s">
        <v>100</v>
      </c>
      <c r="B8" s="40" t="s">
        <v>101</v>
      </c>
      <c r="C8" s="40" t="s">
        <v>102</v>
      </c>
    </row>
    <row r="9" spans="1:3" x14ac:dyDescent="0.3">
      <c r="A9" s="40" t="s">
        <v>103</v>
      </c>
      <c r="B9" s="40" t="s">
        <v>104</v>
      </c>
      <c r="C9" s="40" t="s">
        <v>105</v>
      </c>
    </row>
    <row r="10" spans="1:3" x14ac:dyDescent="0.3">
      <c r="A10" s="40" t="s">
        <v>106</v>
      </c>
      <c r="B10" s="40" t="s">
        <v>107</v>
      </c>
      <c r="C10" s="40" t="s">
        <v>108</v>
      </c>
    </row>
    <row r="11" spans="1:3" x14ac:dyDescent="0.3">
      <c r="A11" s="40" t="s">
        <v>109</v>
      </c>
      <c r="B11" s="40" t="s">
        <v>110</v>
      </c>
      <c r="C11" s="40" t="s">
        <v>111</v>
      </c>
    </row>
    <row r="12" spans="1:3" x14ac:dyDescent="0.3">
      <c r="A12" s="40" t="s">
        <v>112</v>
      </c>
      <c r="B12" s="40" t="s">
        <v>113</v>
      </c>
      <c r="C12" s="40" t="s">
        <v>114</v>
      </c>
    </row>
    <row r="13" spans="1:3" x14ac:dyDescent="0.3">
      <c r="A13" s="40" t="s">
        <v>115</v>
      </c>
      <c r="B13" s="40" t="s">
        <v>116</v>
      </c>
      <c r="C13" s="40" t="s">
        <v>117</v>
      </c>
    </row>
    <row r="14" spans="1:3" x14ac:dyDescent="0.3">
      <c r="A14" s="40" t="s">
        <v>118</v>
      </c>
      <c r="B14" s="40" t="s">
        <v>119</v>
      </c>
      <c r="C14" s="40" t="s">
        <v>120</v>
      </c>
    </row>
    <row r="15" spans="1:3" x14ac:dyDescent="0.3">
      <c r="A15" s="40" t="s">
        <v>121</v>
      </c>
      <c r="B15" s="40" t="s">
        <v>122</v>
      </c>
      <c r="C15" s="40" t="s">
        <v>123</v>
      </c>
    </row>
    <row r="16" spans="1:3" x14ac:dyDescent="0.3">
      <c r="A16" s="40" t="s">
        <v>124</v>
      </c>
      <c r="B16" s="40" t="s">
        <v>125</v>
      </c>
      <c r="C16" s="40" t="s">
        <v>126</v>
      </c>
    </row>
    <row r="17" spans="1:3" x14ac:dyDescent="0.3">
      <c r="A17" s="40" t="s">
        <v>127</v>
      </c>
      <c r="B17" s="40" t="s">
        <v>128</v>
      </c>
      <c r="C17" s="40" t="s">
        <v>129</v>
      </c>
    </row>
    <row r="18" spans="1:3" x14ac:dyDescent="0.3">
      <c r="A18" s="40" t="s">
        <v>130</v>
      </c>
      <c r="B18" s="40" t="s">
        <v>131</v>
      </c>
      <c r="C18" s="40" t="s">
        <v>132</v>
      </c>
    </row>
    <row r="19" spans="1:3" x14ac:dyDescent="0.3">
      <c r="A19" s="40" t="s">
        <v>133</v>
      </c>
      <c r="B19" s="40" t="s">
        <v>134</v>
      </c>
      <c r="C19" s="40" t="s">
        <v>135</v>
      </c>
    </row>
    <row r="20" spans="1:3" x14ac:dyDescent="0.3">
      <c r="A20" s="40" t="s">
        <v>136</v>
      </c>
      <c r="B20" s="40" t="s">
        <v>137</v>
      </c>
      <c r="C20" s="40" t="s">
        <v>138</v>
      </c>
    </row>
    <row r="21" spans="1:3" x14ac:dyDescent="0.3">
      <c r="A21" s="40" t="s">
        <v>139</v>
      </c>
      <c r="B21" s="40" t="s">
        <v>140</v>
      </c>
      <c r="C21" s="40" t="s">
        <v>141</v>
      </c>
    </row>
    <row r="22" spans="1:3" x14ac:dyDescent="0.3">
      <c r="A22" s="40" t="s">
        <v>142</v>
      </c>
      <c r="B22" s="40" t="s">
        <v>143</v>
      </c>
      <c r="C22" s="40" t="s">
        <v>144</v>
      </c>
    </row>
    <row r="23" spans="1:3" x14ac:dyDescent="0.3">
      <c r="A23" s="40" t="s">
        <v>145</v>
      </c>
      <c r="B23" s="40" t="s">
        <v>146</v>
      </c>
      <c r="C23" s="40" t="s">
        <v>147</v>
      </c>
    </row>
    <row r="24" spans="1:3" x14ac:dyDescent="0.3">
      <c r="A24" s="40" t="s">
        <v>148</v>
      </c>
      <c r="B24" s="40" t="s">
        <v>149</v>
      </c>
      <c r="C24" s="40" t="s">
        <v>150</v>
      </c>
    </row>
    <row r="25" spans="1:3" x14ac:dyDescent="0.3">
      <c r="A25" s="40" t="s">
        <v>151</v>
      </c>
      <c r="B25" s="40" t="s">
        <v>152</v>
      </c>
      <c r="C25" s="40" t="s">
        <v>153</v>
      </c>
    </row>
    <row r="26" spans="1:3" x14ac:dyDescent="0.3">
      <c r="A26" s="40" t="s">
        <v>154</v>
      </c>
      <c r="B26" s="40" t="s">
        <v>155</v>
      </c>
      <c r="C26" s="40" t="s">
        <v>156</v>
      </c>
    </row>
    <row r="27" spans="1:3" x14ac:dyDescent="0.3">
      <c r="A27" s="40" t="s">
        <v>157</v>
      </c>
      <c r="B27" s="40" t="s">
        <v>158</v>
      </c>
      <c r="C27" s="40" t="s">
        <v>159</v>
      </c>
    </row>
    <row r="28" spans="1:3" x14ac:dyDescent="0.3">
      <c r="A28" s="40" t="s">
        <v>160</v>
      </c>
      <c r="B28" s="40" t="s">
        <v>161</v>
      </c>
      <c r="C28" s="40" t="s">
        <v>162</v>
      </c>
    </row>
    <row r="29" spans="1:3" x14ac:dyDescent="0.3">
      <c r="A29" s="40" t="s">
        <v>163</v>
      </c>
      <c r="B29" s="40" t="s">
        <v>164</v>
      </c>
      <c r="C29" s="40" t="s">
        <v>165</v>
      </c>
    </row>
    <row r="30" spans="1:3" x14ac:dyDescent="0.3">
      <c r="A30" s="40" t="s">
        <v>166</v>
      </c>
      <c r="B30" s="40" t="s">
        <v>167</v>
      </c>
      <c r="C30" s="40" t="s">
        <v>168</v>
      </c>
    </row>
    <row r="31" spans="1:3" x14ac:dyDescent="0.3">
      <c r="A31" s="40" t="s">
        <v>169</v>
      </c>
      <c r="B31" s="40" t="s">
        <v>170</v>
      </c>
      <c r="C31" s="40" t="s">
        <v>171</v>
      </c>
    </row>
    <row r="32" spans="1:3" x14ac:dyDescent="0.3">
      <c r="A32" s="40" t="s">
        <v>172</v>
      </c>
      <c r="B32" s="40" t="s">
        <v>173</v>
      </c>
      <c r="C32" s="40" t="s">
        <v>174</v>
      </c>
    </row>
    <row r="33" spans="1:3" x14ac:dyDescent="0.3">
      <c r="A33" s="40" t="s">
        <v>175</v>
      </c>
      <c r="B33" s="40" t="s">
        <v>176</v>
      </c>
      <c r="C33" s="40" t="s">
        <v>177</v>
      </c>
    </row>
    <row r="34" spans="1:3" x14ac:dyDescent="0.3">
      <c r="A34" s="40" t="s">
        <v>178</v>
      </c>
      <c r="B34" s="40" t="s">
        <v>179</v>
      </c>
      <c r="C34" s="40" t="s">
        <v>180</v>
      </c>
    </row>
    <row r="35" spans="1:3" x14ac:dyDescent="0.3">
      <c r="A35" s="40" t="s">
        <v>181</v>
      </c>
      <c r="B35" s="40" t="s">
        <v>182</v>
      </c>
      <c r="C35" s="40" t="s">
        <v>183</v>
      </c>
    </row>
    <row r="36" spans="1:3" x14ac:dyDescent="0.3">
      <c r="A36" s="40" t="s">
        <v>184</v>
      </c>
      <c r="B36" s="40" t="s">
        <v>185</v>
      </c>
      <c r="C36" s="40" t="s">
        <v>186</v>
      </c>
    </row>
    <row r="37" spans="1:3" x14ac:dyDescent="0.3">
      <c r="A37" s="40" t="s">
        <v>187</v>
      </c>
      <c r="B37" s="40" t="s">
        <v>188</v>
      </c>
      <c r="C37" s="40" t="s">
        <v>189</v>
      </c>
    </row>
    <row r="38" spans="1:3" x14ac:dyDescent="0.3">
      <c r="A38" s="40" t="s">
        <v>190</v>
      </c>
      <c r="B38" s="40" t="s">
        <v>191</v>
      </c>
      <c r="C38" s="40" t="s">
        <v>192</v>
      </c>
    </row>
    <row r="39" spans="1:3" x14ac:dyDescent="0.3">
      <c r="A39" s="40" t="s">
        <v>193</v>
      </c>
      <c r="B39" s="40" t="s">
        <v>194</v>
      </c>
      <c r="C39" s="40" t="s">
        <v>195</v>
      </c>
    </row>
    <row r="40" spans="1:3" x14ac:dyDescent="0.3">
      <c r="A40" s="40" t="s">
        <v>196</v>
      </c>
      <c r="B40" s="40" t="s">
        <v>197</v>
      </c>
      <c r="C40" s="40" t="s">
        <v>198</v>
      </c>
    </row>
    <row r="41" spans="1:3" x14ac:dyDescent="0.3">
      <c r="A41" s="40" t="s">
        <v>199</v>
      </c>
      <c r="B41" s="40" t="s">
        <v>200</v>
      </c>
      <c r="C41" s="40" t="s">
        <v>201</v>
      </c>
    </row>
    <row r="42" spans="1:3" x14ac:dyDescent="0.3">
      <c r="A42" s="40" t="s">
        <v>202</v>
      </c>
      <c r="B42" s="40" t="s">
        <v>203</v>
      </c>
      <c r="C42" s="40" t="s">
        <v>204</v>
      </c>
    </row>
    <row r="43" spans="1:3" x14ac:dyDescent="0.3">
      <c r="A43" s="40" t="s">
        <v>205</v>
      </c>
      <c r="B43" s="40" t="s">
        <v>206</v>
      </c>
      <c r="C43" s="40" t="s">
        <v>207</v>
      </c>
    </row>
    <row r="44" spans="1:3" x14ac:dyDescent="0.3">
      <c r="A44" s="40" t="s">
        <v>208</v>
      </c>
      <c r="B44" s="40" t="s">
        <v>209</v>
      </c>
      <c r="C44" s="40" t="s">
        <v>210</v>
      </c>
    </row>
    <row r="45" spans="1:3" x14ac:dyDescent="0.3">
      <c r="A45" s="40" t="s">
        <v>211</v>
      </c>
      <c r="B45" s="40" t="s">
        <v>212</v>
      </c>
      <c r="C45" s="40" t="s">
        <v>213</v>
      </c>
    </row>
    <row r="46" spans="1:3" x14ac:dyDescent="0.3">
      <c r="A46" s="40" t="s">
        <v>214</v>
      </c>
      <c r="B46" s="40" t="s">
        <v>215</v>
      </c>
      <c r="C46" s="40" t="s">
        <v>216</v>
      </c>
    </row>
    <row r="47" spans="1:3" x14ac:dyDescent="0.3">
      <c r="A47" s="40" t="s">
        <v>217</v>
      </c>
      <c r="B47" s="40" t="s">
        <v>218</v>
      </c>
      <c r="C47" s="40" t="s">
        <v>219</v>
      </c>
    </row>
    <row r="48" spans="1:3" x14ac:dyDescent="0.3">
      <c r="A48" s="40" t="s">
        <v>220</v>
      </c>
      <c r="B48" s="40" t="s">
        <v>221</v>
      </c>
      <c r="C48" s="40" t="s">
        <v>222</v>
      </c>
    </row>
    <row r="49" spans="1:3" x14ac:dyDescent="0.3">
      <c r="A49" s="40" t="s">
        <v>223</v>
      </c>
      <c r="B49" s="40" t="s">
        <v>224</v>
      </c>
      <c r="C49" s="40" t="s">
        <v>225</v>
      </c>
    </row>
    <row r="50" spans="1:3" x14ac:dyDescent="0.3">
      <c r="A50" s="40" t="s">
        <v>226</v>
      </c>
      <c r="B50" s="40" t="s">
        <v>227</v>
      </c>
      <c r="C50" s="40" t="s">
        <v>228</v>
      </c>
    </row>
    <row r="51" spans="1:3" x14ac:dyDescent="0.3">
      <c r="A51" s="40" t="s">
        <v>229</v>
      </c>
      <c r="B51" s="40" t="s">
        <v>230</v>
      </c>
      <c r="C51" s="40" t="s">
        <v>231</v>
      </c>
    </row>
    <row r="52" spans="1:3" x14ac:dyDescent="0.3">
      <c r="A52" s="40" t="s">
        <v>232</v>
      </c>
      <c r="B52" s="40" t="s">
        <v>233</v>
      </c>
      <c r="C52" s="40" t="s">
        <v>234</v>
      </c>
    </row>
    <row r="53" spans="1:3" x14ac:dyDescent="0.3">
      <c r="A53" s="40" t="s">
        <v>235</v>
      </c>
      <c r="B53" s="40" t="s">
        <v>236</v>
      </c>
      <c r="C53" s="40" t="s">
        <v>237</v>
      </c>
    </row>
    <row r="54" spans="1:3" x14ac:dyDescent="0.3">
      <c r="A54" s="40" t="s">
        <v>238</v>
      </c>
      <c r="B54" s="40" t="s">
        <v>239</v>
      </c>
      <c r="C54" s="40" t="s">
        <v>240</v>
      </c>
    </row>
    <row r="55" spans="1:3" x14ac:dyDescent="0.3">
      <c r="A55" s="40" t="s">
        <v>241</v>
      </c>
      <c r="B55" s="40" t="s">
        <v>242</v>
      </c>
      <c r="C55" s="40" t="s">
        <v>243</v>
      </c>
    </row>
    <row r="56" spans="1:3" x14ac:dyDescent="0.3">
      <c r="A56" s="40" t="s">
        <v>244</v>
      </c>
      <c r="B56" s="40" t="s">
        <v>245</v>
      </c>
      <c r="C56" s="40" t="s">
        <v>246</v>
      </c>
    </row>
    <row r="57" spans="1:3" x14ac:dyDescent="0.3">
      <c r="A57" s="40" t="s">
        <v>247</v>
      </c>
      <c r="B57" s="40" t="s">
        <v>248</v>
      </c>
      <c r="C57" s="40" t="s">
        <v>249</v>
      </c>
    </row>
    <row r="58" spans="1:3" x14ac:dyDescent="0.3">
      <c r="A58" s="40" t="s">
        <v>250</v>
      </c>
      <c r="B58" s="40" t="s">
        <v>251</v>
      </c>
      <c r="C58" s="40" t="s">
        <v>252</v>
      </c>
    </row>
    <row r="59" spans="1:3" x14ac:dyDescent="0.3">
      <c r="A59" s="40" t="s">
        <v>253</v>
      </c>
      <c r="B59" s="40" t="s">
        <v>254</v>
      </c>
      <c r="C59" s="40" t="s">
        <v>255</v>
      </c>
    </row>
    <row r="60" spans="1:3" x14ac:dyDescent="0.3">
      <c r="A60" s="40" t="s">
        <v>256</v>
      </c>
      <c r="B60" s="40" t="s">
        <v>257</v>
      </c>
      <c r="C60" s="40" t="s">
        <v>258</v>
      </c>
    </row>
    <row r="61" spans="1:3" x14ac:dyDescent="0.3">
      <c r="A61" s="40" t="s">
        <v>259</v>
      </c>
      <c r="B61" s="40" t="s">
        <v>260</v>
      </c>
      <c r="C61" s="40" t="s">
        <v>261</v>
      </c>
    </row>
    <row r="62" spans="1:3" x14ac:dyDescent="0.3">
      <c r="A62" s="40" t="s">
        <v>262</v>
      </c>
      <c r="B62" s="40" t="s">
        <v>263</v>
      </c>
      <c r="C62" s="40" t="s">
        <v>264</v>
      </c>
    </row>
    <row r="63" spans="1:3" x14ac:dyDescent="0.3">
      <c r="A63" s="40" t="s">
        <v>265</v>
      </c>
      <c r="B63" s="40" t="s">
        <v>266</v>
      </c>
      <c r="C63" s="40" t="s">
        <v>267</v>
      </c>
    </row>
    <row r="64" spans="1:3" x14ac:dyDescent="0.3">
      <c r="A64" s="40" t="s">
        <v>268</v>
      </c>
      <c r="B64" s="40" t="s">
        <v>269</v>
      </c>
      <c r="C64" s="40" t="s">
        <v>270</v>
      </c>
    </row>
    <row r="65" spans="1:3" x14ac:dyDescent="0.3">
      <c r="A65" s="40" t="s">
        <v>271</v>
      </c>
      <c r="B65" s="40" t="s">
        <v>272</v>
      </c>
      <c r="C65" s="40" t="s">
        <v>273</v>
      </c>
    </row>
    <row r="66" spans="1:3" x14ac:dyDescent="0.3">
      <c r="A66" s="40" t="s">
        <v>274</v>
      </c>
      <c r="B66" s="40" t="s">
        <v>275</v>
      </c>
      <c r="C66" s="40" t="s">
        <v>276</v>
      </c>
    </row>
    <row r="67" spans="1:3" x14ac:dyDescent="0.3">
      <c r="A67" s="40" t="s">
        <v>277</v>
      </c>
      <c r="B67" s="40" t="s">
        <v>278</v>
      </c>
      <c r="C67" s="40" t="s">
        <v>279</v>
      </c>
    </row>
    <row r="68" spans="1:3" x14ac:dyDescent="0.3">
      <c r="A68" s="40" t="s">
        <v>280</v>
      </c>
      <c r="B68" s="40" t="s">
        <v>281</v>
      </c>
      <c r="C68" s="40" t="s">
        <v>282</v>
      </c>
    </row>
    <row r="69" spans="1:3" x14ac:dyDescent="0.3">
      <c r="A69" s="40" t="s">
        <v>283</v>
      </c>
      <c r="B69" s="40" t="s">
        <v>284</v>
      </c>
      <c r="C69" s="40" t="s">
        <v>285</v>
      </c>
    </row>
    <row r="70" spans="1:3" x14ac:dyDescent="0.3">
      <c r="A70" s="40" t="s">
        <v>286</v>
      </c>
      <c r="B70" s="40" t="s">
        <v>287</v>
      </c>
      <c r="C70" s="40" t="s">
        <v>288</v>
      </c>
    </row>
    <row r="71" spans="1:3" x14ac:dyDescent="0.3">
      <c r="A71" s="40" t="s">
        <v>289</v>
      </c>
      <c r="B71" s="40" t="s">
        <v>290</v>
      </c>
      <c r="C71" s="40" t="s">
        <v>291</v>
      </c>
    </row>
    <row r="72" spans="1:3" x14ac:dyDescent="0.3">
      <c r="A72" s="40" t="s">
        <v>292</v>
      </c>
      <c r="B72" s="40" t="s">
        <v>293</v>
      </c>
      <c r="C72" s="40" t="s">
        <v>294</v>
      </c>
    </row>
    <row r="73" spans="1:3" x14ac:dyDescent="0.3">
      <c r="A73" s="40" t="s">
        <v>295</v>
      </c>
      <c r="B73" s="40" t="s">
        <v>296</v>
      </c>
      <c r="C73" s="40" t="s">
        <v>297</v>
      </c>
    </row>
    <row r="74" spans="1:3" x14ac:dyDescent="0.3">
      <c r="A74" s="40" t="s">
        <v>298</v>
      </c>
      <c r="B74" s="40" t="s">
        <v>299</v>
      </c>
      <c r="C74" s="40" t="s">
        <v>300</v>
      </c>
    </row>
    <row r="75" spans="1:3" x14ac:dyDescent="0.3">
      <c r="A75" s="40" t="s">
        <v>301</v>
      </c>
      <c r="B75" s="40" t="s">
        <v>302</v>
      </c>
      <c r="C75" s="40" t="s">
        <v>303</v>
      </c>
    </row>
    <row r="76" spans="1:3" x14ac:dyDescent="0.3">
      <c r="A76" s="40" t="s">
        <v>304</v>
      </c>
      <c r="B76" s="40" t="s">
        <v>305</v>
      </c>
      <c r="C76" s="40" t="s">
        <v>306</v>
      </c>
    </row>
    <row r="77" spans="1:3" x14ac:dyDescent="0.3">
      <c r="A77" s="40" t="s">
        <v>307</v>
      </c>
      <c r="B77" s="40" t="s">
        <v>308</v>
      </c>
      <c r="C77" s="40" t="s">
        <v>309</v>
      </c>
    </row>
    <row r="78" spans="1:3" x14ac:dyDescent="0.3">
      <c r="A78" s="40" t="s">
        <v>310</v>
      </c>
      <c r="B78" s="40" t="s">
        <v>311</v>
      </c>
      <c r="C78" s="40" t="s">
        <v>312</v>
      </c>
    </row>
    <row r="79" spans="1:3" x14ac:dyDescent="0.3">
      <c r="A79" s="40" t="s">
        <v>313</v>
      </c>
      <c r="B79" s="40" t="s">
        <v>314</v>
      </c>
      <c r="C79" s="40" t="s">
        <v>315</v>
      </c>
    </row>
    <row r="80" spans="1:3" x14ac:dyDescent="0.3">
      <c r="A80" s="40" t="s">
        <v>316</v>
      </c>
      <c r="B80" s="40" t="s">
        <v>317</v>
      </c>
      <c r="C80" s="40" t="s">
        <v>318</v>
      </c>
    </row>
    <row r="81" spans="1:3" x14ac:dyDescent="0.3">
      <c r="A81" s="40" t="s">
        <v>319</v>
      </c>
      <c r="B81" s="40" t="s">
        <v>320</v>
      </c>
      <c r="C81" s="40" t="s">
        <v>321</v>
      </c>
    </row>
    <row r="82" spans="1:3" x14ac:dyDescent="0.3">
      <c r="A82" s="40" t="s">
        <v>322</v>
      </c>
      <c r="B82" s="40" t="s">
        <v>323</v>
      </c>
      <c r="C82" s="40" t="s">
        <v>324</v>
      </c>
    </row>
    <row r="83" spans="1:3" x14ac:dyDescent="0.3">
      <c r="A83" s="40" t="s">
        <v>325</v>
      </c>
      <c r="B83" s="40" t="s">
        <v>326</v>
      </c>
      <c r="C83" s="40" t="s">
        <v>327</v>
      </c>
    </row>
    <row r="84" spans="1:3" x14ac:dyDescent="0.3">
      <c r="A84" s="40" t="s">
        <v>328</v>
      </c>
      <c r="B84" s="40" t="s">
        <v>329</v>
      </c>
      <c r="C84" s="40" t="s">
        <v>330</v>
      </c>
    </row>
    <row r="85" spans="1:3" x14ac:dyDescent="0.3">
      <c r="A85" s="40" t="s">
        <v>331</v>
      </c>
      <c r="B85" s="40" t="s">
        <v>332</v>
      </c>
      <c r="C85" s="40" t="s">
        <v>333</v>
      </c>
    </row>
    <row r="86" spans="1:3" x14ac:dyDescent="0.3">
      <c r="A86" s="40" t="s">
        <v>334</v>
      </c>
      <c r="B86" s="40" t="s">
        <v>335</v>
      </c>
      <c r="C86" s="40" t="s">
        <v>336</v>
      </c>
    </row>
    <row r="87" spans="1:3" x14ac:dyDescent="0.3">
      <c r="A87" s="40" t="s">
        <v>337</v>
      </c>
      <c r="B87" s="40" t="s">
        <v>338</v>
      </c>
      <c r="C87" s="40" t="s">
        <v>339</v>
      </c>
    </row>
    <row r="88" spans="1:3" x14ac:dyDescent="0.3">
      <c r="A88" s="40" t="s">
        <v>340</v>
      </c>
      <c r="B88" s="40" t="s">
        <v>341</v>
      </c>
      <c r="C88" s="40" t="s">
        <v>342</v>
      </c>
    </row>
    <row r="89" spans="1:3" x14ac:dyDescent="0.3">
      <c r="A89" s="40" t="s">
        <v>343</v>
      </c>
      <c r="B89" s="40" t="s">
        <v>344</v>
      </c>
      <c r="C89" s="40" t="s">
        <v>345</v>
      </c>
    </row>
    <row r="90" spans="1:3" x14ac:dyDescent="0.3">
      <c r="A90" s="40" t="s">
        <v>346</v>
      </c>
      <c r="B90" s="40" t="s">
        <v>347</v>
      </c>
      <c r="C90" s="40" t="s">
        <v>348</v>
      </c>
    </row>
    <row r="91" spans="1:3" x14ac:dyDescent="0.3">
      <c r="A91" s="40" t="s">
        <v>349</v>
      </c>
      <c r="B91" s="40" t="s">
        <v>350</v>
      </c>
      <c r="C91" s="40" t="s">
        <v>351</v>
      </c>
    </row>
    <row r="92" spans="1:3" x14ac:dyDescent="0.3">
      <c r="A92" s="40" t="s">
        <v>352</v>
      </c>
      <c r="B92" s="40" t="s">
        <v>353</v>
      </c>
      <c r="C92" s="40" t="s">
        <v>354</v>
      </c>
    </row>
    <row r="93" spans="1:3" x14ac:dyDescent="0.3">
      <c r="A93" s="40" t="s">
        <v>355</v>
      </c>
      <c r="B93" s="40" t="s">
        <v>356</v>
      </c>
      <c r="C93" s="40" t="s">
        <v>357</v>
      </c>
    </row>
    <row r="94" spans="1:3" x14ac:dyDescent="0.3">
      <c r="A94" s="40" t="s">
        <v>358</v>
      </c>
      <c r="B94" s="40" t="s">
        <v>359</v>
      </c>
      <c r="C94" s="40" t="s">
        <v>360</v>
      </c>
    </row>
    <row r="95" spans="1:3" x14ac:dyDescent="0.3">
      <c r="A95" s="40" t="s">
        <v>361</v>
      </c>
      <c r="B95" s="40" t="s">
        <v>362</v>
      </c>
      <c r="C95" s="40" t="s">
        <v>363</v>
      </c>
    </row>
    <row r="96" spans="1:3" x14ac:dyDescent="0.3">
      <c r="A96" s="40" t="s">
        <v>364</v>
      </c>
      <c r="B96" s="40" t="s">
        <v>365</v>
      </c>
      <c r="C96" s="40" t="s">
        <v>366</v>
      </c>
    </row>
    <row r="97" spans="1:3" x14ac:dyDescent="0.3">
      <c r="A97" s="40" t="s">
        <v>367</v>
      </c>
      <c r="B97" s="40" t="s">
        <v>368</v>
      </c>
      <c r="C97" s="40" t="s">
        <v>369</v>
      </c>
    </row>
    <row r="98" spans="1:3" x14ac:dyDescent="0.3">
      <c r="A98" s="40" t="s">
        <v>370</v>
      </c>
      <c r="B98" s="40" t="s">
        <v>371</v>
      </c>
      <c r="C98" s="40" t="s">
        <v>372</v>
      </c>
    </row>
    <row r="99" spans="1:3" x14ac:dyDescent="0.3">
      <c r="A99" s="40" t="s">
        <v>373</v>
      </c>
      <c r="B99" s="40" t="s">
        <v>374</v>
      </c>
      <c r="C99" s="40" t="s">
        <v>375</v>
      </c>
    </row>
    <row r="100" spans="1:3" x14ac:dyDescent="0.3">
      <c r="A100" s="40" t="s">
        <v>376</v>
      </c>
      <c r="B100" s="40" t="s">
        <v>377</v>
      </c>
      <c r="C100" s="40" t="s">
        <v>378</v>
      </c>
    </row>
    <row r="101" spans="1:3" x14ac:dyDescent="0.3">
      <c r="A101" s="40" t="s">
        <v>379</v>
      </c>
      <c r="B101" s="40" t="s">
        <v>380</v>
      </c>
      <c r="C101" s="40" t="s">
        <v>381</v>
      </c>
    </row>
    <row r="102" spans="1:3" x14ac:dyDescent="0.3">
      <c r="A102" s="40" t="s">
        <v>382</v>
      </c>
      <c r="B102" s="40" t="s">
        <v>383</v>
      </c>
      <c r="C102" s="40" t="s">
        <v>384</v>
      </c>
    </row>
    <row r="103" spans="1:3" x14ac:dyDescent="0.3">
      <c r="A103" s="40" t="s">
        <v>385</v>
      </c>
      <c r="B103" s="40" t="s">
        <v>386</v>
      </c>
      <c r="C103" s="40" t="s">
        <v>387</v>
      </c>
    </row>
    <row r="104" spans="1:3" x14ac:dyDescent="0.3">
      <c r="A104" s="40" t="s">
        <v>388</v>
      </c>
      <c r="B104" s="40" t="s">
        <v>389</v>
      </c>
      <c r="C104" s="40" t="s">
        <v>390</v>
      </c>
    </row>
    <row r="105" spans="1:3" x14ac:dyDescent="0.3">
      <c r="A105" s="40" t="s">
        <v>391</v>
      </c>
      <c r="B105" s="40" t="s">
        <v>392</v>
      </c>
      <c r="C105" s="40" t="s">
        <v>393</v>
      </c>
    </row>
    <row r="106" spans="1:3" x14ac:dyDescent="0.3">
      <c r="A106" s="40" t="s">
        <v>394</v>
      </c>
      <c r="B106" s="40" t="s">
        <v>395</v>
      </c>
      <c r="C106" s="40" t="s">
        <v>396</v>
      </c>
    </row>
    <row r="107" spans="1:3" x14ac:dyDescent="0.3">
      <c r="A107" s="40" t="s">
        <v>397</v>
      </c>
      <c r="B107" s="40" t="s">
        <v>398</v>
      </c>
      <c r="C107" s="40" t="s">
        <v>399</v>
      </c>
    </row>
    <row r="108" spans="1:3" x14ac:dyDescent="0.3">
      <c r="A108" s="40" t="s">
        <v>400</v>
      </c>
      <c r="B108" s="40" t="s">
        <v>401</v>
      </c>
      <c r="C108" s="40" t="s">
        <v>402</v>
      </c>
    </row>
    <row r="109" spans="1:3" x14ac:dyDescent="0.3">
      <c r="A109" s="40" t="s">
        <v>403</v>
      </c>
      <c r="B109" s="40" t="s">
        <v>404</v>
      </c>
      <c r="C109" s="40" t="s">
        <v>405</v>
      </c>
    </row>
    <row r="110" spans="1:3" x14ac:dyDescent="0.3">
      <c r="A110" s="40" t="s">
        <v>406</v>
      </c>
      <c r="B110" s="40" t="s">
        <v>407</v>
      </c>
      <c r="C110" s="40" t="s">
        <v>408</v>
      </c>
    </row>
    <row r="111" spans="1:3" x14ac:dyDescent="0.3">
      <c r="A111" s="40" t="s">
        <v>409</v>
      </c>
      <c r="B111" s="40" t="s">
        <v>410</v>
      </c>
      <c r="C111" s="40" t="s">
        <v>411</v>
      </c>
    </row>
    <row r="112" spans="1:3" x14ac:dyDescent="0.3">
      <c r="A112" s="40" t="s">
        <v>412</v>
      </c>
      <c r="B112" s="40" t="s">
        <v>413</v>
      </c>
      <c r="C112" s="40" t="s">
        <v>414</v>
      </c>
    </row>
    <row r="113" spans="1:3" x14ac:dyDescent="0.3">
      <c r="A113" s="40" t="s">
        <v>415</v>
      </c>
      <c r="B113" s="40" t="s">
        <v>416</v>
      </c>
      <c r="C113" s="40" t="s">
        <v>417</v>
      </c>
    </row>
    <row r="114" spans="1:3" x14ac:dyDescent="0.3">
      <c r="A114" s="40" t="s">
        <v>418</v>
      </c>
      <c r="B114" s="40" t="s">
        <v>419</v>
      </c>
      <c r="C114" s="40" t="s">
        <v>420</v>
      </c>
    </row>
    <row r="115" spans="1:3" x14ac:dyDescent="0.3">
      <c r="A115" s="40" t="s">
        <v>421</v>
      </c>
      <c r="B115" s="40" t="s">
        <v>422</v>
      </c>
      <c r="C115" s="40" t="s">
        <v>423</v>
      </c>
    </row>
    <row r="116" spans="1:3" x14ac:dyDescent="0.3">
      <c r="A116" s="40" t="s">
        <v>424</v>
      </c>
      <c r="B116" s="40" t="s">
        <v>425</v>
      </c>
      <c r="C116" s="40" t="s">
        <v>426</v>
      </c>
    </row>
    <row r="117" spans="1:3" x14ac:dyDescent="0.3">
      <c r="A117" s="40" t="s">
        <v>427</v>
      </c>
      <c r="B117" s="40" t="s">
        <v>428</v>
      </c>
      <c r="C117" s="40" t="s">
        <v>429</v>
      </c>
    </row>
    <row r="118" spans="1:3" x14ac:dyDescent="0.3">
      <c r="A118" s="40" t="s">
        <v>430</v>
      </c>
      <c r="B118" s="40" t="s">
        <v>431</v>
      </c>
      <c r="C118" s="40" t="s">
        <v>432</v>
      </c>
    </row>
    <row r="119" spans="1:3" x14ac:dyDescent="0.3">
      <c r="A119" s="40" t="s">
        <v>433</v>
      </c>
      <c r="B119" s="40" t="s">
        <v>434</v>
      </c>
      <c r="C119" s="40" t="s">
        <v>435</v>
      </c>
    </row>
    <row r="120" spans="1:3" x14ac:dyDescent="0.3">
      <c r="A120" s="40" t="s">
        <v>436</v>
      </c>
      <c r="B120" s="40" t="s">
        <v>437</v>
      </c>
      <c r="C120" s="40" t="s">
        <v>438</v>
      </c>
    </row>
    <row r="121" spans="1:3" x14ac:dyDescent="0.3">
      <c r="A121" s="40" t="s">
        <v>439</v>
      </c>
      <c r="B121" s="40" t="s">
        <v>440</v>
      </c>
      <c r="C121" s="40" t="s">
        <v>441</v>
      </c>
    </row>
    <row r="122" spans="1:3" x14ac:dyDescent="0.3">
      <c r="A122" s="40" t="s">
        <v>442</v>
      </c>
      <c r="B122" s="40" t="s">
        <v>443</v>
      </c>
      <c r="C122" s="40" t="s">
        <v>444</v>
      </c>
    </row>
    <row r="123" spans="1:3" x14ac:dyDescent="0.3">
      <c r="A123" s="40" t="s">
        <v>445</v>
      </c>
      <c r="B123" s="40" t="s">
        <v>446</v>
      </c>
      <c r="C123" s="40" t="s">
        <v>447</v>
      </c>
    </row>
    <row r="124" spans="1:3" x14ac:dyDescent="0.3">
      <c r="A124" s="40" t="s">
        <v>448</v>
      </c>
      <c r="B124" s="40" t="s">
        <v>449</v>
      </c>
      <c r="C124" s="40" t="s">
        <v>450</v>
      </c>
    </row>
    <row r="125" spans="1:3" x14ac:dyDescent="0.3">
      <c r="A125" s="40" t="s">
        <v>451</v>
      </c>
      <c r="B125" s="40" t="s">
        <v>452</v>
      </c>
      <c r="C125" s="40" t="s">
        <v>453</v>
      </c>
    </row>
    <row r="126" spans="1:3" x14ac:dyDescent="0.3">
      <c r="A126" s="40" t="s">
        <v>454</v>
      </c>
      <c r="B126" s="40" t="s">
        <v>455</v>
      </c>
      <c r="C126" s="40" t="s">
        <v>456</v>
      </c>
    </row>
    <row r="127" spans="1:3" x14ac:dyDescent="0.3">
      <c r="A127" s="40" t="s">
        <v>457</v>
      </c>
      <c r="B127" s="40" t="s">
        <v>458</v>
      </c>
      <c r="C127" s="40" t="s">
        <v>459</v>
      </c>
    </row>
    <row r="128" spans="1:3" x14ac:dyDescent="0.3">
      <c r="A128" s="40" t="s">
        <v>460</v>
      </c>
      <c r="B128" s="40" t="s">
        <v>461</v>
      </c>
      <c r="C128" s="40" t="s">
        <v>462</v>
      </c>
    </row>
    <row r="129" spans="1:3" x14ac:dyDescent="0.3">
      <c r="A129" s="40" t="s">
        <v>463</v>
      </c>
      <c r="B129" s="40" t="s">
        <v>464</v>
      </c>
      <c r="C129" s="40" t="s">
        <v>465</v>
      </c>
    </row>
    <row r="130" spans="1:3" x14ac:dyDescent="0.3">
      <c r="A130" s="40" t="s">
        <v>466</v>
      </c>
      <c r="B130" s="40" t="s">
        <v>467</v>
      </c>
      <c r="C130" s="40" t="s">
        <v>468</v>
      </c>
    </row>
    <row r="131" spans="1:3" x14ac:dyDescent="0.3">
      <c r="A131" s="40" t="s">
        <v>469</v>
      </c>
      <c r="B131" s="40" t="s">
        <v>470</v>
      </c>
      <c r="C131" s="40" t="s">
        <v>471</v>
      </c>
    </row>
    <row r="132" spans="1:3" x14ac:dyDescent="0.3">
      <c r="A132" s="40" t="s">
        <v>472</v>
      </c>
      <c r="B132" s="40" t="s">
        <v>473</v>
      </c>
      <c r="C132" s="40" t="s">
        <v>474</v>
      </c>
    </row>
    <row r="133" spans="1:3" x14ac:dyDescent="0.3">
      <c r="A133" s="40" t="s">
        <v>475</v>
      </c>
      <c r="B133" s="40" t="s">
        <v>476</v>
      </c>
      <c r="C133" s="40" t="s">
        <v>477</v>
      </c>
    </row>
    <row r="134" spans="1:3" x14ac:dyDescent="0.3">
      <c r="A134" s="40" t="s">
        <v>478</v>
      </c>
      <c r="B134" s="40" t="s">
        <v>479</v>
      </c>
      <c r="C134" s="40" t="s">
        <v>480</v>
      </c>
    </row>
    <row r="135" spans="1:3" x14ac:dyDescent="0.3">
      <c r="A135" s="40" t="s">
        <v>481</v>
      </c>
      <c r="B135" s="40" t="s">
        <v>482</v>
      </c>
      <c r="C135" s="40" t="s">
        <v>483</v>
      </c>
    </row>
    <row r="136" spans="1:3" x14ac:dyDescent="0.3">
      <c r="A136" s="40" t="s">
        <v>484</v>
      </c>
      <c r="B136" s="40" t="s">
        <v>485</v>
      </c>
      <c r="C136" s="40" t="s">
        <v>486</v>
      </c>
    </row>
    <row r="137" spans="1:3" x14ac:dyDescent="0.3">
      <c r="A137" s="40" t="s">
        <v>487</v>
      </c>
      <c r="B137" s="40" t="s">
        <v>488</v>
      </c>
      <c r="C137" s="40" t="s">
        <v>489</v>
      </c>
    </row>
    <row r="138" spans="1:3" x14ac:dyDescent="0.3">
      <c r="A138" s="40" t="s">
        <v>490</v>
      </c>
      <c r="B138" s="40" t="s">
        <v>491</v>
      </c>
      <c r="C138" s="40" t="s">
        <v>492</v>
      </c>
    </row>
    <row r="139" spans="1:3" x14ac:dyDescent="0.3">
      <c r="A139" s="40" t="s">
        <v>493</v>
      </c>
      <c r="B139" s="40" t="s">
        <v>494</v>
      </c>
      <c r="C139" s="40" t="s">
        <v>495</v>
      </c>
    </row>
    <row r="140" spans="1:3" x14ac:dyDescent="0.3">
      <c r="A140" s="40" t="s">
        <v>496</v>
      </c>
      <c r="B140" s="40" t="s">
        <v>497</v>
      </c>
      <c r="C140" s="40" t="s">
        <v>498</v>
      </c>
    </row>
    <row r="141" spans="1:3" x14ac:dyDescent="0.3">
      <c r="A141" s="40" t="s">
        <v>499</v>
      </c>
      <c r="B141" s="40" t="s">
        <v>500</v>
      </c>
      <c r="C141" s="40" t="s">
        <v>501</v>
      </c>
    </row>
    <row r="142" spans="1:3" x14ac:dyDescent="0.3">
      <c r="A142" s="40" t="s">
        <v>502</v>
      </c>
      <c r="B142" s="40" t="s">
        <v>503</v>
      </c>
      <c r="C142" s="40" t="s">
        <v>504</v>
      </c>
    </row>
    <row r="143" spans="1:3" x14ac:dyDescent="0.3">
      <c r="A143" s="40" t="s">
        <v>505</v>
      </c>
      <c r="B143" s="40" t="s">
        <v>506</v>
      </c>
      <c r="C143" s="40" t="s">
        <v>507</v>
      </c>
    </row>
    <row r="144" spans="1:3" x14ac:dyDescent="0.3">
      <c r="A144" s="40" t="s">
        <v>508</v>
      </c>
      <c r="B144" s="40" t="s">
        <v>509</v>
      </c>
      <c r="C144" s="40" t="s">
        <v>510</v>
      </c>
    </row>
    <row r="145" spans="1:3" x14ac:dyDescent="0.3">
      <c r="A145" s="40" t="s">
        <v>511</v>
      </c>
      <c r="B145" s="40" t="s">
        <v>512</v>
      </c>
      <c r="C145" s="40" t="s">
        <v>513</v>
      </c>
    </row>
    <row r="146" spans="1:3" x14ac:dyDescent="0.3">
      <c r="A146" s="40" t="s">
        <v>514</v>
      </c>
      <c r="B146" s="40" t="s">
        <v>515</v>
      </c>
      <c r="C146" s="40" t="s">
        <v>516</v>
      </c>
    </row>
    <row r="147" spans="1:3" x14ac:dyDescent="0.3">
      <c r="A147" s="40" t="s">
        <v>517</v>
      </c>
      <c r="B147" s="40" t="s">
        <v>518</v>
      </c>
      <c r="C147" s="40" t="s">
        <v>519</v>
      </c>
    </row>
    <row r="148" spans="1:3" x14ac:dyDescent="0.3">
      <c r="A148" s="40" t="s">
        <v>520</v>
      </c>
      <c r="B148" s="40" t="s">
        <v>521</v>
      </c>
      <c r="C148" s="40" t="s">
        <v>522</v>
      </c>
    </row>
    <row r="149" spans="1:3" x14ac:dyDescent="0.3">
      <c r="A149" s="40" t="s">
        <v>523</v>
      </c>
      <c r="B149" s="40" t="s">
        <v>524</v>
      </c>
      <c r="C149" s="40" t="s">
        <v>525</v>
      </c>
    </row>
    <row r="150" spans="1:3" x14ac:dyDescent="0.3">
      <c r="A150" s="40" t="s">
        <v>526</v>
      </c>
      <c r="B150" s="40" t="s">
        <v>527</v>
      </c>
      <c r="C150" s="40" t="s">
        <v>528</v>
      </c>
    </row>
    <row r="151" spans="1:3" x14ac:dyDescent="0.3">
      <c r="A151" s="40" t="s">
        <v>529</v>
      </c>
      <c r="B151" s="40" t="s">
        <v>530</v>
      </c>
      <c r="C151" s="40" t="s">
        <v>531</v>
      </c>
    </row>
    <row r="152" spans="1:3" x14ac:dyDescent="0.3">
      <c r="A152" s="40" t="s">
        <v>532</v>
      </c>
      <c r="B152" s="40" t="s">
        <v>533</v>
      </c>
      <c r="C152" s="40" t="s">
        <v>534</v>
      </c>
    </row>
    <row r="153" spans="1:3" x14ac:dyDescent="0.3">
      <c r="A153" s="40" t="s">
        <v>535</v>
      </c>
      <c r="B153" s="40" t="s">
        <v>536</v>
      </c>
      <c r="C153" s="40" t="s">
        <v>537</v>
      </c>
    </row>
    <row r="154" spans="1:3" x14ac:dyDescent="0.3">
      <c r="A154" s="40" t="s">
        <v>538</v>
      </c>
      <c r="B154" s="40" t="s">
        <v>539</v>
      </c>
      <c r="C154" s="40" t="s">
        <v>540</v>
      </c>
    </row>
    <row r="155" spans="1:3" x14ac:dyDescent="0.3">
      <c r="A155" s="40" t="s">
        <v>541</v>
      </c>
      <c r="B155" s="40" t="s">
        <v>542</v>
      </c>
      <c r="C155" s="40" t="s">
        <v>543</v>
      </c>
    </row>
    <row r="156" spans="1:3" x14ac:dyDescent="0.3">
      <c r="A156" s="40" t="s">
        <v>544</v>
      </c>
      <c r="B156" s="40" t="s">
        <v>545</v>
      </c>
      <c r="C156" s="40" t="s">
        <v>546</v>
      </c>
    </row>
    <row r="157" spans="1:3" x14ac:dyDescent="0.3">
      <c r="A157" s="40" t="s">
        <v>547</v>
      </c>
      <c r="B157" s="40" t="s">
        <v>548</v>
      </c>
      <c r="C157" s="40" t="s">
        <v>549</v>
      </c>
    </row>
    <row r="158" spans="1:3" x14ac:dyDescent="0.3">
      <c r="A158" s="40" t="s">
        <v>550</v>
      </c>
      <c r="B158" s="40" t="s">
        <v>551</v>
      </c>
      <c r="C158" s="40" t="s">
        <v>552</v>
      </c>
    </row>
    <row r="159" spans="1:3" x14ac:dyDescent="0.3">
      <c r="A159" s="40" t="s">
        <v>553</v>
      </c>
      <c r="B159" s="40" t="s">
        <v>554</v>
      </c>
      <c r="C159" s="40" t="s">
        <v>555</v>
      </c>
    </row>
    <row r="160" spans="1:3" x14ac:dyDescent="0.3">
      <c r="A160" s="40" t="s">
        <v>556</v>
      </c>
      <c r="B160" s="40" t="s">
        <v>557</v>
      </c>
      <c r="C160" s="40" t="s">
        <v>558</v>
      </c>
    </row>
    <row r="161" spans="1:3" x14ac:dyDescent="0.3">
      <c r="A161" s="40" t="s">
        <v>559</v>
      </c>
      <c r="B161" s="40" t="s">
        <v>560</v>
      </c>
      <c r="C161" s="40" t="s">
        <v>561</v>
      </c>
    </row>
    <row r="162" spans="1:3" x14ac:dyDescent="0.3">
      <c r="A162" s="40" t="s">
        <v>562</v>
      </c>
      <c r="B162" s="40" t="s">
        <v>563</v>
      </c>
      <c r="C162" s="40" t="s">
        <v>564</v>
      </c>
    </row>
    <row r="163" spans="1:3" x14ac:dyDescent="0.3">
      <c r="A163" s="40" t="s">
        <v>565</v>
      </c>
      <c r="B163" s="40" t="s">
        <v>566</v>
      </c>
      <c r="C163" s="40" t="s">
        <v>567</v>
      </c>
    </row>
    <row r="164" spans="1:3" x14ac:dyDescent="0.3">
      <c r="A164" s="40" t="s">
        <v>568</v>
      </c>
      <c r="B164" s="40" t="s">
        <v>569</v>
      </c>
      <c r="C164" s="40" t="s">
        <v>570</v>
      </c>
    </row>
    <row r="165" spans="1:3" x14ac:dyDescent="0.3">
      <c r="A165" s="40" t="s">
        <v>571</v>
      </c>
      <c r="B165" s="40" t="s">
        <v>572</v>
      </c>
      <c r="C165" s="40" t="s">
        <v>573</v>
      </c>
    </row>
    <row r="166" spans="1:3" x14ac:dyDescent="0.3">
      <c r="A166" s="40" t="s">
        <v>574</v>
      </c>
      <c r="B166" s="40" t="s">
        <v>575</v>
      </c>
      <c r="C166" s="40" t="s">
        <v>576</v>
      </c>
    </row>
    <row r="167" spans="1:3" x14ac:dyDescent="0.3">
      <c r="A167" s="40" t="s">
        <v>577</v>
      </c>
      <c r="B167" s="40" t="s">
        <v>578</v>
      </c>
      <c r="C167" s="40" t="s">
        <v>579</v>
      </c>
    </row>
    <row r="168" spans="1:3" x14ac:dyDescent="0.3">
      <c r="A168" s="40" t="s">
        <v>580</v>
      </c>
      <c r="B168" s="40" t="s">
        <v>581</v>
      </c>
      <c r="C168" s="40" t="s">
        <v>582</v>
      </c>
    </row>
    <row r="169" spans="1:3" x14ac:dyDescent="0.3">
      <c r="A169" s="40" t="s">
        <v>583</v>
      </c>
      <c r="B169" s="40" t="s">
        <v>584</v>
      </c>
      <c r="C169" s="40" t="s">
        <v>585</v>
      </c>
    </row>
    <row r="170" spans="1:3" x14ac:dyDescent="0.3">
      <c r="A170" s="40" t="s">
        <v>586</v>
      </c>
      <c r="B170" s="40" t="s">
        <v>587</v>
      </c>
      <c r="C170" s="40" t="s">
        <v>588</v>
      </c>
    </row>
    <row r="171" spans="1:3" x14ac:dyDescent="0.3">
      <c r="A171" s="40" t="s">
        <v>589</v>
      </c>
      <c r="B171" s="40" t="s">
        <v>590</v>
      </c>
      <c r="C171" s="40" t="s">
        <v>591</v>
      </c>
    </row>
    <row r="172" spans="1:3" x14ac:dyDescent="0.3">
      <c r="A172" s="40" t="s">
        <v>592</v>
      </c>
      <c r="B172" s="40" t="s">
        <v>593</v>
      </c>
      <c r="C172" s="40" t="s">
        <v>594</v>
      </c>
    </row>
    <row r="173" spans="1:3" x14ac:dyDescent="0.3">
      <c r="A173" s="40" t="s">
        <v>595</v>
      </c>
      <c r="B173" s="40" t="s">
        <v>596</v>
      </c>
      <c r="C173" s="40" t="s">
        <v>597</v>
      </c>
    </row>
    <row r="174" spans="1:3" x14ac:dyDescent="0.3">
      <c r="A174" s="40" t="s">
        <v>598</v>
      </c>
      <c r="B174" s="40" t="s">
        <v>599</v>
      </c>
      <c r="C174" s="40" t="s">
        <v>600</v>
      </c>
    </row>
    <row r="175" spans="1:3" x14ac:dyDescent="0.3">
      <c r="A175" s="40" t="s">
        <v>601</v>
      </c>
      <c r="B175" s="40" t="s">
        <v>602</v>
      </c>
      <c r="C175" s="40" t="s">
        <v>603</v>
      </c>
    </row>
    <row r="176" spans="1:3" x14ac:dyDescent="0.3">
      <c r="A176" s="40" t="s">
        <v>604</v>
      </c>
      <c r="B176" s="40" t="s">
        <v>605</v>
      </c>
      <c r="C176" s="40" t="s">
        <v>606</v>
      </c>
    </row>
    <row r="177" spans="1:3" x14ac:dyDescent="0.3">
      <c r="A177" s="40" t="s">
        <v>607</v>
      </c>
      <c r="B177" s="40" t="s">
        <v>608</v>
      </c>
      <c r="C177" s="40" t="s">
        <v>609</v>
      </c>
    </row>
    <row r="178" spans="1:3" x14ac:dyDescent="0.3">
      <c r="A178" s="40" t="s">
        <v>610</v>
      </c>
      <c r="B178" s="40" t="s">
        <v>611</v>
      </c>
      <c r="C178" s="40" t="s">
        <v>612</v>
      </c>
    </row>
    <row r="179" spans="1:3" x14ac:dyDescent="0.3">
      <c r="A179" s="40" t="s">
        <v>613</v>
      </c>
      <c r="B179" s="40" t="s">
        <v>614</v>
      </c>
      <c r="C179" s="40" t="s">
        <v>615</v>
      </c>
    </row>
    <row r="180" spans="1:3" x14ac:dyDescent="0.3">
      <c r="A180" s="40" t="s">
        <v>616</v>
      </c>
      <c r="B180" s="40" t="s">
        <v>617</v>
      </c>
      <c r="C180" s="40" t="s">
        <v>618</v>
      </c>
    </row>
    <row r="181" spans="1:3" x14ac:dyDescent="0.3">
      <c r="A181" s="40" t="s">
        <v>619</v>
      </c>
      <c r="B181" s="40" t="s">
        <v>620</v>
      </c>
      <c r="C181" s="40" t="s">
        <v>621</v>
      </c>
    </row>
    <row r="182" spans="1:3" x14ac:dyDescent="0.3">
      <c r="A182" s="40" t="s">
        <v>622</v>
      </c>
      <c r="B182" s="40" t="s">
        <v>623</v>
      </c>
      <c r="C182" s="40" t="s">
        <v>624</v>
      </c>
    </row>
    <row r="183" spans="1:3" x14ac:dyDescent="0.3">
      <c r="A183" s="40" t="s">
        <v>625</v>
      </c>
      <c r="B183" s="40" t="s">
        <v>626</v>
      </c>
      <c r="C183" s="40" t="s">
        <v>627</v>
      </c>
    </row>
    <row r="184" spans="1:3" x14ac:dyDescent="0.3">
      <c r="A184" s="40" t="s">
        <v>628</v>
      </c>
      <c r="B184" s="40" t="s">
        <v>629</v>
      </c>
      <c r="C184" s="40" t="s">
        <v>630</v>
      </c>
    </row>
    <row r="185" spans="1:3" x14ac:dyDescent="0.3">
      <c r="A185" s="40" t="s">
        <v>631</v>
      </c>
      <c r="B185" s="40" t="s">
        <v>632</v>
      </c>
      <c r="C185" s="40" t="s">
        <v>633</v>
      </c>
    </row>
    <row r="186" spans="1:3" x14ac:dyDescent="0.3">
      <c r="A186" s="40" t="s">
        <v>634</v>
      </c>
      <c r="B186" s="40" t="s">
        <v>635</v>
      </c>
      <c r="C186" s="40" t="s">
        <v>636</v>
      </c>
    </row>
    <row r="187" spans="1:3" x14ac:dyDescent="0.3">
      <c r="A187" s="40" t="s">
        <v>637</v>
      </c>
      <c r="B187" s="40" t="s">
        <v>638</v>
      </c>
      <c r="C187" s="40" t="s">
        <v>639</v>
      </c>
    </row>
    <row r="188" spans="1:3" x14ac:dyDescent="0.3">
      <c r="A188" s="40" t="s">
        <v>640</v>
      </c>
      <c r="B188" s="40" t="s">
        <v>641</v>
      </c>
      <c r="C188" s="40" t="s">
        <v>642</v>
      </c>
    </row>
    <row r="189" spans="1:3" x14ac:dyDescent="0.3">
      <c r="A189" s="40" t="s">
        <v>643</v>
      </c>
      <c r="B189" s="40" t="s">
        <v>644</v>
      </c>
      <c r="C189" s="40" t="s">
        <v>645</v>
      </c>
    </row>
    <row r="190" spans="1:3" x14ac:dyDescent="0.3">
      <c r="A190" s="40" t="s">
        <v>646</v>
      </c>
      <c r="B190" s="40" t="s">
        <v>647</v>
      </c>
      <c r="C190" s="40" t="s">
        <v>648</v>
      </c>
    </row>
    <row r="191" spans="1:3" x14ac:dyDescent="0.3">
      <c r="A191" s="40" t="s">
        <v>649</v>
      </c>
      <c r="B191" s="40" t="s">
        <v>650</v>
      </c>
      <c r="C191" s="40" t="s">
        <v>651</v>
      </c>
    </row>
    <row r="192" spans="1:3" x14ac:dyDescent="0.3">
      <c r="A192" s="40" t="s">
        <v>652</v>
      </c>
      <c r="B192" s="40" t="s">
        <v>653</v>
      </c>
      <c r="C192" s="40" t="s">
        <v>654</v>
      </c>
    </row>
    <row r="193" spans="1:3" x14ac:dyDescent="0.3">
      <c r="A193" s="40" t="s">
        <v>655</v>
      </c>
      <c r="B193" s="40" t="s">
        <v>656</v>
      </c>
      <c r="C193" s="40" t="s">
        <v>657</v>
      </c>
    </row>
    <row r="194" spans="1:3" x14ac:dyDescent="0.3">
      <c r="A194" s="40" t="s">
        <v>658</v>
      </c>
      <c r="B194" s="40" t="s">
        <v>659</v>
      </c>
      <c r="C194" s="40" t="s">
        <v>660</v>
      </c>
    </row>
    <row r="195" spans="1:3" x14ac:dyDescent="0.3">
      <c r="A195" s="40" t="s">
        <v>661</v>
      </c>
      <c r="B195" s="40" t="s">
        <v>662</v>
      </c>
      <c r="C195" s="40" t="s">
        <v>663</v>
      </c>
    </row>
    <row r="196" spans="1:3" x14ac:dyDescent="0.3">
      <c r="A196" s="40" t="s">
        <v>664</v>
      </c>
      <c r="B196" s="40" t="s">
        <v>665</v>
      </c>
      <c r="C196" s="40" t="s">
        <v>666</v>
      </c>
    </row>
    <row r="197" spans="1:3" x14ac:dyDescent="0.3">
      <c r="A197" s="40" t="s">
        <v>667</v>
      </c>
      <c r="B197" s="40" t="s">
        <v>668</v>
      </c>
      <c r="C197" s="40" t="s">
        <v>669</v>
      </c>
    </row>
    <row r="198" spans="1:3" x14ac:dyDescent="0.3">
      <c r="A198" s="40" t="s">
        <v>670</v>
      </c>
      <c r="B198" s="40" t="s">
        <v>671</v>
      </c>
      <c r="C198" s="40" t="s">
        <v>672</v>
      </c>
    </row>
    <row r="199" spans="1:3" x14ac:dyDescent="0.3">
      <c r="A199" s="40" t="s">
        <v>673</v>
      </c>
      <c r="B199" s="40" t="s">
        <v>674</v>
      </c>
      <c r="C199" s="40" t="s">
        <v>675</v>
      </c>
    </row>
    <row r="200" spans="1:3" x14ac:dyDescent="0.3">
      <c r="A200" s="40" t="s">
        <v>676</v>
      </c>
      <c r="B200" s="40" t="s">
        <v>677</v>
      </c>
      <c r="C200" s="40" t="s">
        <v>678</v>
      </c>
    </row>
    <row r="201" spans="1:3" x14ac:dyDescent="0.3">
      <c r="A201" s="40" t="s">
        <v>679</v>
      </c>
      <c r="B201" s="40" t="s">
        <v>680</v>
      </c>
      <c r="C201" s="40" t="s">
        <v>681</v>
      </c>
    </row>
    <row r="202" spans="1:3" x14ac:dyDescent="0.3">
      <c r="A202" s="40" t="s">
        <v>682</v>
      </c>
      <c r="B202" s="40" t="s">
        <v>683</v>
      </c>
      <c r="C202" s="40" t="s">
        <v>684</v>
      </c>
    </row>
    <row r="203" spans="1:3" x14ac:dyDescent="0.3">
      <c r="A203" s="40" t="s">
        <v>685</v>
      </c>
      <c r="B203" s="40" t="s">
        <v>686</v>
      </c>
      <c r="C203" s="40" t="s">
        <v>687</v>
      </c>
    </row>
    <row r="204" spans="1:3" x14ac:dyDescent="0.3">
      <c r="A204" s="40" t="s">
        <v>688</v>
      </c>
      <c r="B204" s="40" t="s">
        <v>689</v>
      </c>
      <c r="C204" s="40" t="s">
        <v>690</v>
      </c>
    </row>
    <row r="205" spans="1:3" x14ac:dyDescent="0.3">
      <c r="A205" s="40" t="s">
        <v>691</v>
      </c>
      <c r="B205" s="40" t="s">
        <v>692</v>
      </c>
      <c r="C205" s="40" t="s">
        <v>693</v>
      </c>
    </row>
    <row r="206" spans="1:3" x14ac:dyDescent="0.3">
      <c r="A206" s="40" t="s">
        <v>694</v>
      </c>
      <c r="B206" s="40" t="s">
        <v>695</v>
      </c>
      <c r="C206" s="40" t="s">
        <v>696</v>
      </c>
    </row>
    <row r="207" spans="1:3" x14ac:dyDescent="0.3">
      <c r="A207" s="40" t="s">
        <v>697</v>
      </c>
      <c r="B207" s="40" t="s">
        <v>698</v>
      </c>
      <c r="C207" s="40" t="s">
        <v>699</v>
      </c>
    </row>
    <row r="208" spans="1:3" x14ac:dyDescent="0.3">
      <c r="A208" s="40" t="s">
        <v>700</v>
      </c>
      <c r="B208" s="40" t="s">
        <v>701</v>
      </c>
      <c r="C208" s="40" t="s">
        <v>702</v>
      </c>
    </row>
    <row r="209" spans="1:3" x14ac:dyDescent="0.3">
      <c r="A209" s="40" t="s">
        <v>703</v>
      </c>
      <c r="B209" s="40" t="s">
        <v>704</v>
      </c>
      <c r="C209" s="40" t="s">
        <v>705</v>
      </c>
    </row>
    <row r="210" spans="1:3" x14ac:dyDescent="0.3">
      <c r="A210" s="40" t="s">
        <v>706</v>
      </c>
      <c r="B210" s="40" t="s">
        <v>707</v>
      </c>
      <c r="C210" s="40" t="s">
        <v>708</v>
      </c>
    </row>
    <row r="211" spans="1:3" x14ac:dyDescent="0.3">
      <c r="A211" s="40" t="s">
        <v>709</v>
      </c>
      <c r="B211" s="40" t="s">
        <v>710</v>
      </c>
      <c r="C211" s="40" t="s">
        <v>711</v>
      </c>
    </row>
    <row r="212" spans="1:3" x14ac:dyDescent="0.3">
      <c r="A212" s="40" t="s">
        <v>712</v>
      </c>
      <c r="B212" s="40" t="s">
        <v>713</v>
      </c>
      <c r="C212" s="40" t="s">
        <v>714</v>
      </c>
    </row>
    <row r="213" spans="1:3" x14ac:dyDescent="0.3">
      <c r="A213" s="40" t="s">
        <v>715</v>
      </c>
      <c r="B213" s="40" t="s">
        <v>716</v>
      </c>
      <c r="C213" s="40" t="s">
        <v>717</v>
      </c>
    </row>
    <row r="214" spans="1:3" x14ac:dyDescent="0.3">
      <c r="A214" s="40" t="s">
        <v>718</v>
      </c>
      <c r="B214" s="40" t="s">
        <v>719</v>
      </c>
      <c r="C214" s="40" t="s">
        <v>720</v>
      </c>
    </row>
    <row r="215" spans="1:3" x14ac:dyDescent="0.3">
      <c r="A215" s="40" t="s">
        <v>721</v>
      </c>
      <c r="B215" s="40" t="s">
        <v>722</v>
      </c>
      <c r="C215" s="40" t="s">
        <v>723</v>
      </c>
    </row>
    <row r="216" spans="1:3" x14ac:dyDescent="0.3">
      <c r="A216" s="40" t="s">
        <v>724</v>
      </c>
      <c r="B216" s="40" t="s">
        <v>725</v>
      </c>
      <c r="C216" s="40" t="s">
        <v>726</v>
      </c>
    </row>
    <row r="217" spans="1:3" x14ac:dyDescent="0.3">
      <c r="A217" s="40" t="s">
        <v>727</v>
      </c>
      <c r="B217" s="40" t="s">
        <v>728</v>
      </c>
      <c r="C217" s="40" t="s">
        <v>729</v>
      </c>
    </row>
    <row r="218" spans="1:3" x14ac:dyDescent="0.3">
      <c r="A218" s="40" t="s">
        <v>730</v>
      </c>
      <c r="B218" s="40" t="s">
        <v>731</v>
      </c>
      <c r="C218" s="40" t="s">
        <v>732</v>
      </c>
    </row>
    <row r="219" spans="1:3" x14ac:dyDescent="0.3">
      <c r="A219" s="40" t="s">
        <v>733</v>
      </c>
      <c r="B219" s="40" t="s">
        <v>734</v>
      </c>
      <c r="C219" s="40" t="s">
        <v>735</v>
      </c>
    </row>
    <row r="220" spans="1:3" x14ac:dyDescent="0.3">
      <c r="A220" s="40" t="s">
        <v>736</v>
      </c>
      <c r="B220" s="40" t="s">
        <v>737</v>
      </c>
      <c r="C220" s="40" t="s">
        <v>738</v>
      </c>
    </row>
    <row r="221" spans="1:3" x14ac:dyDescent="0.3">
      <c r="A221" s="40" t="s">
        <v>739</v>
      </c>
      <c r="B221" s="40" t="s">
        <v>740</v>
      </c>
      <c r="C221" s="40" t="s">
        <v>741</v>
      </c>
    </row>
    <row r="222" spans="1:3" x14ac:dyDescent="0.3">
      <c r="A222" s="40" t="s">
        <v>742</v>
      </c>
      <c r="B222" s="40" t="s">
        <v>743</v>
      </c>
      <c r="C222" s="40" t="s">
        <v>744</v>
      </c>
    </row>
    <row r="223" spans="1:3" x14ac:dyDescent="0.3">
      <c r="A223" s="40" t="s">
        <v>745</v>
      </c>
      <c r="B223" s="40" t="s">
        <v>746</v>
      </c>
      <c r="C223" s="40" t="s">
        <v>747</v>
      </c>
    </row>
    <row r="224" spans="1:3" x14ac:dyDescent="0.3">
      <c r="A224" s="40" t="s">
        <v>748</v>
      </c>
      <c r="B224" s="40" t="s">
        <v>749</v>
      </c>
      <c r="C224" s="40" t="s">
        <v>750</v>
      </c>
    </row>
    <row r="225" spans="1:3" x14ac:dyDescent="0.3">
      <c r="A225" s="40" t="s">
        <v>751</v>
      </c>
      <c r="B225" s="40" t="s">
        <v>752</v>
      </c>
      <c r="C225" s="40" t="s">
        <v>753</v>
      </c>
    </row>
    <row r="226" spans="1:3" x14ac:dyDescent="0.3">
      <c r="A226" s="40" t="s">
        <v>754</v>
      </c>
      <c r="B226" s="40" t="s">
        <v>755</v>
      </c>
      <c r="C226" s="40" t="s">
        <v>756</v>
      </c>
    </row>
    <row r="227" spans="1:3" x14ac:dyDescent="0.3">
      <c r="A227" s="40" t="s">
        <v>757</v>
      </c>
      <c r="B227" s="40" t="s">
        <v>758</v>
      </c>
      <c r="C227" s="40" t="s">
        <v>759</v>
      </c>
    </row>
    <row r="228" spans="1:3" x14ac:dyDescent="0.3">
      <c r="A228" s="40" t="s">
        <v>760</v>
      </c>
      <c r="B228" s="40" t="s">
        <v>761</v>
      </c>
      <c r="C228" s="40" t="s">
        <v>762</v>
      </c>
    </row>
    <row r="229" spans="1:3" x14ac:dyDescent="0.3">
      <c r="A229" s="40" t="s">
        <v>763</v>
      </c>
      <c r="B229" s="40" t="s">
        <v>764</v>
      </c>
      <c r="C229" s="40" t="s">
        <v>765</v>
      </c>
    </row>
    <row r="230" spans="1:3" x14ac:dyDescent="0.3">
      <c r="A230" s="40" t="s">
        <v>766</v>
      </c>
      <c r="B230" s="40" t="s">
        <v>767</v>
      </c>
      <c r="C230" s="40" t="s">
        <v>768</v>
      </c>
    </row>
    <row r="231" spans="1:3" x14ac:dyDescent="0.3">
      <c r="A231" s="40" t="s">
        <v>769</v>
      </c>
      <c r="B231" s="40" t="s">
        <v>770</v>
      </c>
      <c r="C231" s="40" t="s">
        <v>771</v>
      </c>
    </row>
    <row r="232" spans="1:3" x14ac:dyDescent="0.3">
      <c r="A232" s="40" t="s">
        <v>772</v>
      </c>
      <c r="B232" s="40" t="s">
        <v>773</v>
      </c>
      <c r="C232" s="40" t="s">
        <v>774</v>
      </c>
    </row>
    <row r="233" spans="1:3" x14ac:dyDescent="0.3">
      <c r="A233" s="40" t="s">
        <v>775</v>
      </c>
      <c r="B233" s="40" t="s">
        <v>776</v>
      </c>
      <c r="C233" s="40" t="s">
        <v>777</v>
      </c>
    </row>
    <row r="234" spans="1:3" x14ac:dyDescent="0.3">
      <c r="A234" s="40" t="s">
        <v>778</v>
      </c>
      <c r="B234" s="40" t="s">
        <v>779</v>
      </c>
      <c r="C234" s="40" t="s">
        <v>780</v>
      </c>
    </row>
    <row r="235" spans="1:3" x14ac:dyDescent="0.3">
      <c r="A235" s="40" t="s">
        <v>781</v>
      </c>
      <c r="B235" s="40" t="s">
        <v>782</v>
      </c>
      <c r="C235" s="40" t="s">
        <v>783</v>
      </c>
    </row>
    <row r="236" spans="1:3" x14ac:dyDescent="0.3">
      <c r="A236" s="40" t="s">
        <v>784</v>
      </c>
      <c r="B236" s="40" t="s">
        <v>785</v>
      </c>
      <c r="C236" s="40" t="s">
        <v>786</v>
      </c>
    </row>
    <row r="237" spans="1:3" x14ac:dyDescent="0.3">
      <c r="A237" s="40" t="s">
        <v>787</v>
      </c>
      <c r="B237" s="40" t="s">
        <v>788</v>
      </c>
      <c r="C237" s="40" t="s">
        <v>789</v>
      </c>
    </row>
    <row r="238" spans="1:3" x14ac:dyDescent="0.3">
      <c r="A238" s="40" t="s">
        <v>790</v>
      </c>
      <c r="B238" s="40" t="s">
        <v>791</v>
      </c>
      <c r="C238" s="40" t="s">
        <v>792</v>
      </c>
    </row>
    <row r="239" spans="1:3" x14ac:dyDescent="0.3">
      <c r="A239" s="40" t="s">
        <v>793</v>
      </c>
      <c r="B239" s="40" t="s">
        <v>794</v>
      </c>
      <c r="C239" s="40" t="s">
        <v>795</v>
      </c>
    </row>
    <row r="240" spans="1:3" x14ac:dyDescent="0.3">
      <c r="A240" s="40" t="s">
        <v>796</v>
      </c>
      <c r="B240" s="40" t="s">
        <v>797</v>
      </c>
      <c r="C240" s="40" t="s">
        <v>798</v>
      </c>
    </row>
    <row r="241" spans="1:3" x14ac:dyDescent="0.3">
      <c r="A241" s="40" t="s">
        <v>799</v>
      </c>
      <c r="B241" s="40" t="s">
        <v>800</v>
      </c>
      <c r="C241" s="40" t="s">
        <v>801</v>
      </c>
    </row>
    <row r="242" spans="1:3" x14ac:dyDescent="0.3">
      <c r="A242" s="40" t="s">
        <v>802</v>
      </c>
      <c r="B242" s="40" t="s">
        <v>803</v>
      </c>
      <c r="C242" s="40" t="s">
        <v>804</v>
      </c>
    </row>
    <row r="243" spans="1:3" x14ac:dyDescent="0.3">
      <c r="A243" s="40" t="s">
        <v>805</v>
      </c>
      <c r="B243" s="40" t="s">
        <v>806</v>
      </c>
      <c r="C243" s="40" t="s">
        <v>807</v>
      </c>
    </row>
    <row r="244" spans="1:3" x14ac:dyDescent="0.3">
      <c r="A244" s="40" t="s">
        <v>808</v>
      </c>
      <c r="B244" s="40" t="s">
        <v>809</v>
      </c>
      <c r="C244" s="40" t="s">
        <v>810</v>
      </c>
    </row>
    <row r="245" spans="1:3" x14ac:dyDescent="0.3">
      <c r="A245" s="40" t="s">
        <v>811</v>
      </c>
      <c r="B245" s="40" t="s">
        <v>812</v>
      </c>
      <c r="C245" s="40" t="s">
        <v>813</v>
      </c>
    </row>
    <row r="246" spans="1:3" x14ac:dyDescent="0.3">
      <c r="A246" s="40" t="s">
        <v>814</v>
      </c>
      <c r="B246" s="40" t="s">
        <v>815</v>
      </c>
      <c r="C246" s="40" t="s">
        <v>816</v>
      </c>
    </row>
    <row r="247" spans="1:3" x14ac:dyDescent="0.3">
      <c r="A247" s="40" t="s">
        <v>817</v>
      </c>
      <c r="B247" s="40" t="s">
        <v>818</v>
      </c>
      <c r="C247" s="40" t="s">
        <v>819</v>
      </c>
    </row>
    <row r="248" spans="1:3" x14ac:dyDescent="0.3">
      <c r="A248" s="40" t="s">
        <v>820</v>
      </c>
      <c r="B248" s="40" t="s">
        <v>821</v>
      </c>
      <c r="C248" s="40" t="s">
        <v>822</v>
      </c>
    </row>
    <row r="249" spans="1:3" x14ac:dyDescent="0.3">
      <c r="A249" s="40" t="s">
        <v>823</v>
      </c>
      <c r="B249" s="40" t="s">
        <v>824</v>
      </c>
      <c r="C249" s="40" t="s">
        <v>825</v>
      </c>
    </row>
    <row r="250" spans="1:3" x14ac:dyDescent="0.3">
      <c r="A250" s="40" t="s">
        <v>826</v>
      </c>
      <c r="B250" s="40" t="s">
        <v>827</v>
      </c>
      <c r="C250" s="40" t="s">
        <v>828</v>
      </c>
    </row>
    <row r="251" spans="1:3" x14ac:dyDescent="0.3">
      <c r="A251" s="40" t="s">
        <v>829</v>
      </c>
      <c r="B251" s="40" t="s">
        <v>830</v>
      </c>
      <c r="C251" s="40" t="s">
        <v>831</v>
      </c>
    </row>
    <row r="252" spans="1:3" x14ac:dyDescent="0.3">
      <c r="A252" s="40" t="s">
        <v>832</v>
      </c>
      <c r="B252" s="40" t="s">
        <v>833</v>
      </c>
      <c r="C252" s="40" t="s">
        <v>834</v>
      </c>
    </row>
    <row r="253" spans="1:3" x14ac:dyDescent="0.3">
      <c r="A253" s="40" t="s">
        <v>835</v>
      </c>
      <c r="B253" s="40" t="s">
        <v>836</v>
      </c>
      <c r="C253" s="40" t="s">
        <v>837</v>
      </c>
    </row>
    <row r="254" spans="1:3" x14ac:dyDescent="0.3">
      <c r="A254" s="40" t="s">
        <v>838</v>
      </c>
      <c r="B254" s="40" t="s">
        <v>839</v>
      </c>
      <c r="C254" s="40" t="s">
        <v>840</v>
      </c>
    </row>
    <row r="255" spans="1:3" x14ac:dyDescent="0.3">
      <c r="A255" s="40" t="s">
        <v>841</v>
      </c>
      <c r="B255" s="40" t="s">
        <v>842</v>
      </c>
      <c r="C255" s="40" t="s">
        <v>843</v>
      </c>
    </row>
    <row r="256" spans="1:3" x14ac:dyDescent="0.3">
      <c r="A256" s="40" t="s">
        <v>844</v>
      </c>
      <c r="B256" s="40" t="s">
        <v>845</v>
      </c>
      <c r="C256" s="40" t="s">
        <v>846</v>
      </c>
    </row>
    <row r="257" spans="1:3" x14ac:dyDescent="0.3">
      <c r="A257" s="40" t="s">
        <v>847</v>
      </c>
      <c r="B257" s="40" t="s">
        <v>848</v>
      </c>
      <c r="C257" s="40" t="s">
        <v>849</v>
      </c>
    </row>
    <row r="258" spans="1:3" x14ac:dyDescent="0.3">
      <c r="A258" s="40" t="s">
        <v>850</v>
      </c>
      <c r="B258" s="40" t="s">
        <v>851</v>
      </c>
      <c r="C258" s="40" t="s">
        <v>852</v>
      </c>
    </row>
    <row r="259" spans="1:3" x14ac:dyDescent="0.3">
      <c r="A259" s="40" t="s">
        <v>853</v>
      </c>
      <c r="B259" s="40" t="s">
        <v>854</v>
      </c>
      <c r="C259" s="40" t="s">
        <v>855</v>
      </c>
    </row>
    <row r="260" spans="1:3" x14ac:dyDescent="0.3">
      <c r="A260" s="40" t="s">
        <v>856</v>
      </c>
      <c r="B260" s="40" t="s">
        <v>857</v>
      </c>
      <c r="C260" s="40" t="s">
        <v>858</v>
      </c>
    </row>
    <row r="261" spans="1:3" x14ac:dyDescent="0.3">
      <c r="A261" s="40" t="s">
        <v>859</v>
      </c>
      <c r="B261" s="40" t="s">
        <v>860</v>
      </c>
      <c r="C261" s="40" t="s">
        <v>861</v>
      </c>
    </row>
    <row r="262" spans="1:3" x14ac:dyDescent="0.3">
      <c r="A262" s="40" t="s">
        <v>862</v>
      </c>
      <c r="B262" s="40" t="s">
        <v>863</v>
      </c>
      <c r="C262" s="40" t="s">
        <v>864</v>
      </c>
    </row>
    <row r="263" spans="1:3" x14ac:dyDescent="0.3">
      <c r="A263" s="40" t="s">
        <v>865</v>
      </c>
      <c r="B263" s="40" t="s">
        <v>866</v>
      </c>
      <c r="C263" s="40" t="s">
        <v>867</v>
      </c>
    </row>
    <row r="264" spans="1:3" x14ac:dyDescent="0.3">
      <c r="A264" s="40" t="s">
        <v>868</v>
      </c>
      <c r="B264" s="40" t="s">
        <v>869</v>
      </c>
      <c r="C264" s="40" t="s">
        <v>870</v>
      </c>
    </row>
    <row r="265" spans="1:3" x14ac:dyDescent="0.3">
      <c r="A265" s="40" t="s">
        <v>871</v>
      </c>
      <c r="B265" s="40" t="s">
        <v>872</v>
      </c>
      <c r="C265" s="40" t="s">
        <v>873</v>
      </c>
    </row>
    <row r="266" spans="1:3" x14ac:dyDescent="0.3">
      <c r="A266" s="40" t="s">
        <v>874</v>
      </c>
      <c r="B266" s="40" t="s">
        <v>875</v>
      </c>
      <c r="C266" s="40" t="s">
        <v>876</v>
      </c>
    </row>
    <row r="267" spans="1:3" x14ac:dyDescent="0.3">
      <c r="A267" s="40" t="s">
        <v>877</v>
      </c>
      <c r="B267" s="40" t="s">
        <v>878</v>
      </c>
      <c r="C267" s="40" t="s">
        <v>879</v>
      </c>
    </row>
    <row r="268" spans="1:3" x14ac:dyDescent="0.3">
      <c r="A268" s="40" t="s">
        <v>880</v>
      </c>
      <c r="B268" s="40" t="s">
        <v>881</v>
      </c>
      <c r="C268" s="40" t="s">
        <v>882</v>
      </c>
    </row>
    <row r="269" spans="1:3" x14ac:dyDescent="0.3">
      <c r="A269" s="40" t="s">
        <v>883</v>
      </c>
      <c r="B269" s="40" t="s">
        <v>884</v>
      </c>
      <c r="C269" s="40" t="s">
        <v>885</v>
      </c>
    </row>
    <row r="270" spans="1:3" x14ac:dyDescent="0.3">
      <c r="A270" s="40" t="s">
        <v>886</v>
      </c>
      <c r="B270" s="40" t="s">
        <v>887</v>
      </c>
      <c r="C270" s="40" t="s">
        <v>888</v>
      </c>
    </row>
    <row r="271" spans="1:3" x14ac:dyDescent="0.3">
      <c r="A271" s="40" t="s">
        <v>889</v>
      </c>
      <c r="B271" s="40" t="s">
        <v>890</v>
      </c>
      <c r="C271" s="40" t="s">
        <v>891</v>
      </c>
    </row>
    <row r="272" spans="1:3" x14ac:dyDescent="0.3">
      <c r="A272" s="40" t="s">
        <v>892</v>
      </c>
      <c r="B272" s="40" t="s">
        <v>893</v>
      </c>
      <c r="C272" s="40" t="s">
        <v>894</v>
      </c>
    </row>
    <row r="273" spans="1:3" x14ac:dyDescent="0.3">
      <c r="A273" s="40" t="s">
        <v>895</v>
      </c>
      <c r="B273" s="40" t="s">
        <v>896</v>
      </c>
      <c r="C273" s="40" t="s">
        <v>897</v>
      </c>
    </row>
    <row r="274" spans="1:3" x14ac:dyDescent="0.3">
      <c r="A274" s="40" t="s">
        <v>898</v>
      </c>
      <c r="B274" s="40" t="s">
        <v>899</v>
      </c>
      <c r="C274" s="40" t="s">
        <v>900</v>
      </c>
    </row>
    <row r="275" spans="1:3" x14ac:dyDescent="0.3">
      <c r="A275" s="40" t="s">
        <v>901</v>
      </c>
      <c r="B275" s="40" t="s">
        <v>902</v>
      </c>
      <c r="C275" s="40" t="s">
        <v>903</v>
      </c>
    </row>
    <row r="276" spans="1:3" x14ac:dyDescent="0.3">
      <c r="A276" s="40" t="s">
        <v>904</v>
      </c>
      <c r="B276" s="40" t="s">
        <v>905</v>
      </c>
      <c r="C276" s="40" t="s">
        <v>906</v>
      </c>
    </row>
    <row r="277" spans="1:3" x14ac:dyDescent="0.3">
      <c r="A277" s="40" t="s">
        <v>907</v>
      </c>
      <c r="B277" s="40" t="s">
        <v>908</v>
      </c>
      <c r="C277" s="40" t="s">
        <v>909</v>
      </c>
    </row>
    <row r="278" spans="1:3" x14ac:dyDescent="0.3">
      <c r="A278" s="40" t="s">
        <v>910</v>
      </c>
      <c r="B278" s="40" t="s">
        <v>911</v>
      </c>
      <c r="C278" s="40" t="s">
        <v>912</v>
      </c>
    </row>
    <row r="279" spans="1:3" x14ac:dyDescent="0.3">
      <c r="A279" s="40" t="s">
        <v>913</v>
      </c>
      <c r="B279" s="40" t="s">
        <v>914</v>
      </c>
      <c r="C279" s="40" t="s">
        <v>915</v>
      </c>
    </row>
    <row r="280" spans="1:3" x14ac:dyDescent="0.3">
      <c r="A280" s="40" t="s">
        <v>916</v>
      </c>
      <c r="B280" s="40" t="s">
        <v>917</v>
      </c>
      <c r="C280" s="40" t="s">
        <v>918</v>
      </c>
    </row>
    <row r="281" spans="1:3" x14ac:dyDescent="0.3">
      <c r="A281" s="40" t="s">
        <v>919</v>
      </c>
      <c r="B281" s="40" t="s">
        <v>920</v>
      </c>
      <c r="C281" s="40" t="s">
        <v>921</v>
      </c>
    </row>
    <row r="282" spans="1:3" x14ac:dyDescent="0.3">
      <c r="A282" s="40" t="s">
        <v>922</v>
      </c>
      <c r="B282" s="40" t="s">
        <v>923</v>
      </c>
      <c r="C282" s="40" t="s">
        <v>924</v>
      </c>
    </row>
    <row r="283" spans="1:3" x14ac:dyDescent="0.3">
      <c r="A283" s="40" t="s">
        <v>925</v>
      </c>
      <c r="B283" s="40" t="s">
        <v>926</v>
      </c>
      <c r="C283" s="40" t="s">
        <v>927</v>
      </c>
    </row>
    <row r="284" spans="1:3" x14ac:dyDescent="0.3">
      <c r="A284" s="40" t="s">
        <v>928</v>
      </c>
      <c r="B284" s="40" t="s">
        <v>929</v>
      </c>
      <c r="C284" s="40" t="s">
        <v>930</v>
      </c>
    </row>
    <row r="285" spans="1:3" x14ac:dyDescent="0.3">
      <c r="A285" s="40" t="s">
        <v>931</v>
      </c>
      <c r="B285" s="40" t="s">
        <v>932</v>
      </c>
      <c r="C285" s="40" t="s">
        <v>933</v>
      </c>
    </row>
    <row r="286" spans="1:3" x14ac:dyDescent="0.3">
      <c r="A286" s="40" t="s">
        <v>934</v>
      </c>
      <c r="B286" s="40" t="s">
        <v>935</v>
      </c>
      <c r="C286" s="40" t="s">
        <v>936</v>
      </c>
    </row>
    <row r="287" spans="1:3" x14ac:dyDescent="0.3">
      <c r="A287" s="40" t="s">
        <v>937</v>
      </c>
      <c r="B287" s="40" t="s">
        <v>938</v>
      </c>
      <c r="C287" s="40" t="s">
        <v>939</v>
      </c>
    </row>
    <row r="288" spans="1:3" x14ac:dyDescent="0.3">
      <c r="A288" s="40" t="s">
        <v>940</v>
      </c>
      <c r="B288" s="40" t="s">
        <v>941</v>
      </c>
      <c r="C288" s="40" t="s">
        <v>942</v>
      </c>
    </row>
    <row r="289" spans="1:3" x14ac:dyDescent="0.3">
      <c r="A289" s="40" t="s">
        <v>943</v>
      </c>
      <c r="B289" s="40" t="s">
        <v>944</v>
      </c>
      <c r="C289" s="40" t="s">
        <v>945</v>
      </c>
    </row>
    <row r="290" spans="1:3" x14ac:dyDescent="0.3">
      <c r="A290" s="40" t="s">
        <v>946</v>
      </c>
      <c r="B290" s="40" t="s">
        <v>947</v>
      </c>
      <c r="C290" s="40" t="s">
        <v>948</v>
      </c>
    </row>
    <row r="291" spans="1:3" x14ac:dyDescent="0.3">
      <c r="A291" s="40" t="s">
        <v>949</v>
      </c>
      <c r="B291" s="40" t="s">
        <v>950</v>
      </c>
      <c r="C291" s="40" t="s">
        <v>951</v>
      </c>
    </row>
    <row r="292" spans="1:3" x14ac:dyDescent="0.3">
      <c r="A292" s="40" t="s">
        <v>952</v>
      </c>
      <c r="B292" s="40" t="s">
        <v>953</v>
      </c>
      <c r="C292" s="40" t="s">
        <v>954</v>
      </c>
    </row>
    <row r="293" spans="1:3" x14ac:dyDescent="0.3">
      <c r="A293" s="40" t="s">
        <v>955</v>
      </c>
      <c r="B293" s="40" t="s">
        <v>956</v>
      </c>
      <c r="C293" s="40" t="s">
        <v>957</v>
      </c>
    </row>
    <row r="294" spans="1:3" x14ac:dyDescent="0.3">
      <c r="A294" s="40" t="s">
        <v>958</v>
      </c>
      <c r="B294" s="40" t="s">
        <v>959</v>
      </c>
      <c r="C294" s="40" t="s">
        <v>960</v>
      </c>
    </row>
    <row r="295" spans="1:3" x14ac:dyDescent="0.3">
      <c r="A295" s="40" t="s">
        <v>961</v>
      </c>
      <c r="B295" s="40" t="s">
        <v>962</v>
      </c>
      <c r="C295" s="40" t="s">
        <v>963</v>
      </c>
    </row>
    <row r="296" spans="1:3" x14ac:dyDescent="0.3">
      <c r="A296" s="40" t="s">
        <v>964</v>
      </c>
      <c r="B296" s="40" t="s">
        <v>965</v>
      </c>
      <c r="C296" s="40" t="s">
        <v>966</v>
      </c>
    </row>
    <row r="297" spans="1:3" x14ac:dyDescent="0.3">
      <c r="A297" s="40" t="s">
        <v>967</v>
      </c>
      <c r="B297" s="40" t="s">
        <v>968</v>
      </c>
      <c r="C297" s="40" t="s">
        <v>969</v>
      </c>
    </row>
    <row r="298" spans="1:3" x14ac:dyDescent="0.3">
      <c r="A298" s="40" t="s">
        <v>970</v>
      </c>
      <c r="B298" s="40" t="s">
        <v>971</v>
      </c>
      <c r="C298" s="40" t="s">
        <v>972</v>
      </c>
    </row>
    <row r="299" spans="1:3" x14ac:dyDescent="0.3">
      <c r="A299" s="40" t="s">
        <v>973</v>
      </c>
      <c r="B299" s="40" t="s">
        <v>974</v>
      </c>
      <c r="C299" s="40" t="s">
        <v>975</v>
      </c>
    </row>
    <row r="300" spans="1:3" x14ac:dyDescent="0.3">
      <c r="A300" s="40" t="s">
        <v>976</v>
      </c>
      <c r="B300" s="40" t="s">
        <v>977</v>
      </c>
      <c r="C300" s="40" t="s">
        <v>978</v>
      </c>
    </row>
    <row r="301" spans="1:3" x14ac:dyDescent="0.3">
      <c r="A301" s="40" t="s">
        <v>979</v>
      </c>
      <c r="B301" s="40" t="s">
        <v>980</v>
      </c>
      <c r="C301" s="40" t="s">
        <v>981</v>
      </c>
    </row>
    <row r="302" spans="1:3" x14ac:dyDescent="0.3">
      <c r="A302" s="40" t="s">
        <v>982</v>
      </c>
      <c r="B302" s="40" t="s">
        <v>983</v>
      </c>
      <c r="C302" s="40" t="s">
        <v>984</v>
      </c>
    </row>
    <row r="303" spans="1:3" x14ac:dyDescent="0.3">
      <c r="A303" s="40" t="s">
        <v>985</v>
      </c>
      <c r="B303" s="40" t="s">
        <v>986</v>
      </c>
      <c r="C303" s="40" t="s">
        <v>987</v>
      </c>
    </row>
    <row r="304" spans="1:3" x14ac:dyDescent="0.3">
      <c r="A304" s="40" t="s">
        <v>988</v>
      </c>
      <c r="B304" s="40" t="s">
        <v>989</v>
      </c>
      <c r="C304" s="40" t="s">
        <v>990</v>
      </c>
    </row>
    <row r="305" spans="1:3" x14ac:dyDescent="0.3">
      <c r="A305" s="40" t="s">
        <v>991</v>
      </c>
      <c r="B305" s="40" t="s">
        <v>992</v>
      </c>
      <c r="C305" s="40" t="s">
        <v>993</v>
      </c>
    </row>
    <row r="306" spans="1:3" x14ac:dyDescent="0.3">
      <c r="A306" s="40" t="s">
        <v>994</v>
      </c>
      <c r="B306" s="40" t="s">
        <v>995</v>
      </c>
      <c r="C306" s="40" t="s">
        <v>996</v>
      </c>
    </row>
    <row r="307" spans="1:3" x14ac:dyDescent="0.3">
      <c r="A307" s="40" t="s">
        <v>997</v>
      </c>
      <c r="B307" s="40" t="s">
        <v>998</v>
      </c>
      <c r="C307" s="40" t="s">
        <v>999</v>
      </c>
    </row>
    <row r="308" spans="1:3" x14ac:dyDescent="0.3">
      <c r="A308" s="40" t="s">
        <v>1000</v>
      </c>
      <c r="B308" s="40" t="s">
        <v>1001</v>
      </c>
      <c r="C308" s="40" t="s">
        <v>1002</v>
      </c>
    </row>
    <row r="309" spans="1:3" x14ac:dyDescent="0.3">
      <c r="A309" s="40" t="s">
        <v>1003</v>
      </c>
      <c r="B309" s="40" t="s">
        <v>1004</v>
      </c>
      <c r="C309" s="40" t="s">
        <v>1005</v>
      </c>
    </row>
    <row r="310" spans="1:3" x14ac:dyDescent="0.3">
      <c r="A310" s="40" t="s">
        <v>1006</v>
      </c>
      <c r="B310" s="40" t="s">
        <v>1007</v>
      </c>
      <c r="C310" s="40" t="s">
        <v>1008</v>
      </c>
    </row>
    <row r="311" spans="1:3" x14ac:dyDescent="0.3">
      <c r="A311" s="40" t="s">
        <v>1009</v>
      </c>
      <c r="B311" s="40" t="s">
        <v>1010</v>
      </c>
      <c r="C311" s="40" t="s">
        <v>1011</v>
      </c>
    </row>
    <row r="312" spans="1:3" x14ac:dyDescent="0.3">
      <c r="A312" s="40" t="s">
        <v>1012</v>
      </c>
      <c r="B312" s="40" t="s">
        <v>1013</v>
      </c>
      <c r="C312" s="40" t="s">
        <v>1014</v>
      </c>
    </row>
    <row r="313" spans="1:3" x14ac:dyDescent="0.3">
      <c r="A313" s="40" t="s">
        <v>1015</v>
      </c>
      <c r="B313" s="40" t="s">
        <v>1016</v>
      </c>
      <c r="C313" s="40" t="s">
        <v>1017</v>
      </c>
    </row>
    <row r="314" spans="1:3" x14ac:dyDescent="0.3">
      <c r="A314" s="40" t="s">
        <v>1018</v>
      </c>
      <c r="B314" s="40" t="s">
        <v>1019</v>
      </c>
      <c r="C314" s="40" t="s">
        <v>1020</v>
      </c>
    </row>
    <row r="315" spans="1:3" x14ac:dyDescent="0.3">
      <c r="A315" s="40" t="s">
        <v>1021</v>
      </c>
      <c r="B315" s="40" t="s">
        <v>1022</v>
      </c>
      <c r="C315" s="40" t="s">
        <v>1023</v>
      </c>
    </row>
    <row r="316" spans="1:3" x14ac:dyDescent="0.3">
      <c r="A316" s="40" t="s">
        <v>1024</v>
      </c>
      <c r="B316" s="40" t="s">
        <v>1025</v>
      </c>
      <c r="C316" s="40" t="s">
        <v>1026</v>
      </c>
    </row>
    <row r="317" spans="1:3" x14ac:dyDescent="0.3">
      <c r="A317" s="40" t="s">
        <v>1027</v>
      </c>
      <c r="B317" s="40" t="s">
        <v>1028</v>
      </c>
      <c r="C317" s="40" t="s">
        <v>1029</v>
      </c>
    </row>
    <row r="318" spans="1:3" x14ac:dyDescent="0.3">
      <c r="A318" s="40" t="s">
        <v>1030</v>
      </c>
      <c r="B318" s="40" t="s">
        <v>1031</v>
      </c>
      <c r="C318" s="40" t="s">
        <v>1032</v>
      </c>
    </row>
    <row r="319" spans="1:3" x14ac:dyDescent="0.3">
      <c r="A319" s="40" t="s">
        <v>1033</v>
      </c>
      <c r="B319" s="40" t="s">
        <v>1034</v>
      </c>
      <c r="C319" s="40" t="s">
        <v>1035</v>
      </c>
    </row>
    <row r="320" spans="1:3" x14ac:dyDescent="0.3">
      <c r="A320" s="40" t="s">
        <v>1036</v>
      </c>
      <c r="B320" s="40" t="s">
        <v>1037</v>
      </c>
      <c r="C320" s="40" t="s">
        <v>1038</v>
      </c>
    </row>
    <row r="321" spans="1:3" x14ac:dyDescent="0.3">
      <c r="A321" s="40" t="s">
        <v>1039</v>
      </c>
      <c r="B321" s="40" t="s">
        <v>1040</v>
      </c>
      <c r="C321" s="40" t="s">
        <v>1041</v>
      </c>
    </row>
    <row r="322" spans="1:3" x14ac:dyDescent="0.3">
      <c r="A322" s="40" t="s">
        <v>1042</v>
      </c>
      <c r="B322" s="40" t="s">
        <v>1043</v>
      </c>
      <c r="C322" s="40" t="s">
        <v>1044</v>
      </c>
    </row>
    <row r="323" spans="1:3" x14ac:dyDescent="0.3">
      <c r="A323" s="40" t="s">
        <v>1045</v>
      </c>
      <c r="B323" s="40" t="s">
        <v>1046</v>
      </c>
      <c r="C323" s="40" t="s">
        <v>1047</v>
      </c>
    </row>
    <row r="324" spans="1:3" x14ac:dyDescent="0.3">
      <c r="A324" s="40" t="s">
        <v>1048</v>
      </c>
      <c r="B324" s="40" t="s">
        <v>1049</v>
      </c>
      <c r="C324" s="40" t="s">
        <v>1050</v>
      </c>
    </row>
    <row r="325" spans="1:3" x14ac:dyDescent="0.3">
      <c r="A325" s="40" t="s">
        <v>1051</v>
      </c>
      <c r="B325" s="40" t="s">
        <v>1052</v>
      </c>
      <c r="C325" s="40" t="s">
        <v>1053</v>
      </c>
    </row>
    <row r="326" spans="1:3" x14ac:dyDescent="0.3">
      <c r="A326" s="40" t="s">
        <v>1054</v>
      </c>
      <c r="B326" s="40" t="s">
        <v>1055</v>
      </c>
      <c r="C326" s="40" t="s">
        <v>1056</v>
      </c>
    </row>
    <row r="327" spans="1:3" x14ac:dyDescent="0.3">
      <c r="A327" s="40" t="s">
        <v>1057</v>
      </c>
      <c r="B327" s="40" t="s">
        <v>1058</v>
      </c>
      <c r="C327" s="40" t="s">
        <v>1059</v>
      </c>
    </row>
    <row r="328" spans="1:3" x14ac:dyDescent="0.3">
      <c r="A328" s="40" t="s">
        <v>1060</v>
      </c>
      <c r="B328" s="40" t="s">
        <v>1061</v>
      </c>
      <c r="C328" s="40" t="s">
        <v>1062</v>
      </c>
    </row>
    <row r="329" spans="1:3" x14ac:dyDescent="0.3">
      <c r="A329" s="40" t="s">
        <v>1063</v>
      </c>
      <c r="B329" s="40" t="s">
        <v>1064</v>
      </c>
      <c r="C329" s="40" t="s">
        <v>1065</v>
      </c>
    </row>
    <row r="330" spans="1:3" x14ac:dyDescent="0.3">
      <c r="A330" s="40" t="s">
        <v>1066</v>
      </c>
      <c r="B330" s="40" t="s">
        <v>1067</v>
      </c>
      <c r="C330" s="40" t="s">
        <v>1068</v>
      </c>
    </row>
    <row r="331" spans="1:3" x14ac:dyDescent="0.3">
      <c r="A331" s="40" t="s">
        <v>1069</v>
      </c>
      <c r="B331" s="40" t="s">
        <v>1070</v>
      </c>
      <c r="C331" s="40" t="s">
        <v>1071</v>
      </c>
    </row>
    <row r="332" spans="1:3" x14ac:dyDescent="0.3">
      <c r="A332" s="40" t="s">
        <v>1072</v>
      </c>
      <c r="B332" s="40" t="s">
        <v>1073</v>
      </c>
      <c r="C332" s="40" t="s">
        <v>1074</v>
      </c>
    </row>
    <row r="333" spans="1:3" x14ac:dyDescent="0.3">
      <c r="A333" s="40" t="s">
        <v>1075</v>
      </c>
      <c r="B333" s="40" t="s">
        <v>1076</v>
      </c>
      <c r="C333" s="40" t="s">
        <v>1077</v>
      </c>
    </row>
    <row r="334" spans="1:3" x14ac:dyDescent="0.3">
      <c r="A334" s="40" t="s">
        <v>1078</v>
      </c>
      <c r="B334" s="40" t="s">
        <v>1079</v>
      </c>
      <c r="C334" s="40" t="s">
        <v>1080</v>
      </c>
    </row>
    <row r="335" spans="1:3" x14ac:dyDescent="0.3">
      <c r="A335" s="40" t="s">
        <v>1081</v>
      </c>
      <c r="B335" s="40" t="s">
        <v>1082</v>
      </c>
      <c r="C335" s="40" t="s">
        <v>1083</v>
      </c>
    </row>
    <row r="336" spans="1:3" x14ac:dyDescent="0.3">
      <c r="A336" s="40" t="s">
        <v>1084</v>
      </c>
      <c r="B336" s="40" t="s">
        <v>1085</v>
      </c>
      <c r="C336" s="40" t="s">
        <v>1086</v>
      </c>
    </row>
    <row r="337" spans="1:3" x14ac:dyDescent="0.3">
      <c r="A337" s="40" t="s">
        <v>1087</v>
      </c>
      <c r="B337" s="40" t="s">
        <v>1088</v>
      </c>
      <c r="C337" s="40" t="s">
        <v>1089</v>
      </c>
    </row>
    <row r="338" spans="1:3" x14ac:dyDescent="0.3">
      <c r="A338" s="40" t="s">
        <v>1090</v>
      </c>
      <c r="B338" s="40" t="s">
        <v>1091</v>
      </c>
      <c r="C338" s="40" t="s">
        <v>1092</v>
      </c>
    </row>
    <row r="339" spans="1:3" x14ac:dyDescent="0.3">
      <c r="A339" s="40" t="s">
        <v>1093</v>
      </c>
      <c r="B339" s="40" t="s">
        <v>1094</v>
      </c>
      <c r="C339" s="40" t="s">
        <v>1095</v>
      </c>
    </row>
    <row r="340" spans="1:3" x14ac:dyDescent="0.3">
      <c r="A340" s="40" t="s">
        <v>1096</v>
      </c>
      <c r="B340" s="40" t="s">
        <v>1097</v>
      </c>
      <c r="C340" s="40" t="s">
        <v>1098</v>
      </c>
    </row>
    <row r="341" spans="1:3" x14ac:dyDescent="0.3">
      <c r="A341" s="40" t="s">
        <v>1099</v>
      </c>
      <c r="B341" s="40" t="s">
        <v>1100</v>
      </c>
      <c r="C341" s="40" t="s">
        <v>1101</v>
      </c>
    </row>
    <row r="342" spans="1:3" x14ac:dyDescent="0.3">
      <c r="A342" s="40" t="s">
        <v>1102</v>
      </c>
      <c r="B342" s="40" t="s">
        <v>1103</v>
      </c>
      <c r="C342" s="40" t="s">
        <v>1104</v>
      </c>
    </row>
    <row r="343" spans="1:3" x14ac:dyDescent="0.3">
      <c r="A343" s="40" t="s">
        <v>1105</v>
      </c>
      <c r="B343" s="40" t="s">
        <v>1106</v>
      </c>
      <c r="C343" s="40" t="s">
        <v>1107</v>
      </c>
    </row>
    <row r="344" spans="1:3" x14ac:dyDescent="0.3">
      <c r="A344" s="40" t="s">
        <v>1108</v>
      </c>
      <c r="B344" s="40" t="s">
        <v>1109</v>
      </c>
      <c r="C344" s="40" t="s">
        <v>1110</v>
      </c>
    </row>
    <row r="345" spans="1:3" x14ac:dyDescent="0.3">
      <c r="A345" s="40" t="s">
        <v>1111</v>
      </c>
      <c r="B345" s="40" t="s">
        <v>1112</v>
      </c>
      <c r="C345" s="40" t="s">
        <v>1113</v>
      </c>
    </row>
    <row r="346" spans="1:3" x14ac:dyDescent="0.3">
      <c r="A346" s="40" t="s">
        <v>1114</v>
      </c>
      <c r="B346" s="40" t="s">
        <v>1115</v>
      </c>
      <c r="C346" s="40" t="s">
        <v>1116</v>
      </c>
    </row>
    <row r="347" spans="1:3" x14ac:dyDescent="0.3">
      <c r="A347" s="40" t="s">
        <v>1117</v>
      </c>
      <c r="B347" s="40" t="s">
        <v>1118</v>
      </c>
      <c r="C347" s="40" t="s">
        <v>1119</v>
      </c>
    </row>
    <row r="348" spans="1:3" x14ac:dyDescent="0.3">
      <c r="A348" s="40" t="s">
        <v>1120</v>
      </c>
      <c r="B348" s="40" t="s">
        <v>1121</v>
      </c>
      <c r="C348" s="40" t="s">
        <v>1122</v>
      </c>
    </row>
    <row r="349" spans="1:3" x14ac:dyDescent="0.3">
      <c r="A349" s="40" t="s">
        <v>1123</v>
      </c>
      <c r="B349" s="40" t="s">
        <v>1124</v>
      </c>
      <c r="C349" s="40" t="s">
        <v>1125</v>
      </c>
    </row>
    <row r="350" spans="1:3" x14ac:dyDescent="0.3">
      <c r="A350" s="40" t="s">
        <v>1126</v>
      </c>
      <c r="B350" s="40" t="s">
        <v>1127</v>
      </c>
      <c r="C350" s="40" t="s">
        <v>1128</v>
      </c>
    </row>
    <row r="351" spans="1:3" x14ac:dyDescent="0.3">
      <c r="A351" s="40" t="s">
        <v>1129</v>
      </c>
      <c r="B351" s="40" t="s">
        <v>1130</v>
      </c>
      <c r="C351" s="40" t="s">
        <v>1131</v>
      </c>
    </row>
    <row r="352" spans="1:3" x14ac:dyDescent="0.3">
      <c r="A352" s="40" t="s">
        <v>1132</v>
      </c>
      <c r="B352" s="40" t="s">
        <v>1133</v>
      </c>
      <c r="C352" s="40" t="s">
        <v>1134</v>
      </c>
    </row>
    <row r="353" spans="1:3" x14ac:dyDescent="0.3">
      <c r="A353" s="40" t="s">
        <v>1135</v>
      </c>
      <c r="B353" s="40" t="s">
        <v>1136</v>
      </c>
      <c r="C353" s="40" t="s">
        <v>1137</v>
      </c>
    </row>
    <row r="354" spans="1:3" x14ac:dyDescent="0.3">
      <c r="A354" s="40" t="s">
        <v>1138</v>
      </c>
      <c r="B354" s="40" t="s">
        <v>1139</v>
      </c>
      <c r="C354" s="40" t="s">
        <v>1140</v>
      </c>
    </row>
    <row r="355" spans="1:3" x14ac:dyDescent="0.3">
      <c r="A355" s="40" t="s">
        <v>1141</v>
      </c>
      <c r="B355" s="40" t="s">
        <v>1142</v>
      </c>
      <c r="C355" s="40" t="s">
        <v>1143</v>
      </c>
    </row>
    <row r="356" spans="1:3" x14ac:dyDescent="0.3">
      <c r="A356" s="40" t="s">
        <v>1144</v>
      </c>
      <c r="B356" s="40" t="s">
        <v>1145</v>
      </c>
      <c r="C356" s="40" t="s">
        <v>1146</v>
      </c>
    </row>
    <row r="357" spans="1:3" x14ac:dyDescent="0.3">
      <c r="A357" s="40" t="s">
        <v>1147</v>
      </c>
      <c r="B357" s="40" t="s">
        <v>1148</v>
      </c>
      <c r="C357" s="40" t="s">
        <v>1149</v>
      </c>
    </row>
    <row r="358" spans="1:3" x14ac:dyDescent="0.3">
      <c r="A358" s="40" t="s">
        <v>1150</v>
      </c>
      <c r="B358" s="40" t="s">
        <v>1151</v>
      </c>
      <c r="C358" s="40" t="s">
        <v>1152</v>
      </c>
    </row>
    <row r="359" spans="1:3" x14ac:dyDescent="0.3">
      <c r="A359" s="40" t="s">
        <v>1153</v>
      </c>
      <c r="B359" s="40" t="s">
        <v>1154</v>
      </c>
      <c r="C359" s="40" t="s">
        <v>1155</v>
      </c>
    </row>
    <row r="360" spans="1:3" x14ac:dyDescent="0.3">
      <c r="A360" s="40" t="s">
        <v>1156</v>
      </c>
      <c r="B360" s="40" t="s">
        <v>1157</v>
      </c>
      <c r="C360" s="40" t="s">
        <v>1158</v>
      </c>
    </row>
    <row r="361" spans="1:3" x14ac:dyDescent="0.3">
      <c r="A361" s="40" t="s">
        <v>1159</v>
      </c>
      <c r="B361" s="40" t="s">
        <v>1160</v>
      </c>
      <c r="C361" s="40" t="s">
        <v>1161</v>
      </c>
    </row>
    <row r="362" spans="1:3" x14ac:dyDescent="0.3">
      <c r="A362" s="40" t="s">
        <v>1162</v>
      </c>
      <c r="B362" s="40" t="s">
        <v>1163</v>
      </c>
      <c r="C362" s="40" t="s">
        <v>1164</v>
      </c>
    </row>
    <row r="363" spans="1:3" x14ac:dyDescent="0.3">
      <c r="A363" s="40" t="s">
        <v>1165</v>
      </c>
      <c r="B363" s="40" t="s">
        <v>1166</v>
      </c>
      <c r="C363" s="40" t="s">
        <v>1167</v>
      </c>
    </row>
    <row r="364" spans="1:3" x14ac:dyDescent="0.3">
      <c r="A364" s="40" t="s">
        <v>1168</v>
      </c>
      <c r="B364" s="40" t="s">
        <v>1169</v>
      </c>
      <c r="C364" s="40" t="s">
        <v>1170</v>
      </c>
    </row>
    <row r="365" spans="1:3" x14ac:dyDescent="0.3">
      <c r="A365" s="40" t="s">
        <v>1171</v>
      </c>
      <c r="B365" s="40" t="s">
        <v>1172</v>
      </c>
      <c r="C365" s="40" t="s">
        <v>1173</v>
      </c>
    </row>
    <row r="366" spans="1:3" x14ac:dyDescent="0.3">
      <c r="A366" s="40" t="s">
        <v>1174</v>
      </c>
      <c r="B366" s="40" t="s">
        <v>1175</v>
      </c>
      <c r="C366" s="40" t="s">
        <v>1176</v>
      </c>
    </row>
    <row r="367" spans="1:3" x14ac:dyDescent="0.3">
      <c r="A367" s="40" t="s">
        <v>1177</v>
      </c>
      <c r="B367" s="40" t="s">
        <v>1178</v>
      </c>
      <c r="C367" s="40" t="s">
        <v>1179</v>
      </c>
    </row>
    <row r="368" spans="1:3" x14ac:dyDescent="0.3">
      <c r="A368" s="40" t="s">
        <v>1180</v>
      </c>
      <c r="B368" s="40" t="s">
        <v>1181</v>
      </c>
      <c r="C368" s="40" t="s">
        <v>1182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AF1" workbookViewId="0">
      <selection activeCell="AQ1" sqref="AQ1"/>
    </sheetView>
  </sheetViews>
  <sheetFormatPr defaultRowHeight="14.4" x14ac:dyDescent="0.3"/>
  <sheetData>
    <row r="1" spans="1:40" x14ac:dyDescent="0.3">
      <c r="A1" t="s">
        <v>62</v>
      </c>
      <c r="N1" t="s">
        <v>65</v>
      </c>
    </row>
    <row r="2" spans="1:40" x14ac:dyDescent="0.3">
      <c r="A2" t="s">
        <v>61</v>
      </c>
      <c r="N2" t="s">
        <v>61</v>
      </c>
    </row>
    <row r="3" spans="1:40" x14ac:dyDescent="0.3">
      <c r="A3" t="s">
        <v>60</v>
      </c>
      <c r="N3" t="s">
        <v>66</v>
      </c>
    </row>
    <row r="4" spans="1:40" x14ac:dyDescent="0.3">
      <c r="A4" t="s">
        <v>59</v>
      </c>
      <c r="N4" t="s">
        <v>67</v>
      </c>
    </row>
    <row r="6" spans="1:40" x14ac:dyDescent="0.3">
      <c r="J6" t="s">
        <v>64</v>
      </c>
      <c r="K6" t="s">
        <v>63</v>
      </c>
      <c r="W6" t="s">
        <v>64</v>
      </c>
      <c r="X6" t="s">
        <v>63</v>
      </c>
    </row>
    <row r="7" spans="1:40" x14ac:dyDescent="0.3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3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3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3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3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3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3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3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3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3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3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3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3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3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3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3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3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3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3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3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3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3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3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3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3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3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3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3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3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3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3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3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3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3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3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3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3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3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3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3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3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3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3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3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3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3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3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3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3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3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3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3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3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3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3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3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3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3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3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3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3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3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3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3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3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3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3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3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3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3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3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3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3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3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3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3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3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3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3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3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3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3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3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3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3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3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3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3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3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3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3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3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3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3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3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3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3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3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3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3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3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3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3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3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3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3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3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3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3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3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3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3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3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3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3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3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3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3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3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3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3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3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3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3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3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3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3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3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3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3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3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3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3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3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3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3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3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3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3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3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3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3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3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3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3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3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3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3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3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3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3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3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3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3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3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3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3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3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3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3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3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3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3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3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3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3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3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3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3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3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3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3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3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3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3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3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3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3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3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3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3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3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3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3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3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3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3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3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3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3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3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3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3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3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3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3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3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3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3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3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3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3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3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3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3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3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3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3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3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3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3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3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3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3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3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3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3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3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3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3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3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3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3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3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3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3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3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3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3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3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3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3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3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3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3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3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3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3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3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3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3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3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3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3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3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3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3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3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3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3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3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3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3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3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3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3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3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3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3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3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3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3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3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3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3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3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3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3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3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3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3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3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3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3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3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3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3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3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3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3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3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3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3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3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3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3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3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3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3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3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3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3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3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3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3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3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3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3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3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3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3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3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3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3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3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3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3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3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3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3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3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3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3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3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3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3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3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3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3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3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3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3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3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3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3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3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3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3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3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3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3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3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3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3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3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3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3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3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3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3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3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3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3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3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3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3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3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3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3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3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3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3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3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3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3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3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3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3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3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3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3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3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3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3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3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3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3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3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3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3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3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3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3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3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3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3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3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3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3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3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3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3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3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3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3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3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3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3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3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3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3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3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3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3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3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3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3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3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3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3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3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3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3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3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3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3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3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3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3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3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3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3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3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3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3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3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3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3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3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3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3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3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3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3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3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3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3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3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3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3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3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3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3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3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3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3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3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3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3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3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3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3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3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3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3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3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3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3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3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3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3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3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3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3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3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3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3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3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3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3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3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3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3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3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3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3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3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3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3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3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3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3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3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3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3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3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3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3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3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3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3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3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3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3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3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3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3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3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3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3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3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3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3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3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3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3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3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3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3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3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3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3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3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3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3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3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3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3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3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3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3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3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3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3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3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3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3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3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3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3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3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3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3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3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3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3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3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3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3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3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3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3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3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3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3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3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3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3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3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3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3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3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3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3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3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3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3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3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3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3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3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3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3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3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3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3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3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3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3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3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3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3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3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3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3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3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3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3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3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3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3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3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3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3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3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3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3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3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3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3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3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3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3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3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3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3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3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3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3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3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3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3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3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3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3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3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3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3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3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3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3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3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3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3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3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3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3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3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3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3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3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3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3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3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3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3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3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3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3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3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3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3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3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3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3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3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3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3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3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3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3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3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3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3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3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3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3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3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3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3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3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3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3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3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3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3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3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3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3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3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3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3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3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3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3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3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3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3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3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3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3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3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3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3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3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3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3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3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F35" sqref="F35"/>
    </sheetView>
  </sheetViews>
  <sheetFormatPr defaultRowHeight="14.4" x14ac:dyDescent="0.3"/>
  <cols>
    <col min="2" max="16" width="11.44140625" customWidth="1"/>
    <col min="20" max="20" width="11" bestFit="1" customWidth="1"/>
  </cols>
  <sheetData>
    <row r="1" spans="1:20" x14ac:dyDescent="0.3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3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3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3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3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3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3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3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3">
      <c r="R15" t="s">
        <v>22</v>
      </c>
      <c r="S15" t="s">
        <v>23</v>
      </c>
    </row>
    <row r="16" spans="1:20" x14ac:dyDescent="0.3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3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3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3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3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3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3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6" x14ac:dyDescent="0.3">
      <c r="G28" s="15" t="s">
        <v>28</v>
      </c>
      <c r="H28" s="17">
        <f>AVERAGE(B20:P20)</f>
        <v>1</v>
      </c>
    </row>
    <row r="29" spans="2:20" x14ac:dyDescent="0.3">
      <c r="H29" s="18">
        <f>R21</f>
        <v>1.0254819163243878</v>
      </c>
    </row>
    <row r="30" spans="2:20" x14ac:dyDescent="0.3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A1:AE35"/>
  <sheetViews>
    <sheetView topLeftCell="N8" zoomScale="83" workbookViewId="0">
      <selection activeCell="U49" sqref="U49"/>
    </sheetView>
  </sheetViews>
  <sheetFormatPr defaultRowHeight="14.4" x14ac:dyDescent="0.3"/>
  <cols>
    <col min="1" max="1" width="13.5546875" bestFit="1" customWidth="1"/>
    <col min="24" max="24" width="14.33203125" customWidth="1"/>
    <col min="25" max="25" width="16.109375" customWidth="1"/>
    <col min="28" max="28" width="11.44140625" bestFit="1" customWidth="1"/>
    <col min="29" max="29" width="11" bestFit="1" customWidth="1"/>
  </cols>
  <sheetData>
    <row r="1" spans="2:31" x14ac:dyDescent="0.3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31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  <c r="AE2" t="s">
        <v>68</v>
      </c>
    </row>
    <row r="3" spans="2:31" x14ac:dyDescent="0.3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  <c r="AE3">
        <f>_xlfn.STDEV.P(B3:V3)</f>
        <v>3.9644074627379098</v>
      </c>
    </row>
    <row r="4" spans="2:31" x14ac:dyDescent="0.3">
      <c r="Y4">
        <f>MIN(B3:V3)</f>
        <v>18.28</v>
      </c>
    </row>
    <row r="6" spans="2:31" x14ac:dyDescent="0.3">
      <c r="Y6" t="s">
        <v>20</v>
      </c>
      <c r="AA6" t="s">
        <v>11</v>
      </c>
      <c r="AB6" t="s">
        <v>12</v>
      </c>
      <c r="AC6" t="s">
        <v>21</v>
      </c>
    </row>
    <row r="7" spans="2:31" x14ac:dyDescent="0.3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31" x14ac:dyDescent="0.3">
      <c r="Y8">
        <f>MIN(B7:V7)</f>
        <v>20.3</v>
      </c>
    </row>
    <row r="10" spans="2:31" x14ac:dyDescent="0.3">
      <c r="Y10" t="s">
        <v>20</v>
      </c>
      <c r="AA10" t="s">
        <v>11</v>
      </c>
      <c r="AB10" t="s">
        <v>12</v>
      </c>
      <c r="AC10" t="s">
        <v>21</v>
      </c>
    </row>
    <row r="11" spans="2:31" x14ac:dyDescent="0.3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31" x14ac:dyDescent="0.3">
      <c r="Y12">
        <f>MIN(B11:V11)</f>
        <v>20.67</v>
      </c>
    </row>
    <row r="19" spans="1:28" x14ac:dyDescent="0.3">
      <c r="AA19">
        <f>TAN(RADIANS(AA11))</f>
        <v>0.43336043250341694</v>
      </c>
      <c r="AB19" s="27">
        <f>TAN(RADIANS(AB11))</f>
        <v>0.44079503684620319</v>
      </c>
    </row>
    <row r="21" spans="1:28" x14ac:dyDescent="0.3">
      <c r="X21" t="s">
        <v>12</v>
      </c>
      <c r="Y21" t="s">
        <v>68</v>
      </c>
    </row>
    <row r="22" spans="1:28" x14ac:dyDescent="0.3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X22">
        <f>AVERAGE(B22:V22)</f>
        <v>0.45327505375566574</v>
      </c>
      <c r="Y22">
        <f>_xlfn.STDEV.P(B22:V22)</f>
        <v>8.9562527056063934E-2</v>
      </c>
    </row>
    <row r="27" spans="1:28" x14ac:dyDescent="0.3">
      <c r="A27" t="s">
        <v>72</v>
      </c>
      <c r="B27">
        <f>27.12--0.01</f>
        <v>27.130000000000003</v>
      </c>
      <c r="C27">
        <f>21.44--0.07</f>
        <v>21.51</v>
      </c>
      <c r="D27">
        <f>27.09-0.02</f>
        <v>27.07</v>
      </c>
      <c r="E27">
        <f>23.85--0.06</f>
        <v>23.91</v>
      </c>
      <c r="F27">
        <f>27.03-0.04</f>
        <v>26.990000000000002</v>
      </c>
      <c r="G27">
        <f>21.74--0.01</f>
        <v>21.75</v>
      </c>
      <c r="H27">
        <f>24.88--0.05</f>
        <v>24.93</v>
      </c>
      <c r="I27">
        <f>21.28--0.08</f>
        <v>21.36</v>
      </c>
      <c r="J27">
        <f>18.28--0.08</f>
        <v>18.36</v>
      </c>
      <c r="K27">
        <f>23.64-0.05</f>
        <v>23.59</v>
      </c>
      <c r="L27">
        <f>23.43-0.07</f>
        <v>23.36</v>
      </c>
      <c r="M27">
        <f>23.14--0.05</f>
        <v>23.19</v>
      </c>
      <c r="N27">
        <f>20.3--0.03</f>
        <v>20.330000000000002</v>
      </c>
      <c r="O27">
        <f>22.88--0.03</f>
        <v>22.91</v>
      </c>
      <c r="P27">
        <f>22.79--0.05</f>
        <v>22.84</v>
      </c>
      <c r="Q27">
        <f>28.3--0.05</f>
        <v>28.35</v>
      </c>
      <c r="R27">
        <f>27.08-0.04</f>
        <v>27.04</v>
      </c>
      <c r="S27">
        <f>20.67-0.16</f>
        <v>20.51</v>
      </c>
      <c r="T27">
        <f>20.67--0.01</f>
        <v>20.680000000000003</v>
      </c>
      <c r="U27">
        <f>37.74-0.06</f>
        <v>37.68</v>
      </c>
      <c r="V27">
        <f>21.87-0.01</f>
        <v>21.86</v>
      </c>
    </row>
    <row r="28" spans="1:28" x14ac:dyDescent="0.3">
      <c r="A28" t="s">
        <v>74</v>
      </c>
      <c r="B28">
        <f>25.57--0.13</f>
        <v>25.7</v>
      </c>
      <c r="C28">
        <f>20.61--0.27</f>
        <v>20.88</v>
      </c>
      <c r="D28">
        <f>25.18--0.27</f>
        <v>25.45</v>
      </c>
      <c r="E28">
        <f>26.48--0.26</f>
        <v>26.740000000000002</v>
      </c>
      <c r="F28">
        <f>36.08--0.32</f>
        <v>36.4</v>
      </c>
    </row>
    <row r="29" spans="1:28" x14ac:dyDescent="0.3">
      <c r="A29" t="s">
        <v>75</v>
      </c>
      <c r="B29">
        <f>19.97--0.23</f>
        <v>20.2</v>
      </c>
      <c r="C29">
        <f>21.07--0.04</f>
        <v>21.11</v>
      </c>
      <c r="D29">
        <f>32.22--0.12</f>
        <v>32.339999999999996</v>
      </c>
      <c r="E29">
        <f>23.15--0.29</f>
        <v>23.439999999999998</v>
      </c>
      <c r="F29">
        <f>29.62--0.4</f>
        <v>30.02</v>
      </c>
      <c r="W29">
        <f>15.84--0.25</f>
        <v>16.09</v>
      </c>
    </row>
    <row r="30" spans="1:28" x14ac:dyDescent="0.3">
      <c r="A30" t="s">
        <v>73</v>
      </c>
      <c r="B30">
        <f>19.08--0.49</f>
        <v>19.569999999999997</v>
      </c>
      <c r="C30">
        <f>22.13--0.39</f>
        <v>22.52</v>
      </c>
      <c r="D30">
        <f>17.33--0.45</f>
        <v>17.779999999999998</v>
      </c>
      <c r="E30">
        <f>16.12--0.39</f>
        <v>16.510000000000002</v>
      </c>
      <c r="F30">
        <f>18.63--0.5</f>
        <v>19.13</v>
      </c>
      <c r="G30">
        <f>24.75--0.43</f>
        <v>25.18</v>
      </c>
    </row>
    <row r="31" spans="1:28" x14ac:dyDescent="0.3">
      <c r="Y31" t="s">
        <v>12</v>
      </c>
      <c r="Z31" t="s">
        <v>68</v>
      </c>
    </row>
    <row r="32" spans="1:28" x14ac:dyDescent="0.3">
      <c r="A32" t="str">
        <f>A27</f>
        <v>Normal</v>
      </c>
      <c r="B32">
        <f>TAN(RADIANS(B27))</f>
        <v>0.51238674073938284</v>
      </c>
      <c r="C32">
        <f t="shared" ref="C32:V32" si="4">TAN(RADIANS(C27))</f>
        <v>0.39411210388631512</v>
      </c>
      <c r="D32">
        <f t="shared" si="4"/>
        <v>0.51106532031459673</v>
      </c>
      <c r="E32">
        <f t="shared" si="4"/>
        <v>0.44334782611040574</v>
      </c>
      <c r="F32">
        <f t="shared" si="4"/>
        <v>0.50930562454383599</v>
      </c>
      <c r="G32">
        <f t="shared" si="4"/>
        <v>0.39895954597371935</v>
      </c>
      <c r="H32">
        <f t="shared" si="4"/>
        <v>0.46482111728990827</v>
      </c>
      <c r="I32">
        <f t="shared" si="4"/>
        <v>0.39109058246139972</v>
      </c>
      <c r="J32">
        <f t="shared" si="4"/>
        <v>0.3318805173932361</v>
      </c>
      <c r="K32">
        <f t="shared" si="4"/>
        <v>0.43668142697383633</v>
      </c>
      <c r="L32">
        <f t="shared" si="4"/>
        <v>0.43191002669393219</v>
      </c>
      <c r="M32">
        <f t="shared" si="4"/>
        <v>0.42839396855760309</v>
      </c>
      <c r="N32">
        <f t="shared" si="4"/>
        <v>0.37050659273585757</v>
      </c>
      <c r="O32">
        <f t="shared" si="4"/>
        <v>0.42262222928989568</v>
      </c>
      <c r="P32">
        <f t="shared" si="4"/>
        <v>0.42118302847164418</v>
      </c>
      <c r="Q32">
        <f t="shared" si="4"/>
        <v>0.53957072268852679</v>
      </c>
      <c r="R32">
        <f t="shared" si="4"/>
        <v>0.51040514054607888</v>
      </c>
      <c r="S32">
        <f t="shared" si="4"/>
        <v>0.37408362330874123</v>
      </c>
      <c r="T32">
        <f t="shared" si="4"/>
        <v>0.37746965728644721</v>
      </c>
      <c r="U32">
        <f t="shared" si="4"/>
        <v>0.77233039901799649</v>
      </c>
      <c r="V32">
        <f t="shared" si="4"/>
        <v>0.40118669877303603</v>
      </c>
      <c r="X32" t="str">
        <f>A32</f>
        <v>Normal</v>
      </c>
      <c r="Y32">
        <f>AVERAGE(B32:V32)</f>
        <v>0.44968156633601886</v>
      </c>
      <c r="Z32">
        <f>_xlfn.STDEV.P(B32:V32)</f>
        <v>9.0605639675025745E-2</v>
      </c>
    </row>
    <row r="33" spans="1:26" x14ac:dyDescent="0.3">
      <c r="A33" t="str">
        <f>A28</f>
        <v>Odlomené</v>
      </c>
      <c r="B33">
        <f t="shared" ref="B33:V33" si="5">TAN(RADIANS(B28))</f>
        <v>0.48126749914370759</v>
      </c>
      <c r="C33">
        <f t="shared" si="5"/>
        <v>0.38146295433826999</v>
      </c>
      <c r="D33">
        <f t="shared" si="5"/>
        <v>0.47590477735056924</v>
      </c>
      <c r="E33">
        <f t="shared" si="5"/>
        <v>0.50382263919446835</v>
      </c>
      <c r="F33">
        <f t="shared" si="5"/>
        <v>0.73726358502586253</v>
      </c>
      <c r="X33" t="s">
        <v>76</v>
      </c>
      <c r="Y33">
        <f>AVERAGE(B33:V33)</f>
        <v>0.5159442910105756</v>
      </c>
      <c r="Z33">
        <f>_xlfn.STDEV.P(B33:V33)</f>
        <v>0.11833852864359409</v>
      </c>
    </row>
    <row r="34" spans="1:26" x14ac:dyDescent="0.3">
      <c r="A34" t="str">
        <f>A29</f>
        <v>Vlny (výplň)</v>
      </c>
      <c r="B34">
        <f t="shared" ref="B34:V34" si="6">TAN(RADIANS(B29))</f>
        <v>0.36792836028041609</v>
      </c>
      <c r="C34">
        <f t="shared" si="6"/>
        <v>0.38606841923585322</v>
      </c>
      <c r="D34">
        <f t="shared" si="6"/>
        <v>0.63315132495690118</v>
      </c>
      <c r="E34">
        <f t="shared" si="6"/>
        <v>0.43356775861601199</v>
      </c>
      <c r="F34">
        <f t="shared" si="6"/>
        <v>0.5778157841591488</v>
      </c>
      <c r="X34" t="s">
        <v>77</v>
      </c>
      <c r="Y34">
        <f>AVERAGE(B34:V34)</f>
        <v>0.47970632944966624</v>
      </c>
      <c r="Z34">
        <f>_xlfn.STDEV.P(B34:V34)</f>
        <v>0.10635974058730255</v>
      </c>
    </row>
    <row r="35" spans="1:26" x14ac:dyDescent="0.3">
      <c r="A35" t="str">
        <f>A30</f>
        <v>Hladké (výplň)</v>
      </c>
      <c r="B35">
        <f t="shared" ref="B35:V35" si="7">TAN(RADIANS(B30))</f>
        <v>0.35549410375484114</v>
      </c>
      <c r="C35">
        <f t="shared" si="7"/>
        <v>0.41462257761032928</v>
      </c>
      <c r="D35">
        <f t="shared" si="7"/>
        <v>0.32067987017179211</v>
      </c>
      <c r="E35">
        <f t="shared" si="7"/>
        <v>0.29640335164838422</v>
      </c>
      <c r="F35">
        <f t="shared" si="7"/>
        <v>0.34686753752553062</v>
      </c>
      <c r="G35">
        <f t="shared" si="7"/>
        <v>0.47013799145548424</v>
      </c>
      <c r="X35" t="s">
        <v>78</v>
      </c>
      <c r="Y35">
        <f>AVERAGE(B35:V35)</f>
        <v>0.36736757202772691</v>
      </c>
      <c r="Z35">
        <f>_xlfn.STDEV.P(B35:V35)</f>
        <v>5.8554372743095391E-2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7" customHeight="1" x14ac:dyDescent="0.3"/>
  <cols>
    <col min="2" max="2" width="8.88671875" style="9"/>
    <col min="3" max="4" width="16" style="11" bestFit="1" customWidth="1"/>
    <col min="9" max="9" width="16.33203125" style="11" bestFit="1" customWidth="1"/>
    <col min="10" max="10" width="12.44140625" style="11" bestFit="1" customWidth="1"/>
    <col min="20" max="20" width="8.88671875" style="11"/>
    <col min="45" max="45" width="16.33203125" bestFit="1" customWidth="1"/>
    <col min="51" max="51" width="16.33203125" bestFit="1" customWidth="1"/>
  </cols>
  <sheetData>
    <row r="1" spans="1:55" ht="25.8" x14ac:dyDescent="0.3">
      <c r="A1" t="s">
        <v>24</v>
      </c>
      <c r="T1" s="13" t="s">
        <v>27</v>
      </c>
    </row>
    <row r="2" spans="1:55" ht="14.4" customHeight="1" x14ac:dyDescent="0.3">
      <c r="B2" s="34">
        <v>1</v>
      </c>
      <c r="C2" s="35">
        <f>AVERAGE(E2:E19)</f>
        <v>2.6427777777777783</v>
      </c>
      <c r="D2" s="35">
        <f>AVERAGE(E2:E4)</f>
        <v>2.68</v>
      </c>
      <c r="E2" s="6">
        <v>2.66</v>
      </c>
      <c r="F2" s="36">
        <v>1</v>
      </c>
      <c r="H2" s="34">
        <v>1</v>
      </c>
      <c r="I2" s="35">
        <f>AVERAGE(K2:K25)</f>
        <v>2.6095833333333327</v>
      </c>
      <c r="J2" s="35">
        <f>AVERAGE(K2:K4)</f>
        <v>2.6599999999999997</v>
      </c>
      <c r="K2" s="6">
        <v>2.65</v>
      </c>
      <c r="L2" s="36">
        <v>1</v>
      </c>
      <c r="T2" s="11">
        <v>88.53</v>
      </c>
      <c r="AR2" s="34">
        <v>1</v>
      </c>
      <c r="AS2" s="35">
        <f>AVERAGE(AU2:AU13)</f>
        <v>15.175833333333332</v>
      </c>
      <c r="AT2" s="35">
        <f>AVERAGE(AU2:AU3)</f>
        <v>15.045</v>
      </c>
      <c r="AU2" s="6">
        <v>14.94</v>
      </c>
      <c r="AV2" s="36">
        <v>1</v>
      </c>
      <c r="AW2" s="22"/>
      <c r="AX2" s="34">
        <v>1</v>
      </c>
      <c r="AY2" s="35">
        <f>AVERAGE(BA2:BA13)</f>
        <v>15.056666666666667</v>
      </c>
      <c r="AZ2" s="35">
        <f>AVERAGE(BA2:BA3)</f>
        <v>15.135</v>
      </c>
      <c r="BA2" s="6">
        <v>15.11</v>
      </c>
      <c r="BB2" s="36">
        <v>1</v>
      </c>
      <c r="BC2" s="22"/>
    </row>
    <row r="3" spans="1:55" ht="14.4" customHeight="1" x14ac:dyDescent="0.3">
      <c r="B3" s="34"/>
      <c r="C3" s="35"/>
      <c r="D3" s="35"/>
      <c r="E3" s="6">
        <v>2.66</v>
      </c>
      <c r="F3" s="36"/>
      <c r="H3" s="34"/>
      <c r="I3" s="35"/>
      <c r="J3" s="35"/>
      <c r="K3" s="6">
        <v>2.62</v>
      </c>
      <c r="L3" s="36"/>
      <c r="Q3" s="8"/>
      <c r="T3" s="11">
        <v>88.02</v>
      </c>
      <c r="AR3" s="34"/>
      <c r="AS3" s="35"/>
      <c r="AT3" s="35"/>
      <c r="AU3" s="6">
        <v>15.15</v>
      </c>
      <c r="AV3" s="36"/>
      <c r="AW3" s="22"/>
      <c r="AX3" s="34"/>
      <c r="AY3" s="35"/>
      <c r="AZ3" s="35"/>
      <c r="BA3" s="6">
        <v>15.16</v>
      </c>
      <c r="BB3" s="36"/>
      <c r="BC3" s="22"/>
    </row>
    <row r="4" spans="1:55" ht="14.4" customHeight="1" x14ac:dyDescent="0.3">
      <c r="B4" s="34"/>
      <c r="C4" s="35"/>
      <c r="D4" s="35"/>
      <c r="E4" s="6">
        <v>2.72</v>
      </c>
      <c r="F4" s="36"/>
      <c r="H4" s="34"/>
      <c r="I4" s="35"/>
      <c r="J4" s="35"/>
      <c r="K4" s="6">
        <v>2.71</v>
      </c>
      <c r="L4" s="36"/>
      <c r="T4" s="11">
        <v>88.52</v>
      </c>
      <c r="AR4" s="34"/>
      <c r="AS4" s="35"/>
      <c r="AT4" s="35">
        <f t="shared" ref="AT4" si="0">AVERAGE(AU4:AU5)</f>
        <v>15.2</v>
      </c>
      <c r="AU4" s="7">
        <v>15.16</v>
      </c>
      <c r="AV4" s="36">
        <v>2</v>
      </c>
      <c r="AW4" s="22"/>
      <c r="AX4" s="34"/>
      <c r="AY4" s="35"/>
      <c r="AZ4" s="35">
        <f t="shared" ref="AZ4" si="1">AVERAGE(BA4:BA5)</f>
        <v>15.094999999999999</v>
      </c>
      <c r="BA4" s="7">
        <v>15.17</v>
      </c>
      <c r="BB4" s="36">
        <v>2</v>
      </c>
      <c r="BC4" s="22"/>
    </row>
    <row r="5" spans="1:55" ht="14.4" customHeight="1" x14ac:dyDescent="0.3">
      <c r="B5" s="34"/>
      <c r="C5" s="35"/>
      <c r="D5" s="35">
        <f>AVERAGE(E5:E7)</f>
        <v>2.6466666666666665</v>
      </c>
      <c r="E5" s="7">
        <v>2.64</v>
      </c>
      <c r="F5" s="36">
        <v>2</v>
      </c>
      <c r="H5" s="34"/>
      <c r="I5" s="35"/>
      <c r="J5" s="35">
        <f>AVERAGE(K5:K7)</f>
        <v>2.6733333333333338</v>
      </c>
      <c r="K5" s="7">
        <v>2.66</v>
      </c>
      <c r="L5" s="36">
        <v>2</v>
      </c>
      <c r="T5" s="11">
        <v>88.25</v>
      </c>
      <c r="AR5" s="34"/>
      <c r="AS5" s="35"/>
      <c r="AT5" s="35"/>
      <c r="AU5" s="7">
        <v>15.24</v>
      </c>
      <c r="AV5" s="36"/>
      <c r="AW5" s="22"/>
      <c r="AX5" s="34"/>
      <c r="AY5" s="35"/>
      <c r="AZ5" s="35"/>
      <c r="BA5" s="7">
        <v>15.02</v>
      </c>
      <c r="BB5" s="36"/>
      <c r="BC5" s="22"/>
    </row>
    <row r="6" spans="1:55" ht="14.4" customHeight="1" x14ac:dyDescent="0.3">
      <c r="B6" s="34"/>
      <c r="C6" s="35"/>
      <c r="D6" s="35"/>
      <c r="E6" s="7">
        <v>2.63</v>
      </c>
      <c r="F6" s="36"/>
      <c r="H6" s="34"/>
      <c r="I6" s="35"/>
      <c r="J6" s="35"/>
      <c r="K6" s="7">
        <v>2.64</v>
      </c>
      <c r="L6" s="36"/>
      <c r="T6" s="11">
        <v>88.43</v>
      </c>
      <c r="AR6" s="34"/>
      <c r="AS6" s="35"/>
      <c r="AT6" s="35">
        <f t="shared" ref="AT6" si="2">AVERAGE(AU6:AU7)</f>
        <v>15.24</v>
      </c>
      <c r="AU6" s="6">
        <v>15.24</v>
      </c>
      <c r="AV6" s="36">
        <v>3</v>
      </c>
      <c r="AW6" s="22"/>
      <c r="AX6" s="34"/>
      <c r="AY6" s="35"/>
      <c r="AZ6" s="35">
        <f t="shared" ref="AZ6" si="3">AVERAGE(BA6:BA7)</f>
        <v>15.015000000000001</v>
      </c>
      <c r="BA6" s="6">
        <v>15.04</v>
      </c>
      <c r="BB6" s="36">
        <v>3</v>
      </c>
      <c r="BC6" s="22"/>
    </row>
    <row r="7" spans="1:55" ht="14.4" customHeight="1" x14ac:dyDescent="0.3">
      <c r="B7" s="34"/>
      <c r="C7" s="35"/>
      <c r="D7" s="35"/>
      <c r="E7" s="7">
        <v>2.67</v>
      </c>
      <c r="F7" s="36"/>
      <c r="H7" s="34"/>
      <c r="I7" s="35"/>
      <c r="J7" s="35"/>
      <c r="K7" s="7">
        <v>2.72</v>
      </c>
      <c r="L7" s="36"/>
      <c r="T7" s="11">
        <v>88.68</v>
      </c>
      <c r="AA7" s="31"/>
      <c r="AR7" s="34"/>
      <c r="AS7" s="35"/>
      <c r="AT7" s="35"/>
      <c r="AU7" s="6">
        <v>15.24</v>
      </c>
      <c r="AV7" s="36"/>
      <c r="AW7" s="22"/>
      <c r="AX7" s="34"/>
      <c r="AY7" s="35"/>
      <c r="AZ7" s="35"/>
      <c r="BA7" s="6">
        <v>14.99</v>
      </c>
      <c r="BB7" s="36"/>
      <c r="BC7" s="22"/>
    </row>
    <row r="8" spans="1:55" ht="14.4" customHeight="1" x14ac:dyDescent="0.3">
      <c r="B8" s="34"/>
      <c r="C8" s="35"/>
      <c r="D8" s="35">
        <f>AVERAGE(E8:E10)</f>
        <v>2.63</v>
      </c>
      <c r="E8" s="6">
        <v>2.63</v>
      </c>
      <c r="F8" s="36">
        <v>3</v>
      </c>
      <c r="H8" s="34"/>
      <c r="I8" s="35"/>
      <c r="J8" s="35">
        <f>AVERAGE(K8:K10)</f>
        <v>2.6599999999999997</v>
      </c>
      <c r="K8" s="6">
        <v>2.7</v>
      </c>
      <c r="L8" s="36">
        <v>3</v>
      </c>
      <c r="T8" s="11">
        <v>88.4</v>
      </c>
      <c r="AA8" s="32"/>
      <c r="AC8" s="2"/>
      <c r="AR8" s="34"/>
      <c r="AS8" s="35"/>
      <c r="AT8" s="35">
        <f t="shared" ref="AT8" si="4">AVERAGE(AU8:AU9)</f>
        <v>15.23</v>
      </c>
      <c r="AU8" s="7">
        <v>15.24</v>
      </c>
      <c r="AV8" s="36">
        <v>4</v>
      </c>
      <c r="AW8" s="22"/>
      <c r="AX8" s="34"/>
      <c r="AY8" s="35"/>
      <c r="AZ8" s="35">
        <f t="shared" ref="AZ8" si="5">AVERAGE(BA8:BA9)</f>
        <v>14.965</v>
      </c>
      <c r="BA8" s="7">
        <v>15</v>
      </c>
      <c r="BB8" s="36">
        <v>4</v>
      </c>
      <c r="BC8" s="22"/>
    </row>
    <row r="9" spans="1:55" ht="14.4" customHeight="1" x14ac:dyDescent="0.3">
      <c r="B9" s="34"/>
      <c r="C9" s="35"/>
      <c r="D9" s="35"/>
      <c r="E9" s="6">
        <v>2.64</v>
      </c>
      <c r="F9" s="36"/>
      <c r="H9" s="34"/>
      <c r="I9" s="35"/>
      <c r="J9" s="35"/>
      <c r="K9" s="6">
        <v>2.65</v>
      </c>
      <c r="L9" s="36"/>
      <c r="T9" s="11">
        <v>88.75</v>
      </c>
      <c r="AA9" s="33"/>
      <c r="AC9" s="2"/>
      <c r="AR9" s="34"/>
      <c r="AS9" s="35"/>
      <c r="AT9" s="35"/>
      <c r="AU9" s="7">
        <v>15.22</v>
      </c>
      <c r="AV9" s="36"/>
      <c r="AW9" s="22"/>
      <c r="AX9" s="34"/>
      <c r="AY9" s="35"/>
      <c r="AZ9" s="35"/>
      <c r="BA9" s="7">
        <v>14.93</v>
      </c>
      <c r="BB9" s="36"/>
      <c r="BC9" s="22"/>
    </row>
    <row r="10" spans="1:55" ht="14.4" customHeight="1" x14ac:dyDescent="0.3">
      <c r="B10" s="34"/>
      <c r="C10" s="35"/>
      <c r="D10" s="35"/>
      <c r="E10" s="6">
        <v>2.62</v>
      </c>
      <c r="F10" s="36"/>
      <c r="H10" s="34"/>
      <c r="I10" s="35"/>
      <c r="J10" s="35"/>
      <c r="K10" s="6">
        <v>2.63</v>
      </c>
      <c r="L10" s="36"/>
      <c r="T10" s="11">
        <v>88.5</v>
      </c>
      <c r="AR10" s="34"/>
      <c r="AS10" s="35"/>
      <c r="AT10" s="35">
        <f t="shared" ref="AT10" si="6">AVERAGE(AU10:AU11)</f>
        <v>15.164999999999999</v>
      </c>
      <c r="AU10" s="6">
        <v>15.15</v>
      </c>
      <c r="AV10" s="36">
        <v>5</v>
      </c>
      <c r="AW10" s="22"/>
      <c r="AX10" s="34"/>
      <c r="AY10" s="35"/>
      <c r="AZ10" s="35">
        <f t="shared" ref="AZ10" si="7">AVERAGE(BA10:BA11)</f>
        <v>15.025</v>
      </c>
      <c r="BA10" s="6">
        <v>14.97</v>
      </c>
      <c r="BB10" s="36">
        <v>5</v>
      </c>
      <c r="BC10" s="22"/>
    </row>
    <row r="11" spans="1:55" ht="14.4" customHeight="1" x14ac:dyDescent="0.3">
      <c r="B11" s="34"/>
      <c r="C11" s="35"/>
      <c r="D11" s="35">
        <f>AVERAGE(E11:E13)</f>
        <v>2.6066666666666665</v>
      </c>
      <c r="E11" s="7">
        <v>2.61</v>
      </c>
      <c r="F11" s="36">
        <v>4</v>
      </c>
      <c r="H11" s="34"/>
      <c r="I11" s="35"/>
      <c r="J11" s="35">
        <f>AVERAGE(K11:K13)</f>
        <v>2.6199999999999997</v>
      </c>
      <c r="K11" s="7">
        <v>2.61</v>
      </c>
      <c r="L11" s="36">
        <v>4</v>
      </c>
      <c r="T11" s="11">
        <v>89.05</v>
      </c>
      <c r="AR11" s="34"/>
      <c r="AS11" s="35"/>
      <c r="AT11" s="35"/>
      <c r="AU11" s="6">
        <v>15.18</v>
      </c>
      <c r="AV11" s="36"/>
      <c r="AW11" s="22"/>
      <c r="AX11" s="34"/>
      <c r="AY11" s="35"/>
      <c r="AZ11" s="35"/>
      <c r="BA11" s="6">
        <v>15.08</v>
      </c>
      <c r="BB11" s="36"/>
      <c r="BC11" s="22"/>
    </row>
    <row r="12" spans="1:55" ht="14.4" customHeight="1" x14ac:dyDescent="0.3">
      <c r="B12" s="34"/>
      <c r="C12" s="35"/>
      <c r="D12" s="35"/>
      <c r="E12" s="7">
        <v>2.58</v>
      </c>
      <c r="F12" s="36"/>
      <c r="H12" s="34"/>
      <c r="I12" s="35"/>
      <c r="J12" s="35"/>
      <c r="K12" s="7">
        <v>2.58</v>
      </c>
      <c r="L12" s="36"/>
      <c r="T12" s="11">
        <v>88.04</v>
      </c>
      <c r="AR12" s="34"/>
      <c r="AS12" s="35"/>
      <c r="AT12" s="35">
        <f t="shared" ref="AT12" si="8">AVERAGE(AU12:AU13)</f>
        <v>15.175000000000001</v>
      </c>
      <c r="AU12" s="7">
        <v>15.18</v>
      </c>
      <c r="AV12" s="36">
        <v>6</v>
      </c>
      <c r="AW12" s="22"/>
      <c r="AX12" s="34"/>
      <c r="AY12" s="35"/>
      <c r="AZ12" s="35">
        <f t="shared" ref="AZ12" si="9">AVERAGE(BA12:BA13)</f>
        <v>15.105</v>
      </c>
      <c r="BA12" s="7">
        <v>15.14</v>
      </c>
      <c r="BB12" s="36">
        <v>6</v>
      </c>
      <c r="BC12" s="22"/>
    </row>
    <row r="13" spans="1:55" ht="14.4" customHeight="1" x14ac:dyDescent="0.3">
      <c r="B13" s="34"/>
      <c r="C13" s="35"/>
      <c r="D13" s="35"/>
      <c r="E13" s="7">
        <v>2.63</v>
      </c>
      <c r="F13" s="36"/>
      <c r="H13" s="34"/>
      <c r="I13" s="35"/>
      <c r="J13" s="35"/>
      <c r="K13" s="7">
        <v>2.67</v>
      </c>
      <c r="L13" s="36"/>
      <c r="T13" s="11">
        <v>87.59</v>
      </c>
      <c r="AR13" s="34"/>
      <c r="AS13" s="35"/>
      <c r="AT13" s="35"/>
      <c r="AU13" s="7">
        <v>15.17</v>
      </c>
      <c r="AV13" s="36"/>
      <c r="AW13" s="22"/>
      <c r="AX13" s="34"/>
      <c r="AY13" s="35"/>
      <c r="AZ13" s="35"/>
      <c r="BA13" s="7">
        <v>15.07</v>
      </c>
      <c r="BB13" s="36"/>
      <c r="BC13" s="22"/>
    </row>
    <row r="14" spans="1:55" ht="14.4" customHeight="1" x14ac:dyDescent="0.3">
      <c r="B14" s="34"/>
      <c r="C14" s="35"/>
      <c r="D14" s="35">
        <f>AVERAGE(E14:E16)</f>
        <v>2.6166666666666667</v>
      </c>
      <c r="E14" s="6">
        <v>2.62</v>
      </c>
      <c r="F14" s="36">
        <v>5</v>
      </c>
      <c r="H14" s="34"/>
      <c r="I14" s="35"/>
      <c r="J14" s="35">
        <f>AVERAGE(K14:K16)</f>
        <v>2.6266666666666669</v>
      </c>
      <c r="K14" s="6">
        <v>2.62</v>
      </c>
      <c r="L14" s="36">
        <v>5</v>
      </c>
      <c r="T14" s="11">
        <v>88.31</v>
      </c>
      <c r="AR14" s="34">
        <v>2</v>
      </c>
      <c r="AS14" s="35">
        <f t="shared" ref="AS14" si="10">AVERAGE(AU14:AU25)</f>
        <v>15.18</v>
      </c>
      <c r="AT14" s="35">
        <f t="shared" ref="AT14" si="11">AVERAGE(AU14:AU15)</f>
        <v>15.094999999999999</v>
      </c>
      <c r="AU14" s="6">
        <v>15.07</v>
      </c>
      <c r="AV14" s="36">
        <v>1</v>
      </c>
      <c r="AW14" s="22"/>
      <c r="AX14" s="34">
        <v>2</v>
      </c>
      <c r="AY14" s="35">
        <f t="shared" ref="AY14" si="12">AVERAGE(BA14:BA25)</f>
        <v>15.101666666666667</v>
      </c>
      <c r="AZ14" s="35">
        <f t="shared" ref="AZ14" si="13">AVERAGE(BA14:BA15)</f>
        <v>15.100000000000001</v>
      </c>
      <c r="BA14" s="6">
        <v>15.07</v>
      </c>
      <c r="BB14" s="36">
        <v>1</v>
      </c>
      <c r="BC14" s="22"/>
    </row>
    <row r="15" spans="1:55" ht="14.4" customHeight="1" x14ac:dyDescent="0.3">
      <c r="B15" s="34"/>
      <c r="C15" s="35"/>
      <c r="D15" s="35"/>
      <c r="E15" s="6">
        <v>2.59</v>
      </c>
      <c r="F15" s="36"/>
      <c r="H15" s="34"/>
      <c r="I15" s="35"/>
      <c r="J15" s="35"/>
      <c r="K15" s="6">
        <v>2.62</v>
      </c>
      <c r="L15" s="36"/>
      <c r="T15" s="11">
        <v>88.58</v>
      </c>
      <c r="AR15" s="34"/>
      <c r="AS15" s="35"/>
      <c r="AT15" s="35"/>
      <c r="AU15" s="6">
        <v>15.12</v>
      </c>
      <c r="AV15" s="36"/>
      <c r="AW15" s="22"/>
      <c r="AX15" s="34"/>
      <c r="AY15" s="35"/>
      <c r="AZ15" s="35"/>
      <c r="BA15" s="6">
        <v>15.13</v>
      </c>
      <c r="BB15" s="36"/>
      <c r="BC15" s="22"/>
    </row>
    <row r="16" spans="1:55" ht="14.4" customHeight="1" x14ac:dyDescent="0.3">
      <c r="B16" s="34"/>
      <c r="C16" s="35"/>
      <c r="D16" s="35"/>
      <c r="E16" s="6">
        <v>2.64</v>
      </c>
      <c r="F16" s="36"/>
      <c r="H16" s="34"/>
      <c r="I16" s="35"/>
      <c r="J16" s="35"/>
      <c r="K16" s="6">
        <v>2.64</v>
      </c>
      <c r="L16" s="36"/>
      <c r="T16" s="11">
        <v>88.12</v>
      </c>
      <c r="AR16" s="34"/>
      <c r="AS16" s="35"/>
      <c r="AT16" s="35">
        <f t="shared" ref="AT16" si="14">AVERAGE(AU16:AU17)</f>
        <v>15.17</v>
      </c>
      <c r="AU16" s="7">
        <v>15.18</v>
      </c>
      <c r="AV16" s="36">
        <v>2</v>
      </c>
      <c r="AW16" s="22"/>
      <c r="AX16" s="34"/>
      <c r="AY16" s="35"/>
      <c r="AZ16" s="35">
        <f t="shared" ref="AZ16" si="15">AVERAGE(BA16:BA17)</f>
        <v>15.05</v>
      </c>
      <c r="BA16" s="7">
        <v>15</v>
      </c>
      <c r="BB16" s="36">
        <v>2</v>
      </c>
      <c r="BC16" s="22"/>
    </row>
    <row r="17" spans="2:55" ht="14.4" customHeight="1" x14ac:dyDescent="0.3">
      <c r="B17" s="34"/>
      <c r="C17" s="35"/>
      <c r="D17" s="35">
        <f>AVERAGE(E17:E19)</f>
        <v>2.6766666666666672</v>
      </c>
      <c r="E17" s="7">
        <v>2.7</v>
      </c>
      <c r="F17" s="36">
        <v>6</v>
      </c>
      <c r="H17" s="34"/>
      <c r="I17" s="35"/>
      <c r="J17" s="35">
        <f>AVERAGE(K17:K19)</f>
        <v>2.6133333333333333</v>
      </c>
      <c r="K17" s="7">
        <v>2.58</v>
      </c>
      <c r="L17" s="36">
        <v>6</v>
      </c>
      <c r="T17" s="11">
        <v>88.31</v>
      </c>
      <c r="AR17" s="34"/>
      <c r="AS17" s="35"/>
      <c r="AT17" s="35"/>
      <c r="AU17" s="7">
        <v>15.16</v>
      </c>
      <c r="AV17" s="36"/>
      <c r="AW17" s="22"/>
      <c r="AX17" s="34"/>
      <c r="AY17" s="35"/>
      <c r="AZ17" s="35"/>
      <c r="BA17" s="7">
        <v>15.1</v>
      </c>
      <c r="BB17" s="36"/>
      <c r="BC17" s="22"/>
    </row>
    <row r="18" spans="2:55" ht="14.4" customHeight="1" x14ac:dyDescent="0.3">
      <c r="B18" s="34"/>
      <c r="C18" s="35"/>
      <c r="D18" s="35"/>
      <c r="E18" s="7">
        <v>2.66</v>
      </c>
      <c r="F18" s="36"/>
      <c r="H18" s="34"/>
      <c r="I18" s="35"/>
      <c r="J18" s="35"/>
      <c r="K18" s="7">
        <v>2.61</v>
      </c>
      <c r="L18" s="36"/>
      <c r="T18" s="11">
        <v>88.18</v>
      </c>
      <c r="AR18" s="34"/>
      <c r="AS18" s="35"/>
      <c r="AT18" s="35">
        <f t="shared" ref="AT18" si="16">AVERAGE(AU18:AU19)</f>
        <v>15.175000000000001</v>
      </c>
      <c r="AU18" s="6">
        <v>15.18</v>
      </c>
      <c r="AV18" s="36">
        <v>3</v>
      </c>
      <c r="AW18" s="22"/>
      <c r="AX18" s="34"/>
      <c r="AY18" s="35"/>
      <c r="AZ18" s="35">
        <f t="shared" ref="AZ18" si="17">AVERAGE(BA18:BA19)</f>
        <v>15.105</v>
      </c>
      <c r="BA18" s="6">
        <v>15.05</v>
      </c>
      <c r="BB18" s="36">
        <v>3</v>
      </c>
      <c r="BC18" s="22"/>
    </row>
    <row r="19" spans="2:55" ht="14.4" customHeight="1" x14ac:dyDescent="0.3">
      <c r="B19" s="34"/>
      <c r="C19" s="35"/>
      <c r="D19" s="35"/>
      <c r="E19" s="7">
        <v>2.67</v>
      </c>
      <c r="F19" s="36"/>
      <c r="H19" s="34"/>
      <c r="I19" s="35"/>
      <c r="J19" s="35"/>
      <c r="K19" s="7">
        <v>2.65</v>
      </c>
      <c r="L19" s="36"/>
      <c r="M19" s="12" t="s">
        <v>25</v>
      </c>
      <c r="N19" s="12" t="s">
        <v>26</v>
      </c>
      <c r="T19" s="11">
        <v>88.61</v>
      </c>
      <c r="AR19" s="34"/>
      <c r="AS19" s="35"/>
      <c r="AT19" s="35"/>
      <c r="AU19" s="6">
        <v>15.17</v>
      </c>
      <c r="AV19" s="36"/>
      <c r="AW19" s="22"/>
      <c r="AX19" s="34"/>
      <c r="AY19" s="35"/>
      <c r="AZ19" s="35"/>
      <c r="BA19" s="6">
        <v>15.16</v>
      </c>
      <c r="BB19" s="36"/>
      <c r="BC19" s="22"/>
    </row>
    <row r="20" spans="2:55" ht="14.4" customHeight="1" x14ac:dyDescent="0.3">
      <c r="B20" s="34">
        <v>2</v>
      </c>
      <c r="C20" s="35">
        <f>AVERAGE(E20:E37)</f>
        <v>2.6422222222222227</v>
      </c>
      <c r="D20" s="35">
        <f>AVERAGE(E20:E22)</f>
        <v>2.67</v>
      </c>
      <c r="E20" s="6">
        <v>2.65</v>
      </c>
      <c r="F20" s="36">
        <v>1</v>
      </c>
      <c r="H20" s="34"/>
      <c r="I20" s="35"/>
      <c r="J20" s="35">
        <f>AVERAGE(K20:K22)</f>
        <v>2.52</v>
      </c>
      <c r="K20" s="6">
        <v>2.5</v>
      </c>
      <c r="L20" s="36">
        <v>7</v>
      </c>
      <c r="M20" s="38">
        <v>46.99</v>
      </c>
      <c r="N20" s="37">
        <v>9.74</v>
      </c>
      <c r="T20" s="11">
        <v>88.5</v>
      </c>
      <c r="AR20" s="34"/>
      <c r="AS20" s="35"/>
      <c r="AT20" s="35">
        <f t="shared" ref="AT20" si="18">AVERAGE(AU20:AU21)</f>
        <v>15.190000000000001</v>
      </c>
      <c r="AU20" s="7">
        <v>15.13</v>
      </c>
      <c r="AV20" s="36">
        <v>4</v>
      </c>
      <c r="AW20" s="22"/>
      <c r="AX20" s="34"/>
      <c r="AY20" s="35"/>
      <c r="AZ20" s="35">
        <f t="shared" ref="AZ20" si="19">AVERAGE(BA20:BA21)</f>
        <v>15.145</v>
      </c>
      <c r="BA20" s="7">
        <v>15.16</v>
      </c>
      <c r="BB20" s="36">
        <v>4</v>
      </c>
      <c r="BC20" s="22"/>
    </row>
    <row r="21" spans="2:55" ht="14.4" customHeight="1" x14ac:dyDescent="0.3">
      <c r="B21" s="34"/>
      <c r="C21" s="35"/>
      <c r="D21" s="35"/>
      <c r="E21" s="6">
        <v>2.64</v>
      </c>
      <c r="F21" s="36"/>
      <c r="H21" s="34"/>
      <c r="I21" s="35"/>
      <c r="J21" s="35"/>
      <c r="K21" s="6">
        <v>2.52</v>
      </c>
      <c r="L21" s="36"/>
      <c r="M21" s="38"/>
      <c r="N21" s="37"/>
      <c r="T21" s="11">
        <v>88.78</v>
      </c>
      <c r="AR21" s="34"/>
      <c r="AS21" s="35"/>
      <c r="AT21" s="35"/>
      <c r="AU21" s="7">
        <v>15.25</v>
      </c>
      <c r="AV21" s="36"/>
      <c r="AW21" s="22"/>
      <c r="AX21" s="34"/>
      <c r="AY21" s="35"/>
      <c r="AZ21" s="35"/>
      <c r="BA21" s="7">
        <v>15.13</v>
      </c>
      <c r="BB21" s="36"/>
      <c r="BC21" s="22"/>
    </row>
    <row r="22" spans="2:55" ht="14.4" customHeight="1" x14ac:dyDescent="0.3">
      <c r="B22" s="34"/>
      <c r="C22" s="35"/>
      <c r="D22" s="35"/>
      <c r="E22" s="6">
        <v>2.72</v>
      </c>
      <c r="F22" s="36"/>
      <c r="H22" s="34"/>
      <c r="I22" s="35"/>
      <c r="J22" s="35"/>
      <c r="K22" s="6">
        <v>2.54</v>
      </c>
      <c r="L22" s="36"/>
      <c r="M22" s="38"/>
      <c r="N22" s="37"/>
      <c r="T22" s="11">
        <v>88.4</v>
      </c>
      <c r="AR22" s="34"/>
      <c r="AS22" s="35"/>
      <c r="AT22" s="35">
        <f t="shared" ref="AT22" si="20">AVERAGE(AU22:AU23)</f>
        <v>15.2</v>
      </c>
      <c r="AU22" s="6">
        <v>15.21</v>
      </c>
      <c r="AV22" s="36">
        <v>5</v>
      </c>
      <c r="AW22" s="22"/>
      <c r="AX22" s="34"/>
      <c r="AY22" s="35"/>
      <c r="AZ22" s="35">
        <f t="shared" ref="AZ22" si="21">AVERAGE(BA22:BA23)</f>
        <v>15.149999999999999</v>
      </c>
      <c r="BA22" s="6">
        <v>15.1</v>
      </c>
      <c r="BB22" s="36">
        <v>5</v>
      </c>
      <c r="BC22" s="22"/>
    </row>
    <row r="23" spans="2:55" ht="14.4" customHeight="1" x14ac:dyDescent="0.3">
      <c r="B23" s="34"/>
      <c r="C23" s="35"/>
      <c r="D23" s="35">
        <f>AVERAGE(E23:E25)</f>
        <v>2.64</v>
      </c>
      <c r="E23" s="7">
        <v>2.65</v>
      </c>
      <c r="F23" s="36">
        <v>2</v>
      </c>
      <c r="H23" s="34"/>
      <c r="I23" s="35"/>
      <c r="J23" s="35">
        <f>AVERAGE(K23:K25)</f>
        <v>2.5033333333333334</v>
      </c>
      <c r="K23" s="7">
        <v>2.5</v>
      </c>
      <c r="L23" s="36">
        <v>8</v>
      </c>
      <c r="M23" s="39">
        <v>46.88</v>
      </c>
      <c r="N23" s="37"/>
      <c r="T23" s="11">
        <v>87.9</v>
      </c>
      <c r="AR23" s="34"/>
      <c r="AS23" s="35"/>
      <c r="AT23" s="35"/>
      <c r="AU23" s="6">
        <v>15.19</v>
      </c>
      <c r="AV23" s="36"/>
      <c r="AW23" s="22"/>
      <c r="AX23" s="34"/>
      <c r="AY23" s="35"/>
      <c r="AZ23" s="35"/>
      <c r="BA23" s="6">
        <v>15.2</v>
      </c>
      <c r="BB23" s="36"/>
      <c r="BC23" s="22"/>
    </row>
    <row r="24" spans="2:55" ht="14.4" customHeight="1" x14ac:dyDescent="0.3">
      <c r="B24" s="34"/>
      <c r="C24" s="35"/>
      <c r="D24" s="35"/>
      <c r="E24" s="7">
        <v>2.62</v>
      </c>
      <c r="F24" s="36"/>
      <c r="H24" s="34"/>
      <c r="I24" s="35"/>
      <c r="J24" s="35"/>
      <c r="K24" s="7">
        <v>2.5099999999999998</v>
      </c>
      <c r="L24" s="36"/>
      <c r="M24" s="39"/>
      <c r="N24" s="37"/>
      <c r="T24" s="11">
        <v>87.77</v>
      </c>
      <c r="AR24" s="34"/>
      <c r="AS24" s="35"/>
      <c r="AT24" s="35">
        <f t="shared" ref="AT24" si="22">AVERAGE(AU24:AU25)</f>
        <v>15.25</v>
      </c>
      <c r="AU24" s="7">
        <v>15.26</v>
      </c>
      <c r="AV24" s="36">
        <v>6</v>
      </c>
      <c r="AW24" s="22"/>
      <c r="AX24" s="34"/>
      <c r="AY24" s="35"/>
      <c r="AZ24" s="35">
        <f t="shared" ref="AZ24" si="23">AVERAGE(BA24:BA25)</f>
        <v>15.059999999999999</v>
      </c>
      <c r="BA24" s="6">
        <v>15.04</v>
      </c>
      <c r="BB24" s="36">
        <v>6</v>
      </c>
      <c r="BC24" s="22"/>
    </row>
    <row r="25" spans="2:55" ht="14.4" customHeight="1" x14ac:dyDescent="0.3">
      <c r="B25" s="34"/>
      <c r="C25" s="35"/>
      <c r="D25" s="35"/>
      <c r="E25" s="7">
        <v>2.65</v>
      </c>
      <c r="F25" s="36"/>
      <c r="H25" s="34"/>
      <c r="I25" s="35"/>
      <c r="J25" s="35"/>
      <c r="K25" s="7">
        <v>2.5</v>
      </c>
      <c r="L25" s="36"/>
      <c r="M25" s="39"/>
      <c r="N25" s="37"/>
      <c r="T25" s="11">
        <v>87.81</v>
      </c>
      <c r="AR25" s="34"/>
      <c r="AS25" s="35"/>
      <c r="AT25" s="35"/>
      <c r="AU25" s="7">
        <v>15.24</v>
      </c>
      <c r="AV25" s="36"/>
      <c r="AW25" s="22"/>
      <c r="AX25" s="34"/>
      <c r="AY25" s="35"/>
      <c r="AZ25" s="35"/>
      <c r="BA25" s="6">
        <v>15.08</v>
      </c>
      <c r="BB25" s="36"/>
      <c r="BC25" s="22"/>
    </row>
    <row r="26" spans="2:55" ht="14.4" customHeight="1" x14ac:dyDescent="0.3">
      <c r="B26" s="34"/>
      <c r="C26" s="35"/>
      <c r="D26" s="35">
        <f>AVERAGE(E26:E28)</f>
        <v>2.6299999999999994</v>
      </c>
      <c r="E26" s="6">
        <v>2.67</v>
      </c>
      <c r="F26" s="36">
        <v>3</v>
      </c>
      <c r="H26" s="34">
        <v>2</v>
      </c>
      <c r="I26" s="35">
        <f>AVERAGE(K26:K49)</f>
        <v>2.6170833333333339</v>
      </c>
      <c r="J26" s="35">
        <f>AVERAGE(K26:K28)</f>
        <v>2.6433333333333331</v>
      </c>
      <c r="K26" s="6">
        <v>2.64</v>
      </c>
      <c r="L26" s="36">
        <v>1</v>
      </c>
      <c r="T26" s="11">
        <v>87.88</v>
      </c>
      <c r="AR26" s="34">
        <v>3</v>
      </c>
      <c r="AS26" s="35">
        <f t="shared" ref="AS26" si="24">AVERAGE(AU26:AU37)</f>
        <v>15.094166666666666</v>
      </c>
      <c r="AT26" s="35">
        <f t="shared" ref="AT26" si="25">AVERAGE(AU26:AU27)</f>
        <v>15.164999999999999</v>
      </c>
      <c r="AU26" s="6">
        <v>15.2</v>
      </c>
      <c r="AV26" s="36">
        <v>1</v>
      </c>
      <c r="AW26" s="22"/>
      <c r="AX26" s="34">
        <v>3</v>
      </c>
      <c r="AY26" s="35">
        <f t="shared" ref="AY26" si="26">AVERAGE(BA26:BA37)</f>
        <v>15.139166666666668</v>
      </c>
      <c r="AZ26" s="35">
        <f t="shared" ref="AZ26" si="27">AVERAGE(BA26:BA27)</f>
        <v>15.085000000000001</v>
      </c>
      <c r="BA26" s="6">
        <v>15.14</v>
      </c>
      <c r="BB26" s="36">
        <v>1</v>
      </c>
      <c r="BC26" s="22"/>
    </row>
    <row r="27" spans="2:55" ht="14.4" customHeight="1" x14ac:dyDescent="0.3">
      <c r="B27" s="34"/>
      <c r="C27" s="35"/>
      <c r="D27" s="35"/>
      <c r="E27" s="6">
        <v>2.61</v>
      </c>
      <c r="F27" s="36"/>
      <c r="H27" s="34"/>
      <c r="I27" s="35"/>
      <c r="J27" s="35"/>
      <c r="K27" s="6">
        <v>2.64</v>
      </c>
      <c r="L27" s="36"/>
      <c r="T27" s="11">
        <v>88.36</v>
      </c>
      <c r="AR27" s="34"/>
      <c r="AS27" s="35"/>
      <c r="AT27" s="35"/>
      <c r="AU27" s="6">
        <v>15.13</v>
      </c>
      <c r="AV27" s="36"/>
      <c r="AW27" s="22"/>
      <c r="AX27" s="34"/>
      <c r="AY27" s="35"/>
      <c r="AZ27" s="35"/>
      <c r="BA27" s="6">
        <v>15.03</v>
      </c>
      <c r="BB27" s="36"/>
      <c r="BC27" s="22"/>
    </row>
    <row r="28" spans="2:55" ht="14.4" customHeight="1" x14ac:dyDescent="0.3">
      <c r="B28" s="34"/>
      <c r="C28" s="35"/>
      <c r="D28" s="35"/>
      <c r="E28" s="6">
        <v>2.61</v>
      </c>
      <c r="F28" s="36"/>
      <c r="H28" s="34"/>
      <c r="I28" s="35"/>
      <c r="J28" s="35"/>
      <c r="K28" s="6">
        <v>2.65</v>
      </c>
      <c r="L28" s="36"/>
      <c r="T28" s="11">
        <v>88.19</v>
      </c>
      <c r="AR28" s="34"/>
      <c r="AS28" s="35"/>
      <c r="AT28" s="35">
        <f t="shared" ref="AT28" si="28">AVERAGE(AU28:AU29)</f>
        <v>15.105</v>
      </c>
      <c r="AU28" s="7">
        <v>15.13</v>
      </c>
      <c r="AV28" s="36">
        <v>2</v>
      </c>
      <c r="AW28" s="22"/>
      <c r="AX28" s="34"/>
      <c r="AY28" s="35"/>
      <c r="AZ28" s="35">
        <f t="shared" ref="AZ28" si="29">AVERAGE(BA28:BA29)</f>
        <v>15.09</v>
      </c>
      <c r="BA28" s="7">
        <v>15.08</v>
      </c>
      <c r="BB28" s="36">
        <v>2</v>
      </c>
      <c r="BC28" s="22"/>
    </row>
    <row r="29" spans="2:55" ht="14.4" customHeight="1" x14ac:dyDescent="0.3">
      <c r="B29" s="34"/>
      <c r="C29" s="35"/>
      <c r="D29" s="35">
        <f>AVERAGE(E29:E31)</f>
        <v>2.6066666666666665</v>
      </c>
      <c r="E29" s="7">
        <v>2.6</v>
      </c>
      <c r="F29" s="36">
        <v>4</v>
      </c>
      <c r="H29" s="34"/>
      <c r="I29" s="35"/>
      <c r="J29" s="35">
        <f>AVERAGE(K29:K31)</f>
        <v>2.6366666666666667</v>
      </c>
      <c r="K29" s="7">
        <v>2.62</v>
      </c>
      <c r="L29" s="36">
        <v>2</v>
      </c>
      <c r="AR29" s="34"/>
      <c r="AS29" s="35"/>
      <c r="AT29" s="35"/>
      <c r="AU29" s="7">
        <v>15.08</v>
      </c>
      <c r="AV29" s="36"/>
      <c r="AW29" s="22"/>
      <c r="AX29" s="34"/>
      <c r="AY29" s="35"/>
      <c r="AZ29" s="35"/>
      <c r="BA29" s="7">
        <v>15.1</v>
      </c>
      <c r="BB29" s="36"/>
      <c r="BC29" s="22"/>
    </row>
    <row r="30" spans="2:55" ht="14.4" customHeight="1" x14ac:dyDescent="0.3">
      <c r="B30" s="34"/>
      <c r="C30" s="35"/>
      <c r="D30" s="35"/>
      <c r="E30" s="7">
        <v>2.59</v>
      </c>
      <c r="F30" s="36"/>
      <c r="H30" s="34"/>
      <c r="I30" s="35"/>
      <c r="J30" s="35"/>
      <c r="K30" s="7">
        <v>2.65</v>
      </c>
      <c r="L30" s="36"/>
      <c r="AR30" s="34"/>
      <c r="AS30" s="35"/>
      <c r="AT30" s="35">
        <f t="shared" ref="AT30" si="30">AVERAGE(AU30:AU31)</f>
        <v>15.07</v>
      </c>
      <c r="AU30" s="6">
        <v>15.06</v>
      </c>
      <c r="AV30" s="36">
        <v>3</v>
      </c>
      <c r="AW30" s="22"/>
      <c r="AX30" s="34"/>
      <c r="AY30" s="35"/>
      <c r="AZ30" s="35">
        <f t="shared" ref="AZ30" si="31">AVERAGE(BA30:BA31)</f>
        <v>15.125</v>
      </c>
      <c r="BA30" s="6">
        <v>15.11</v>
      </c>
      <c r="BB30" s="36">
        <v>3</v>
      </c>
      <c r="BC30" s="22"/>
    </row>
    <row r="31" spans="2:55" ht="14.4" customHeight="1" x14ac:dyDescent="0.3">
      <c r="B31" s="34"/>
      <c r="C31" s="35"/>
      <c r="D31" s="35"/>
      <c r="E31" s="7">
        <v>2.63</v>
      </c>
      <c r="F31" s="36"/>
      <c r="H31" s="34"/>
      <c r="I31" s="35"/>
      <c r="J31" s="35"/>
      <c r="K31" s="7">
        <v>2.64</v>
      </c>
      <c r="L31" s="36"/>
      <c r="T31" s="14">
        <f>AVERAGE(T2:T28)</f>
        <v>88.313333333333347</v>
      </c>
      <c r="AR31" s="34"/>
      <c r="AS31" s="35"/>
      <c r="AT31" s="35"/>
      <c r="AU31" s="6">
        <v>15.08</v>
      </c>
      <c r="AV31" s="36"/>
      <c r="AW31" s="22"/>
      <c r="AX31" s="34"/>
      <c r="AY31" s="35"/>
      <c r="AZ31" s="35"/>
      <c r="BA31" s="6">
        <v>15.14</v>
      </c>
      <c r="BB31" s="36"/>
      <c r="BC31" s="22"/>
    </row>
    <row r="32" spans="2:55" ht="14.4" customHeight="1" x14ac:dyDescent="0.3">
      <c r="B32" s="34"/>
      <c r="C32" s="35"/>
      <c r="D32" s="35">
        <f>AVERAGE(E32:E34)</f>
        <v>2.6233333333333335</v>
      </c>
      <c r="E32" s="6">
        <v>2.63</v>
      </c>
      <c r="F32" s="36">
        <v>5</v>
      </c>
      <c r="H32" s="34"/>
      <c r="I32" s="35"/>
      <c r="J32" s="35">
        <f>AVERAGE(K32:K34)</f>
        <v>2.6233333333333335</v>
      </c>
      <c r="K32" s="6">
        <v>2.61</v>
      </c>
      <c r="L32" s="36">
        <v>3</v>
      </c>
      <c r="AR32" s="34"/>
      <c r="AS32" s="35"/>
      <c r="AT32" s="35">
        <f t="shared" ref="AT32" si="32">AVERAGE(AU32:AU33)</f>
        <v>15.14</v>
      </c>
      <c r="AU32" s="7">
        <v>15.16</v>
      </c>
      <c r="AV32" s="36">
        <v>4</v>
      </c>
      <c r="AW32" s="22"/>
      <c r="AX32" s="34"/>
      <c r="AY32" s="35"/>
      <c r="AZ32" s="35">
        <f t="shared" ref="AZ32" si="33">AVERAGE(BA32:BA33)</f>
        <v>15.17</v>
      </c>
      <c r="BA32" s="7">
        <v>15.16</v>
      </c>
      <c r="BB32" s="36">
        <v>4</v>
      </c>
      <c r="BC32" s="22"/>
    </row>
    <row r="33" spans="2:55" ht="14.4" customHeight="1" x14ac:dyDescent="0.3">
      <c r="B33" s="34"/>
      <c r="C33" s="35"/>
      <c r="D33" s="35"/>
      <c r="E33" s="6">
        <v>2.61</v>
      </c>
      <c r="F33" s="36"/>
      <c r="H33" s="34"/>
      <c r="I33" s="35"/>
      <c r="J33" s="35"/>
      <c r="K33" s="6">
        <v>2.6</v>
      </c>
      <c r="L33" s="36"/>
      <c r="AR33" s="34"/>
      <c r="AS33" s="35"/>
      <c r="AT33" s="35"/>
      <c r="AU33" s="7">
        <v>15.12</v>
      </c>
      <c r="AV33" s="36"/>
      <c r="AW33" s="22"/>
      <c r="AX33" s="34"/>
      <c r="AY33" s="35"/>
      <c r="AZ33" s="35"/>
      <c r="BA33" s="7">
        <v>15.18</v>
      </c>
      <c r="BB33" s="36"/>
      <c r="BC33" s="22"/>
    </row>
    <row r="34" spans="2:55" ht="14.4" customHeight="1" x14ac:dyDescent="0.3">
      <c r="B34" s="34"/>
      <c r="C34" s="35"/>
      <c r="D34" s="35"/>
      <c r="E34" s="6">
        <v>2.63</v>
      </c>
      <c r="F34" s="36"/>
      <c r="H34" s="34"/>
      <c r="I34" s="35"/>
      <c r="J34" s="35"/>
      <c r="K34" s="6">
        <v>2.66</v>
      </c>
      <c r="L34" s="36"/>
      <c r="AR34" s="34"/>
      <c r="AS34" s="35"/>
      <c r="AT34" s="35">
        <f t="shared" ref="AT34" si="34">AVERAGE(AU34:AU35)</f>
        <v>15.04</v>
      </c>
      <c r="AU34" s="6">
        <v>15.05</v>
      </c>
      <c r="AV34" s="36">
        <v>5</v>
      </c>
      <c r="AW34" s="22"/>
      <c r="AX34" s="34"/>
      <c r="AY34" s="35"/>
      <c r="AZ34" s="35">
        <f t="shared" ref="AZ34" si="35">AVERAGE(BA34:BA35)</f>
        <v>15.234999999999999</v>
      </c>
      <c r="BA34" s="6">
        <v>15.25</v>
      </c>
      <c r="BB34" s="36">
        <v>5</v>
      </c>
      <c r="BC34" s="22"/>
    </row>
    <row r="35" spans="2:55" ht="14.4" customHeight="1" x14ac:dyDescent="0.3">
      <c r="B35" s="34"/>
      <c r="C35" s="35"/>
      <c r="D35" s="35">
        <f>AVERAGE(E35:E37)</f>
        <v>2.6833333333333336</v>
      </c>
      <c r="E35" s="7">
        <v>2.71</v>
      </c>
      <c r="F35" s="36">
        <v>6</v>
      </c>
      <c r="H35" s="34"/>
      <c r="I35" s="35"/>
      <c r="J35" s="35">
        <f>AVERAGE(K35:K37)</f>
        <v>2.6666666666666665</v>
      </c>
      <c r="K35" s="7">
        <v>2.66</v>
      </c>
      <c r="L35" s="36">
        <v>4</v>
      </c>
      <c r="AR35" s="34"/>
      <c r="AS35" s="35"/>
      <c r="AT35" s="35"/>
      <c r="AU35" s="6">
        <v>15.03</v>
      </c>
      <c r="AV35" s="36"/>
      <c r="AW35" s="22"/>
      <c r="AX35" s="34"/>
      <c r="AY35" s="35"/>
      <c r="AZ35" s="35"/>
      <c r="BA35" s="6">
        <v>15.22</v>
      </c>
      <c r="BB35" s="36"/>
      <c r="BC35" s="22"/>
    </row>
    <row r="36" spans="2:55" ht="14.4" customHeight="1" x14ac:dyDescent="0.3">
      <c r="B36" s="34"/>
      <c r="C36" s="35"/>
      <c r="D36" s="35"/>
      <c r="E36" s="7">
        <v>2.67</v>
      </c>
      <c r="F36" s="36"/>
      <c r="H36" s="34"/>
      <c r="I36" s="35"/>
      <c r="J36" s="35"/>
      <c r="K36" s="7">
        <v>2.64</v>
      </c>
      <c r="L36" s="36"/>
      <c r="AR36" s="34"/>
      <c r="AS36" s="35"/>
      <c r="AT36" s="35">
        <f t="shared" ref="AT36" si="36">AVERAGE(AU36:AU37)</f>
        <v>15.045</v>
      </c>
      <c r="AU36" s="7">
        <v>15.05</v>
      </c>
      <c r="AV36" s="36">
        <v>6</v>
      </c>
      <c r="AW36" s="22"/>
      <c r="AX36" s="34"/>
      <c r="AY36" s="35"/>
      <c r="AZ36" s="35">
        <f t="shared" ref="AZ36" si="37">AVERAGE(BA36:BA37)</f>
        <v>15.129999999999999</v>
      </c>
      <c r="BA36" s="7">
        <v>15.14</v>
      </c>
      <c r="BB36" s="36">
        <v>6</v>
      </c>
      <c r="BC36" s="22"/>
    </row>
    <row r="37" spans="2:55" ht="14.4" customHeight="1" x14ac:dyDescent="0.3">
      <c r="B37" s="34"/>
      <c r="C37" s="35"/>
      <c r="D37" s="35"/>
      <c r="E37" s="7">
        <v>2.67</v>
      </c>
      <c r="F37" s="36"/>
      <c r="H37" s="34"/>
      <c r="I37" s="35"/>
      <c r="J37" s="35"/>
      <c r="K37" s="7">
        <v>2.7</v>
      </c>
      <c r="L37" s="36"/>
      <c r="AR37" s="34"/>
      <c r="AS37" s="35"/>
      <c r="AT37" s="35"/>
      <c r="AU37" s="7">
        <v>15.04</v>
      </c>
      <c r="AV37" s="36"/>
      <c r="AW37" s="22"/>
      <c r="AX37" s="34"/>
      <c r="AY37" s="35"/>
      <c r="AZ37" s="35"/>
      <c r="BA37" s="7">
        <v>15.12</v>
      </c>
      <c r="BB37" s="36"/>
      <c r="BC37" s="22"/>
    </row>
    <row r="38" spans="2:55" ht="14.4" customHeight="1" x14ac:dyDescent="0.3">
      <c r="B38" s="34">
        <v>3</v>
      </c>
      <c r="C38" s="35">
        <f>AVERAGE(E38:E55)</f>
        <v>2.653888888888889</v>
      </c>
      <c r="D38" s="35">
        <f>AVERAGE(E38:E40)</f>
        <v>2.6766666666666672</v>
      </c>
      <c r="E38" s="6">
        <v>2.68</v>
      </c>
      <c r="F38" s="36">
        <v>1</v>
      </c>
      <c r="H38" s="34"/>
      <c r="I38" s="35"/>
      <c r="J38" s="35">
        <f>AVERAGE(K38:K40)</f>
        <v>2.6833333333333336</v>
      </c>
      <c r="K38" s="6">
        <v>2.68</v>
      </c>
      <c r="L38" s="36">
        <v>5</v>
      </c>
      <c r="AR38" s="34">
        <v>4</v>
      </c>
      <c r="AS38" s="35">
        <f t="shared" ref="AS38" si="38">AVERAGE(AU38:AU49)</f>
        <v>15.169166666666667</v>
      </c>
      <c r="AT38" s="35">
        <f t="shared" ref="AT38" si="39">AVERAGE(AU38:AU39)</f>
        <v>15.129999999999999</v>
      </c>
      <c r="AU38" s="6">
        <v>15.1</v>
      </c>
      <c r="AV38" s="36">
        <v>1</v>
      </c>
      <c r="AW38" s="22"/>
      <c r="AX38" s="34">
        <v>4</v>
      </c>
      <c r="AY38" s="35">
        <f t="shared" ref="AY38" si="40">AVERAGE(BA38:BA49)</f>
        <v>15.189166666666667</v>
      </c>
      <c r="AZ38" s="35">
        <f t="shared" ref="AZ38" si="41">AVERAGE(BA38:BA39)</f>
        <v>15.154999999999999</v>
      </c>
      <c r="BA38" s="6">
        <v>15.2</v>
      </c>
      <c r="BB38" s="36">
        <v>1</v>
      </c>
      <c r="BC38" s="22"/>
    </row>
    <row r="39" spans="2:55" ht="14.4" customHeight="1" x14ac:dyDescent="0.3">
      <c r="B39" s="34"/>
      <c r="C39" s="35"/>
      <c r="D39" s="35"/>
      <c r="E39" s="6">
        <v>2.63</v>
      </c>
      <c r="F39" s="36"/>
      <c r="H39" s="34"/>
      <c r="I39" s="35"/>
      <c r="J39" s="35"/>
      <c r="K39" s="6">
        <v>2.64</v>
      </c>
      <c r="L39" s="36"/>
      <c r="AR39" s="34"/>
      <c r="AS39" s="35"/>
      <c r="AT39" s="35"/>
      <c r="AU39" s="6">
        <v>15.16</v>
      </c>
      <c r="AV39" s="36"/>
      <c r="AW39" s="22"/>
      <c r="AX39" s="34"/>
      <c r="AY39" s="35"/>
      <c r="AZ39" s="35"/>
      <c r="BA39" s="6">
        <v>15.11</v>
      </c>
      <c r="BB39" s="36"/>
      <c r="BC39" s="22"/>
    </row>
    <row r="40" spans="2:55" ht="14.4" customHeight="1" x14ac:dyDescent="0.3">
      <c r="B40" s="34"/>
      <c r="C40" s="35"/>
      <c r="D40" s="35"/>
      <c r="E40" s="6">
        <v>2.72</v>
      </c>
      <c r="F40" s="36"/>
      <c r="H40" s="34"/>
      <c r="I40" s="35"/>
      <c r="J40" s="35"/>
      <c r="K40" s="6">
        <v>2.73</v>
      </c>
      <c r="L40" s="36"/>
      <c r="AR40" s="34"/>
      <c r="AS40" s="35"/>
      <c r="AT40" s="35">
        <f t="shared" ref="AT40" si="42">AVERAGE(AU40:AU41)</f>
        <v>15.21</v>
      </c>
      <c r="AU40" s="7">
        <v>15.24</v>
      </c>
      <c r="AV40" s="36">
        <v>2</v>
      </c>
      <c r="AW40" s="22"/>
      <c r="AX40" s="34"/>
      <c r="AY40" s="35"/>
      <c r="AZ40" s="35">
        <f t="shared" ref="AZ40" si="43">AVERAGE(BA40:BA41)</f>
        <v>15.15</v>
      </c>
      <c r="BA40" s="7">
        <v>15.15</v>
      </c>
      <c r="BB40" s="36">
        <v>2</v>
      </c>
      <c r="BC40" s="22"/>
    </row>
    <row r="41" spans="2:55" ht="14.4" customHeight="1" x14ac:dyDescent="0.3">
      <c r="B41" s="34"/>
      <c r="C41" s="35"/>
      <c r="D41" s="35">
        <f>AVERAGE(E41:E43)</f>
        <v>2.6533333333333333</v>
      </c>
      <c r="E41" s="7">
        <v>2.67</v>
      </c>
      <c r="F41" s="36">
        <v>2</v>
      </c>
      <c r="H41" s="34"/>
      <c r="I41" s="35"/>
      <c r="J41" s="35">
        <f>AVERAGE(K41:K43)</f>
        <v>2.6533333333333338</v>
      </c>
      <c r="K41" s="7">
        <v>2.68</v>
      </c>
      <c r="L41" s="36">
        <v>6</v>
      </c>
      <c r="AR41" s="34"/>
      <c r="AS41" s="35"/>
      <c r="AT41" s="35"/>
      <c r="AU41" s="7">
        <v>15.18</v>
      </c>
      <c r="AV41" s="36"/>
      <c r="AW41" s="22"/>
      <c r="AX41" s="34"/>
      <c r="AY41" s="35"/>
      <c r="AZ41" s="35"/>
      <c r="BA41" s="7">
        <v>15.15</v>
      </c>
      <c r="BB41" s="36"/>
      <c r="BC41" s="22"/>
    </row>
    <row r="42" spans="2:55" ht="14.4" customHeight="1" x14ac:dyDescent="0.3">
      <c r="B42" s="34"/>
      <c r="C42" s="35"/>
      <c r="D42" s="35"/>
      <c r="E42" s="7">
        <v>2.63</v>
      </c>
      <c r="F42" s="36"/>
      <c r="H42" s="34"/>
      <c r="I42" s="35"/>
      <c r="J42" s="35"/>
      <c r="K42" s="7">
        <v>2.63</v>
      </c>
      <c r="L42" s="36"/>
      <c r="AR42" s="34"/>
      <c r="AS42" s="35"/>
      <c r="AT42" s="35">
        <f t="shared" ref="AT42" si="44">AVERAGE(AU42:AU43)</f>
        <v>15.23</v>
      </c>
      <c r="AU42" s="6">
        <v>15.16</v>
      </c>
      <c r="AV42" s="36">
        <v>3</v>
      </c>
      <c r="AW42" s="22"/>
      <c r="AX42" s="34"/>
      <c r="AY42" s="35"/>
      <c r="AZ42" s="35">
        <f t="shared" ref="AZ42" si="45">AVERAGE(BA42:BA43)</f>
        <v>15.205</v>
      </c>
      <c r="BA42" s="6">
        <v>15.2</v>
      </c>
      <c r="BB42" s="36">
        <v>3</v>
      </c>
      <c r="BC42" s="22"/>
    </row>
    <row r="43" spans="2:55" ht="14.4" customHeight="1" x14ac:dyDescent="0.3">
      <c r="B43" s="34"/>
      <c r="C43" s="35"/>
      <c r="D43" s="35"/>
      <c r="E43" s="7">
        <v>2.66</v>
      </c>
      <c r="F43" s="36"/>
      <c r="H43" s="34"/>
      <c r="I43" s="35"/>
      <c r="J43" s="35"/>
      <c r="K43" s="7">
        <v>2.65</v>
      </c>
      <c r="L43" s="36"/>
      <c r="M43" s="12" t="s">
        <v>25</v>
      </c>
      <c r="N43" s="12" t="s">
        <v>26</v>
      </c>
      <c r="AR43" s="34"/>
      <c r="AS43" s="35"/>
      <c r="AT43" s="35"/>
      <c r="AU43" s="6">
        <v>15.3</v>
      </c>
      <c r="AV43" s="36"/>
      <c r="AW43" s="22"/>
      <c r="AX43" s="34"/>
      <c r="AY43" s="35"/>
      <c r="AZ43" s="35"/>
      <c r="BA43" s="6">
        <v>15.21</v>
      </c>
      <c r="BB43" s="36"/>
      <c r="BC43" s="22"/>
    </row>
    <row r="44" spans="2:55" ht="14.4" customHeight="1" x14ac:dyDescent="0.3">
      <c r="B44" s="34"/>
      <c r="C44" s="35"/>
      <c r="D44" s="35">
        <f>AVERAGE(E44:E46)</f>
        <v>2.66</v>
      </c>
      <c r="E44" s="6">
        <v>2.68</v>
      </c>
      <c r="F44" s="36">
        <v>3</v>
      </c>
      <c r="H44" s="34"/>
      <c r="I44" s="35"/>
      <c r="J44" s="35">
        <f>AVERAGE(K44:K46)</f>
        <v>2.52</v>
      </c>
      <c r="K44" s="6">
        <v>2.52</v>
      </c>
      <c r="L44" s="36">
        <v>7</v>
      </c>
      <c r="M44" s="38">
        <v>47.1</v>
      </c>
      <c r="N44" s="37">
        <v>9.76</v>
      </c>
      <c r="AR44" s="34"/>
      <c r="AS44" s="35"/>
      <c r="AT44" s="35">
        <f t="shared" ref="AT44" si="46">AVERAGE(AU44:AU45)</f>
        <v>15.120000000000001</v>
      </c>
      <c r="AU44" s="7">
        <v>15.13</v>
      </c>
      <c r="AV44" s="36">
        <v>4</v>
      </c>
      <c r="AW44" s="22"/>
      <c r="AX44" s="34"/>
      <c r="AY44" s="35"/>
      <c r="AZ44" s="35">
        <f t="shared" ref="AZ44" si="47">AVERAGE(BA44:BA45)</f>
        <v>15.190000000000001</v>
      </c>
      <c r="BA44" s="7">
        <v>15.13</v>
      </c>
      <c r="BB44" s="36">
        <v>4</v>
      </c>
      <c r="BC44" s="22"/>
    </row>
    <row r="45" spans="2:55" ht="14.4" customHeight="1" x14ac:dyDescent="0.3">
      <c r="B45" s="34"/>
      <c r="C45" s="35"/>
      <c r="D45" s="35"/>
      <c r="E45" s="6">
        <v>2.62</v>
      </c>
      <c r="F45" s="36"/>
      <c r="H45" s="34"/>
      <c r="I45" s="35"/>
      <c r="J45" s="35"/>
      <c r="K45" s="6">
        <v>2.52</v>
      </c>
      <c r="L45" s="36"/>
      <c r="M45" s="38"/>
      <c r="N45" s="37"/>
      <c r="AR45" s="34"/>
      <c r="AS45" s="35"/>
      <c r="AT45" s="35"/>
      <c r="AU45" s="7">
        <v>15.11</v>
      </c>
      <c r="AV45" s="36"/>
      <c r="AW45" s="22"/>
      <c r="AX45" s="34"/>
      <c r="AY45" s="35"/>
      <c r="AZ45" s="35"/>
      <c r="BA45" s="7">
        <v>15.25</v>
      </c>
      <c r="BB45" s="36"/>
      <c r="BC45" s="22"/>
    </row>
    <row r="46" spans="2:55" ht="14.4" customHeight="1" x14ac:dyDescent="0.3">
      <c r="B46" s="34"/>
      <c r="C46" s="35"/>
      <c r="D46" s="35"/>
      <c r="E46" s="6">
        <v>2.68</v>
      </c>
      <c r="F46" s="36"/>
      <c r="H46" s="34"/>
      <c r="I46" s="35"/>
      <c r="J46" s="35"/>
      <c r="K46" s="6">
        <v>2.52</v>
      </c>
      <c r="L46" s="36"/>
      <c r="M46" s="38"/>
      <c r="N46" s="37"/>
      <c r="AR46" s="34"/>
      <c r="AS46" s="35"/>
      <c r="AT46" s="35">
        <f t="shared" ref="AT46" si="48">AVERAGE(AU46:AU47)</f>
        <v>15.115</v>
      </c>
      <c r="AU46" s="6">
        <v>15.15</v>
      </c>
      <c r="AV46" s="36">
        <v>5</v>
      </c>
      <c r="AW46" s="22"/>
      <c r="AX46" s="34"/>
      <c r="AY46" s="35"/>
      <c r="AZ46" s="35">
        <f t="shared" ref="AZ46" si="49">AVERAGE(BA46:BA47)</f>
        <v>15.324999999999999</v>
      </c>
      <c r="BA46" s="6">
        <v>15.35</v>
      </c>
      <c r="BB46" s="36">
        <v>5</v>
      </c>
      <c r="BC46" s="22"/>
    </row>
    <row r="47" spans="2:55" ht="14.4" customHeight="1" x14ac:dyDescent="0.3">
      <c r="B47" s="34"/>
      <c r="C47" s="35"/>
      <c r="D47" s="35">
        <f>AVERAGE(E47:E49)</f>
        <v>2.6233333333333335</v>
      </c>
      <c r="E47" s="7">
        <v>2.65</v>
      </c>
      <c r="F47" s="36">
        <v>4</v>
      </c>
      <c r="H47" s="34"/>
      <c r="I47" s="35"/>
      <c r="J47" s="35">
        <f>AVERAGE(K47:K49)</f>
        <v>2.5099999999999998</v>
      </c>
      <c r="K47" s="7">
        <v>2.5299999999999998</v>
      </c>
      <c r="L47" s="36">
        <v>8</v>
      </c>
      <c r="M47" s="39">
        <v>47.01</v>
      </c>
      <c r="N47" s="37"/>
      <c r="AR47" s="34"/>
      <c r="AS47" s="35"/>
      <c r="AT47" s="35"/>
      <c r="AU47" s="6">
        <v>15.08</v>
      </c>
      <c r="AV47" s="36"/>
      <c r="AW47" s="22"/>
      <c r="AX47" s="34"/>
      <c r="AY47" s="35"/>
      <c r="AZ47" s="35"/>
      <c r="BA47" s="6">
        <v>15.3</v>
      </c>
      <c r="BB47" s="36"/>
      <c r="BC47" s="22"/>
    </row>
    <row r="48" spans="2:55" ht="14.4" customHeight="1" x14ac:dyDescent="0.3">
      <c r="B48" s="34"/>
      <c r="C48" s="35"/>
      <c r="D48" s="35"/>
      <c r="E48" s="7">
        <v>2.6</v>
      </c>
      <c r="F48" s="36"/>
      <c r="H48" s="34"/>
      <c r="I48" s="35"/>
      <c r="J48" s="35"/>
      <c r="K48" s="7">
        <v>2.52</v>
      </c>
      <c r="L48" s="36"/>
      <c r="M48" s="39"/>
      <c r="N48" s="37"/>
      <c r="AR48" s="34"/>
      <c r="AS48" s="35"/>
      <c r="AT48" s="35">
        <f t="shared" ref="AT48" si="50">AVERAGE(AU48:AU49)</f>
        <v>15.21</v>
      </c>
      <c r="AU48" s="7">
        <v>15.25</v>
      </c>
      <c r="AV48" s="36">
        <v>6</v>
      </c>
      <c r="AW48" s="22"/>
      <c r="AX48" s="34"/>
      <c r="AY48" s="35"/>
      <c r="AZ48" s="35">
        <f t="shared" ref="AZ48" si="51">AVERAGE(BA48:BA49)</f>
        <v>15.11</v>
      </c>
      <c r="BA48" s="7">
        <v>15.12</v>
      </c>
      <c r="BB48" s="36">
        <v>6</v>
      </c>
      <c r="BC48" s="22"/>
    </row>
    <row r="49" spans="2:55" ht="14.4" customHeight="1" x14ac:dyDescent="0.3">
      <c r="B49" s="34"/>
      <c r="C49" s="35"/>
      <c r="D49" s="35"/>
      <c r="E49" s="7">
        <v>2.62</v>
      </c>
      <c r="F49" s="36"/>
      <c r="H49" s="34"/>
      <c r="I49" s="35"/>
      <c r="J49" s="35"/>
      <c r="K49" s="7">
        <v>2.48</v>
      </c>
      <c r="L49" s="36"/>
      <c r="M49" s="39"/>
      <c r="N49" s="37"/>
      <c r="AR49" s="34"/>
      <c r="AS49" s="35"/>
      <c r="AT49" s="35"/>
      <c r="AU49" s="7">
        <v>15.17</v>
      </c>
      <c r="AV49" s="36"/>
      <c r="AW49" s="22"/>
      <c r="AX49" s="34"/>
      <c r="AY49" s="35"/>
      <c r="AZ49" s="35"/>
      <c r="BA49" s="7">
        <v>15.1</v>
      </c>
      <c r="BB49" s="36"/>
      <c r="BC49" s="22"/>
    </row>
    <row r="50" spans="2:55" ht="14.4" customHeight="1" x14ac:dyDescent="0.3">
      <c r="B50" s="34"/>
      <c r="C50" s="35"/>
      <c r="D50" s="35">
        <f>AVERAGE(E50:E52)</f>
        <v>2.6333333333333333</v>
      </c>
      <c r="E50" s="6">
        <v>2.63</v>
      </c>
      <c r="F50" s="36">
        <v>5</v>
      </c>
      <c r="H50" s="34">
        <v>3</v>
      </c>
      <c r="I50" s="35">
        <f>AVERAGE(K50:K73)</f>
        <v>2.6270833333333328</v>
      </c>
      <c r="J50" s="35">
        <f>AVERAGE(K50:K52)</f>
        <v>2.6366666666666667</v>
      </c>
      <c r="K50" s="6">
        <v>2.62</v>
      </c>
      <c r="L50" s="36">
        <v>1</v>
      </c>
      <c r="AR50" s="34">
        <v>5</v>
      </c>
      <c r="AS50" s="35">
        <f t="shared" ref="AS50" si="52">AVERAGE(AU50:AU61)</f>
        <v>15.074999999999998</v>
      </c>
      <c r="AT50" s="35">
        <f t="shared" ref="AT50" si="53">AVERAGE(AU50:AU51)</f>
        <v>15.04</v>
      </c>
      <c r="AU50" s="6">
        <v>14.98</v>
      </c>
      <c r="AV50" s="36">
        <v>1</v>
      </c>
      <c r="AW50" s="22"/>
      <c r="AX50" s="34">
        <v>5</v>
      </c>
      <c r="AY50" s="35">
        <f t="shared" ref="AY50" si="54">AVERAGE(BA50:BA61)</f>
        <v>15.168333333333335</v>
      </c>
      <c r="AZ50" s="35">
        <f t="shared" ref="AZ50" si="55">AVERAGE(BA50:BA51)</f>
        <v>15.18</v>
      </c>
      <c r="BA50" s="6">
        <v>15.12</v>
      </c>
      <c r="BB50" s="36">
        <v>1</v>
      </c>
      <c r="BC50" s="22"/>
    </row>
    <row r="51" spans="2:55" ht="14.4" customHeight="1" x14ac:dyDescent="0.3">
      <c r="B51" s="34"/>
      <c r="C51" s="35"/>
      <c r="D51" s="35"/>
      <c r="E51" s="6">
        <v>2.62</v>
      </c>
      <c r="F51" s="36"/>
      <c r="H51" s="34"/>
      <c r="I51" s="35"/>
      <c r="J51" s="35"/>
      <c r="K51" s="6">
        <v>2.62</v>
      </c>
      <c r="L51" s="36"/>
      <c r="AR51" s="34"/>
      <c r="AS51" s="35"/>
      <c r="AT51" s="35"/>
      <c r="AU51" s="6">
        <v>15.1</v>
      </c>
      <c r="AV51" s="36"/>
      <c r="AW51" s="22"/>
      <c r="AX51" s="34"/>
      <c r="AY51" s="35"/>
      <c r="AZ51" s="35"/>
      <c r="BA51" s="6">
        <v>15.24</v>
      </c>
      <c r="BB51" s="36"/>
      <c r="BC51" s="22"/>
    </row>
    <row r="52" spans="2:55" ht="14.4" customHeight="1" x14ac:dyDescent="0.3">
      <c r="B52" s="34"/>
      <c r="C52" s="35"/>
      <c r="D52" s="35"/>
      <c r="E52" s="6">
        <v>2.65</v>
      </c>
      <c r="F52" s="36"/>
      <c r="H52" s="34"/>
      <c r="I52" s="35"/>
      <c r="J52" s="35"/>
      <c r="K52" s="6">
        <v>2.67</v>
      </c>
      <c r="L52" s="36"/>
      <c r="AR52" s="34"/>
      <c r="AS52" s="35"/>
      <c r="AT52" s="35">
        <f t="shared" ref="AT52" si="56">AVERAGE(AU52:AU53)</f>
        <v>15.125</v>
      </c>
      <c r="AU52" s="7">
        <v>15.16</v>
      </c>
      <c r="AV52" s="36">
        <v>2</v>
      </c>
      <c r="AW52" s="22"/>
      <c r="AX52" s="34"/>
      <c r="AY52" s="35"/>
      <c r="AZ52" s="35">
        <f t="shared" ref="AZ52" si="57">AVERAGE(BA52:BA53)</f>
        <v>15.185</v>
      </c>
      <c r="BA52" s="7">
        <v>15.22</v>
      </c>
      <c r="BB52" s="36">
        <v>2</v>
      </c>
      <c r="BC52" s="22"/>
    </row>
    <row r="53" spans="2:55" ht="14.4" customHeight="1" x14ac:dyDescent="0.3">
      <c r="B53" s="34"/>
      <c r="C53" s="35"/>
      <c r="D53" s="35">
        <f>AVERAGE(E53:E55)</f>
        <v>2.6766666666666663</v>
      </c>
      <c r="E53" s="7">
        <v>2.69</v>
      </c>
      <c r="F53" s="36">
        <v>6</v>
      </c>
      <c r="H53" s="34"/>
      <c r="I53" s="35"/>
      <c r="J53" s="35">
        <f>AVERAGE(K53:K55)</f>
        <v>2.64</v>
      </c>
      <c r="K53" s="7">
        <v>2.64</v>
      </c>
      <c r="L53" s="36">
        <v>2</v>
      </c>
      <c r="AR53" s="34"/>
      <c r="AS53" s="35"/>
      <c r="AT53" s="35"/>
      <c r="AU53" s="7">
        <v>15.09</v>
      </c>
      <c r="AV53" s="36"/>
      <c r="AW53" s="22"/>
      <c r="AX53" s="34"/>
      <c r="AY53" s="35"/>
      <c r="AZ53" s="35"/>
      <c r="BA53" s="7">
        <v>15.15</v>
      </c>
      <c r="BB53" s="36"/>
      <c r="BC53" s="22"/>
    </row>
    <row r="54" spans="2:55" ht="14.4" customHeight="1" x14ac:dyDescent="0.3">
      <c r="B54" s="34"/>
      <c r="C54" s="35"/>
      <c r="D54" s="35"/>
      <c r="E54" s="7">
        <v>2.66</v>
      </c>
      <c r="F54" s="36"/>
      <c r="H54" s="34"/>
      <c r="I54" s="35"/>
      <c r="J54" s="35"/>
      <c r="K54" s="7">
        <v>2.63</v>
      </c>
      <c r="L54" s="36"/>
      <c r="AR54" s="34"/>
      <c r="AS54" s="35"/>
      <c r="AT54" s="35">
        <f t="shared" ref="AT54" si="58">AVERAGE(AU54:AU55)</f>
        <v>15.11</v>
      </c>
      <c r="AU54" s="6">
        <v>15.12</v>
      </c>
      <c r="AV54" s="36">
        <v>3</v>
      </c>
      <c r="AW54" s="22"/>
      <c r="AX54" s="34"/>
      <c r="AY54" s="35"/>
      <c r="AZ54" s="35">
        <f t="shared" ref="AZ54" si="59">AVERAGE(BA54:BA55)</f>
        <v>15.145</v>
      </c>
      <c r="BA54" s="6">
        <v>15.19</v>
      </c>
      <c r="BB54" s="36">
        <v>3</v>
      </c>
      <c r="BC54" s="22"/>
    </row>
    <row r="55" spans="2:55" ht="14.4" customHeight="1" x14ac:dyDescent="0.3">
      <c r="B55" s="34"/>
      <c r="C55" s="35"/>
      <c r="D55" s="35"/>
      <c r="E55" s="7">
        <v>2.68</v>
      </c>
      <c r="F55" s="36"/>
      <c r="H55" s="34"/>
      <c r="I55" s="35"/>
      <c r="J55" s="35"/>
      <c r="K55" s="7">
        <v>2.65</v>
      </c>
      <c r="L55" s="36"/>
      <c r="AR55" s="34"/>
      <c r="AS55" s="35"/>
      <c r="AT55" s="35"/>
      <c r="AU55" s="6">
        <v>15.1</v>
      </c>
      <c r="AV55" s="36"/>
      <c r="AW55" s="22"/>
      <c r="AX55" s="34"/>
      <c r="AY55" s="35"/>
      <c r="AZ55" s="35"/>
      <c r="BA55" s="6">
        <v>15.1</v>
      </c>
      <c r="BB55" s="36"/>
      <c r="BC55" s="22"/>
    </row>
    <row r="56" spans="2:55" ht="14.4" customHeight="1" x14ac:dyDescent="0.3">
      <c r="B56" s="34">
        <v>4</v>
      </c>
      <c r="C56" s="35">
        <f>AVERAGE(E56:E73)</f>
        <v>2.6383333333333332</v>
      </c>
      <c r="D56" s="35">
        <f>AVERAGE(E56:E58)</f>
        <v>2.6666666666666665</v>
      </c>
      <c r="E56" s="6">
        <v>2.66</v>
      </c>
      <c r="F56" s="36">
        <v>1</v>
      </c>
      <c r="H56" s="34"/>
      <c r="I56" s="35"/>
      <c r="J56" s="35">
        <f>AVERAGE(K56:K58)</f>
        <v>2.63</v>
      </c>
      <c r="K56" s="6">
        <v>2.59</v>
      </c>
      <c r="L56" s="36">
        <v>3</v>
      </c>
      <c r="AR56" s="34"/>
      <c r="AS56" s="35"/>
      <c r="AT56" s="35">
        <f t="shared" ref="AT56" si="60">AVERAGE(AU56:AU57)</f>
        <v>15.09</v>
      </c>
      <c r="AU56" s="7">
        <v>15.09</v>
      </c>
      <c r="AV56" s="36">
        <v>4</v>
      </c>
      <c r="AW56" s="22"/>
      <c r="AX56" s="34"/>
      <c r="AY56" s="35"/>
      <c r="AZ56" s="35">
        <f t="shared" ref="AZ56" si="61">AVERAGE(BA56:BA57)</f>
        <v>15.175000000000001</v>
      </c>
      <c r="BA56" s="7">
        <v>15.2</v>
      </c>
      <c r="BB56" s="36">
        <v>4</v>
      </c>
      <c r="BC56" s="22"/>
    </row>
    <row r="57" spans="2:55" ht="14.4" customHeight="1" x14ac:dyDescent="0.3">
      <c r="B57" s="34"/>
      <c r="C57" s="35"/>
      <c r="D57" s="35"/>
      <c r="E57" s="6">
        <v>2.62</v>
      </c>
      <c r="F57" s="36"/>
      <c r="H57" s="34"/>
      <c r="I57" s="35"/>
      <c r="J57" s="35"/>
      <c r="K57" s="6">
        <v>2.63</v>
      </c>
      <c r="L57" s="36"/>
      <c r="AR57" s="34"/>
      <c r="AS57" s="35"/>
      <c r="AT57" s="35"/>
      <c r="AU57" s="7">
        <v>15.09</v>
      </c>
      <c r="AV57" s="36"/>
      <c r="AW57" s="22"/>
      <c r="AX57" s="34"/>
      <c r="AY57" s="35"/>
      <c r="AZ57" s="35"/>
      <c r="BA57" s="7">
        <v>15.15</v>
      </c>
      <c r="BB57" s="36"/>
      <c r="BC57" s="22"/>
    </row>
    <row r="58" spans="2:55" ht="14.4" customHeight="1" x14ac:dyDescent="0.3">
      <c r="B58" s="34"/>
      <c r="C58" s="35"/>
      <c r="D58" s="35"/>
      <c r="E58" s="6">
        <v>2.72</v>
      </c>
      <c r="F58" s="36"/>
      <c r="H58" s="34"/>
      <c r="I58" s="35"/>
      <c r="J58" s="35"/>
      <c r="K58" s="6">
        <v>2.67</v>
      </c>
      <c r="L58" s="36"/>
      <c r="AR58" s="34"/>
      <c r="AS58" s="35"/>
      <c r="AT58" s="35">
        <f t="shared" ref="AT58" si="62">AVERAGE(AU58:AU59)</f>
        <v>15.065000000000001</v>
      </c>
      <c r="AU58" s="6">
        <v>15.06</v>
      </c>
      <c r="AV58" s="36">
        <v>5</v>
      </c>
      <c r="AW58" s="22"/>
      <c r="AX58" s="34"/>
      <c r="AY58" s="35"/>
      <c r="AZ58" s="35">
        <f t="shared" ref="AZ58" si="63">AVERAGE(BA58:BA59)</f>
        <v>15.16</v>
      </c>
      <c r="BA58" s="6">
        <v>15.14</v>
      </c>
      <c r="BB58" s="36">
        <v>5</v>
      </c>
      <c r="BC58" s="22"/>
    </row>
    <row r="59" spans="2:55" ht="14.4" customHeight="1" x14ac:dyDescent="0.3">
      <c r="B59" s="34"/>
      <c r="C59" s="35"/>
      <c r="D59" s="35">
        <f>AVERAGE(E59:E61)</f>
        <v>2.64</v>
      </c>
      <c r="E59" s="7">
        <v>2.64</v>
      </c>
      <c r="F59" s="36">
        <v>2</v>
      </c>
      <c r="H59" s="34"/>
      <c r="I59" s="35"/>
      <c r="J59" s="35">
        <f>AVERAGE(K59:K61)</f>
        <v>2.6799999999999997</v>
      </c>
      <c r="K59" s="7">
        <v>2.65</v>
      </c>
      <c r="L59" s="36">
        <v>4</v>
      </c>
      <c r="AR59" s="34"/>
      <c r="AS59" s="35"/>
      <c r="AT59" s="35"/>
      <c r="AU59" s="6">
        <v>15.07</v>
      </c>
      <c r="AV59" s="36"/>
      <c r="AW59" s="22"/>
      <c r="AX59" s="34"/>
      <c r="AY59" s="35"/>
      <c r="AZ59" s="35"/>
      <c r="BA59" s="6">
        <v>15.18</v>
      </c>
      <c r="BB59" s="36"/>
      <c r="BC59" s="22"/>
    </row>
    <row r="60" spans="2:55" ht="14.4" customHeight="1" x14ac:dyDescent="0.3">
      <c r="B60" s="34"/>
      <c r="C60" s="35"/>
      <c r="D60" s="35"/>
      <c r="E60" s="7">
        <v>2.63</v>
      </c>
      <c r="F60" s="36"/>
      <c r="H60" s="34"/>
      <c r="I60" s="35"/>
      <c r="J60" s="35"/>
      <c r="K60" s="7">
        <v>2.68</v>
      </c>
      <c r="L60" s="36"/>
      <c r="AR60" s="34"/>
      <c r="AS60" s="35"/>
      <c r="AT60" s="35">
        <f t="shared" ref="AT60" si="64">AVERAGE(AU60:AU61)</f>
        <v>15.02</v>
      </c>
      <c r="AU60" s="7">
        <v>15.03</v>
      </c>
      <c r="AV60" s="36">
        <v>6</v>
      </c>
      <c r="AW60" s="22"/>
      <c r="AX60" s="34"/>
      <c r="AY60" s="35"/>
      <c r="AZ60" s="35">
        <f t="shared" ref="AZ60" si="65">AVERAGE(BA60:BA61)</f>
        <v>15.164999999999999</v>
      </c>
      <c r="BA60" s="7">
        <v>15.18</v>
      </c>
      <c r="BB60" s="36">
        <v>6</v>
      </c>
      <c r="BC60" s="22"/>
    </row>
    <row r="61" spans="2:55" ht="14.4" customHeight="1" x14ac:dyDescent="0.3">
      <c r="B61" s="34"/>
      <c r="C61" s="35"/>
      <c r="D61" s="35"/>
      <c r="E61" s="7">
        <v>2.65</v>
      </c>
      <c r="F61" s="36"/>
      <c r="H61" s="34"/>
      <c r="I61" s="35"/>
      <c r="J61" s="35"/>
      <c r="K61" s="7">
        <v>2.71</v>
      </c>
      <c r="L61" s="36"/>
      <c r="AR61" s="34"/>
      <c r="AS61" s="35"/>
      <c r="AT61" s="35"/>
      <c r="AU61" s="7">
        <v>15.01</v>
      </c>
      <c r="AV61" s="36"/>
      <c r="AW61" s="22"/>
      <c r="AX61" s="34"/>
      <c r="AY61" s="35"/>
      <c r="AZ61" s="35"/>
      <c r="BA61" s="7">
        <v>15.15</v>
      </c>
      <c r="BB61" s="36"/>
      <c r="BC61" s="22"/>
    </row>
    <row r="62" spans="2:55" ht="14.4" customHeight="1" x14ac:dyDescent="0.3">
      <c r="B62" s="34"/>
      <c r="C62" s="35"/>
      <c r="D62" s="35">
        <f>AVERAGE(E62:E64)</f>
        <v>2.6366666666666667</v>
      </c>
      <c r="E62" s="6">
        <v>2.64</v>
      </c>
      <c r="F62" s="36">
        <v>3</v>
      </c>
      <c r="H62" s="34"/>
      <c r="I62" s="35"/>
      <c r="J62" s="35">
        <f>AVERAGE(K62:K64)</f>
        <v>2.6933333333333334</v>
      </c>
      <c r="K62" s="6">
        <v>2.68</v>
      </c>
      <c r="L62" s="36">
        <v>5</v>
      </c>
      <c r="AR62" s="34">
        <v>6</v>
      </c>
      <c r="AS62" s="35">
        <f t="shared" ref="AS62" si="66">AVERAGE(AU62:AU73)</f>
        <v>15.11</v>
      </c>
      <c r="AT62" s="35">
        <f t="shared" ref="AT62" si="67">AVERAGE(AU62:AU63)</f>
        <v>15.004999999999999</v>
      </c>
      <c r="AU62" s="6">
        <v>14.91</v>
      </c>
      <c r="AV62" s="36">
        <v>1</v>
      </c>
      <c r="AW62" s="22"/>
      <c r="AX62" s="34">
        <v>6</v>
      </c>
      <c r="AY62" s="35">
        <f t="shared" ref="AY62" si="68">AVERAGE(BA62:BA73)</f>
        <v>15.125</v>
      </c>
      <c r="AZ62" s="35">
        <f t="shared" ref="AZ62" si="69">AVERAGE(BA62:BA63)</f>
        <v>15.059999999999999</v>
      </c>
      <c r="BA62" s="6">
        <v>15.03</v>
      </c>
      <c r="BB62" s="36">
        <v>1</v>
      </c>
      <c r="BC62" s="22"/>
    </row>
    <row r="63" spans="2:55" ht="14.4" customHeight="1" x14ac:dyDescent="0.3">
      <c r="B63" s="34"/>
      <c r="C63" s="35"/>
      <c r="D63" s="35"/>
      <c r="E63" s="6">
        <v>2.61</v>
      </c>
      <c r="F63" s="36"/>
      <c r="H63" s="34"/>
      <c r="I63" s="35"/>
      <c r="J63" s="35"/>
      <c r="K63" s="6">
        <v>2.66</v>
      </c>
      <c r="L63" s="36"/>
      <c r="AR63" s="34"/>
      <c r="AS63" s="35"/>
      <c r="AT63" s="35"/>
      <c r="AU63" s="6">
        <v>15.1</v>
      </c>
      <c r="AV63" s="36"/>
      <c r="AW63" s="22"/>
      <c r="AX63" s="34"/>
      <c r="AY63" s="35"/>
      <c r="AZ63" s="35"/>
      <c r="BA63" s="6">
        <v>15.09</v>
      </c>
      <c r="BB63" s="36"/>
      <c r="BC63" s="22"/>
    </row>
    <row r="64" spans="2:55" ht="14.4" customHeight="1" x14ac:dyDescent="0.3">
      <c r="B64" s="34"/>
      <c r="C64" s="35"/>
      <c r="D64" s="35"/>
      <c r="E64" s="6">
        <v>2.66</v>
      </c>
      <c r="F64" s="36"/>
      <c r="H64" s="34"/>
      <c r="I64" s="35"/>
      <c r="J64" s="35"/>
      <c r="K64" s="6">
        <v>2.74</v>
      </c>
      <c r="L64" s="36"/>
      <c r="AR64" s="34"/>
      <c r="AS64" s="35"/>
      <c r="AT64" s="35">
        <f t="shared" ref="AT64" si="70">AVERAGE(AU64:AU65)</f>
        <v>15.105</v>
      </c>
      <c r="AU64" s="7">
        <v>15.11</v>
      </c>
      <c r="AV64" s="36">
        <v>2</v>
      </c>
      <c r="AW64" s="22"/>
      <c r="AX64" s="34"/>
      <c r="AY64" s="35"/>
      <c r="AZ64" s="35">
        <f t="shared" ref="AZ64" si="71">AVERAGE(BA64:BA65)</f>
        <v>15.04</v>
      </c>
      <c r="BA64" s="7">
        <v>15</v>
      </c>
      <c r="BB64" s="36">
        <v>2</v>
      </c>
      <c r="BC64" s="22"/>
    </row>
    <row r="65" spans="2:55" ht="14.4" customHeight="1" x14ac:dyDescent="0.3">
      <c r="B65" s="34"/>
      <c r="C65" s="35"/>
      <c r="D65" s="35">
        <f>AVERAGE(E65:E67)</f>
        <v>2.6166666666666667</v>
      </c>
      <c r="E65" s="7">
        <v>2.62</v>
      </c>
      <c r="F65" s="36">
        <v>4</v>
      </c>
      <c r="H65" s="34"/>
      <c r="I65" s="35"/>
      <c r="J65" s="35">
        <f>AVERAGE(K65:K67)</f>
        <v>2.6666666666666665</v>
      </c>
      <c r="K65" s="7">
        <v>2.72</v>
      </c>
      <c r="L65" s="36">
        <v>6</v>
      </c>
      <c r="AR65" s="34"/>
      <c r="AS65" s="35"/>
      <c r="AT65" s="35"/>
      <c r="AU65" s="7">
        <v>15.1</v>
      </c>
      <c r="AV65" s="36"/>
      <c r="AW65" s="22"/>
      <c r="AX65" s="34"/>
      <c r="AY65" s="35"/>
      <c r="AZ65" s="35"/>
      <c r="BA65" s="7">
        <v>15.08</v>
      </c>
      <c r="BB65" s="36"/>
      <c r="BC65" s="22"/>
    </row>
    <row r="66" spans="2:55" ht="14.4" customHeight="1" x14ac:dyDescent="0.3">
      <c r="B66" s="34"/>
      <c r="C66" s="35"/>
      <c r="D66" s="35"/>
      <c r="E66" s="7">
        <v>2.6</v>
      </c>
      <c r="F66" s="36"/>
      <c r="H66" s="34"/>
      <c r="I66" s="35"/>
      <c r="J66" s="35"/>
      <c r="K66" s="7">
        <v>2.66</v>
      </c>
      <c r="L66" s="36"/>
      <c r="AR66" s="34"/>
      <c r="AS66" s="35"/>
      <c r="AT66" s="35">
        <f t="shared" ref="AT66" si="72">AVERAGE(AU66:AU67)</f>
        <v>15.239999999999998</v>
      </c>
      <c r="AU66" s="6">
        <v>15.2</v>
      </c>
      <c r="AV66" s="36">
        <v>3</v>
      </c>
      <c r="AW66" s="22"/>
      <c r="AX66" s="34"/>
      <c r="AY66" s="35"/>
      <c r="AZ66" s="35">
        <f t="shared" ref="AZ66" si="73">AVERAGE(BA66:BA67)</f>
        <v>15.205</v>
      </c>
      <c r="BA66" s="6">
        <v>15.27</v>
      </c>
      <c r="BB66" s="36">
        <v>3</v>
      </c>
      <c r="BC66" s="22"/>
    </row>
    <row r="67" spans="2:55" ht="14.4" customHeight="1" x14ac:dyDescent="0.3">
      <c r="B67" s="34"/>
      <c r="C67" s="35"/>
      <c r="D67" s="35"/>
      <c r="E67" s="7">
        <v>2.63</v>
      </c>
      <c r="F67" s="36"/>
      <c r="H67" s="34"/>
      <c r="I67" s="35"/>
      <c r="J67" s="35"/>
      <c r="K67" s="7">
        <v>2.62</v>
      </c>
      <c r="L67" s="36"/>
      <c r="M67" s="12" t="s">
        <v>25</v>
      </c>
      <c r="N67" s="12" t="s">
        <v>26</v>
      </c>
      <c r="AR67" s="34"/>
      <c r="AS67" s="35"/>
      <c r="AT67" s="35"/>
      <c r="AU67" s="6">
        <v>15.28</v>
      </c>
      <c r="AV67" s="36"/>
      <c r="AW67" s="22"/>
      <c r="AX67" s="34"/>
      <c r="AY67" s="35"/>
      <c r="AZ67" s="35"/>
      <c r="BA67" s="6">
        <v>15.14</v>
      </c>
      <c r="BB67" s="36"/>
      <c r="BC67" s="22"/>
    </row>
    <row r="68" spans="2:55" ht="14.4" customHeight="1" x14ac:dyDescent="0.3">
      <c r="B68" s="34"/>
      <c r="C68" s="35"/>
      <c r="D68" s="35">
        <f>AVERAGE(E68:E70)</f>
        <v>2.61</v>
      </c>
      <c r="E68" s="6">
        <v>2.62</v>
      </c>
      <c r="F68" s="36">
        <v>5</v>
      </c>
      <c r="H68" s="34"/>
      <c r="I68" s="35"/>
      <c r="J68" s="35">
        <f>AVERAGE(K68:K70)</f>
        <v>2.5299999999999998</v>
      </c>
      <c r="K68" s="6">
        <v>2.54</v>
      </c>
      <c r="L68" s="36">
        <v>7</v>
      </c>
      <c r="M68" s="38">
        <v>46.79</v>
      </c>
      <c r="N68" s="37">
        <v>9.4700000000000006</v>
      </c>
      <c r="AR68" s="34"/>
      <c r="AS68" s="35"/>
      <c r="AT68" s="35">
        <f t="shared" ref="AT68" si="74">AVERAGE(AU68:AU69)</f>
        <v>15.120000000000001</v>
      </c>
      <c r="AU68" s="7">
        <v>15.18</v>
      </c>
      <c r="AV68" s="36">
        <v>4</v>
      </c>
      <c r="AW68" s="22"/>
      <c r="AX68" s="34"/>
      <c r="AY68" s="35"/>
      <c r="AZ68" s="35">
        <f t="shared" ref="AZ68" si="75">AVERAGE(BA68:BA69)</f>
        <v>15.155000000000001</v>
      </c>
      <c r="BA68" s="7">
        <v>15.15</v>
      </c>
      <c r="BB68" s="36">
        <v>4</v>
      </c>
      <c r="BC68" s="22"/>
    </row>
    <row r="69" spans="2:55" ht="14.4" customHeight="1" x14ac:dyDescent="0.3">
      <c r="B69" s="34"/>
      <c r="C69" s="35"/>
      <c r="D69" s="35"/>
      <c r="E69" s="6">
        <v>2.58</v>
      </c>
      <c r="F69" s="36"/>
      <c r="H69" s="34"/>
      <c r="I69" s="35"/>
      <c r="J69" s="35"/>
      <c r="K69" s="6">
        <v>2.54</v>
      </c>
      <c r="L69" s="36"/>
      <c r="M69" s="38"/>
      <c r="N69" s="37"/>
      <c r="AR69" s="34"/>
      <c r="AS69" s="35"/>
      <c r="AT69" s="35"/>
      <c r="AU69" s="7">
        <v>15.06</v>
      </c>
      <c r="AV69" s="36"/>
      <c r="AW69" s="22"/>
      <c r="AX69" s="34"/>
      <c r="AY69" s="35"/>
      <c r="AZ69" s="35"/>
      <c r="BA69" s="7">
        <v>15.16</v>
      </c>
      <c r="BB69" s="36"/>
      <c r="BC69" s="22"/>
    </row>
    <row r="70" spans="2:55" ht="14.4" customHeight="1" x14ac:dyDescent="0.3">
      <c r="B70" s="34"/>
      <c r="C70" s="35"/>
      <c r="D70" s="35"/>
      <c r="E70" s="6">
        <v>2.63</v>
      </c>
      <c r="F70" s="36"/>
      <c r="H70" s="34"/>
      <c r="I70" s="35"/>
      <c r="J70" s="35"/>
      <c r="K70" s="6">
        <v>2.5099999999999998</v>
      </c>
      <c r="L70" s="36"/>
      <c r="M70" s="38"/>
      <c r="N70" s="37"/>
      <c r="AR70" s="34"/>
      <c r="AS70" s="35"/>
      <c r="AT70" s="35">
        <f t="shared" ref="AT70" si="76">AVERAGE(AU70:AU71)</f>
        <v>15.09</v>
      </c>
      <c r="AU70" s="6">
        <v>15.13</v>
      </c>
      <c r="AV70" s="36">
        <v>5</v>
      </c>
      <c r="AW70" s="22"/>
      <c r="AX70" s="34"/>
      <c r="AY70" s="35"/>
      <c r="AZ70" s="35">
        <f t="shared" ref="AZ70" si="77">AVERAGE(BA70:BA71)</f>
        <v>15.17</v>
      </c>
      <c r="BA70" s="6">
        <v>15.18</v>
      </c>
      <c r="BB70" s="36">
        <v>5</v>
      </c>
      <c r="BC70" s="22"/>
    </row>
    <row r="71" spans="2:55" ht="14.4" customHeight="1" x14ac:dyDescent="0.3">
      <c r="B71" s="34"/>
      <c r="C71" s="35"/>
      <c r="D71" s="35">
        <f>AVERAGE(E71:E73)</f>
        <v>2.66</v>
      </c>
      <c r="E71" s="7">
        <v>2.69</v>
      </c>
      <c r="F71" s="36">
        <v>6</v>
      </c>
      <c r="H71" s="34"/>
      <c r="I71" s="35"/>
      <c r="J71" s="35">
        <f>AVERAGE(K71:K73)</f>
        <v>2.5399999999999996</v>
      </c>
      <c r="K71" s="7">
        <v>2.5499999999999998</v>
      </c>
      <c r="L71" s="36">
        <v>8</v>
      </c>
      <c r="M71" s="39">
        <v>47.02</v>
      </c>
      <c r="N71" s="37"/>
      <c r="AR71" s="34"/>
      <c r="AS71" s="35"/>
      <c r="AT71" s="35"/>
      <c r="AU71" s="6">
        <v>15.05</v>
      </c>
      <c r="AV71" s="36"/>
      <c r="AW71" s="22"/>
      <c r="AX71" s="34"/>
      <c r="AY71" s="35"/>
      <c r="AZ71" s="35"/>
      <c r="BA71" s="6">
        <v>15.16</v>
      </c>
      <c r="BB71" s="36"/>
      <c r="BC71" s="22"/>
    </row>
    <row r="72" spans="2:55" ht="14.4" customHeight="1" x14ac:dyDescent="0.3">
      <c r="B72" s="34"/>
      <c r="C72" s="35"/>
      <c r="D72" s="35"/>
      <c r="E72" s="7">
        <v>2.63</v>
      </c>
      <c r="F72" s="36"/>
      <c r="H72" s="34"/>
      <c r="I72" s="35"/>
      <c r="J72" s="35"/>
      <c r="K72" s="7">
        <v>2.5499999999999998</v>
      </c>
      <c r="L72" s="36"/>
      <c r="M72" s="39"/>
      <c r="N72" s="37"/>
      <c r="AR72" s="34"/>
      <c r="AS72" s="35"/>
      <c r="AT72" s="35">
        <f t="shared" ref="AT72" si="78">AVERAGE(AU72:AU73)</f>
        <v>15.1</v>
      </c>
      <c r="AU72" s="7">
        <v>15.1</v>
      </c>
      <c r="AV72" s="36">
        <v>6</v>
      </c>
      <c r="AW72" s="22"/>
      <c r="AX72" s="34"/>
      <c r="AY72" s="35"/>
      <c r="AZ72" s="35">
        <f t="shared" ref="AZ72" si="79">AVERAGE(BA72:BA73)</f>
        <v>15.12</v>
      </c>
      <c r="BA72" s="7">
        <v>15.12</v>
      </c>
      <c r="BB72" s="36">
        <v>6</v>
      </c>
      <c r="BC72" s="22"/>
    </row>
    <row r="73" spans="2:55" ht="14.4" customHeight="1" x14ac:dyDescent="0.3">
      <c r="B73" s="34"/>
      <c r="C73" s="35"/>
      <c r="D73" s="35"/>
      <c r="E73" s="7">
        <v>2.66</v>
      </c>
      <c r="F73" s="36"/>
      <c r="H73" s="34"/>
      <c r="I73" s="35"/>
      <c r="J73" s="35"/>
      <c r="K73" s="7">
        <v>2.52</v>
      </c>
      <c r="L73" s="36"/>
      <c r="M73" s="39"/>
      <c r="N73" s="37"/>
      <c r="AR73" s="34"/>
      <c r="AS73" s="35"/>
      <c r="AT73" s="35"/>
      <c r="AU73" s="7">
        <v>15.1</v>
      </c>
      <c r="AV73" s="36"/>
      <c r="AW73" s="22"/>
      <c r="AX73" s="34"/>
      <c r="AY73" s="35"/>
      <c r="AZ73" s="35"/>
      <c r="BA73" s="7">
        <v>15.12</v>
      </c>
      <c r="BB73" s="36"/>
      <c r="BC73" s="22"/>
    </row>
    <row r="74" spans="2:55" ht="14.7" customHeight="1" x14ac:dyDescent="0.3">
      <c r="B74" s="34">
        <v>5</v>
      </c>
      <c r="C74" s="35">
        <f>AVERAGE(E74:E91)</f>
        <v>2.6366666666666667</v>
      </c>
      <c r="D74" s="35">
        <f>AVERAGE(E74:E76)</f>
        <v>2.6766666666666672</v>
      </c>
      <c r="E74" s="6">
        <v>2.69</v>
      </c>
      <c r="F74" s="36">
        <v>1</v>
      </c>
      <c r="H74" s="34">
        <v>4</v>
      </c>
      <c r="I74" s="35">
        <f>AVERAGE(K74:K97)</f>
        <v>2.6158333333333332</v>
      </c>
      <c r="J74" s="35">
        <f>AVERAGE(K74:K76)</f>
        <v>2.6333333333333333</v>
      </c>
      <c r="K74" s="6">
        <v>2.64</v>
      </c>
      <c r="L74" s="36">
        <v>1</v>
      </c>
      <c r="AX74" s="34">
        <v>7</v>
      </c>
      <c r="AY74" s="35">
        <f t="shared" ref="AY74" si="80">AVERAGE(BA74:BA85)</f>
        <v>15.163333333333332</v>
      </c>
      <c r="AZ74" s="35">
        <f t="shared" ref="AZ74" si="81">AVERAGE(BA74:BA75)</f>
        <v>15.08</v>
      </c>
      <c r="BA74" s="6">
        <v>15.11</v>
      </c>
      <c r="BB74" s="36">
        <v>1</v>
      </c>
    </row>
    <row r="75" spans="2:55" ht="14.7" customHeight="1" x14ac:dyDescent="0.3">
      <c r="B75" s="34"/>
      <c r="C75" s="35"/>
      <c r="D75" s="35"/>
      <c r="E75" s="6">
        <v>2.63</v>
      </c>
      <c r="F75" s="36"/>
      <c r="H75" s="34"/>
      <c r="I75" s="35"/>
      <c r="J75" s="35"/>
      <c r="K75" s="6">
        <v>2.6</v>
      </c>
      <c r="L75" s="36"/>
      <c r="AX75" s="34"/>
      <c r="AY75" s="35"/>
      <c r="AZ75" s="35"/>
      <c r="BA75" s="6">
        <v>15.05</v>
      </c>
      <c r="BB75" s="36"/>
    </row>
    <row r="76" spans="2:55" ht="14.7" customHeight="1" x14ac:dyDescent="0.3">
      <c r="B76" s="34"/>
      <c r="C76" s="35"/>
      <c r="D76" s="35"/>
      <c r="E76" s="6">
        <v>2.71</v>
      </c>
      <c r="F76" s="36"/>
      <c r="H76" s="34"/>
      <c r="I76" s="35"/>
      <c r="J76" s="35"/>
      <c r="K76" s="6">
        <v>2.66</v>
      </c>
      <c r="L76" s="36"/>
      <c r="AX76" s="34"/>
      <c r="AY76" s="35"/>
      <c r="AZ76" s="35">
        <f t="shared" ref="AZ76" si="82">AVERAGE(BA76:BA77)</f>
        <v>15.079999999999998</v>
      </c>
      <c r="BA76" s="7">
        <v>15.04</v>
      </c>
      <c r="BB76" s="36">
        <v>2</v>
      </c>
    </row>
    <row r="77" spans="2:55" ht="14.7" customHeight="1" x14ac:dyDescent="0.3">
      <c r="B77" s="34"/>
      <c r="C77" s="35"/>
      <c r="D77" s="35">
        <f>AVERAGE(E77:E79)</f>
        <v>2.6599999999999997</v>
      </c>
      <c r="E77" s="7">
        <v>2.66</v>
      </c>
      <c r="F77" s="36">
        <v>2</v>
      </c>
      <c r="H77" s="34"/>
      <c r="I77" s="35"/>
      <c r="J77" s="35">
        <f>AVERAGE(K77:K79)</f>
        <v>2.62</v>
      </c>
      <c r="K77" s="7">
        <v>2.62</v>
      </c>
      <c r="L77" s="36">
        <v>2</v>
      </c>
      <c r="AX77" s="34"/>
      <c r="AY77" s="35"/>
      <c r="AZ77" s="35"/>
      <c r="BA77" s="7">
        <v>15.12</v>
      </c>
      <c r="BB77" s="36"/>
    </row>
    <row r="78" spans="2:55" ht="14.7" customHeight="1" x14ac:dyDescent="0.3">
      <c r="B78" s="34"/>
      <c r="C78" s="35"/>
      <c r="D78" s="35"/>
      <c r="E78" s="7">
        <v>2.61</v>
      </c>
      <c r="F78" s="36"/>
      <c r="H78" s="34"/>
      <c r="I78" s="35"/>
      <c r="J78" s="35"/>
      <c r="K78" s="7">
        <v>2.61</v>
      </c>
      <c r="L78" s="36"/>
      <c r="AX78" s="34"/>
      <c r="AY78" s="35"/>
      <c r="AZ78" s="35">
        <f t="shared" ref="AZ78" si="83">AVERAGE(BA78:BA79)</f>
        <v>15.215</v>
      </c>
      <c r="BA78" s="6">
        <v>15.28</v>
      </c>
      <c r="BB78" s="36">
        <v>3</v>
      </c>
    </row>
    <row r="79" spans="2:55" ht="14.7" customHeight="1" x14ac:dyDescent="0.3">
      <c r="B79" s="34"/>
      <c r="C79" s="35"/>
      <c r="D79" s="35"/>
      <c r="E79" s="7">
        <v>2.71</v>
      </c>
      <c r="F79" s="36"/>
      <c r="H79" s="34"/>
      <c r="I79" s="35"/>
      <c r="J79" s="35"/>
      <c r="K79" s="7">
        <v>2.63</v>
      </c>
      <c r="L79" s="36"/>
      <c r="AS79" s="26">
        <f>AVERAGE(AS2:AS74)</f>
        <v>15.134027777777776</v>
      </c>
      <c r="AX79" s="34"/>
      <c r="AY79" s="35"/>
      <c r="AZ79" s="35"/>
      <c r="BA79" s="6">
        <v>15.15</v>
      </c>
      <c r="BB79" s="36"/>
    </row>
    <row r="80" spans="2:55" ht="14.7" customHeight="1" x14ac:dyDescent="0.3">
      <c r="B80" s="34"/>
      <c r="C80" s="35"/>
      <c r="D80" s="35">
        <f>AVERAGE(E80:E82)</f>
        <v>2.6433333333333331</v>
      </c>
      <c r="E80" s="6">
        <v>2.65</v>
      </c>
      <c r="F80" s="36">
        <v>3</v>
      </c>
      <c r="H80" s="34"/>
      <c r="I80" s="35"/>
      <c r="J80" s="35">
        <f>AVERAGE(K80:K82)</f>
        <v>2.6233333333333335</v>
      </c>
      <c r="K80" s="6">
        <v>2.62</v>
      </c>
      <c r="L80" s="36">
        <v>3</v>
      </c>
      <c r="AX80" s="34"/>
      <c r="AY80" s="35"/>
      <c r="AZ80" s="35">
        <f t="shared" ref="AZ80" si="84">AVERAGE(BA80:BA81)</f>
        <v>15.185</v>
      </c>
      <c r="BA80" s="7">
        <v>15.13</v>
      </c>
      <c r="BB80" s="36">
        <v>4</v>
      </c>
    </row>
    <row r="81" spans="2:54" ht="14.7" customHeight="1" x14ac:dyDescent="0.3">
      <c r="B81" s="34"/>
      <c r="C81" s="35"/>
      <c r="D81" s="35"/>
      <c r="E81" s="6">
        <v>2.64</v>
      </c>
      <c r="F81" s="36"/>
      <c r="H81" s="34"/>
      <c r="I81" s="35"/>
      <c r="J81" s="35"/>
      <c r="K81" s="6">
        <v>2.59</v>
      </c>
      <c r="L81" s="36"/>
      <c r="AX81" s="34"/>
      <c r="AY81" s="35"/>
      <c r="AZ81" s="35"/>
      <c r="BA81" s="7">
        <v>15.24</v>
      </c>
      <c r="BB81" s="36"/>
    </row>
    <row r="82" spans="2:54" ht="14.7" customHeight="1" x14ac:dyDescent="0.3">
      <c r="B82" s="34"/>
      <c r="C82" s="35"/>
      <c r="D82" s="35"/>
      <c r="E82" s="6">
        <v>2.64</v>
      </c>
      <c r="F82" s="36"/>
      <c r="H82" s="34"/>
      <c r="I82" s="35"/>
      <c r="J82" s="35"/>
      <c r="K82" s="6">
        <v>2.66</v>
      </c>
      <c r="L82" s="36"/>
      <c r="AX82" s="34"/>
      <c r="AY82" s="35"/>
      <c r="AZ82" s="35">
        <f t="shared" ref="AZ82" si="85">AVERAGE(BA82:BA83)</f>
        <v>15.27</v>
      </c>
      <c r="BA82" s="6">
        <v>15.29</v>
      </c>
      <c r="BB82" s="36">
        <v>5</v>
      </c>
    </row>
    <row r="83" spans="2:54" ht="14.7" customHeight="1" x14ac:dyDescent="0.3">
      <c r="B83" s="34"/>
      <c r="C83" s="35"/>
      <c r="D83" s="35">
        <f>AVERAGE(E83:E85)</f>
        <v>2.6233333333333335</v>
      </c>
      <c r="E83" s="7">
        <v>2.62</v>
      </c>
      <c r="F83" s="36">
        <v>4</v>
      </c>
      <c r="H83" s="34"/>
      <c r="I83" s="35"/>
      <c r="J83" s="35">
        <f>AVERAGE(K83:K85)</f>
        <v>2.6833333333333336</v>
      </c>
      <c r="K83" s="7">
        <v>2.66</v>
      </c>
      <c r="L83" s="36">
        <v>4</v>
      </c>
      <c r="AX83" s="34"/>
      <c r="AY83" s="35"/>
      <c r="AZ83" s="35"/>
      <c r="BA83" s="6">
        <v>15.25</v>
      </c>
      <c r="BB83" s="36"/>
    </row>
    <row r="84" spans="2:54" ht="14.7" customHeight="1" x14ac:dyDescent="0.3">
      <c r="B84" s="34"/>
      <c r="C84" s="35"/>
      <c r="D84" s="35"/>
      <c r="E84" s="7">
        <v>2.6</v>
      </c>
      <c r="F84" s="36"/>
      <c r="H84" s="34"/>
      <c r="I84" s="35"/>
      <c r="J84" s="35"/>
      <c r="K84" s="7">
        <v>2.67</v>
      </c>
      <c r="L84" s="36"/>
      <c r="AX84" s="34"/>
      <c r="AY84" s="35"/>
      <c r="AZ84" s="35">
        <f t="shared" ref="AZ84" si="86">AVERAGE(BA84:BA85)</f>
        <v>15.15</v>
      </c>
      <c r="BA84" s="7">
        <v>15.17</v>
      </c>
      <c r="BB84" s="36">
        <v>6</v>
      </c>
    </row>
    <row r="85" spans="2:54" ht="14.7" customHeight="1" x14ac:dyDescent="0.3">
      <c r="B85" s="34"/>
      <c r="C85" s="35"/>
      <c r="D85" s="35"/>
      <c r="E85" s="7">
        <v>2.65</v>
      </c>
      <c r="F85" s="36"/>
      <c r="H85" s="34"/>
      <c r="I85" s="35"/>
      <c r="J85" s="35"/>
      <c r="K85" s="7">
        <v>2.72</v>
      </c>
      <c r="L85" s="36"/>
      <c r="AX85" s="34"/>
      <c r="AY85" s="35"/>
      <c r="AZ85" s="35"/>
      <c r="BA85" s="7">
        <v>15.13</v>
      </c>
      <c r="BB85" s="36"/>
    </row>
    <row r="86" spans="2:54" ht="14.7" customHeight="1" x14ac:dyDescent="0.3">
      <c r="B86" s="34"/>
      <c r="C86" s="35"/>
      <c r="D86" s="35">
        <f>AVERAGE(E86:E88)</f>
        <v>2.6</v>
      </c>
      <c r="E86" s="6">
        <v>2.59</v>
      </c>
      <c r="F86" s="36">
        <v>5</v>
      </c>
      <c r="H86" s="34"/>
      <c r="I86" s="35"/>
      <c r="J86" s="35">
        <f>AVERAGE(K86:K88)</f>
        <v>2.69</v>
      </c>
      <c r="K86" s="6">
        <v>2.7</v>
      </c>
      <c r="L86" s="36">
        <v>5</v>
      </c>
      <c r="AX86" s="34">
        <v>8</v>
      </c>
      <c r="AY86" s="35">
        <f t="shared" ref="AY86" si="87">AVERAGE(BA86:BA97)</f>
        <v>15.172499999999998</v>
      </c>
      <c r="AZ86" s="35">
        <f t="shared" ref="AZ86" si="88">AVERAGE(BA86:BA87)</f>
        <v>15.114999999999998</v>
      </c>
      <c r="BA86" s="6">
        <v>15.12</v>
      </c>
      <c r="BB86" s="36">
        <v>1</v>
      </c>
    </row>
    <row r="87" spans="2:54" ht="14.7" customHeight="1" x14ac:dyDescent="0.3">
      <c r="B87" s="34"/>
      <c r="C87" s="35"/>
      <c r="D87" s="35"/>
      <c r="E87" s="6">
        <v>2.59</v>
      </c>
      <c r="F87" s="36"/>
      <c r="H87" s="34"/>
      <c r="I87" s="35"/>
      <c r="J87" s="35"/>
      <c r="K87" s="6">
        <v>2.65</v>
      </c>
      <c r="L87" s="36"/>
      <c r="AX87" s="34"/>
      <c r="AY87" s="35"/>
      <c r="AZ87" s="35"/>
      <c r="BA87" s="6">
        <v>15.11</v>
      </c>
      <c r="BB87" s="36"/>
    </row>
    <row r="88" spans="2:54" ht="14.7" customHeight="1" x14ac:dyDescent="0.3">
      <c r="B88" s="34"/>
      <c r="C88" s="35"/>
      <c r="D88" s="35"/>
      <c r="E88" s="6">
        <v>2.62</v>
      </c>
      <c r="F88" s="36"/>
      <c r="H88" s="34"/>
      <c r="I88" s="35"/>
      <c r="J88" s="35"/>
      <c r="K88" s="6">
        <v>2.72</v>
      </c>
      <c r="L88" s="36"/>
      <c r="AX88" s="34"/>
      <c r="AY88" s="35"/>
      <c r="AZ88" s="35">
        <f t="shared" ref="AZ88" si="89">AVERAGE(BA88:BA89)</f>
        <v>15.145</v>
      </c>
      <c r="BA88" s="7">
        <v>15.13</v>
      </c>
      <c r="BB88" s="36">
        <v>2</v>
      </c>
    </row>
    <row r="89" spans="2:54" ht="14.7" customHeight="1" x14ac:dyDescent="0.3">
      <c r="B89" s="34"/>
      <c r="C89" s="35"/>
      <c r="D89" s="35">
        <f>AVERAGE(E89:E91)</f>
        <v>2.6166666666666667</v>
      </c>
      <c r="E89" s="7">
        <v>2.61</v>
      </c>
      <c r="F89" s="36">
        <v>6</v>
      </c>
      <c r="H89" s="34"/>
      <c r="I89" s="35"/>
      <c r="J89" s="35">
        <f>AVERAGE(K89:K91)</f>
        <v>2.6633333333333336</v>
      </c>
      <c r="K89" s="7">
        <v>2.69</v>
      </c>
      <c r="L89" s="36">
        <v>6</v>
      </c>
      <c r="AX89" s="34"/>
      <c r="AY89" s="35"/>
      <c r="AZ89" s="35"/>
      <c r="BA89" s="7">
        <v>15.16</v>
      </c>
      <c r="BB89" s="36"/>
    </row>
    <row r="90" spans="2:54" ht="14.7" customHeight="1" x14ac:dyDescent="0.3">
      <c r="B90" s="34"/>
      <c r="C90" s="35"/>
      <c r="D90" s="35"/>
      <c r="E90" s="7">
        <v>2.59</v>
      </c>
      <c r="F90" s="36"/>
      <c r="H90" s="34"/>
      <c r="I90" s="35"/>
      <c r="J90" s="35"/>
      <c r="K90" s="7">
        <v>2.66</v>
      </c>
      <c r="L90" s="36"/>
      <c r="AX90" s="34"/>
      <c r="AY90" s="35"/>
      <c r="AZ90" s="35">
        <f t="shared" ref="AZ90" si="90">AVERAGE(BA90:BA91)</f>
        <v>15.18</v>
      </c>
      <c r="BA90" s="6">
        <v>15.18</v>
      </c>
      <c r="BB90" s="36">
        <v>3</v>
      </c>
    </row>
    <row r="91" spans="2:54" ht="14.7" customHeight="1" x14ac:dyDescent="0.3">
      <c r="B91" s="34"/>
      <c r="C91" s="35"/>
      <c r="D91" s="35"/>
      <c r="E91" s="7">
        <v>2.65</v>
      </c>
      <c r="F91" s="36"/>
      <c r="H91" s="34"/>
      <c r="I91" s="35"/>
      <c r="J91" s="35"/>
      <c r="K91" s="7">
        <v>2.64</v>
      </c>
      <c r="L91" s="36"/>
      <c r="M91" s="12" t="s">
        <v>25</v>
      </c>
      <c r="N91" s="12" t="s">
        <v>26</v>
      </c>
      <c r="AX91" s="34"/>
      <c r="AY91" s="35"/>
      <c r="AZ91" s="35"/>
      <c r="BA91" s="6">
        <v>15.18</v>
      </c>
      <c r="BB91" s="36"/>
    </row>
    <row r="92" spans="2:54" ht="14.7" customHeight="1" x14ac:dyDescent="0.3">
      <c r="B92" s="34">
        <v>6</v>
      </c>
      <c r="C92" s="35">
        <f>AVERAGE(E92:E109)</f>
        <v>2.6300000000000008</v>
      </c>
      <c r="D92" s="35">
        <f>AVERAGE(E92:E94)</f>
        <v>2.6566666666666667</v>
      </c>
      <c r="E92" s="6">
        <v>2.6</v>
      </c>
      <c r="F92" s="36">
        <v>1</v>
      </c>
      <c r="H92" s="34"/>
      <c r="I92" s="35"/>
      <c r="J92" s="35">
        <f>AVERAGE(K92:K94)</f>
        <v>2.5066666666666664</v>
      </c>
      <c r="K92" s="6">
        <v>2.52</v>
      </c>
      <c r="L92" s="36">
        <v>7</v>
      </c>
      <c r="M92" s="38">
        <v>47.08</v>
      </c>
      <c r="N92" s="37">
        <v>9.85</v>
      </c>
      <c r="AX92" s="34"/>
      <c r="AY92" s="35"/>
      <c r="AZ92" s="35">
        <f t="shared" ref="AZ92" si="91">AVERAGE(BA92:BA93)</f>
        <v>15.245000000000001</v>
      </c>
      <c r="BA92" s="7">
        <v>15.25</v>
      </c>
      <c r="BB92" s="36">
        <v>4</v>
      </c>
    </row>
    <row r="93" spans="2:54" ht="14.7" customHeight="1" x14ac:dyDescent="0.3">
      <c r="B93" s="34"/>
      <c r="C93" s="35"/>
      <c r="D93" s="35"/>
      <c r="E93" s="6">
        <v>2.61</v>
      </c>
      <c r="F93" s="36"/>
      <c r="H93" s="34"/>
      <c r="I93" s="35"/>
      <c r="J93" s="35"/>
      <c r="K93" s="6">
        <v>2.5299999999999998</v>
      </c>
      <c r="L93" s="36"/>
      <c r="M93" s="38"/>
      <c r="N93" s="37"/>
      <c r="AX93" s="34"/>
      <c r="AY93" s="35"/>
      <c r="AZ93" s="35"/>
      <c r="BA93" s="7">
        <v>15.24</v>
      </c>
      <c r="BB93" s="36"/>
    </row>
    <row r="94" spans="2:54" ht="14.7" customHeight="1" x14ac:dyDescent="0.3">
      <c r="B94" s="34"/>
      <c r="C94" s="35"/>
      <c r="D94" s="35"/>
      <c r="E94" s="6">
        <v>2.76</v>
      </c>
      <c r="F94" s="36"/>
      <c r="H94" s="34"/>
      <c r="I94" s="35"/>
      <c r="J94" s="35"/>
      <c r="K94" s="6">
        <v>2.4700000000000002</v>
      </c>
      <c r="L94" s="36"/>
      <c r="M94" s="38"/>
      <c r="N94" s="37"/>
      <c r="AX94" s="34"/>
      <c r="AY94" s="35"/>
      <c r="AZ94" s="35">
        <f t="shared" ref="AZ94" si="92">AVERAGE(BA94:BA95)</f>
        <v>15.245000000000001</v>
      </c>
      <c r="BA94" s="6">
        <v>15.21</v>
      </c>
      <c r="BB94" s="36">
        <v>5</v>
      </c>
    </row>
    <row r="95" spans="2:54" ht="14.7" customHeight="1" x14ac:dyDescent="0.3">
      <c r="B95" s="34"/>
      <c r="C95" s="35"/>
      <c r="D95" s="35">
        <f>AVERAGE(E95:E97)</f>
        <v>2.6333333333333333</v>
      </c>
      <c r="E95" s="7">
        <v>2.62</v>
      </c>
      <c r="F95" s="36">
        <v>2</v>
      </c>
      <c r="H95" s="34"/>
      <c r="I95" s="35"/>
      <c r="J95" s="35">
        <f>AVERAGE(K95:K97)</f>
        <v>2.5066666666666668</v>
      </c>
      <c r="K95" s="7">
        <v>2.4900000000000002</v>
      </c>
      <c r="L95" s="36">
        <v>8</v>
      </c>
      <c r="M95" s="39">
        <v>47.04</v>
      </c>
      <c r="N95" s="37"/>
      <c r="AX95" s="34"/>
      <c r="AY95" s="35"/>
      <c r="AZ95" s="35"/>
      <c r="BA95" s="6">
        <v>15.28</v>
      </c>
      <c r="BB95" s="36"/>
    </row>
    <row r="96" spans="2:54" ht="14.7" customHeight="1" x14ac:dyDescent="0.3">
      <c r="B96" s="34"/>
      <c r="C96" s="35"/>
      <c r="D96" s="35"/>
      <c r="E96" s="7">
        <v>2.63</v>
      </c>
      <c r="F96" s="36"/>
      <c r="H96" s="34"/>
      <c r="I96" s="35"/>
      <c r="J96" s="35"/>
      <c r="K96" s="7">
        <v>2.54</v>
      </c>
      <c r="L96" s="36"/>
      <c r="M96" s="39"/>
      <c r="N96" s="37"/>
      <c r="AX96" s="34"/>
      <c r="AY96" s="35"/>
      <c r="AZ96" s="35">
        <f t="shared" ref="AZ96" si="93">AVERAGE(BA96:BA97)</f>
        <v>15.105</v>
      </c>
      <c r="BA96" s="7">
        <v>15.11</v>
      </c>
      <c r="BB96" s="36">
        <v>6</v>
      </c>
    </row>
    <row r="97" spans="2:54" ht="14.7" customHeight="1" x14ac:dyDescent="0.3">
      <c r="B97" s="34"/>
      <c r="C97" s="35"/>
      <c r="D97" s="35"/>
      <c r="E97" s="7">
        <v>2.65</v>
      </c>
      <c r="F97" s="36"/>
      <c r="H97" s="34"/>
      <c r="I97" s="35"/>
      <c r="J97" s="35"/>
      <c r="K97" s="7">
        <v>2.4900000000000002</v>
      </c>
      <c r="L97" s="36"/>
      <c r="M97" s="39"/>
      <c r="N97" s="37"/>
      <c r="AX97" s="34"/>
      <c r="AY97" s="35"/>
      <c r="AZ97" s="35"/>
      <c r="BA97" s="7">
        <v>15.1</v>
      </c>
      <c r="BB97" s="36"/>
    </row>
    <row r="98" spans="2:54" ht="14.7" customHeight="1" x14ac:dyDescent="0.3">
      <c r="B98" s="34"/>
      <c r="C98" s="35"/>
      <c r="D98" s="35">
        <f>AVERAGE(E98:E100)</f>
        <v>2.6233333333333335</v>
      </c>
      <c r="E98" s="6">
        <v>2.61</v>
      </c>
      <c r="F98" s="36">
        <v>3</v>
      </c>
      <c r="H98" s="34">
        <v>5</v>
      </c>
      <c r="I98" s="35">
        <f>AVERAGE(K98:K121)</f>
        <v>2.6304166666666671</v>
      </c>
      <c r="J98" s="35">
        <f>AVERAGE(K98:K100)</f>
        <v>2.686666666666667</v>
      </c>
      <c r="K98" s="6">
        <v>2.68</v>
      </c>
      <c r="L98" s="36">
        <v>1</v>
      </c>
      <c r="AX98" s="34">
        <v>9</v>
      </c>
      <c r="AY98" s="35">
        <f t="shared" ref="AY98" si="94">AVERAGE(BA98:BA109)</f>
        <v>15.094166666666666</v>
      </c>
      <c r="AZ98" s="35">
        <f t="shared" ref="AZ98" si="95">AVERAGE(BA98:BA99)</f>
        <v>15.16</v>
      </c>
      <c r="BA98" s="6">
        <v>15.15</v>
      </c>
      <c r="BB98" s="36">
        <v>1</v>
      </c>
    </row>
    <row r="99" spans="2:54" ht="14.7" customHeight="1" x14ac:dyDescent="0.3">
      <c r="B99" s="34"/>
      <c r="C99" s="35"/>
      <c r="D99" s="35"/>
      <c r="E99" s="6">
        <v>2.6</v>
      </c>
      <c r="F99" s="36"/>
      <c r="H99" s="34"/>
      <c r="I99" s="35"/>
      <c r="J99" s="35"/>
      <c r="K99" s="6">
        <v>2.65</v>
      </c>
      <c r="L99" s="36"/>
      <c r="AX99" s="34"/>
      <c r="AY99" s="35"/>
      <c r="AZ99" s="35"/>
      <c r="BA99" s="6">
        <v>15.17</v>
      </c>
      <c r="BB99" s="36"/>
    </row>
    <row r="100" spans="2:54" ht="14.7" customHeight="1" x14ac:dyDescent="0.3">
      <c r="B100" s="34"/>
      <c r="C100" s="35"/>
      <c r="D100" s="35"/>
      <c r="E100" s="6">
        <v>2.66</v>
      </c>
      <c r="F100" s="36"/>
      <c r="H100" s="34"/>
      <c r="I100" s="35"/>
      <c r="J100" s="35"/>
      <c r="K100" s="6">
        <v>2.73</v>
      </c>
      <c r="L100" s="36"/>
      <c r="AX100" s="34"/>
      <c r="AY100" s="35"/>
      <c r="AZ100" s="35">
        <f t="shared" ref="AZ100" si="96">AVERAGE(BA100:BA101)</f>
        <v>15.094999999999999</v>
      </c>
      <c r="BA100" s="7">
        <v>15.11</v>
      </c>
      <c r="BB100" s="36">
        <v>2</v>
      </c>
    </row>
    <row r="101" spans="2:54" ht="14.7" customHeight="1" x14ac:dyDescent="0.3">
      <c r="B101" s="34"/>
      <c r="C101" s="35"/>
      <c r="D101" s="35">
        <f>AVERAGE(E101:E103)</f>
        <v>2.6066666666666665</v>
      </c>
      <c r="E101" s="7">
        <v>2.6</v>
      </c>
      <c r="F101" s="36">
        <v>4</v>
      </c>
      <c r="H101" s="34"/>
      <c r="I101" s="35"/>
      <c r="J101" s="35">
        <f>AVERAGE(K101:K103)</f>
        <v>2.6966666666666668</v>
      </c>
      <c r="K101" s="7">
        <v>2.68</v>
      </c>
      <c r="L101" s="36">
        <v>2</v>
      </c>
      <c r="AX101" s="34"/>
      <c r="AY101" s="35"/>
      <c r="AZ101" s="35"/>
      <c r="BA101" s="7">
        <v>15.08</v>
      </c>
      <c r="BB101" s="36"/>
    </row>
    <row r="102" spans="2:54" ht="14.7" customHeight="1" x14ac:dyDescent="0.3">
      <c r="B102" s="34"/>
      <c r="C102" s="35"/>
      <c r="D102" s="35"/>
      <c r="E102" s="7">
        <v>2.59</v>
      </c>
      <c r="F102" s="36"/>
      <c r="H102" s="34"/>
      <c r="I102" s="35"/>
      <c r="J102" s="35"/>
      <c r="K102" s="7">
        <v>2.66</v>
      </c>
      <c r="L102" s="36"/>
      <c r="AX102" s="34"/>
      <c r="AY102" s="35"/>
      <c r="AZ102" s="35">
        <f t="shared" ref="AZ102" si="97">AVERAGE(BA102:BA103)</f>
        <v>15.08</v>
      </c>
      <c r="BA102" s="6">
        <v>15.07</v>
      </c>
      <c r="BB102" s="36">
        <v>3</v>
      </c>
    </row>
    <row r="103" spans="2:54" ht="14.7" customHeight="1" x14ac:dyDescent="0.3">
      <c r="B103" s="34"/>
      <c r="C103" s="35"/>
      <c r="D103" s="35"/>
      <c r="E103" s="7">
        <v>2.63</v>
      </c>
      <c r="F103" s="36"/>
      <c r="H103" s="34"/>
      <c r="I103" s="35"/>
      <c r="J103" s="35"/>
      <c r="K103" s="7">
        <v>2.75</v>
      </c>
      <c r="L103" s="36"/>
      <c r="AX103" s="34"/>
      <c r="AY103" s="35"/>
      <c r="AZ103" s="35"/>
      <c r="BA103" s="6">
        <v>15.09</v>
      </c>
      <c r="BB103" s="36"/>
    </row>
    <row r="104" spans="2:54" ht="14.7" customHeight="1" x14ac:dyDescent="0.3">
      <c r="B104" s="34"/>
      <c r="C104" s="35"/>
      <c r="D104" s="35">
        <f>AVERAGE(E104:E106)</f>
        <v>2.61</v>
      </c>
      <c r="E104" s="6">
        <v>2.61</v>
      </c>
      <c r="F104" s="36">
        <v>5</v>
      </c>
      <c r="H104" s="34"/>
      <c r="I104" s="35"/>
      <c r="J104" s="35">
        <f>AVERAGE(K104:K106)</f>
        <v>2.6766666666666663</v>
      </c>
      <c r="K104" s="6">
        <v>2.71</v>
      </c>
      <c r="L104" s="36">
        <v>3</v>
      </c>
      <c r="AX104" s="34"/>
      <c r="AY104" s="35"/>
      <c r="AZ104" s="35">
        <f t="shared" ref="AZ104" si="98">AVERAGE(BA104:BA105)</f>
        <v>15.074999999999999</v>
      </c>
      <c r="BA104" s="7">
        <v>15.1</v>
      </c>
      <c r="BB104" s="36">
        <v>4</v>
      </c>
    </row>
    <row r="105" spans="2:54" ht="14.7" customHeight="1" x14ac:dyDescent="0.3">
      <c r="B105" s="34"/>
      <c r="C105" s="35"/>
      <c r="D105" s="35"/>
      <c r="E105" s="6">
        <v>2.59</v>
      </c>
      <c r="F105" s="36"/>
      <c r="H105" s="34"/>
      <c r="I105" s="35"/>
      <c r="J105" s="35"/>
      <c r="K105" s="6">
        <v>2.67</v>
      </c>
      <c r="L105" s="36"/>
      <c r="AX105" s="34"/>
      <c r="AY105" s="35"/>
      <c r="AZ105" s="35"/>
      <c r="BA105" s="7">
        <v>15.05</v>
      </c>
      <c r="BB105" s="36"/>
    </row>
    <row r="106" spans="2:54" ht="14.7" customHeight="1" x14ac:dyDescent="0.3">
      <c r="B106" s="34"/>
      <c r="C106" s="35"/>
      <c r="D106" s="35"/>
      <c r="E106" s="6">
        <v>2.63</v>
      </c>
      <c r="F106" s="36"/>
      <c r="H106" s="34"/>
      <c r="I106" s="35"/>
      <c r="J106" s="35"/>
      <c r="K106" s="6">
        <v>2.65</v>
      </c>
      <c r="L106" s="36"/>
      <c r="AX106" s="34"/>
      <c r="AY106" s="35"/>
      <c r="AZ106" s="35">
        <f t="shared" ref="AZ106" si="99">AVERAGE(BA106:BA107)</f>
        <v>15.06</v>
      </c>
      <c r="BA106" s="6">
        <v>15.05</v>
      </c>
      <c r="BB106" s="36">
        <v>5</v>
      </c>
    </row>
    <row r="107" spans="2:54" ht="14.7" customHeight="1" x14ac:dyDescent="0.3">
      <c r="B107" s="34"/>
      <c r="C107" s="35"/>
      <c r="D107" s="35">
        <f>AVERAGE(E107:E109)</f>
        <v>2.6500000000000004</v>
      </c>
      <c r="E107" s="7">
        <v>2.67</v>
      </c>
      <c r="F107" s="36">
        <v>6</v>
      </c>
      <c r="H107" s="34"/>
      <c r="I107" s="35"/>
      <c r="J107" s="35">
        <f>AVERAGE(K107:K109)</f>
        <v>2.6266666666666665</v>
      </c>
      <c r="K107" s="7">
        <v>2.64</v>
      </c>
      <c r="L107" s="36">
        <v>4</v>
      </c>
      <c r="AX107" s="34"/>
      <c r="AY107" s="35"/>
      <c r="AZ107" s="35"/>
      <c r="BA107" s="6">
        <v>15.07</v>
      </c>
      <c r="BB107" s="36"/>
    </row>
    <row r="108" spans="2:54" ht="14.7" customHeight="1" x14ac:dyDescent="0.3">
      <c r="B108" s="34"/>
      <c r="C108" s="35"/>
      <c r="D108" s="35"/>
      <c r="E108" s="7">
        <v>2.64</v>
      </c>
      <c r="F108" s="36"/>
      <c r="H108" s="34"/>
      <c r="I108" s="35"/>
      <c r="J108" s="35"/>
      <c r="K108" s="7">
        <v>2.5299999999999998</v>
      </c>
      <c r="L108" s="36"/>
      <c r="AX108" s="34"/>
      <c r="AY108" s="35"/>
      <c r="AZ108" s="35">
        <f t="shared" ref="AZ108" si="100">AVERAGE(BA108:BA109)</f>
        <v>15.095000000000001</v>
      </c>
      <c r="BA108" s="7">
        <v>15.06</v>
      </c>
      <c r="BB108" s="36">
        <v>6</v>
      </c>
    </row>
    <row r="109" spans="2:54" ht="14.7" customHeight="1" x14ac:dyDescent="0.3">
      <c r="B109" s="34"/>
      <c r="C109" s="35"/>
      <c r="D109" s="35"/>
      <c r="E109" s="7">
        <v>2.64</v>
      </c>
      <c r="F109" s="36"/>
      <c r="H109" s="34"/>
      <c r="I109" s="35"/>
      <c r="J109" s="35"/>
      <c r="K109" s="7">
        <v>2.71</v>
      </c>
      <c r="L109" s="36"/>
      <c r="AX109" s="34"/>
      <c r="AY109" s="35"/>
      <c r="AZ109" s="35"/>
      <c r="BA109" s="7">
        <v>15.13</v>
      </c>
      <c r="BB109" s="36"/>
    </row>
    <row r="110" spans="2:54" ht="14.7" customHeight="1" x14ac:dyDescent="0.3">
      <c r="F110" s="10"/>
      <c r="H110" s="34"/>
      <c r="I110" s="35"/>
      <c r="J110" s="35">
        <f>AVERAGE(K110:K112)</f>
        <v>2.6566666666666667</v>
      </c>
      <c r="K110" s="6">
        <v>2.66</v>
      </c>
      <c r="L110" s="36">
        <v>5</v>
      </c>
      <c r="AX110" s="34">
        <v>10</v>
      </c>
      <c r="AY110" s="35">
        <f t="shared" ref="AY110" si="101">AVERAGE(BA110:BA121)</f>
        <v>15.138333333333334</v>
      </c>
      <c r="AZ110" s="35">
        <f t="shared" ref="AZ110" si="102">AVERAGE(BA110:BA111)</f>
        <v>15.17</v>
      </c>
      <c r="BA110" s="6">
        <v>15.15</v>
      </c>
      <c r="BB110" s="36">
        <v>1</v>
      </c>
    </row>
    <row r="111" spans="2:54" ht="14.7" customHeight="1" x14ac:dyDescent="0.3">
      <c r="F111" s="10"/>
      <c r="H111" s="34"/>
      <c r="I111" s="35"/>
      <c r="J111" s="35"/>
      <c r="K111" s="6">
        <v>2.65</v>
      </c>
      <c r="L111" s="36"/>
      <c r="AX111" s="34"/>
      <c r="AY111" s="35"/>
      <c r="AZ111" s="35"/>
      <c r="BA111" s="6">
        <v>15.19</v>
      </c>
      <c r="BB111" s="36"/>
    </row>
    <row r="112" spans="2:54" ht="14.7" customHeight="1" x14ac:dyDescent="0.3">
      <c r="F112" s="10"/>
      <c r="H112" s="34"/>
      <c r="I112" s="35"/>
      <c r="J112" s="35"/>
      <c r="K112" s="6">
        <v>2.66</v>
      </c>
      <c r="L112" s="36"/>
      <c r="AX112" s="34"/>
      <c r="AY112" s="35"/>
      <c r="AZ112" s="35">
        <f t="shared" ref="AZ112" si="103">AVERAGE(BA112:BA113)</f>
        <v>15.09</v>
      </c>
      <c r="BA112" s="7">
        <v>15.08</v>
      </c>
      <c r="BB112" s="36">
        <v>2</v>
      </c>
    </row>
    <row r="113" spans="3:54" ht="14.7" customHeight="1" x14ac:dyDescent="0.3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4"/>
      <c r="I113" s="35"/>
      <c r="J113" s="35">
        <f>AVERAGE(K113:K115)</f>
        <v>2.66</v>
      </c>
      <c r="K113" s="7">
        <v>2.63</v>
      </c>
      <c r="L113" s="36">
        <v>6</v>
      </c>
      <c r="AX113" s="34"/>
      <c r="AY113" s="35"/>
      <c r="AZ113" s="35"/>
      <c r="BA113" s="7">
        <v>15.1</v>
      </c>
      <c r="BB113" s="36"/>
    </row>
    <row r="114" spans="3:54" ht="14.7" customHeight="1" x14ac:dyDescent="0.3">
      <c r="F114" s="10"/>
      <c r="H114" s="34"/>
      <c r="I114" s="35"/>
      <c r="J114" s="35"/>
      <c r="K114" s="7">
        <v>2.67</v>
      </c>
      <c r="L114" s="36"/>
      <c r="AX114" s="34"/>
      <c r="AY114" s="35"/>
      <c r="AZ114" s="35">
        <f t="shared" ref="AZ114" si="105">AVERAGE(BA114:BA115)</f>
        <v>15.17</v>
      </c>
      <c r="BA114" s="6">
        <v>15.14</v>
      </c>
      <c r="BB114" s="36">
        <v>3</v>
      </c>
    </row>
    <row r="115" spans="3:54" ht="14.7" customHeight="1" x14ac:dyDescent="0.3">
      <c r="F115" s="10"/>
      <c r="H115" s="34"/>
      <c r="I115" s="35"/>
      <c r="J115" s="35"/>
      <c r="K115" s="7">
        <v>2.68</v>
      </c>
      <c r="L115" s="36"/>
      <c r="M115" s="12" t="s">
        <v>25</v>
      </c>
      <c r="N115" s="12" t="s">
        <v>26</v>
      </c>
      <c r="AX115" s="34"/>
      <c r="AY115" s="35"/>
      <c r="AZ115" s="35"/>
      <c r="BA115" s="6">
        <v>15.2</v>
      </c>
      <c r="BB115" s="36"/>
    </row>
    <row r="116" spans="3:54" ht="14.7" customHeight="1" x14ac:dyDescent="0.3">
      <c r="F116" s="10"/>
      <c r="H116" s="34"/>
      <c r="I116" s="35"/>
      <c r="J116" s="35">
        <f>AVERAGE(K116:K118)</f>
        <v>2.5099999999999998</v>
      </c>
      <c r="K116" s="6">
        <v>2.46</v>
      </c>
      <c r="L116" s="36">
        <v>7</v>
      </c>
      <c r="M116" s="38">
        <v>47.06</v>
      </c>
      <c r="N116" s="37">
        <v>9.61</v>
      </c>
      <c r="AX116" s="34"/>
      <c r="AY116" s="35"/>
      <c r="AZ116" s="35">
        <f t="shared" ref="AZ116" si="106">AVERAGE(BA116:BA117)</f>
        <v>15.149999999999999</v>
      </c>
      <c r="BA116" s="7">
        <v>15.12</v>
      </c>
      <c r="BB116" s="36">
        <v>4</v>
      </c>
    </row>
    <row r="117" spans="3:54" ht="14.7" customHeight="1" x14ac:dyDescent="0.3">
      <c r="F117" s="10"/>
      <c r="H117" s="34"/>
      <c r="I117" s="35"/>
      <c r="J117" s="35"/>
      <c r="K117" s="6">
        <v>2.54</v>
      </c>
      <c r="L117" s="36"/>
      <c r="M117" s="38"/>
      <c r="N117" s="37"/>
      <c r="AX117" s="34"/>
      <c r="AY117" s="35"/>
      <c r="AZ117" s="35"/>
      <c r="BA117" s="7">
        <v>15.18</v>
      </c>
      <c r="BB117" s="36"/>
    </row>
    <row r="118" spans="3:54" ht="14.7" customHeight="1" x14ac:dyDescent="0.3">
      <c r="F118" s="10"/>
      <c r="H118" s="34"/>
      <c r="I118" s="35"/>
      <c r="J118" s="35"/>
      <c r="K118" s="6">
        <v>2.5299999999999998</v>
      </c>
      <c r="L118" s="36"/>
      <c r="M118" s="38"/>
      <c r="N118" s="37"/>
      <c r="AX118" s="34"/>
      <c r="AY118" s="35"/>
      <c r="AZ118" s="35">
        <f t="shared" ref="AZ118" si="107">AVERAGE(BA118:BA119)</f>
        <v>15.17</v>
      </c>
      <c r="BA118" s="6">
        <v>15.18</v>
      </c>
      <c r="BB118" s="36">
        <v>5</v>
      </c>
    </row>
    <row r="119" spans="3:54" ht="14.7" customHeight="1" x14ac:dyDescent="0.3">
      <c r="H119" s="34"/>
      <c r="I119" s="35"/>
      <c r="J119" s="35">
        <f>AVERAGE(K119:K121)</f>
        <v>2.5299999999999998</v>
      </c>
      <c r="K119" s="7">
        <v>2.54</v>
      </c>
      <c r="L119" s="36">
        <v>8</v>
      </c>
      <c r="M119" s="39">
        <v>46.81</v>
      </c>
      <c r="N119" s="37"/>
      <c r="AX119" s="34"/>
      <c r="AY119" s="35"/>
      <c r="AZ119" s="35"/>
      <c r="BA119" s="6">
        <v>15.16</v>
      </c>
      <c r="BB119" s="36"/>
    </row>
    <row r="120" spans="3:54" ht="14.7" customHeight="1" x14ac:dyDescent="0.3">
      <c r="H120" s="34"/>
      <c r="I120" s="35"/>
      <c r="J120" s="35"/>
      <c r="K120" s="7">
        <v>2.5299999999999998</v>
      </c>
      <c r="L120" s="36"/>
      <c r="M120" s="39"/>
      <c r="N120" s="37"/>
      <c r="AX120" s="34"/>
      <c r="AY120" s="35"/>
      <c r="AZ120" s="35">
        <f t="shared" ref="AZ120" si="108">AVERAGE(BA120:BA121)</f>
        <v>15.08</v>
      </c>
      <c r="BA120" s="7">
        <v>15.09</v>
      </c>
      <c r="BB120" s="36">
        <v>6</v>
      </c>
    </row>
    <row r="121" spans="3:54" ht="14.7" customHeight="1" x14ac:dyDescent="0.3">
      <c r="H121" s="34"/>
      <c r="I121" s="35"/>
      <c r="J121" s="35"/>
      <c r="K121" s="7">
        <v>2.52</v>
      </c>
      <c r="L121" s="36"/>
      <c r="M121" s="39"/>
      <c r="N121" s="37"/>
      <c r="AX121" s="34"/>
      <c r="AY121" s="35"/>
      <c r="AZ121" s="35"/>
      <c r="BA121" s="7">
        <v>15.07</v>
      </c>
      <c r="BB121" s="36"/>
    </row>
    <row r="122" spans="3:54" ht="14.7" customHeight="1" x14ac:dyDescent="0.3">
      <c r="H122" s="34">
        <v>6</v>
      </c>
      <c r="I122" s="35">
        <f>AVERAGE(K122:K145)</f>
        <v>2.6329166666666666</v>
      </c>
      <c r="J122" s="35">
        <f>AVERAGE(K122:K124)</f>
        <v>2.66</v>
      </c>
      <c r="K122" s="6">
        <v>2.67</v>
      </c>
      <c r="L122" s="36">
        <v>1</v>
      </c>
      <c r="AX122" s="34">
        <v>11</v>
      </c>
      <c r="AY122" s="35">
        <f t="shared" ref="AY122" si="109">AVERAGE(BA122:BA133)</f>
        <v>15.035833333333334</v>
      </c>
      <c r="AZ122" s="35">
        <f t="shared" ref="AZ122" si="110">AVERAGE(BA122:BA123)</f>
        <v>15.07</v>
      </c>
      <c r="BA122" s="6">
        <v>15.09</v>
      </c>
      <c r="BB122" s="36">
        <v>1</v>
      </c>
    </row>
    <row r="123" spans="3:54" ht="14.7" customHeight="1" x14ac:dyDescent="0.3">
      <c r="H123" s="34"/>
      <c r="I123" s="35"/>
      <c r="J123" s="35"/>
      <c r="K123" s="6">
        <v>2.64</v>
      </c>
      <c r="L123" s="36"/>
      <c r="AX123" s="34"/>
      <c r="AY123" s="35"/>
      <c r="AZ123" s="35"/>
      <c r="BA123" s="6">
        <v>15.05</v>
      </c>
      <c r="BB123" s="36"/>
    </row>
    <row r="124" spans="3:54" ht="14.7" customHeight="1" x14ac:dyDescent="0.3">
      <c r="H124" s="34"/>
      <c r="I124" s="35"/>
      <c r="J124" s="35"/>
      <c r="K124" s="6">
        <v>2.67</v>
      </c>
      <c r="L124" s="36"/>
      <c r="AX124" s="34"/>
      <c r="AY124" s="35"/>
      <c r="AZ124" s="35">
        <f t="shared" ref="AZ124" si="111">AVERAGE(BA124:BA125)</f>
        <v>15.045</v>
      </c>
      <c r="BA124" s="7">
        <v>15.03</v>
      </c>
      <c r="BB124" s="36">
        <v>2</v>
      </c>
    </row>
    <row r="125" spans="3:54" ht="14.7" customHeight="1" x14ac:dyDescent="0.3">
      <c r="H125" s="34"/>
      <c r="I125" s="35"/>
      <c r="J125" s="35">
        <f>AVERAGE(K125:K127)</f>
        <v>2.6466666666666669</v>
      </c>
      <c r="K125" s="7">
        <v>2.66</v>
      </c>
      <c r="L125" s="36">
        <v>2</v>
      </c>
      <c r="AX125" s="34"/>
      <c r="AY125" s="35"/>
      <c r="AZ125" s="35"/>
      <c r="BA125" s="7">
        <v>15.06</v>
      </c>
      <c r="BB125" s="36"/>
    </row>
    <row r="126" spans="3:54" ht="14.7" customHeight="1" x14ac:dyDescent="0.3">
      <c r="H126" s="34"/>
      <c r="I126" s="35"/>
      <c r="J126" s="35"/>
      <c r="K126" s="7">
        <v>2.66</v>
      </c>
      <c r="L126" s="36"/>
      <c r="AX126" s="34"/>
      <c r="AY126" s="35"/>
      <c r="AZ126" s="35">
        <f t="shared" ref="AZ126" si="112">AVERAGE(BA126:BA127)</f>
        <v>15.03</v>
      </c>
      <c r="BA126" s="6">
        <v>15.04</v>
      </c>
      <c r="BB126" s="36">
        <v>3</v>
      </c>
    </row>
    <row r="127" spans="3:54" ht="14.7" customHeight="1" x14ac:dyDescent="0.3">
      <c r="H127" s="34"/>
      <c r="I127" s="35"/>
      <c r="J127" s="35"/>
      <c r="K127" s="7">
        <v>2.62</v>
      </c>
      <c r="L127" s="36"/>
      <c r="AX127" s="34"/>
      <c r="AY127" s="35"/>
      <c r="AZ127" s="35"/>
      <c r="BA127" s="6">
        <v>15.02</v>
      </c>
      <c r="BB127" s="36"/>
    </row>
    <row r="128" spans="3:54" ht="14.7" customHeight="1" x14ac:dyDescent="0.3">
      <c r="H128" s="34"/>
      <c r="I128" s="35"/>
      <c r="J128" s="35">
        <f>AVERAGE(K128:K130)</f>
        <v>2.67</v>
      </c>
      <c r="K128" s="6">
        <v>2.65</v>
      </c>
      <c r="L128" s="36">
        <v>3</v>
      </c>
      <c r="AX128" s="34"/>
      <c r="AY128" s="35"/>
      <c r="AZ128" s="35">
        <f t="shared" ref="AZ128" si="113">AVERAGE(BA128:BA129)</f>
        <v>15.04</v>
      </c>
      <c r="BA128" s="7">
        <v>15.01</v>
      </c>
      <c r="BB128" s="36">
        <v>4</v>
      </c>
    </row>
    <row r="129" spans="8:54" ht="14.7" customHeight="1" x14ac:dyDescent="0.3">
      <c r="H129" s="34"/>
      <c r="I129" s="35"/>
      <c r="J129" s="35"/>
      <c r="K129" s="6">
        <v>2.68</v>
      </c>
      <c r="L129" s="36"/>
      <c r="AX129" s="34"/>
      <c r="AY129" s="35"/>
      <c r="AZ129" s="35"/>
      <c r="BA129" s="7">
        <v>15.07</v>
      </c>
      <c r="BB129" s="36"/>
    </row>
    <row r="130" spans="8:54" ht="14.7" customHeight="1" x14ac:dyDescent="0.3">
      <c r="H130" s="34"/>
      <c r="I130" s="35"/>
      <c r="J130" s="35"/>
      <c r="K130" s="6">
        <v>2.68</v>
      </c>
      <c r="L130" s="36"/>
      <c r="AX130" s="34"/>
      <c r="AY130" s="35"/>
      <c r="AZ130" s="35">
        <f t="shared" ref="AZ130" si="114">AVERAGE(BA130:BA131)</f>
        <v>14.984999999999999</v>
      </c>
      <c r="BA130" s="6">
        <v>15.05</v>
      </c>
      <c r="BB130" s="36">
        <v>5</v>
      </c>
    </row>
    <row r="131" spans="8:54" ht="14.7" customHeight="1" x14ac:dyDescent="0.3">
      <c r="H131" s="34"/>
      <c r="I131" s="35"/>
      <c r="J131" s="35">
        <f>AVERAGE(K131:K133)</f>
        <v>2.6933333333333334</v>
      </c>
      <c r="K131" s="7">
        <v>2.66</v>
      </c>
      <c r="L131" s="36">
        <v>4</v>
      </c>
      <c r="AX131" s="34"/>
      <c r="AY131" s="35"/>
      <c r="AZ131" s="35"/>
      <c r="BA131" s="6">
        <v>14.92</v>
      </c>
      <c r="BB131" s="36"/>
    </row>
    <row r="132" spans="8:54" ht="14.7" customHeight="1" x14ac:dyDescent="0.3">
      <c r="H132" s="34"/>
      <c r="I132" s="35"/>
      <c r="J132" s="35"/>
      <c r="K132" s="7">
        <v>2.73</v>
      </c>
      <c r="L132" s="36"/>
      <c r="AX132" s="34"/>
      <c r="AY132" s="35"/>
      <c r="AZ132" s="35">
        <f t="shared" ref="AZ132" si="115">AVERAGE(BA132:BA133)</f>
        <v>15.045</v>
      </c>
      <c r="BA132" s="7">
        <v>15.05</v>
      </c>
      <c r="BB132" s="36">
        <v>6</v>
      </c>
    </row>
    <row r="133" spans="8:54" ht="14.7" customHeight="1" x14ac:dyDescent="0.3">
      <c r="H133" s="34"/>
      <c r="I133" s="35"/>
      <c r="J133" s="35"/>
      <c r="K133" s="7">
        <v>2.69</v>
      </c>
      <c r="L133" s="36"/>
      <c r="AX133" s="34"/>
      <c r="AY133" s="35"/>
      <c r="AZ133" s="35"/>
      <c r="BA133" s="7">
        <v>15.04</v>
      </c>
      <c r="BB133" s="36"/>
    </row>
    <row r="134" spans="8:54" ht="14.7" customHeight="1" x14ac:dyDescent="0.3">
      <c r="H134" s="34"/>
      <c r="I134" s="35"/>
      <c r="J134" s="35">
        <f>AVERAGE(K134:K136)</f>
        <v>2.706666666666667</v>
      </c>
      <c r="K134" s="6">
        <v>2.66</v>
      </c>
      <c r="L134" s="36">
        <v>5</v>
      </c>
      <c r="AX134" s="34">
        <v>12</v>
      </c>
      <c r="AY134" s="35">
        <f t="shared" ref="AY134" si="116">AVERAGE(BA134:BA145)</f>
        <v>15.167500000000002</v>
      </c>
      <c r="AZ134" s="35">
        <f t="shared" ref="AZ134" si="117">AVERAGE(BA134:BA135)</f>
        <v>15.114999999999998</v>
      </c>
      <c r="BA134" s="6">
        <v>15.12</v>
      </c>
      <c r="BB134" s="36">
        <v>1</v>
      </c>
    </row>
    <row r="135" spans="8:54" ht="14.7" customHeight="1" x14ac:dyDescent="0.3">
      <c r="H135" s="34"/>
      <c r="I135" s="35"/>
      <c r="J135" s="35"/>
      <c r="K135" s="6">
        <v>2.74</v>
      </c>
      <c r="L135" s="36"/>
      <c r="AX135" s="34"/>
      <c r="AY135" s="35"/>
      <c r="AZ135" s="35"/>
      <c r="BA135" s="6">
        <v>15.11</v>
      </c>
      <c r="BB135" s="36"/>
    </row>
    <row r="136" spans="8:54" ht="14.7" customHeight="1" x14ac:dyDescent="0.3">
      <c r="H136" s="34"/>
      <c r="I136" s="35"/>
      <c r="J136" s="35"/>
      <c r="K136" s="6">
        <v>2.72</v>
      </c>
      <c r="L136" s="36"/>
      <c r="AX136" s="34"/>
      <c r="AY136" s="35"/>
      <c r="AZ136" s="35">
        <f t="shared" ref="AZ136" si="118">AVERAGE(BA136:BA137)</f>
        <v>15.245000000000001</v>
      </c>
      <c r="BA136" s="7">
        <v>15.27</v>
      </c>
      <c r="BB136" s="36">
        <v>2</v>
      </c>
    </row>
    <row r="137" spans="8:54" ht="14.7" customHeight="1" x14ac:dyDescent="0.3">
      <c r="H137" s="34"/>
      <c r="I137" s="35"/>
      <c r="J137" s="35">
        <f>AVERAGE(K137:K139)</f>
        <v>2.63</v>
      </c>
      <c r="K137" s="7">
        <v>2.68</v>
      </c>
      <c r="L137" s="36">
        <v>6</v>
      </c>
      <c r="AX137" s="34"/>
      <c r="AY137" s="35"/>
      <c r="AZ137" s="35"/>
      <c r="BA137" s="7">
        <v>15.22</v>
      </c>
      <c r="BB137" s="36"/>
    </row>
    <row r="138" spans="8:54" ht="14.7" customHeight="1" x14ac:dyDescent="0.3">
      <c r="H138" s="34"/>
      <c r="I138" s="35"/>
      <c r="J138" s="35"/>
      <c r="K138" s="7">
        <v>2.67</v>
      </c>
      <c r="L138" s="36"/>
      <c r="AX138" s="34"/>
      <c r="AY138" s="35"/>
      <c r="AZ138" s="35">
        <f t="shared" ref="AZ138" si="119">AVERAGE(BA138:BA139)</f>
        <v>15.175000000000001</v>
      </c>
      <c r="BA138" s="6">
        <v>15.23</v>
      </c>
      <c r="BB138" s="36">
        <v>3</v>
      </c>
    </row>
    <row r="139" spans="8:54" ht="14.7" customHeight="1" x14ac:dyDescent="0.3">
      <c r="H139" s="34"/>
      <c r="I139" s="35"/>
      <c r="J139" s="35"/>
      <c r="K139" s="7">
        <v>2.54</v>
      </c>
      <c r="L139" s="36"/>
      <c r="M139" s="12" t="s">
        <v>25</v>
      </c>
      <c r="N139" s="12" t="s">
        <v>26</v>
      </c>
      <c r="AX139" s="34"/>
      <c r="AY139" s="35"/>
      <c r="AZ139" s="35"/>
      <c r="BA139" s="6">
        <v>15.12</v>
      </c>
      <c r="BB139" s="36"/>
    </row>
    <row r="140" spans="8:54" ht="14.7" customHeight="1" x14ac:dyDescent="0.3">
      <c r="H140" s="34"/>
      <c r="I140" s="35"/>
      <c r="J140" s="35">
        <f>AVERAGE(K140:K142)</f>
        <v>2.5299999999999998</v>
      </c>
      <c r="K140" s="6">
        <v>2.5499999999999998</v>
      </c>
      <c r="L140" s="36">
        <v>7</v>
      </c>
      <c r="M140" s="38">
        <v>47.01</v>
      </c>
      <c r="N140" s="37">
        <v>9.4</v>
      </c>
      <c r="AX140" s="34"/>
      <c r="AY140" s="35"/>
      <c r="AZ140" s="35">
        <f t="shared" ref="AZ140" si="120">AVERAGE(BA140:BA141)</f>
        <v>15.12</v>
      </c>
      <c r="BA140" s="7">
        <v>15.04</v>
      </c>
      <c r="BB140" s="36">
        <v>4</v>
      </c>
    </row>
    <row r="141" spans="8:54" ht="14.7" customHeight="1" x14ac:dyDescent="0.3">
      <c r="H141" s="34"/>
      <c r="I141" s="35"/>
      <c r="J141" s="35"/>
      <c r="K141" s="6">
        <v>2.5099999999999998</v>
      </c>
      <c r="L141" s="36"/>
      <c r="M141" s="38"/>
      <c r="N141" s="37"/>
      <c r="AX141" s="34"/>
      <c r="AY141" s="35"/>
      <c r="AZ141" s="35"/>
      <c r="BA141" s="7">
        <v>15.2</v>
      </c>
      <c r="BB141" s="36"/>
    </row>
    <row r="142" spans="8:54" ht="14.7" customHeight="1" x14ac:dyDescent="0.3">
      <c r="H142" s="34"/>
      <c r="I142" s="35"/>
      <c r="J142" s="35"/>
      <c r="K142" s="6">
        <v>2.5299999999999998</v>
      </c>
      <c r="L142" s="36"/>
      <c r="M142" s="38"/>
      <c r="N142" s="37"/>
      <c r="AX142" s="34"/>
      <c r="AY142" s="35"/>
      <c r="AZ142" s="35">
        <f t="shared" ref="AZ142" si="121">AVERAGE(BA142:BA143)</f>
        <v>15.145</v>
      </c>
      <c r="BA142" s="6">
        <v>15.17</v>
      </c>
      <c r="BB142" s="36">
        <v>5</v>
      </c>
    </row>
    <row r="143" spans="8:54" ht="14.7" customHeight="1" x14ac:dyDescent="0.3">
      <c r="H143" s="34"/>
      <c r="I143" s="35"/>
      <c r="J143" s="35">
        <f>AVERAGE(K143:K145)</f>
        <v>2.5266666666666668</v>
      </c>
      <c r="K143" s="7">
        <v>2.5299999999999998</v>
      </c>
      <c r="L143" s="36">
        <v>8</v>
      </c>
      <c r="M143" s="39">
        <v>46.96</v>
      </c>
      <c r="N143" s="37"/>
      <c r="AX143" s="34"/>
      <c r="AY143" s="35"/>
      <c r="AZ143" s="35"/>
      <c r="BA143" s="6">
        <v>15.12</v>
      </c>
      <c r="BB143" s="36"/>
    </row>
    <row r="144" spans="8:54" ht="14.7" customHeight="1" x14ac:dyDescent="0.3">
      <c r="H144" s="34"/>
      <c r="I144" s="35"/>
      <c r="J144" s="35"/>
      <c r="K144" s="7">
        <v>2.54</v>
      </c>
      <c r="L144" s="36"/>
      <c r="M144" s="39"/>
      <c r="N144" s="37"/>
      <c r="AX144" s="34"/>
      <c r="AY144" s="35"/>
      <c r="AZ144" s="35">
        <f t="shared" ref="AZ144" si="122">AVERAGE(BA144:BA145)</f>
        <v>15.205</v>
      </c>
      <c r="BA144" s="7">
        <v>15.15</v>
      </c>
      <c r="BB144" s="36">
        <v>6</v>
      </c>
    </row>
    <row r="145" spans="8:54" ht="14.7" customHeight="1" x14ac:dyDescent="0.3">
      <c r="H145" s="34"/>
      <c r="I145" s="35"/>
      <c r="J145" s="35"/>
      <c r="K145" s="7">
        <v>2.5099999999999998</v>
      </c>
      <c r="L145" s="36"/>
      <c r="M145" s="39"/>
      <c r="N145" s="37"/>
      <c r="AX145" s="34"/>
      <c r="AY145" s="35"/>
      <c r="AZ145" s="35"/>
      <c r="BA145" s="7">
        <v>15.26</v>
      </c>
      <c r="BB145" s="36"/>
    </row>
    <row r="146" spans="8:54" ht="14.7" customHeight="1" x14ac:dyDescent="0.3">
      <c r="H146" s="34">
        <v>7</v>
      </c>
      <c r="I146" s="35">
        <f>AVERAGE(K146:K169)</f>
        <v>2.6112500000000005</v>
      </c>
      <c r="J146" s="35">
        <f>AVERAGE(K146:K148)</f>
        <v>2.6300000000000003</v>
      </c>
      <c r="K146" s="6">
        <v>2.63</v>
      </c>
      <c r="L146" s="36">
        <v>1</v>
      </c>
      <c r="AX146" s="34">
        <v>13</v>
      </c>
      <c r="AY146" s="35">
        <f t="shared" ref="AY146" si="123">AVERAGE(BA146:BA157)</f>
        <v>15.103333333333332</v>
      </c>
      <c r="AZ146" s="35">
        <f t="shared" ref="AZ146" si="124">AVERAGE(BA146:BA147)</f>
        <v>15.07</v>
      </c>
      <c r="BA146" s="6">
        <v>15.06</v>
      </c>
      <c r="BB146" s="36">
        <v>1</v>
      </c>
    </row>
    <row r="147" spans="8:54" ht="14.7" customHeight="1" x14ac:dyDescent="0.3">
      <c r="H147" s="34"/>
      <c r="I147" s="35"/>
      <c r="J147" s="35"/>
      <c r="K147" s="6">
        <v>2.61</v>
      </c>
      <c r="L147" s="36"/>
      <c r="AX147" s="34"/>
      <c r="AY147" s="35"/>
      <c r="AZ147" s="35"/>
      <c r="BA147" s="6">
        <v>15.08</v>
      </c>
      <c r="BB147" s="36"/>
    </row>
    <row r="148" spans="8:54" ht="14.7" customHeight="1" x14ac:dyDescent="0.3">
      <c r="H148" s="34"/>
      <c r="I148" s="35"/>
      <c r="J148" s="35"/>
      <c r="K148" s="6">
        <v>2.65</v>
      </c>
      <c r="L148" s="36"/>
      <c r="AX148" s="34"/>
      <c r="AY148" s="35"/>
      <c r="AZ148" s="35">
        <f t="shared" ref="AZ148" si="125">AVERAGE(BA148:BA149)</f>
        <v>15.15</v>
      </c>
      <c r="BA148" s="7">
        <v>15.16</v>
      </c>
      <c r="BB148" s="36">
        <v>2</v>
      </c>
    </row>
    <row r="149" spans="8:54" ht="14.7" customHeight="1" x14ac:dyDescent="0.3">
      <c r="H149" s="34"/>
      <c r="I149" s="35"/>
      <c r="J149" s="35">
        <f>AVERAGE(K149:K151)</f>
        <v>2.6266666666666665</v>
      </c>
      <c r="K149" s="7">
        <v>2.62</v>
      </c>
      <c r="L149" s="36">
        <v>2</v>
      </c>
      <c r="AX149" s="34"/>
      <c r="AY149" s="35"/>
      <c r="AZ149" s="35"/>
      <c r="BA149" s="7">
        <v>15.14</v>
      </c>
      <c r="BB149" s="36"/>
    </row>
    <row r="150" spans="8:54" ht="14.7" customHeight="1" x14ac:dyDescent="0.3">
      <c r="H150" s="34"/>
      <c r="I150" s="35"/>
      <c r="J150" s="35"/>
      <c r="K150" s="7">
        <v>2.63</v>
      </c>
      <c r="L150" s="36"/>
      <c r="AX150" s="34"/>
      <c r="AY150" s="35"/>
      <c r="AZ150" s="35">
        <f t="shared" ref="AZ150" si="126">AVERAGE(BA150:BA151)</f>
        <v>15.105</v>
      </c>
      <c r="BA150" s="6">
        <v>15.06</v>
      </c>
      <c r="BB150" s="36">
        <v>3</v>
      </c>
    </row>
    <row r="151" spans="8:54" ht="14.7" customHeight="1" x14ac:dyDescent="0.3">
      <c r="H151" s="34"/>
      <c r="I151" s="35"/>
      <c r="J151" s="35"/>
      <c r="K151" s="7">
        <v>2.63</v>
      </c>
      <c r="L151" s="36"/>
      <c r="AX151" s="34"/>
      <c r="AY151" s="35"/>
      <c r="AZ151" s="35"/>
      <c r="BA151" s="6">
        <v>15.15</v>
      </c>
      <c r="BB151" s="36"/>
    </row>
    <row r="152" spans="8:54" ht="14.7" customHeight="1" x14ac:dyDescent="0.3">
      <c r="H152" s="34"/>
      <c r="I152" s="35"/>
      <c r="J152" s="35">
        <f>AVERAGE(K152:K154)</f>
        <v>2.65</v>
      </c>
      <c r="K152" s="6">
        <v>2.6</v>
      </c>
      <c r="L152" s="36">
        <v>3</v>
      </c>
      <c r="AX152" s="34"/>
      <c r="AY152" s="35"/>
      <c r="AZ152" s="35">
        <f t="shared" ref="AZ152" si="127">AVERAGE(BA152:BA153)</f>
        <v>15.04</v>
      </c>
      <c r="BA152" s="7">
        <v>15.04</v>
      </c>
      <c r="BB152" s="36">
        <v>4</v>
      </c>
    </row>
    <row r="153" spans="8:54" ht="14.7" customHeight="1" x14ac:dyDescent="0.3">
      <c r="H153" s="34"/>
      <c r="I153" s="35"/>
      <c r="J153" s="35"/>
      <c r="K153" s="6">
        <v>2.67</v>
      </c>
      <c r="L153" s="36"/>
      <c r="AX153" s="34"/>
      <c r="AY153" s="35"/>
      <c r="AZ153" s="35"/>
      <c r="BA153" s="7">
        <v>15.04</v>
      </c>
      <c r="BB153" s="36"/>
    </row>
    <row r="154" spans="8:54" ht="14.7" customHeight="1" x14ac:dyDescent="0.3">
      <c r="H154" s="34"/>
      <c r="I154" s="35"/>
      <c r="J154" s="35"/>
      <c r="K154" s="6">
        <v>2.68</v>
      </c>
      <c r="L154" s="36"/>
      <c r="AX154" s="34"/>
      <c r="AY154" s="35"/>
      <c r="AZ154" s="35">
        <f t="shared" ref="AZ154" si="128">AVERAGE(BA154:BA155)</f>
        <v>15.11</v>
      </c>
      <c r="BA154" s="6">
        <v>15.06</v>
      </c>
      <c r="BB154" s="36">
        <v>5</v>
      </c>
    </row>
    <row r="155" spans="8:54" ht="14.7" customHeight="1" x14ac:dyDescent="0.3">
      <c r="H155" s="34"/>
      <c r="I155" s="35"/>
      <c r="J155" s="35">
        <f>AVERAGE(K155:K157)</f>
        <v>2.6533333333333329</v>
      </c>
      <c r="K155" s="7">
        <v>2.65</v>
      </c>
      <c r="L155" s="36">
        <v>4</v>
      </c>
      <c r="AX155" s="34"/>
      <c r="AY155" s="35"/>
      <c r="AZ155" s="35"/>
      <c r="BA155" s="6">
        <v>15.16</v>
      </c>
      <c r="BB155" s="36"/>
    </row>
    <row r="156" spans="8:54" ht="14.7" customHeight="1" x14ac:dyDescent="0.3">
      <c r="H156" s="34"/>
      <c r="I156" s="35"/>
      <c r="J156" s="35"/>
      <c r="K156" s="7">
        <v>2.62</v>
      </c>
      <c r="L156" s="36"/>
      <c r="AX156" s="34"/>
      <c r="AY156" s="35"/>
      <c r="AZ156" s="35">
        <f t="shared" ref="AZ156" si="129">AVERAGE(BA156:BA157)</f>
        <v>15.145</v>
      </c>
      <c r="BA156" s="7">
        <v>15.09</v>
      </c>
      <c r="BB156" s="36">
        <v>6</v>
      </c>
    </row>
    <row r="157" spans="8:54" ht="14.7" customHeight="1" x14ac:dyDescent="0.3">
      <c r="H157" s="34"/>
      <c r="I157" s="35"/>
      <c r="J157" s="35"/>
      <c r="K157" s="7">
        <v>2.69</v>
      </c>
      <c r="L157" s="36"/>
      <c r="AX157" s="34"/>
      <c r="AY157" s="35"/>
      <c r="AZ157" s="35"/>
      <c r="BA157" s="7">
        <v>15.2</v>
      </c>
      <c r="BB157" s="36"/>
    </row>
    <row r="158" spans="8:54" ht="14.7" customHeight="1" x14ac:dyDescent="0.3">
      <c r="H158" s="34"/>
      <c r="I158" s="35"/>
      <c r="J158" s="35">
        <f>AVERAGE(K158:K160)</f>
        <v>2.67</v>
      </c>
      <c r="K158" s="6">
        <v>2.66</v>
      </c>
      <c r="L158" s="36">
        <v>5</v>
      </c>
      <c r="BA158" s="7"/>
    </row>
    <row r="159" spans="8:54" ht="14.7" customHeight="1" x14ac:dyDescent="0.3">
      <c r="H159" s="34"/>
      <c r="I159" s="35"/>
      <c r="J159" s="35"/>
      <c r="K159" s="6">
        <v>2.63</v>
      </c>
      <c r="L159" s="36"/>
    </row>
    <row r="160" spans="8:54" ht="14.7" customHeight="1" x14ac:dyDescent="0.3">
      <c r="H160" s="34"/>
      <c r="I160" s="35"/>
      <c r="J160" s="35"/>
      <c r="K160" s="6">
        <v>2.72</v>
      </c>
      <c r="L160" s="36"/>
    </row>
    <row r="161" spans="8:53" ht="14.7" customHeight="1" x14ac:dyDescent="0.3">
      <c r="H161" s="34"/>
      <c r="I161" s="35"/>
      <c r="J161" s="35">
        <f>AVERAGE(K161:K163)</f>
        <v>2.6466666666666669</v>
      </c>
      <c r="K161" s="7">
        <v>2.67</v>
      </c>
      <c r="L161" s="36">
        <v>6</v>
      </c>
    </row>
    <row r="162" spans="8:53" ht="14.7" customHeight="1" x14ac:dyDescent="0.3">
      <c r="H162" s="34"/>
      <c r="I162" s="35"/>
      <c r="J162" s="35"/>
      <c r="K162" s="7">
        <v>2.64</v>
      </c>
      <c r="L162" s="36"/>
    </row>
    <row r="163" spans="8:53" ht="14.7" customHeight="1" x14ac:dyDescent="0.3">
      <c r="H163" s="34"/>
      <c r="I163" s="35"/>
      <c r="J163" s="35"/>
      <c r="K163" s="7">
        <v>2.63</v>
      </c>
      <c r="L163" s="36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7" customHeight="1" x14ac:dyDescent="0.3">
      <c r="H164" s="34"/>
      <c r="I164" s="35"/>
      <c r="J164" s="35">
        <f>AVERAGE(K164:K166)</f>
        <v>2.5133333333333332</v>
      </c>
      <c r="K164" s="6">
        <v>2.5099999999999998</v>
      </c>
      <c r="L164" s="36">
        <v>7</v>
      </c>
      <c r="M164" s="38"/>
      <c r="N164" s="37"/>
    </row>
    <row r="165" spans="8:53" ht="14.7" customHeight="1" x14ac:dyDescent="0.3">
      <c r="H165" s="34"/>
      <c r="I165" s="35"/>
      <c r="J165" s="35"/>
      <c r="K165" s="6">
        <v>2.5299999999999998</v>
      </c>
      <c r="L165" s="36"/>
      <c r="M165" s="38"/>
      <c r="N165" s="37"/>
    </row>
    <row r="166" spans="8:53" ht="14.7" customHeight="1" x14ac:dyDescent="0.3">
      <c r="H166" s="34"/>
      <c r="I166" s="35"/>
      <c r="J166" s="35"/>
      <c r="K166" s="6">
        <v>2.5</v>
      </c>
      <c r="L166" s="36"/>
      <c r="M166" s="38"/>
      <c r="N166" s="37"/>
    </row>
    <row r="167" spans="8:53" ht="14.7" customHeight="1" x14ac:dyDescent="0.3">
      <c r="H167" s="34"/>
      <c r="I167" s="35"/>
      <c r="J167" s="35">
        <f>AVERAGE(K167:K169)</f>
        <v>2.5</v>
      </c>
      <c r="K167" s="7">
        <v>2.5</v>
      </c>
      <c r="L167" s="36">
        <v>8</v>
      </c>
      <c r="M167" s="39"/>
      <c r="N167" s="37"/>
    </row>
    <row r="168" spans="8:53" ht="14.7" customHeight="1" x14ac:dyDescent="0.3">
      <c r="H168" s="34"/>
      <c r="I168" s="35"/>
      <c r="J168" s="35"/>
      <c r="K168" s="7">
        <v>2.52</v>
      </c>
      <c r="L168" s="36"/>
      <c r="M168" s="39"/>
      <c r="N168" s="37"/>
    </row>
    <row r="169" spans="8:53" ht="14.7" customHeight="1" x14ac:dyDescent="0.3">
      <c r="H169" s="34"/>
      <c r="I169" s="35"/>
      <c r="J169" s="35"/>
      <c r="K169" s="7">
        <v>2.48</v>
      </c>
      <c r="L169" s="36"/>
      <c r="M169" s="39"/>
      <c r="N169" s="37"/>
    </row>
    <row r="170" spans="8:53" ht="14.7" customHeight="1" x14ac:dyDescent="0.3">
      <c r="H170" s="34">
        <v>8</v>
      </c>
      <c r="I170" s="35">
        <f>AVERAGE(K170:K193)</f>
        <v>2.626666666666666</v>
      </c>
      <c r="J170" s="35">
        <f>AVERAGE(K170:K172)</f>
        <v>2.6766666666666672</v>
      </c>
      <c r="K170" s="6">
        <v>2.7</v>
      </c>
      <c r="L170" s="36">
        <v>1</v>
      </c>
    </row>
    <row r="171" spans="8:53" ht="14.7" customHeight="1" x14ac:dyDescent="0.3">
      <c r="H171" s="34"/>
      <c r="I171" s="35"/>
      <c r="J171" s="35"/>
      <c r="K171" s="6">
        <v>2.63</v>
      </c>
      <c r="L171" s="36"/>
    </row>
    <row r="172" spans="8:53" ht="14.7" customHeight="1" x14ac:dyDescent="0.3">
      <c r="H172" s="34"/>
      <c r="I172" s="35"/>
      <c r="J172" s="35"/>
      <c r="K172" s="6">
        <v>2.7</v>
      </c>
      <c r="L172" s="36"/>
    </row>
    <row r="173" spans="8:53" ht="14.7" customHeight="1" x14ac:dyDescent="0.3">
      <c r="H173" s="34"/>
      <c r="I173" s="35"/>
      <c r="J173" s="35">
        <f>AVERAGE(K173:K175)</f>
        <v>2.6366666666666667</v>
      </c>
      <c r="K173" s="7">
        <v>2.65</v>
      </c>
      <c r="L173" s="36">
        <v>2</v>
      </c>
    </row>
    <row r="174" spans="8:53" ht="14.7" customHeight="1" x14ac:dyDescent="0.3">
      <c r="H174" s="34"/>
      <c r="I174" s="35"/>
      <c r="J174" s="35"/>
      <c r="K174" s="7">
        <v>2.62</v>
      </c>
      <c r="L174" s="36"/>
    </row>
    <row r="175" spans="8:53" ht="14.7" customHeight="1" x14ac:dyDescent="0.3">
      <c r="H175" s="34"/>
      <c r="I175" s="35"/>
      <c r="J175" s="35"/>
      <c r="K175" s="7">
        <v>2.64</v>
      </c>
      <c r="L175" s="36"/>
    </row>
    <row r="176" spans="8:53" ht="14.7" customHeight="1" x14ac:dyDescent="0.3">
      <c r="H176" s="34"/>
      <c r="I176" s="35"/>
      <c r="J176" s="35">
        <f>AVERAGE(K176:K178)</f>
        <v>2.6333333333333333</v>
      </c>
      <c r="K176" s="6">
        <v>2.63</v>
      </c>
      <c r="L176" s="36">
        <v>3</v>
      </c>
    </row>
    <row r="177" spans="8:14" ht="14.7" customHeight="1" x14ac:dyDescent="0.3">
      <c r="H177" s="34"/>
      <c r="I177" s="35"/>
      <c r="J177" s="35"/>
      <c r="K177" s="6">
        <v>2.59</v>
      </c>
      <c r="L177" s="36"/>
    </row>
    <row r="178" spans="8:14" ht="14.7" customHeight="1" x14ac:dyDescent="0.3">
      <c r="H178" s="34"/>
      <c r="I178" s="35"/>
      <c r="J178" s="35"/>
      <c r="K178" s="6">
        <v>2.68</v>
      </c>
      <c r="L178" s="36"/>
    </row>
    <row r="179" spans="8:14" ht="14.7" customHeight="1" x14ac:dyDescent="0.3">
      <c r="H179" s="34"/>
      <c r="I179" s="35"/>
      <c r="J179" s="35">
        <f>AVERAGE(K179:K181)</f>
        <v>2.6766666666666672</v>
      </c>
      <c r="K179" s="7">
        <v>2.67</v>
      </c>
      <c r="L179" s="36">
        <v>4</v>
      </c>
    </row>
    <row r="180" spans="8:14" ht="14.7" customHeight="1" x14ac:dyDescent="0.3">
      <c r="H180" s="34"/>
      <c r="I180" s="35"/>
      <c r="J180" s="35"/>
      <c r="K180" s="7">
        <v>2.64</v>
      </c>
      <c r="L180" s="36"/>
    </row>
    <row r="181" spans="8:14" ht="14.7" customHeight="1" x14ac:dyDescent="0.3">
      <c r="H181" s="34"/>
      <c r="I181" s="35"/>
      <c r="J181" s="35"/>
      <c r="K181" s="7">
        <v>2.72</v>
      </c>
      <c r="L181" s="36"/>
    </row>
    <row r="182" spans="8:14" ht="14.7" customHeight="1" x14ac:dyDescent="0.3">
      <c r="H182" s="34"/>
      <c r="I182" s="35"/>
      <c r="J182" s="35">
        <f>AVERAGE(K182:K184)</f>
        <v>2.6933333333333334</v>
      </c>
      <c r="K182" s="6">
        <v>2.69</v>
      </c>
      <c r="L182" s="36">
        <v>5</v>
      </c>
    </row>
    <row r="183" spans="8:14" ht="14.7" customHeight="1" x14ac:dyDescent="0.3">
      <c r="H183" s="34"/>
      <c r="I183" s="35"/>
      <c r="J183" s="35"/>
      <c r="K183" s="6">
        <v>2.66</v>
      </c>
      <c r="L183" s="36"/>
    </row>
    <row r="184" spans="8:14" ht="14.7" customHeight="1" x14ac:dyDescent="0.3">
      <c r="H184" s="34"/>
      <c r="I184" s="35"/>
      <c r="J184" s="35"/>
      <c r="K184" s="6">
        <v>2.73</v>
      </c>
      <c r="L184" s="36"/>
    </row>
    <row r="185" spans="8:14" ht="14.7" customHeight="1" x14ac:dyDescent="0.3">
      <c r="H185" s="34"/>
      <c r="I185" s="35"/>
      <c r="J185" s="35">
        <f>AVERAGE(K185:K187)</f>
        <v>2.66</v>
      </c>
      <c r="K185" s="7">
        <v>2.7</v>
      </c>
      <c r="L185" s="36">
        <v>6</v>
      </c>
    </row>
    <row r="186" spans="8:14" ht="14.7" customHeight="1" x14ac:dyDescent="0.3">
      <c r="H186" s="34"/>
      <c r="I186" s="35"/>
      <c r="J186" s="35"/>
      <c r="K186" s="7">
        <v>2.62</v>
      </c>
      <c r="L186" s="36"/>
    </row>
    <row r="187" spans="8:14" ht="14.7" customHeight="1" x14ac:dyDescent="0.3">
      <c r="H187" s="34"/>
      <c r="I187" s="35"/>
      <c r="J187" s="35"/>
      <c r="K187" s="7">
        <v>2.66</v>
      </c>
      <c r="L187" s="36"/>
      <c r="M187" s="12" t="s">
        <v>25</v>
      </c>
      <c r="N187" s="12" t="s">
        <v>26</v>
      </c>
    </row>
    <row r="188" spans="8:14" ht="14.7" customHeight="1" x14ac:dyDescent="0.3">
      <c r="H188" s="34"/>
      <c r="I188" s="35"/>
      <c r="J188" s="35">
        <f>AVERAGE(K188:K190)</f>
        <v>2.5066666666666664</v>
      </c>
      <c r="K188" s="6">
        <v>2.5299999999999998</v>
      </c>
      <c r="L188" s="36">
        <v>7</v>
      </c>
      <c r="M188" s="38"/>
      <c r="N188" s="37"/>
    </row>
    <row r="189" spans="8:14" ht="14.7" customHeight="1" x14ac:dyDescent="0.3">
      <c r="H189" s="34"/>
      <c r="I189" s="35"/>
      <c r="J189" s="35"/>
      <c r="K189" s="6">
        <v>2.5499999999999998</v>
      </c>
      <c r="L189" s="36"/>
      <c r="M189" s="38"/>
      <c r="N189" s="37"/>
    </row>
    <row r="190" spans="8:14" ht="14.7" customHeight="1" x14ac:dyDescent="0.3">
      <c r="H190" s="34"/>
      <c r="I190" s="35"/>
      <c r="J190" s="35"/>
      <c r="K190" s="6">
        <v>2.44</v>
      </c>
      <c r="L190" s="36"/>
      <c r="M190" s="38"/>
      <c r="N190" s="37"/>
    </row>
    <row r="191" spans="8:14" ht="14.7" customHeight="1" x14ac:dyDescent="0.3">
      <c r="H191" s="34"/>
      <c r="I191" s="35"/>
      <c r="J191" s="35">
        <f>AVERAGE(K191:K193)</f>
        <v>2.5299999999999998</v>
      </c>
      <c r="K191" s="7">
        <v>2.5299999999999998</v>
      </c>
      <c r="L191" s="36">
        <v>8</v>
      </c>
      <c r="M191" s="39"/>
      <c r="N191" s="37"/>
    </row>
    <row r="192" spans="8:14" ht="14.7" customHeight="1" x14ac:dyDescent="0.3">
      <c r="H192" s="34"/>
      <c r="I192" s="35"/>
      <c r="J192" s="35"/>
      <c r="K192" s="7">
        <v>2.5499999999999998</v>
      </c>
      <c r="L192" s="36"/>
      <c r="M192" s="39"/>
      <c r="N192" s="37"/>
    </row>
    <row r="193" spans="8:14" ht="14.7" customHeight="1" x14ac:dyDescent="0.3">
      <c r="H193" s="34"/>
      <c r="I193" s="35"/>
      <c r="J193" s="35"/>
      <c r="K193" s="7">
        <v>2.5099999999999998</v>
      </c>
      <c r="L193" s="36"/>
      <c r="M193" s="39"/>
      <c r="N193" s="37"/>
    </row>
    <row r="194" spans="8:14" ht="14.7" customHeight="1" x14ac:dyDescent="0.3">
      <c r="H194" s="34">
        <v>9</v>
      </c>
      <c r="I194" s="35">
        <f>AVERAGE(K194:K217)</f>
        <v>2.6270833333333341</v>
      </c>
      <c r="J194" s="35">
        <f>AVERAGE(K194:K196)</f>
        <v>2.67</v>
      </c>
      <c r="K194" s="6">
        <v>2.68</v>
      </c>
      <c r="L194" s="36">
        <v>1</v>
      </c>
    </row>
    <row r="195" spans="8:14" ht="14.7" customHeight="1" x14ac:dyDescent="0.3">
      <c r="H195" s="34"/>
      <c r="I195" s="35"/>
      <c r="J195" s="35"/>
      <c r="K195" s="6">
        <v>2.64</v>
      </c>
      <c r="L195" s="36"/>
    </row>
    <row r="196" spans="8:14" ht="14.7" customHeight="1" x14ac:dyDescent="0.3">
      <c r="H196" s="34"/>
      <c r="I196" s="35"/>
      <c r="J196" s="35"/>
      <c r="K196" s="6">
        <v>2.69</v>
      </c>
      <c r="L196" s="36"/>
    </row>
    <row r="197" spans="8:14" ht="14.7" customHeight="1" x14ac:dyDescent="0.3">
      <c r="H197" s="34"/>
      <c r="I197" s="35"/>
      <c r="J197" s="35">
        <f>AVERAGE(K197:K199)</f>
        <v>2.6999999999999997</v>
      </c>
      <c r="K197" s="7">
        <v>2.7</v>
      </c>
      <c r="L197" s="36">
        <v>2</v>
      </c>
    </row>
    <row r="198" spans="8:14" ht="14.7" customHeight="1" x14ac:dyDescent="0.3">
      <c r="H198" s="34"/>
      <c r="I198" s="35"/>
      <c r="J198" s="35"/>
      <c r="K198" s="7">
        <v>2.67</v>
      </c>
      <c r="L198" s="36"/>
    </row>
    <row r="199" spans="8:14" ht="14.7" customHeight="1" x14ac:dyDescent="0.3">
      <c r="H199" s="34"/>
      <c r="I199" s="35"/>
      <c r="J199" s="35"/>
      <c r="K199" s="7">
        <v>2.73</v>
      </c>
      <c r="L199" s="36"/>
    </row>
    <row r="200" spans="8:14" ht="14.7" customHeight="1" x14ac:dyDescent="0.3">
      <c r="H200" s="34"/>
      <c r="I200" s="35"/>
      <c r="J200" s="35">
        <f>AVERAGE(K200:K202)</f>
        <v>2.6999999999999997</v>
      </c>
      <c r="K200" s="6">
        <v>2.73</v>
      </c>
      <c r="L200" s="36">
        <v>3</v>
      </c>
    </row>
    <row r="201" spans="8:14" ht="14.7" customHeight="1" x14ac:dyDescent="0.3">
      <c r="H201" s="34"/>
      <c r="I201" s="35"/>
      <c r="J201" s="35"/>
      <c r="K201" s="6">
        <v>2.69</v>
      </c>
      <c r="L201" s="36"/>
    </row>
    <row r="202" spans="8:14" ht="14.7" customHeight="1" x14ac:dyDescent="0.3">
      <c r="H202" s="34"/>
      <c r="I202" s="35"/>
      <c r="J202" s="35"/>
      <c r="K202" s="6">
        <v>2.68</v>
      </c>
      <c r="L202" s="36"/>
    </row>
    <row r="203" spans="8:14" ht="14.7" customHeight="1" x14ac:dyDescent="0.3">
      <c r="H203" s="34"/>
      <c r="I203" s="35"/>
      <c r="J203" s="35">
        <f>AVERAGE(K203:K205)</f>
        <v>2.6466666666666665</v>
      </c>
      <c r="K203" s="7">
        <v>2.64</v>
      </c>
      <c r="L203" s="36">
        <v>4</v>
      </c>
    </row>
    <row r="204" spans="8:14" ht="14.7" customHeight="1" x14ac:dyDescent="0.3">
      <c r="H204" s="34"/>
      <c r="I204" s="35"/>
      <c r="J204" s="35"/>
      <c r="K204" s="7">
        <v>2.62</v>
      </c>
      <c r="L204" s="36"/>
    </row>
    <row r="205" spans="8:14" ht="14.7" customHeight="1" x14ac:dyDescent="0.3">
      <c r="H205" s="34"/>
      <c r="I205" s="35"/>
      <c r="J205" s="35"/>
      <c r="K205" s="7">
        <v>2.68</v>
      </c>
      <c r="L205" s="36"/>
    </row>
    <row r="206" spans="8:14" ht="14.7" customHeight="1" x14ac:dyDescent="0.3">
      <c r="H206" s="34"/>
      <c r="I206" s="35"/>
      <c r="J206" s="35">
        <f>AVERAGE(K206:K208)</f>
        <v>2.6266666666666665</v>
      </c>
      <c r="K206" s="6">
        <v>2.64</v>
      </c>
      <c r="L206" s="36">
        <v>5</v>
      </c>
    </row>
    <row r="207" spans="8:14" ht="14.7" customHeight="1" x14ac:dyDescent="0.3">
      <c r="H207" s="34"/>
      <c r="I207" s="35"/>
      <c r="J207" s="35"/>
      <c r="K207" s="6">
        <v>2.61</v>
      </c>
      <c r="L207" s="36"/>
    </row>
    <row r="208" spans="8:14" ht="14.7" customHeight="1" x14ac:dyDescent="0.3">
      <c r="H208" s="34"/>
      <c r="I208" s="35"/>
      <c r="J208" s="35"/>
      <c r="K208" s="6">
        <v>2.63</v>
      </c>
      <c r="L208" s="36"/>
    </row>
    <row r="209" spans="8:14" ht="14.7" customHeight="1" x14ac:dyDescent="0.3">
      <c r="H209" s="34"/>
      <c r="I209" s="35"/>
      <c r="J209" s="35">
        <f>AVERAGE(K209:K211)</f>
        <v>2.6266666666666669</v>
      </c>
      <c r="K209" s="7">
        <v>2.61</v>
      </c>
      <c r="L209" s="36">
        <v>6</v>
      </c>
    </row>
    <row r="210" spans="8:14" ht="14.7" customHeight="1" x14ac:dyDescent="0.3">
      <c r="H210" s="34"/>
      <c r="I210" s="35"/>
      <c r="J210" s="35"/>
      <c r="K210" s="7">
        <v>2.63</v>
      </c>
      <c r="L210" s="36"/>
    </row>
    <row r="211" spans="8:14" ht="14.7" customHeight="1" x14ac:dyDescent="0.3">
      <c r="H211" s="34"/>
      <c r="I211" s="35"/>
      <c r="J211" s="35"/>
      <c r="K211" s="7">
        <v>2.64</v>
      </c>
      <c r="L211" s="36"/>
      <c r="M211" s="12" t="s">
        <v>25</v>
      </c>
      <c r="N211" s="12" t="s">
        <v>26</v>
      </c>
    </row>
    <row r="212" spans="8:14" ht="14.7" customHeight="1" x14ac:dyDescent="0.3">
      <c r="H212" s="34"/>
      <c r="I212" s="35"/>
      <c r="J212" s="35">
        <f>AVERAGE(K212:K214)</f>
        <v>2.5266666666666668</v>
      </c>
      <c r="K212" s="6">
        <v>2.5</v>
      </c>
      <c r="L212" s="36">
        <v>7</v>
      </c>
      <c r="M212" s="38"/>
      <c r="N212" s="37"/>
    </row>
    <row r="213" spans="8:14" ht="14.7" customHeight="1" x14ac:dyDescent="0.3">
      <c r="H213" s="34"/>
      <c r="I213" s="35"/>
      <c r="J213" s="35"/>
      <c r="K213" s="6">
        <v>2.56</v>
      </c>
      <c r="L213" s="36"/>
      <c r="M213" s="38"/>
      <c r="N213" s="37"/>
    </row>
    <row r="214" spans="8:14" ht="14.7" customHeight="1" x14ac:dyDescent="0.3">
      <c r="H214" s="34"/>
      <c r="I214" s="35"/>
      <c r="J214" s="35"/>
      <c r="K214" s="6">
        <v>2.52</v>
      </c>
      <c r="L214" s="36"/>
      <c r="M214" s="38"/>
      <c r="N214" s="37"/>
    </row>
    <row r="215" spans="8:14" ht="14.7" customHeight="1" x14ac:dyDescent="0.3">
      <c r="H215" s="34"/>
      <c r="I215" s="35"/>
      <c r="J215" s="35">
        <f>AVERAGE(K215:K217)</f>
        <v>2.52</v>
      </c>
      <c r="K215" s="7">
        <v>2.54</v>
      </c>
      <c r="L215" s="36">
        <v>8</v>
      </c>
      <c r="M215" s="39"/>
      <c r="N215" s="37"/>
    </row>
    <row r="216" spans="8:14" ht="14.7" customHeight="1" x14ac:dyDescent="0.3">
      <c r="H216" s="34"/>
      <c r="I216" s="35"/>
      <c r="J216" s="35"/>
      <c r="K216" s="7">
        <v>2.56</v>
      </c>
      <c r="L216" s="36"/>
      <c r="M216" s="39"/>
      <c r="N216" s="37"/>
    </row>
    <row r="217" spans="8:14" ht="14.7" customHeight="1" x14ac:dyDescent="0.3">
      <c r="H217" s="34"/>
      <c r="I217" s="35"/>
      <c r="J217" s="35"/>
      <c r="K217" s="7">
        <v>2.46</v>
      </c>
      <c r="L217" s="36"/>
      <c r="M217" s="39"/>
      <c r="N217" s="37"/>
    </row>
    <row r="218" spans="8:14" ht="14.7" customHeight="1" x14ac:dyDescent="0.3">
      <c r="H218" s="34">
        <v>10</v>
      </c>
      <c r="I218" s="35">
        <f>AVERAGE(K218:K241)</f>
        <v>2.6350000000000002</v>
      </c>
      <c r="J218" s="35">
        <f>AVERAGE(K218:K220)</f>
        <v>2.6433333333333331</v>
      </c>
      <c r="K218" s="6">
        <v>2.63</v>
      </c>
      <c r="L218" s="36">
        <v>1</v>
      </c>
    </row>
    <row r="219" spans="8:14" ht="14.7" customHeight="1" x14ac:dyDescent="0.3">
      <c r="H219" s="34"/>
      <c r="I219" s="35"/>
      <c r="J219" s="35"/>
      <c r="K219" s="6">
        <v>2.62</v>
      </c>
      <c r="L219" s="36"/>
    </row>
    <row r="220" spans="8:14" ht="14.7" customHeight="1" x14ac:dyDescent="0.3">
      <c r="H220" s="34"/>
      <c r="I220" s="35"/>
      <c r="J220" s="35"/>
      <c r="K220" s="6">
        <v>2.68</v>
      </c>
      <c r="L220" s="36"/>
    </row>
    <row r="221" spans="8:14" ht="14.7" customHeight="1" x14ac:dyDescent="0.3">
      <c r="H221" s="34"/>
      <c r="I221" s="35"/>
      <c r="J221" s="35">
        <f>AVERAGE(K221:K223)</f>
        <v>2.65</v>
      </c>
      <c r="K221" s="7">
        <v>2.65</v>
      </c>
      <c r="L221" s="36">
        <v>2</v>
      </c>
    </row>
    <row r="222" spans="8:14" ht="14.7" customHeight="1" x14ac:dyDescent="0.3">
      <c r="H222" s="34"/>
      <c r="I222" s="35"/>
      <c r="J222" s="35"/>
      <c r="K222" s="7">
        <v>2.65</v>
      </c>
      <c r="L222" s="36"/>
    </row>
    <row r="223" spans="8:14" ht="14.7" customHeight="1" x14ac:dyDescent="0.3">
      <c r="H223" s="34"/>
      <c r="I223" s="35"/>
      <c r="J223" s="35"/>
      <c r="K223" s="7">
        <v>2.65</v>
      </c>
      <c r="L223" s="36"/>
    </row>
    <row r="224" spans="8:14" ht="14.7" customHeight="1" x14ac:dyDescent="0.3">
      <c r="H224" s="34"/>
      <c r="I224" s="35"/>
      <c r="J224" s="35">
        <f>AVERAGE(K224:K226)</f>
        <v>2.66</v>
      </c>
      <c r="K224" s="6">
        <v>2.63</v>
      </c>
      <c r="L224" s="36">
        <v>3</v>
      </c>
    </row>
    <row r="225" spans="8:14" ht="14.7" customHeight="1" x14ac:dyDescent="0.3">
      <c r="H225" s="34"/>
      <c r="I225" s="35"/>
      <c r="J225" s="35"/>
      <c r="K225" s="6">
        <v>2.67</v>
      </c>
      <c r="L225" s="36"/>
    </row>
    <row r="226" spans="8:14" ht="14.7" customHeight="1" x14ac:dyDescent="0.3">
      <c r="H226" s="34"/>
      <c r="I226" s="35"/>
      <c r="J226" s="35"/>
      <c r="K226" s="6">
        <v>2.68</v>
      </c>
      <c r="L226" s="36"/>
    </row>
    <row r="227" spans="8:14" ht="14.7" customHeight="1" x14ac:dyDescent="0.3">
      <c r="H227" s="34"/>
      <c r="I227" s="35"/>
      <c r="J227" s="35">
        <f>AVERAGE(K227:K229)</f>
        <v>2.6633333333333336</v>
      </c>
      <c r="K227" s="7">
        <v>2.66</v>
      </c>
      <c r="L227" s="36">
        <v>4</v>
      </c>
    </row>
    <row r="228" spans="8:14" ht="14.7" customHeight="1" x14ac:dyDescent="0.3">
      <c r="H228" s="34"/>
      <c r="I228" s="35"/>
      <c r="J228" s="35"/>
      <c r="K228" s="7">
        <v>2.64</v>
      </c>
      <c r="L228" s="36"/>
    </row>
    <row r="229" spans="8:14" ht="14.7" customHeight="1" x14ac:dyDescent="0.3">
      <c r="H229" s="34"/>
      <c r="I229" s="35"/>
      <c r="J229" s="35"/>
      <c r="K229" s="7">
        <v>2.69</v>
      </c>
      <c r="L229" s="36"/>
    </row>
    <row r="230" spans="8:14" ht="14.7" customHeight="1" x14ac:dyDescent="0.3">
      <c r="H230" s="34"/>
      <c r="I230" s="35"/>
      <c r="J230" s="35">
        <f>AVERAGE(K230:K232)</f>
        <v>2.7133333333333334</v>
      </c>
      <c r="K230" s="6">
        <v>2.7</v>
      </c>
      <c r="L230" s="36">
        <v>5</v>
      </c>
    </row>
    <row r="231" spans="8:14" ht="14.7" customHeight="1" x14ac:dyDescent="0.3">
      <c r="H231" s="34"/>
      <c r="I231" s="35"/>
      <c r="J231" s="35"/>
      <c r="K231" s="6">
        <v>2.68</v>
      </c>
      <c r="L231" s="36"/>
    </row>
    <row r="232" spans="8:14" ht="14.7" customHeight="1" x14ac:dyDescent="0.3">
      <c r="H232" s="34"/>
      <c r="I232" s="35"/>
      <c r="J232" s="35"/>
      <c r="K232" s="6">
        <v>2.76</v>
      </c>
      <c r="L232" s="36"/>
    </row>
    <row r="233" spans="8:14" ht="14.7" customHeight="1" x14ac:dyDescent="0.3">
      <c r="H233" s="34"/>
      <c r="I233" s="35"/>
      <c r="J233" s="35">
        <f>AVERAGE(K233:K235)</f>
        <v>2.68</v>
      </c>
      <c r="K233" s="7">
        <v>2.7</v>
      </c>
      <c r="L233" s="36">
        <v>6</v>
      </c>
    </row>
    <row r="234" spans="8:14" ht="14.7" customHeight="1" x14ac:dyDescent="0.3">
      <c r="H234" s="34"/>
      <c r="I234" s="35"/>
      <c r="J234" s="35"/>
      <c r="K234" s="7">
        <v>2.68</v>
      </c>
      <c r="L234" s="36"/>
    </row>
    <row r="235" spans="8:14" ht="14.7" customHeight="1" x14ac:dyDescent="0.3">
      <c r="H235" s="34"/>
      <c r="I235" s="35"/>
      <c r="J235" s="35"/>
      <c r="K235" s="7">
        <v>2.66</v>
      </c>
      <c r="L235" s="36"/>
      <c r="M235" s="12" t="s">
        <v>25</v>
      </c>
      <c r="N235" s="12" t="s">
        <v>26</v>
      </c>
    </row>
    <row r="236" spans="8:14" ht="14.7" customHeight="1" x14ac:dyDescent="0.3">
      <c r="H236" s="34"/>
      <c r="I236" s="35"/>
      <c r="J236" s="35">
        <f>AVERAGE(K236:K238)</f>
        <v>2.5399999999999996</v>
      </c>
      <c r="K236" s="6">
        <v>2.5299999999999998</v>
      </c>
      <c r="L236" s="36">
        <v>7</v>
      </c>
      <c r="M236" s="38"/>
      <c r="N236" s="37"/>
    </row>
    <row r="237" spans="8:14" ht="14.7" customHeight="1" x14ac:dyDescent="0.3">
      <c r="H237" s="34"/>
      <c r="I237" s="35"/>
      <c r="J237" s="35"/>
      <c r="K237" s="6">
        <v>2.57</v>
      </c>
      <c r="L237" s="36"/>
      <c r="M237" s="38"/>
      <c r="N237" s="37"/>
    </row>
    <row r="238" spans="8:14" ht="14.7" customHeight="1" x14ac:dyDescent="0.3">
      <c r="H238" s="34"/>
      <c r="I238" s="35"/>
      <c r="J238" s="35"/>
      <c r="K238" s="6">
        <v>2.52</v>
      </c>
      <c r="L238" s="36"/>
      <c r="M238" s="38"/>
      <c r="N238" s="37"/>
    </row>
    <row r="239" spans="8:14" ht="14.7" customHeight="1" x14ac:dyDescent="0.3">
      <c r="H239" s="34"/>
      <c r="I239" s="35"/>
      <c r="J239" s="35">
        <f>AVERAGE(K239:K241)</f>
        <v>2.5299999999999998</v>
      </c>
      <c r="K239" s="7">
        <v>2.5299999999999998</v>
      </c>
      <c r="L239" s="36">
        <v>8</v>
      </c>
      <c r="M239" s="39"/>
      <c r="N239" s="37"/>
    </row>
    <row r="240" spans="8:14" ht="14.7" customHeight="1" x14ac:dyDescent="0.3">
      <c r="H240" s="34"/>
      <c r="I240" s="35"/>
      <c r="J240" s="35"/>
      <c r="K240" s="7">
        <v>2.5499999999999998</v>
      </c>
      <c r="L240" s="36"/>
      <c r="M240" s="39"/>
      <c r="N240" s="37"/>
    </row>
    <row r="241" spans="8:14" ht="14.7" customHeight="1" x14ac:dyDescent="0.3">
      <c r="H241" s="34"/>
      <c r="I241" s="35"/>
      <c r="J241" s="35"/>
      <c r="K241" s="7">
        <v>2.5099999999999998</v>
      </c>
      <c r="L241" s="36"/>
      <c r="M241" s="39"/>
      <c r="N241" s="37"/>
    </row>
    <row r="242" spans="8:14" ht="14.7" customHeight="1" x14ac:dyDescent="0.3">
      <c r="H242" s="34">
        <v>11</v>
      </c>
      <c r="I242" s="35">
        <f>AVERAGE(K242:K265)</f>
        <v>2.64</v>
      </c>
      <c r="J242" s="35">
        <f>AVERAGE(K242:K244)</f>
        <v>2.6766666666666672</v>
      </c>
      <c r="K242" s="6">
        <v>2.67</v>
      </c>
      <c r="L242" s="36">
        <v>1</v>
      </c>
    </row>
    <row r="243" spans="8:14" ht="14.7" customHeight="1" x14ac:dyDescent="0.3">
      <c r="H243" s="34"/>
      <c r="I243" s="35"/>
      <c r="J243" s="35"/>
      <c r="K243" s="6">
        <v>2.65</v>
      </c>
      <c r="L243" s="36"/>
    </row>
    <row r="244" spans="8:14" ht="14.7" customHeight="1" x14ac:dyDescent="0.3">
      <c r="H244" s="34"/>
      <c r="I244" s="35"/>
      <c r="J244" s="35"/>
      <c r="K244" s="6">
        <v>2.71</v>
      </c>
      <c r="L244" s="36"/>
    </row>
    <row r="245" spans="8:14" ht="14.7" customHeight="1" x14ac:dyDescent="0.3">
      <c r="H245" s="34"/>
      <c r="I245" s="35"/>
      <c r="J245" s="35">
        <f>AVERAGE(K245:K247)</f>
        <v>2.7099999999999995</v>
      </c>
      <c r="K245" s="7">
        <v>2.71</v>
      </c>
      <c r="L245" s="36">
        <v>2</v>
      </c>
    </row>
    <row r="246" spans="8:14" ht="14.7" customHeight="1" x14ac:dyDescent="0.3">
      <c r="H246" s="34"/>
      <c r="I246" s="35"/>
      <c r="J246" s="35"/>
      <c r="K246" s="7">
        <v>2.65</v>
      </c>
      <c r="L246" s="36"/>
    </row>
    <row r="247" spans="8:14" ht="14.7" customHeight="1" x14ac:dyDescent="0.3">
      <c r="H247" s="34"/>
      <c r="I247" s="35"/>
      <c r="J247" s="35"/>
      <c r="K247" s="7">
        <v>2.77</v>
      </c>
      <c r="L247" s="36"/>
    </row>
    <row r="248" spans="8:14" ht="14.7" customHeight="1" x14ac:dyDescent="0.3">
      <c r="H248" s="34"/>
      <c r="I248" s="35"/>
      <c r="J248" s="35">
        <f>AVERAGE(K248:K250)</f>
        <v>2.6933333333333334</v>
      </c>
      <c r="K248" s="6">
        <v>2.73</v>
      </c>
      <c r="L248" s="36">
        <v>3</v>
      </c>
    </row>
    <row r="249" spans="8:14" ht="14.7" customHeight="1" x14ac:dyDescent="0.3">
      <c r="H249" s="34"/>
      <c r="I249" s="35"/>
      <c r="J249" s="35"/>
      <c r="K249" s="6">
        <v>2.68</v>
      </c>
      <c r="L249" s="36"/>
    </row>
    <row r="250" spans="8:14" ht="14.7" customHeight="1" x14ac:dyDescent="0.3">
      <c r="H250" s="34"/>
      <c r="I250" s="35"/>
      <c r="J250" s="35"/>
      <c r="K250" s="6">
        <v>2.67</v>
      </c>
      <c r="L250" s="36"/>
    </row>
    <row r="251" spans="8:14" ht="14.7" customHeight="1" x14ac:dyDescent="0.3">
      <c r="H251" s="34"/>
      <c r="I251" s="35"/>
      <c r="J251" s="35">
        <f>AVERAGE(K251:K253)</f>
        <v>2.6633333333333336</v>
      </c>
      <c r="K251" s="7">
        <v>2.67</v>
      </c>
      <c r="L251" s="36">
        <v>4</v>
      </c>
    </row>
    <row r="252" spans="8:14" ht="14.7" customHeight="1" x14ac:dyDescent="0.3">
      <c r="H252" s="34"/>
      <c r="I252" s="35"/>
      <c r="J252" s="35"/>
      <c r="K252" s="7">
        <v>2.63</v>
      </c>
      <c r="L252" s="36"/>
    </row>
    <row r="253" spans="8:14" ht="14.7" customHeight="1" x14ac:dyDescent="0.3">
      <c r="H253" s="34"/>
      <c r="I253" s="35"/>
      <c r="J253" s="35"/>
      <c r="K253" s="7">
        <v>2.69</v>
      </c>
      <c r="L253" s="36"/>
    </row>
    <row r="254" spans="8:14" ht="14.7" customHeight="1" x14ac:dyDescent="0.3">
      <c r="H254" s="34"/>
      <c r="I254" s="35"/>
      <c r="J254" s="35">
        <f>AVERAGE(K254:K256)</f>
        <v>2.6466666666666665</v>
      </c>
      <c r="K254" s="6">
        <v>2.66</v>
      </c>
      <c r="L254" s="36">
        <v>5</v>
      </c>
    </row>
    <row r="255" spans="8:14" ht="14.7" customHeight="1" x14ac:dyDescent="0.3">
      <c r="H255" s="34"/>
      <c r="I255" s="35"/>
      <c r="J255" s="35"/>
      <c r="K255" s="6">
        <v>2.63</v>
      </c>
      <c r="L255" s="36"/>
    </row>
    <row r="256" spans="8:14" ht="14.7" customHeight="1" x14ac:dyDescent="0.3">
      <c r="H256" s="34"/>
      <c r="I256" s="35"/>
      <c r="J256" s="35"/>
      <c r="K256" s="6">
        <v>2.65</v>
      </c>
      <c r="L256" s="36"/>
    </row>
    <row r="257" spans="8:14" ht="14.7" customHeight="1" x14ac:dyDescent="0.3">
      <c r="H257" s="34"/>
      <c r="I257" s="35"/>
      <c r="J257" s="35">
        <f>AVERAGE(K257:K259)</f>
        <v>2.6533333333333333</v>
      </c>
      <c r="K257" s="7">
        <v>2.63</v>
      </c>
      <c r="L257" s="36">
        <v>6</v>
      </c>
    </row>
    <row r="258" spans="8:14" ht="14.7" customHeight="1" x14ac:dyDescent="0.3">
      <c r="H258" s="34"/>
      <c r="I258" s="35"/>
      <c r="J258" s="35"/>
      <c r="K258" s="7">
        <v>2.67</v>
      </c>
      <c r="L258" s="36"/>
    </row>
    <row r="259" spans="8:14" ht="14.7" customHeight="1" x14ac:dyDescent="0.3">
      <c r="H259" s="34"/>
      <c r="I259" s="35"/>
      <c r="J259" s="35"/>
      <c r="K259" s="7">
        <v>2.66</v>
      </c>
      <c r="L259" s="36"/>
      <c r="M259" s="12" t="s">
        <v>25</v>
      </c>
      <c r="N259" s="12" t="s">
        <v>26</v>
      </c>
    </row>
    <row r="260" spans="8:14" ht="14.7" customHeight="1" x14ac:dyDescent="0.3">
      <c r="H260" s="34"/>
      <c r="I260" s="35"/>
      <c r="J260" s="35">
        <f>AVERAGE(K260:K262)</f>
        <v>2.5333333333333332</v>
      </c>
      <c r="K260" s="6">
        <v>2.5299999999999998</v>
      </c>
      <c r="L260" s="36">
        <v>7</v>
      </c>
      <c r="M260" s="38"/>
      <c r="N260" s="37"/>
    </row>
    <row r="261" spans="8:14" ht="14.7" customHeight="1" x14ac:dyDescent="0.3">
      <c r="H261" s="34"/>
      <c r="I261" s="35"/>
      <c r="J261" s="35"/>
      <c r="K261" s="6">
        <v>2.57</v>
      </c>
      <c r="L261" s="36"/>
      <c r="M261" s="38"/>
      <c r="N261" s="37"/>
    </row>
    <row r="262" spans="8:14" ht="14.7" customHeight="1" x14ac:dyDescent="0.3">
      <c r="H262" s="34"/>
      <c r="I262" s="35"/>
      <c r="J262" s="35"/>
      <c r="K262" s="6">
        <v>2.5</v>
      </c>
      <c r="L262" s="36"/>
      <c r="M262" s="38"/>
      <c r="N262" s="37"/>
    </row>
    <row r="263" spans="8:14" ht="14.7" customHeight="1" x14ac:dyDescent="0.3">
      <c r="H263" s="34"/>
      <c r="I263" s="35"/>
      <c r="J263" s="35">
        <f>AVERAGE(K263:K265)</f>
        <v>2.5433333333333334</v>
      </c>
      <c r="K263" s="7">
        <v>2.54</v>
      </c>
      <c r="L263" s="36">
        <v>8</v>
      </c>
      <c r="M263" s="39"/>
      <c r="N263" s="37"/>
    </row>
    <row r="264" spans="8:14" ht="14.7" customHeight="1" x14ac:dyDescent="0.3">
      <c r="H264" s="34"/>
      <c r="I264" s="35"/>
      <c r="J264" s="35"/>
      <c r="K264" s="7">
        <v>2.5499999999999998</v>
      </c>
      <c r="L264" s="36"/>
      <c r="M264" s="39"/>
      <c r="N264" s="37"/>
    </row>
    <row r="265" spans="8:14" ht="14.7" customHeight="1" x14ac:dyDescent="0.3">
      <c r="H265" s="34"/>
      <c r="I265" s="35"/>
      <c r="J265" s="35"/>
      <c r="K265" s="7">
        <v>2.54</v>
      </c>
      <c r="L265" s="36"/>
      <c r="M265" s="39"/>
      <c r="N265" s="37"/>
    </row>
    <row r="266" spans="8:14" ht="14.7" customHeight="1" x14ac:dyDescent="0.3">
      <c r="H266" s="34">
        <v>12</v>
      </c>
      <c r="I266" s="35">
        <f>AVERAGE(K266:K289)</f>
        <v>2.6450000000000009</v>
      </c>
      <c r="J266" s="35">
        <f>AVERAGE(K266:K268)</f>
        <v>2.7033333333333336</v>
      </c>
      <c r="K266" s="6">
        <v>2.7</v>
      </c>
      <c r="L266" s="36">
        <v>1</v>
      </c>
    </row>
    <row r="267" spans="8:14" ht="14.7" customHeight="1" x14ac:dyDescent="0.3">
      <c r="H267" s="34"/>
      <c r="I267" s="35"/>
      <c r="J267" s="35"/>
      <c r="K267" s="6">
        <v>2.69</v>
      </c>
      <c r="L267" s="36"/>
    </row>
    <row r="268" spans="8:14" ht="14.7" customHeight="1" x14ac:dyDescent="0.3">
      <c r="H268" s="34"/>
      <c r="I268" s="35"/>
      <c r="J268" s="35"/>
      <c r="K268" s="6">
        <v>2.72</v>
      </c>
      <c r="L268" s="36"/>
    </row>
    <row r="269" spans="8:14" ht="14.7" customHeight="1" x14ac:dyDescent="0.3">
      <c r="H269" s="34"/>
      <c r="I269" s="35"/>
      <c r="J269" s="35">
        <f>AVERAGE(K269:K271)</f>
        <v>2.7166666666666668</v>
      </c>
      <c r="K269" s="7">
        <v>2.69</v>
      </c>
      <c r="L269" s="36">
        <v>2</v>
      </c>
    </row>
    <row r="270" spans="8:14" ht="14.7" customHeight="1" x14ac:dyDescent="0.3">
      <c r="H270" s="34"/>
      <c r="I270" s="35"/>
      <c r="J270" s="35"/>
      <c r="K270" s="7">
        <v>2.69</v>
      </c>
      <c r="L270" s="36"/>
    </row>
    <row r="271" spans="8:14" ht="14.7" customHeight="1" x14ac:dyDescent="0.3">
      <c r="H271" s="34"/>
      <c r="I271" s="35"/>
      <c r="J271" s="35"/>
      <c r="K271" s="7">
        <v>2.77</v>
      </c>
      <c r="L271" s="36"/>
    </row>
    <row r="272" spans="8:14" ht="14.7" customHeight="1" x14ac:dyDescent="0.3">
      <c r="H272" s="34"/>
      <c r="I272" s="35"/>
      <c r="J272" s="35">
        <f>AVERAGE(K272:K274)</f>
        <v>2.686666666666667</v>
      </c>
      <c r="K272" s="6">
        <v>2.73</v>
      </c>
      <c r="L272" s="36">
        <v>3</v>
      </c>
    </row>
    <row r="273" spans="8:14" ht="14.7" customHeight="1" x14ac:dyDescent="0.3">
      <c r="H273" s="34"/>
      <c r="I273" s="35"/>
      <c r="J273" s="35"/>
      <c r="K273" s="6">
        <v>2.68</v>
      </c>
      <c r="L273" s="36"/>
    </row>
    <row r="274" spans="8:14" ht="14.7" customHeight="1" x14ac:dyDescent="0.3">
      <c r="H274" s="34"/>
      <c r="I274" s="35"/>
      <c r="J274" s="35"/>
      <c r="K274" s="6">
        <v>2.65</v>
      </c>
      <c r="L274" s="36"/>
    </row>
    <row r="275" spans="8:14" ht="14.7" customHeight="1" x14ac:dyDescent="0.3">
      <c r="H275" s="34"/>
      <c r="I275" s="35"/>
      <c r="J275" s="35">
        <f>AVERAGE(K275:K277)</f>
        <v>2.66</v>
      </c>
      <c r="K275" s="7">
        <v>2.67</v>
      </c>
      <c r="L275" s="36">
        <v>4</v>
      </c>
    </row>
    <row r="276" spans="8:14" ht="14.7" customHeight="1" x14ac:dyDescent="0.3">
      <c r="H276" s="34"/>
      <c r="I276" s="35"/>
      <c r="J276" s="35"/>
      <c r="K276" s="7">
        <v>2.63</v>
      </c>
      <c r="L276" s="36"/>
    </row>
    <row r="277" spans="8:14" ht="14.7" customHeight="1" x14ac:dyDescent="0.3">
      <c r="H277" s="34"/>
      <c r="I277" s="35"/>
      <c r="J277" s="35"/>
      <c r="K277" s="7">
        <v>2.68</v>
      </c>
      <c r="L277" s="36"/>
    </row>
    <row r="278" spans="8:14" ht="14.7" customHeight="1" x14ac:dyDescent="0.3">
      <c r="H278" s="34"/>
      <c r="I278" s="35"/>
      <c r="J278" s="35">
        <f>AVERAGE(K278:K280)</f>
        <v>2.6633333333333336</v>
      </c>
      <c r="K278" s="6">
        <v>2.65</v>
      </c>
      <c r="L278" s="36">
        <v>5</v>
      </c>
    </row>
    <row r="279" spans="8:14" ht="14.7" customHeight="1" x14ac:dyDescent="0.3">
      <c r="H279" s="34"/>
      <c r="I279" s="35"/>
      <c r="J279" s="35"/>
      <c r="K279" s="6">
        <v>2.68</v>
      </c>
      <c r="L279" s="36"/>
    </row>
    <row r="280" spans="8:14" ht="14.7" customHeight="1" x14ac:dyDescent="0.3">
      <c r="H280" s="34"/>
      <c r="I280" s="35"/>
      <c r="J280" s="35"/>
      <c r="K280" s="6">
        <v>2.66</v>
      </c>
      <c r="L280" s="36"/>
    </row>
    <row r="281" spans="8:14" ht="14.7" customHeight="1" x14ac:dyDescent="0.3">
      <c r="H281" s="34"/>
      <c r="I281" s="35"/>
      <c r="J281" s="35">
        <f>AVERAGE(K281:K283)</f>
        <v>2.6533333333333333</v>
      </c>
      <c r="K281" s="7">
        <v>2.63</v>
      </c>
      <c r="L281" s="36">
        <v>6</v>
      </c>
    </row>
    <row r="282" spans="8:14" ht="14.7" customHeight="1" x14ac:dyDescent="0.3">
      <c r="H282" s="34"/>
      <c r="I282" s="35"/>
      <c r="J282" s="35"/>
      <c r="K282" s="7">
        <v>2.66</v>
      </c>
      <c r="L282" s="36"/>
    </row>
    <row r="283" spans="8:14" ht="14.7" customHeight="1" x14ac:dyDescent="0.3">
      <c r="H283" s="34"/>
      <c r="I283" s="35"/>
      <c r="J283" s="35"/>
      <c r="K283" s="7">
        <v>2.67</v>
      </c>
      <c r="L283" s="36"/>
      <c r="M283" s="12" t="s">
        <v>25</v>
      </c>
      <c r="N283" s="12" t="s">
        <v>26</v>
      </c>
    </row>
    <row r="284" spans="8:14" ht="14.7" customHeight="1" x14ac:dyDescent="0.3">
      <c r="H284" s="34"/>
      <c r="I284" s="35"/>
      <c r="J284" s="35">
        <f>AVERAGE(K284:K286)</f>
        <v>2.5533333333333332</v>
      </c>
      <c r="K284" s="6">
        <v>2.5299999999999998</v>
      </c>
      <c r="L284" s="36">
        <v>7</v>
      </c>
      <c r="M284" s="38"/>
      <c r="N284" s="37"/>
    </row>
    <row r="285" spans="8:14" ht="14.7" customHeight="1" x14ac:dyDescent="0.3">
      <c r="H285" s="34"/>
      <c r="I285" s="35"/>
      <c r="J285" s="35"/>
      <c r="K285" s="6">
        <v>2.56</v>
      </c>
      <c r="L285" s="36"/>
      <c r="M285" s="38"/>
      <c r="N285" s="37"/>
    </row>
    <row r="286" spans="8:14" ht="14.7" customHeight="1" x14ac:dyDescent="0.3">
      <c r="H286" s="34"/>
      <c r="I286" s="35"/>
      <c r="J286" s="35"/>
      <c r="K286" s="6">
        <v>2.57</v>
      </c>
      <c r="L286" s="36"/>
      <c r="M286" s="38"/>
      <c r="N286" s="37"/>
    </row>
    <row r="287" spans="8:14" ht="14.7" customHeight="1" x14ac:dyDescent="0.3">
      <c r="H287" s="34"/>
      <c r="I287" s="35"/>
      <c r="J287" s="35">
        <f>AVERAGE(K287:K289)</f>
        <v>2.5233333333333334</v>
      </c>
      <c r="K287" s="7">
        <v>2.54</v>
      </c>
      <c r="L287" s="36">
        <v>8</v>
      </c>
      <c r="M287" s="39"/>
      <c r="N287" s="37"/>
    </row>
    <row r="288" spans="8:14" ht="14.7" customHeight="1" x14ac:dyDescent="0.3">
      <c r="H288" s="34"/>
      <c r="I288" s="35"/>
      <c r="J288" s="35"/>
      <c r="K288" s="7">
        <v>2.58</v>
      </c>
      <c r="L288" s="36"/>
      <c r="M288" s="39"/>
      <c r="N288" s="37"/>
    </row>
    <row r="289" spans="8:14" ht="14.7" customHeight="1" x14ac:dyDescent="0.3">
      <c r="H289" s="34"/>
      <c r="I289" s="35"/>
      <c r="J289" s="35"/>
      <c r="K289" s="7">
        <v>2.4500000000000002</v>
      </c>
      <c r="L289" s="36"/>
      <c r="M289" s="39"/>
      <c r="N289" s="37"/>
    </row>
    <row r="290" spans="8:14" ht="14.7" customHeight="1" x14ac:dyDescent="0.3">
      <c r="H290" s="34">
        <v>13</v>
      </c>
      <c r="I290" s="35">
        <f>AVERAGE(K290:K313)</f>
        <v>2.8604166666666657</v>
      </c>
      <c r="J290" s="35">
        <f>AVERAGE(K290:K292)</f>
        <v>2.6666666666666665</v>
      </c>
      <c r="K290" s="6">
        <v>2.66</v>
      </c>
      <c r="L290" s="36">
        <v>1</v>
      </c>
    </row>
    <row r="291" spans="8:14" ht="14.7" customHeight="1" x14ac:dyDescent="0.3">
      <c r="H291" s="34"/>
      <c r="I291" s="35"/>
      <c r="J291" s="35"/>
      <c r="K291" s="6">
        <v>2.65</v>
      </c>
      <c r="L291" s="36"/>
    </row>
    <row r="292" spans="8:14" ht="14.7" customHeight="1" x14ac:dyDescent="0.3">
      <c r="H292" s="34"/>
      <c r="I292" s="35"/>
      <c r="J292" s="35"/>
      <c r="K292" s="6">
        <v>2.69</v>
      </c>
      <c r="L292" s="36"/>
    </row>
    <row r="293" spans="8:14" ht="14.7" customHeight="1" x14ac:dyDescent="0.3">
      <c r="H293" s="34"/>
      <c r="I293" s="35"/>
      <c r="J293" s="35">
        <f>AVERAGE(K293:K295)</f>
        <v>2.6666666666666665</v>
      </c>
      <c r="K293" s="7">
        <v>2.67</v>
      </c>
      <c r="L293" s="36">
        <v>2</v>
      </c>
    </row>
    <row r="294" spans="8:14" ht="14.7" customHeight="1" x14ac:dyDescent="0.3">
      <c r="H294" s="34"/>
      <c r="I294" s="35"/>
      <c r="J294" s="35"/>
      <c r="K294" s="7">
        <v>2.63</v>
      </c>
      <c r="L294" s="36"/>
    </row>
    <row r="295" spans="8:14" ht="14.7" customHeight="1" x14ac:dyDescent="0.3">
      <c r="H295" s="34"/>
      <c r="I295" s="35"/>
      <c r="J295" s="35"/>
      <c r="K295" s="7">
        <v>2.7</v>
      </c>
      <c r="L295" s="36"/>
    </row>
    <row r="296" spans="8:14" ht="14.7" customHeight="1" x14ac:dyDescent="0.3">
      <c r="H296" s="34"/>
      <c r="I296" s="35"/>
      <c r="J296" s="35">
        <f>AVERAGE(K296:K298)</f>
        <v>2.6966666666666668</v>
      </c>
      <c r="K296" s="6">
        <v>2.67</v>
      </c>
      <c r="L296" s="36">
        <v>3</v>
      </c>
    </row>
    <row r="297" spans="8:14" ht="14.7" customHeight="1" x14ac:dyDescent="0.3">
      <c r="H297" s="34"/>
      <c r="I297" s="35"/>
      <c r="J297" s="35"/>
      <c r="K297" s="6">
        <v>2.7</v>
      </c>
      <c r="L297" s="36"/>
    </row>
    <row r="298" spans="8:14" ht="14.7" customHeight="1" x14ac:dyDescent="0.3">
      <c r="H298" s="34"/>
      <c r="I298" s="35"/>
      <c r="J298" s="35"/>
      <c r="K298" s="6">
        <v>2.72</v>
      </c>
      <c r="L298" s="36"/>
    </row>
    <row r="299" spans="8:14" ht="14.7" customHeight="1" x14ac:dyDescent="0.3">
      <c r="H299" s="34"/>
      <c r="I299" s="35"/>
      <c r="J299" s="35">
        <f>AVERAGE(K299:K301)</f>
        <v>4.3966666666666674</v>
      </c>
      <c r="K299" s="7">
        <v>2.77</v>
      </c>
      <c r="L299" s="36">
        <v>4</v>
      </c>
    </row>
    <row r="300" spans="8:14" ht="14.7" customHeight="1" x14ac:dyDescent="0.3">
      <c r="H300" s="34"/>
      <c r="I300" s="35"/>
      <c r="J300" s="35"/>
      <c r="K300" s="7">
        <v>7.69</v>
      </c>
      <c r="L300" s="36"/>
    </row>
    <row r="301" spans="8:14" ht="14.7" customHeight="1" x14ac:dyDescent="0.3">
      <c r="H301" s="34"/>
      <c r="I301" s="35"/>
      <c r="J301" s="35"/>
      <c r="K301" s="7">
        <v>2.73</v>
      </c>
      <c r="L301" s="36"/>
    </row>
    <row r="302" spans="8:14" ht="14.7" customHeight="1" x14ac:dyDescent="0.3">
      <c r="H302" s="34"/>
      <c r="I302" s="35"/>
      <c r="J302" s="35">
        <f>AVERAGE(K302:K304)</f>
        <v>2.6999999999999997</v>
      </c>
      <c r="K302" s="6">
        <v>2.75</v>
      </c>
      <c r="L302" s="36">
        <v>5</v>
      </c>
    </row>
    <row r="303" spans="8:14" ht="14.7" customHeight="1" x14ac:dyDescent="0.3">
      <c r="H303" s="34"/>
      <c r="I303" s="35"/>
      <c r="J303" s="35"/>
      <c r="K303" s="6">
        <v>2.66</v>
      </c>
      <c r="L303" s="36"/>
    </row>
    <row r="304" spans="8:14" ht="14.7" customHeight="1" x14ac:dyDescent="0.3">
      <c r="H304" s="34"/>
      <c r="I304" s="35"/>
      <c r="J304" s="35"/>
      <c r="K304" s="6">
        <v>2.69</v>
      </c>
      <c r="L304" s="36"/>
    </row>
    <row r="305" spans="8:14" ht="14.7" customHeight="1" x14ac:dyDescent="0.3">
      <c r="H305" s="34"/>
      <c r="I305" s="35"/>
      <c r="J305" s="35">
        <f>AVERAGE(K305:K307)</f>
        <v>2.6700000000000004</v>
      </c>
      <c r="K305" s="7">
        <v>2.72</v>
      </c>
      <c r="L305" s="36">
        <v>6</v>
      </c>
    </row>
    <row r="306" spans="8:14" ht="14.7" customHeight="1" x14ac:dyDescent="0.3">
      <c r="H306" s="34"/>
      <c r="I306" s="35"/>
      <c r="J306" s="35"/>
      <c r="K306" s="7">
        <v>2.66</v>
      </c>
      <c r="L306" s="36"/>
    </row>
    <row r="307" spans="8:14" ht="14.7" customHeight="1" x14ac:dyDescent="0.3">
      <c r="H307" s="34"/>
      <c r="I307" s="35"/>
      <c r="J307" s="35"/>
      <c r="K307" s="7">
        <v>2.63</v>
      </c>
      <c r="L307" s="36"/>
      <c r="M307" s="12" t="s">
        <v>25</v>
      </c>
      <c r="N307" s="12" t="s">
        <v>26</v>
      </c>
    </row>
    <row r="308" spans="8:14" ht="14.7" customHeight="1" x14ac:dyDescent="0.3">
      <c r="H308" s="34"/>
      <c r="I308" s="35"/>
      <c r="J308" s="35">
        <f>AVERAGE(K308:K310)</f>
        <v>2.54</v>
      </c>
      <c r="K308" s="6">
        <v>2.5099999999999998</v>
      </c>
      <c r="L308" s="36">
        <v>7</v>
      </c>
      <c r="M308" s="38"/>
      <c r="N308" s="37"/>
    </row>
    <row r="309" spans="8:14" ht="14.7" customHeight="1" x14ac:dyDescent="0.3">
      <c r="H309" s="34"/>
      <c r="I309" s="35"/>
      <c r="J309" s="35"/>
      <c r="K309" s="6">
        <v>2.57</v>
      </c>
      <c r="L309" s="36"/>
      <c r="M309" s="38"/>
      <c r="N309" s="37"/>
    </row>
    <row r="310" spans="8:14" ht="14.7" customHeight="1" x14ac:dyDescent="0.3">
      <c r="H310" s="34"/>
      <c r="I310" s="35"/>
      <c r="J310" s="35"/>
      <c r="K310" s="6">
        <v>2.54</v>
      </c>
      <c r="L310" s="36"/>
      <c r="M310" s="38"/>
      <c r="N310" s="37"/>
    </row>
    <row r="311" spans="8:14" ht="14.7" customHeight="1" x14ac:dyDescent="0.3">
      <c r="H311" s="34"/>
      <c r="I311" s="35"/>
      <c r="J311" s="35">
        <f>AVERAGE(K311:K313)</f>
        <v>2.5466666666666664</v>
      </c>
      <c r="K311" s="7">
        <v>2.5499999999999998</v>
      </c>
      <c r="L311" s="36">
        <v>8</v>
      </c>
      <c r="M311" s="39"/>
      <c r="N311" s="37"/>
    </row>
    <row r="312" spans="8:14" ht="14.7" customHeight="1" x14ac:dyDescent="0.3">
      <c r="H312" s="34"/>
      <c r="I312" s="35"/>
      <c r="J312" s="35"/>
      <c r="K312" s="7">
        <v>2.57</v>
      </c>
      <c r="L312" s="36"/>
      <c r="M312" s="39"/>
      <c r="N312" s="37"/>
    </row>
    <row r="313" spans="8:14" ht="14.7" customHeight="1" x14ac:dyDescent="0.3">
      <c r="H313" s="34"/>
      <c r="I313" s="35"/>
      <c r="J313" s="35"/>
      <c r="K313" s="7">
        <v>2.52</v>
      </c>
      <c r="L313" s="36"/>
      <c r="M313" s="39"/>
      <c r="N313" s="37"/>
    </row>
    <row r="317" spans="8:14" ht="14.7" customHeight="1" x14ac:dyDescent="0.3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4.4" x14ac:dyDescent="0.3"/>
  <sheetData>
    <row r="1" spans="1:5" x14ac:dyDescent="0.3">
      <c r="A1">
        <v>1</v>
      </c>
      <c r="B1">
        <v>5.12</v>
      </c>
      <c r="C1">
        <v>5.1100000000000003</v>
      </c>
      <c r="D1">
        <v>5.08</v>
      </c>
    </row>
    <row r="2" spans="1:5" x14ac:dyDescent="0.3">
      <c r="A2">
        <v>2</v>
      </c>
      <c r="B2">
        <v>5.0999999999999996</v>
      </c>
      <c r="C2">
        <v>5.12</v>
      </c>
      <c r="D2">
        <v>5.13</v>
      </c>
    </row>
    <row r="3" spans="1:5" x14ac:dyDescent="0.3">
      <c r="A3">
        <v>3</v>
      </c>
      <c r="B3">
        <v>5.08</v>
      </c>
      <c r="C3">
        <v>5.1100000000000003</v>
      </c>
      <c r="D3">
        <v>5.13</v>
      </c>
    </row>
    <row r="4" spans="1:5" x14ac:dyDescent="0.3">
      <c r="A4">
        <v>4</v>
      </c>
      <c r="B4">
        <v>5.0999999999999996</v>
      </c>
      <c r="C4">
        <v>5.14</v>
      </c>
      <c r="D4">
        <v>5.15</v>
      </c>
    </row>
    <row r="5" spans="1:5" x14ac:dyDescent="0.3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3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3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3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3">
      <c r="A9">
        <v>9</v>
      </c>
      <c r="B9">
        <v>2.5099999999999998</v>
      </c>
      <c r="C9">
        <v>2.54</v>
      </c>
      <c r="D9">
        <v>2.56</v>
      </c>
    </row>
    <row r="10" spans="1:5" x14ac:dyDescent="0.3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3">
      <c r="A11">
        <v>11</v>
      </c>
      <c r="B11">
        <v>2.5499999999999998</v>
      </c>
      <c r="C11">
        <v>2.56</v>
      </c>
      <c r="D11">
        <v>2.56</v>
      </c>
    </row>
    <row r="12" spans="1:5" x14ac:dyDescent="0.3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v Z K J V 0 Y N 5 + a k A A A A 9 g A A A B I A H A B D b 2 5 m a W c v U G F j a 2 F n Z S 5 4 b W w g o h g A K K A U A A A A A A A A A A A A A A A A A A A A A A A A A A A A h Y 8 x D o I w G I W v Q r r T l h I T Q 3 7 K w C q J i Y k x b k 2 p 0 A D F 0 G K 5 m 4 N H 8 g p i F H V z f N / 7 h v f u 1 x t k U 9 c G F z V Y 3 Z s U R Z i i Q B n Z l 9 p U K R r d K V y j j M N W y E Z U K p h l Y 5 P J l i m q n T s n h H j v s Y 9 x P 1 S E U R q R Q 7 H Z y V p 1 A n 1 k / V 8 O t b F O G K k Q h / 1 r D G c 4 Y j F e U Y Y p k A V C o c 1 X Y P P e Z / s D I R 9 b N w 6 K S x v m R y B L B P L + w B 9 Q S w M E F A A C A A g A v Z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i V c X D 3 9 r h g E A A E w E A A A T A B w A R m 9 y b X V s Y X M v U 2 V j d G l v b j E u b S C i G A A o o B Q A A A A A A A A A A A A A A A A A A A A A A A A A A A D d U s t O A j E U 3 Z P w D 0 3 d Y F I J A 9 E Q y S w M D 3 G D G M b E w B h S Z 6 4 y p A / S d i a O h C 9 x 5 Q f 4 A y a s R v / L A h o f Q H R p b J q 2 9 9 w + z j m 9 G g I T S Y F 6 q 9 m p 5 X P 5 n B 5 R B S H a w V 7 J G Z Y O 9 k 6 G j s b I R Q x M P o d s 6 4 d K j i 1 Q 1 0 m x I Y O Y g z C F V s S g W J f C 2 E A X c P 3 Q P 9 e g t M + p g b H f T Q N 7 K + / a g / Y p 7 U 9 S M 5 L i L b T Z R T S c v G f b z Y u j 4 9 N O z w + p o c t h G O j E / 8 S n a G O 8 S w Y N Y B G P D C g X E 0 x Q X b K Y C + 1 W C G q K Q I a R u H G d 8 n 6 J o L N Y G u i Z l I H 7 s S x 2 p I D L X b K S t Y P 7 / P l e 2 J 7 N k U k n C 8 0 e v b L b P E W F v p a K r + 7 3 0 g n o w t I F M p 3 i F e j Y 5 + 0 h Q A Z u z Y y g d 7 y 8 B a 9 8 w W e f S G Q P I 0 a T 7 B F p Q H d J N n 9 5 A C F j l D 0 p m Y j s 8 Y O W t Y 9 b K W 2 g o X W 6 s M a f o M H b l i P G e g F l V G n X q H i 7 Z O c H z b 9 g t 3 C k E W l D R Q B r 0 l t S b U C 9 i M M 3 N / K 5 S G y j u K F I q 3 + s S K v / t E i 3 f w u u v Q J Q S w E C L Q A U A A I A C A C 9 k o l X R g 3 n 5 q Q A A A D 2 A A A A E g A A A A A A A A A A A A A A A A A A A A A A Q 2 9 u Z m l n L 1 B h Y 2 t h Z 2 U u e G 1 s U E s B A i 0 A F A A C A A g A v Z K J V w / K 6 a u k A A A A 6 Q A A A B M A A A A A A A A A A A A A A A A A 8 A A A A F t D b 2 5 0 Z W 5 0 X 1 R 5 c G V z X S 5 4 b W x Q S w E C L Q A U A A I A C A C 9 k o l X F w 9 / a 4 Y B A A B M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A x X z A 4 X 0 l f M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3 O j I x O j U 4 L j A 0 N z A x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D F f M D g t S V 8 x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s R 8 B k G p U q a K v i f O b v E S w A A A A A C A A A A A A A Q Z g A A A A E A A C A A A A D 3 e 5 E p e + X c y 4 i R O y a P 9 P h S U B u v 0 f / u y j g d x Z j X v T 6 K r Q A A A A A O g A A A A A I A A C A A A A A u f 3 y C Y w e + 8 V P K F i 9 k R t 2 o A L q g t + s Z p 6 E n 3 J U 5 Z s C H q l A A A A D B i 6 r O Q 5 b y s D O N Z m F k V F 9 0 W H 1 1 s 4 8 Q E E U b H h a p B C o m m i 1 v V F i 5 o n z m d q d u 9 t J a H y R H h O B m p v a s n i k k d B S E p D O h b U M m 9 P X a m I K M N M C N R Y 8 7 h U A A A A C h D H s Q X L 3 P g P c z D t 2 V y A H z l b A O K e i 9 P O k N h 2 D j 3 6 c q 2 N L j k x q 4 N Q o b C o i R F o P y 4 u I O + L I U Q o a J + r 0 b t R / B N a k M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tah poměry směrnice</vt:lpstr>
      <vt:lpstr>tahy DIC</vt:lpstr>
      <vt:lpstr>T01_08-I_1s</vt:lpstr>
      <vt:lpstr>POKUSY (Tah_záznam)</vt:lpstr>
      <vt:lpstr>ohyb poměry směrnice</vt:lpstr>
      <vt:lpstr>Tření</vt:lpstr>
      <vt:lpstr>Rozměry hexagonů</vt:lpstr>
      <vt:lpstr>Voda</vt:lpstr>
      <vt:lpstr>OBR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2023-12-09T19:24:47Z</dcterms:modified>
</cp:coreProperties>
</file>