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BAF3C631-B0F6-479A-B03C-03A55EA5AD56}" xr6:coauthVersionLast="47" xr6:coauthVersionMax="47" xr10:uidLastSave="{00000000-0000-0000-0000-000000000000}"/>
  <bookViews>
    <workbookView xWindow="-108" yWindow="-108" windowWidth="23256" windowHeight="12576" activeTab="7" xr2:uid="{735BFD8D-33DF-4D6F-9FA3-FBF8D607A82B}"/>
  </bookViews>
  <sheets>
    <sheet name="List1" sheetId="13" r:id="rId1"/>
    <sheet name="Roughness" sheetId="14" r:id="rId2"/>
    <sheet name="tah poměry směrnice" sheetId="6" r:id="rId3"/>
    <sheet name="tahy DIC" sheetId="7" r:id="rId4"/>
    <sheet name="T01_08-I_1s" sheetId="10" r:id="rId5"/>
    <sheet name="POKUSY (Tah_záznam)" sheetId="9" r:id="rId6"/>
    <sheet name="ohyb poměry směrnice" sheetId="1" r:id="rId7"/>
    <sheet name="Tření" sheetId="2" r:id="rId8"/>
    <sheet name="Rozměry hexagonů" sheetId="3" r:id="rId9"/>
    <sheet name="Voda" sheetId="4" r:id="rId10"/>
    <sheet name="OBR" sheetId="5" r:id="rId11"/>
    <sheet name="Rozměry makro" sheetId="11" r:id="rId12"/>
    <sheet name="Rozměry tah" sheetId="12" r:id="rId13"/>
  </sheets>
  <definedNames>
    <definedName name="ExternalData_1" localSheetId="4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3" i="2" l="1"/>
  <c r="W41" i="2"/>
  <c r="X41" i="2"/>
  <c r="Y41" i="2"/>
  <c r="Y43" i="2" s="1"/>
  <c r="Z41" i="2"/>
  <c r="Z43" i="2" s="1"/>
  <c r="AA41" i="2"/>
  <c r="AA43" i="2" s="1"/>
  <c r="AB41" i="2"/>
  <c r="AB43" i="2" s="1"/>
  <c r="AC41" i="2"/>
  <c r="AC43" i="2" s="1"/>
  <c r="AD41" i="2"/>
  <c r="AE41" i="2"/>
  <c r="AE43" i="2" s="1"/>
  <c r="AF41" i="2"/>
  <c r="AF43" i="2" s="1"/>
  <c r="W43" i="2"/>
  <c r="X43" i="2"/>
  <c r="AD43" i="2"/>
  <c r="V43" i="2"/>
  <c r="AI28" i="2"/>
  <c r="AJ28" i="2"/>
  <c r="AI29" i="2"/>
  <c r="AJ29" i="2"/>
  <c r="AI30" i="2"/>
  <c r="AJ30" i="2"/>
  <c r="AI31" i="2"/>
  <c r="AJ31" i="2"/>
  <c r="AJ27" i="2"/>
  <c r="AI27" i="2"/>
  <c r="AJ33" i="2"/>
  <c r="AI33" i="2"/>
  <c r="W33" i="2"/>
  <c r="X33" i="2"/>
  <c r="Y33" i="2"/>
  <c r="Z33" i="2"/>
  <c r="AA33" i="2"/>
  <c r="AB33" i="2"/>
  <c r="AC33" i="2"/>
  <c r="AD33" i="2"/>
  <c r="AE33" i="2"/>
  <c r="AF33" i="2"/>
  <c r="AD27" i="2"/>
  <c r="AE27" i="2"/>
  <c r="AF27" i="2"/>
  <c r="X27" i="2"/>
  <c r="Y27" i="2"/>
  <c r="Z27" i="2"/>
  <c r="AA27" i="2"/>
  <c r="AB27" i="2"/>
  <c r="AC27" i="2"/>
  <c r="AI3" i="2"/>
  <c r="AK3" i="2"/>
  <c r="AL3" i="2"/>
  <c r="AM3" i="2"/>
  <c r="AO3" i="2"/>
  <c r="AI4" i="2"/>
  <c r="AG58" i="2"/>
  <c r="AI58" i="2" s="1"/>
  <c r="AJ58" i="2" s="1"/>
  <c r="AG59" i="2"/>
  <c r="AI59" i="2" s="1"/>
  <c r="K17" i="2"/>
  <c r="J17" i="2"/>
  <c r="I17" i="2"/>
  <c r="H17" i="2"/>
  <c r="G17" i="2"/>
  <c r="F17" i="2"/>
  <c r="E17" i="2"/>
  <c r="D17" i="2"/>
  <c r="C17" i="2"/>
  <c r="B17" i="2"/>
  <c r="W27" i="2" s="1"/>
  <c r="N7" i="14"/>
  <c r="O7" i="14"/>
  <c r="P7" i="14"/>
  <c r="W7" i="14"/>
  <c r="X7" i="14"/>
  <c r="Y7" i="14"/>
  <c r="Z7" i="14"/>
  <c r="M7" i="14"/>
  <c r="M4" i="14"/>
  <c r="M5" i="14"/>
  <c r="W5" i="14"/>
  <c r="N5" i="14"/>
  <c r="X5" i="14"/>
  <c r="O5" i="14"/>
  <c r="Y5" i="14"/>
  <c r="P5" i="14"/>
  <c r="Z5" i="14"/>
  <c r="W4" i="14"/>
  <c r="N4" i="14"/>
  <c r="X4" i="14"/>
  <c r="O4" i="14"/>
  <c r="Y4" i="14"/>
  <c r="P4" i="14"/>
  <c r="Z4" i="14"/>
  <c r="M2" i="14"/>
  <c r="W2" i="14"/>
  <c r="N2" i="14"/>
  <c r="X2" i="14"/>
  <c r="O2" i="14"/>
  <c r="Y2" i="14"/>
  <c r="P2" i="14"/>
  <c r="Z2" i="14"/>
  <c r="Z3" i="14"/>
  <c r="W3" i="14"/>
  <c r="N3" i="14"/>
  <c r="X3" i="14"/>
  <c r="O3" i="14"/>
  <c r="Y3" i="14"/>
  <c r="P3" i="14"/>
  <c r="M3" i="14"/>
  <c r="X52" i="2"/>
  <c r="W52" i="2"/>
  <c r="A41" i="2"/>
  <c r="B17" i="11"/>
  <c r="B18" i="11"/>
  <c r="A18" i="11"/>
  <c r="A17" i="11"/>
  <c r="AR36" i="2"/>
  <c r="AR35" i="2"/>
  <c r="AR34" i="2"/>
  <c r="AR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AI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H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AI36" i="2" l="1"/>
  <c r="AG60" i="2"/>
  <c r="AI60" i="2" s="1"/>
  <c r="AI35" i="2"/>
  <c r="AJ59" i="2"/>
  <c r="AH22" i="2"/>
  <c r="AI8" i="2"/>
  <c r="AL7" i="2"/>
  <c r="AJ36" i="2"/>
  <c r="AK7" i="2"/>
  <c r="AI7" i="2"/>
  <c r="AM7" i="2"/>
  <c r="AJ35" i="2"/>
  <c r="AJ34" i="2"/>
  <c r="AJ60" i="2"/>
  <c r="AI22" i="2"/>
  <c r="AG61" i="2"/>
  <c r="B45" i="2"/>
  <c r="U43" i="2"/>
  <c r="I45" i="2"/>
  <c r="T43" i="2"/>
  <c r="H43" i="2"/>
  <c r="S46" i="2"/>
  <c r="R47" i="2"/>
  <c r="F45" i="2"/>
  <c r="Q43" i="2"/>
  <c r="E43" i="2"/>
  <c r="G46" i="2"/>
  <c r="P46" i="2"/>
  <c r="D45" i="2"/>
  <c r="O43" i="2"/>
  <c r="C45" i="2"/>
  <c r="N43" i="2"/>
  <c r="G47" i="2"/>
  <c r="T33" i="2"/>
  <c r="N46" i="2"/>
  <c r="F46" i="2"/>
  <c r="N45" i="2"/>
  <c r="B47" i="2"/>
  <c r="B46" i="2"/>
  <c r="R33" i="2"/>
  <c r="F33" i="2"/>
  <c r="F47" i="2"/>
  <c r="D33" i="2"/>
  <c r="C33" i="2"/>
  <c r="G43" i="2"/>
  <c r="G45" i="2"/>
  <c r="F43" i="2"/>
  <c r="N47" i="2"/>
  <c r="H33" i="2"/>
  <c r="E33" i="2"/>
  <c r="Q33" i="2"/>
  <c r="P33" i="2"/>
  <c r="O33" i="2"/>
  <c r="AQ35" i="2"/>
  <c r="AQ33" i="2"/>
  <c r="AQ36" i="2"/>
  <c r="U33" i="2"/>
  <c r="I33" i="2"/>
  <c r="M41" i="2"/>
  <c r="D11" i="2"/>
  <c r="L41" i="2"/>
  <c r="S33" i="2"/>
  <c r="G33" i="2"/>
  <c r="K41" i="2"/>
  <c r="F11" i="2"/>
  <c r="V41" i="2"/>
  <c r="J41" i="2"/>
  <c r="N33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R43" i="2" l="1"/>
  <c r="B43" i="2"/>
  <c r="R45" i="2"/>
  <c r="R46" i="2"/>
  <c r="I46" i="2"/>
  <c r="C46" i="2"/>
  <c r="S45" i="2"/>
  <c r="C47" i="2"/>
  <c r="S43" i="2"/>
  <c r="S49" i="2" s="1"/>
  <c r="C43" i="2"/>
  <c r="C49" i="2" s="1"/>
  <c r="AI11" i="2"/>
  <c r="AK11" i="2"/>
  <c r="AK19" i="2" s="1"/>
  <c r="AL11" i="2"/>
  <c r="AL19" i="2" s="1"/>
  <c r="AM11" i="2"/>
  <c r="AI12" i="2"/>
  <c r="AQ34" i="2"/>
  <c r="AG62" i="2"/>
  <c r="AI61" i="2"/>
  <c r="AJ61" i="2" s="1"/>
  <c r="O46" i="2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R49" i="2"/>
  <c r="T49" i="2"/>
  <c r="O49" i="2"/>
  <c r="Q4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9" i="2"/>
  <c r="V47" i="2"/>
  <c r="F49" i="2"/>
  <c r="H49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AI62" i="2" l="1"/>
  <c r="AJ62" i="2" s="1"/>
  <c r="AG63" i="2"/>
  <c r="L49" i="2"/>
  <c r="C29" i="6"/>
  <c r="M21" i="6"/>
  <c r="N21" i="6"/>
  <c r="O21" i="6"/>
  <c r="AI63" i="2" l="1"/>
  <c r="AJ63" i="2" s="1"/>
  <c r="AG64" i="2"/>
  <c r="AI64" i="2" l="1"/>
  <c r="AJ64" i="2" s="1"/>
  <c r="AG65" i="2"/>
  <c r="AI65" i="2" s="1"/>
  <c r="AJ6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<sst xmlns="http://schemas.openxmlformats.org/spreadsheetml/2006/main" count="1553" uniqueCount="1298">
  <si>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</si>
  <si>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</si>
  <si>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</si>
  <si>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</si>
  <si>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</si>
  <si>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</si>
  <si>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</si>
  <si>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</si>
  <si>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</si>
  <si>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</si>
  <si>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</si>
  <si>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</si>
  <si>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</si>
  <si>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</si>
  <si>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</si>
  <si>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</si>
  <si>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</si>
  <si>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</si>
  <si>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</si>
  <si>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</si>
  <si>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</si>
  <si>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</si>
  <si>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</si>
  <si>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</si>
  <si>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</si>
  <si>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</si>
  <si>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</si>
  <si>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</si>
  <si>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</si>
  <si>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</si>
  <si>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</si>
  <si>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</si>
  <si>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</si>
  <si>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</si>
  <si>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</si>
  <si>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</si>
  <si>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</si>
  <si>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</si>
  <si>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</si>
  <si>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</si>
  <si>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</si>
  <si>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</si>
  <si>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</si>
  <si>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</si>
  <si>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</si>
  <si>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</si>
  <si>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</si>
  <si>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</si>
  <si>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</si>
  <si>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</si>
  <si>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</si>
  <si>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</si>
  <si>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</si>
  <si>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</si>
  <si>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</si>
  <si>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</si>
  <si>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</si>
  <si>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</si>
  <si>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</si>
  <si>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</si>
  <si>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</si>
  <si>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</si>
  <si>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</si>
  <si>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</si>
  <si>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</si>
  <si>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</si>
  <si>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</si>
  <si>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</si>
  <si>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</si>
  <si>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</si>
  <si>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</si>
  <si>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</si>
  <si>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</si>
  <si>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</si>
  <si>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</si>
  <si>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</si>
  <si>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</si>
  <si>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</si>
  <si>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</si>
  <si>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</si>
  <si>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</si>
  <si>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</si>
  <si>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</si>
  <si>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</si>
  <si>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</si>
  <si>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</si>
  <si>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</si>
  <si>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</si>
  <si>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</si>
  <si>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</si>
  <si>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</si>
  <si>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</si>
  <si>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</si>
  <si>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</si>
  <si>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</si>
  <si>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</si>
  <si>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</si>
  <si>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</si>
  <si>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</si>
  <si>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</si>
  <si>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</si>
  <si>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</si>
  <si>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</si>
  <si>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</si>
  <si>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</si>
  <si>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</si>
  <si>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</si>
  <si>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</si>
  <si>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</si>
  <si>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</si>
  <si>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</si>
  <si>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</si>
  <si>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</si>
  <si>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</si>
  <si>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</si>
  <si>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</si>
  <si>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</si>
  <si>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</si>
  <si>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</si>
  <si>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</si>
  <si>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</si>
  <si>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</si>
  <si>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</si>
  <si>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</si>
  <si>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</si>
  <si>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</si>
  <si>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</si>
  <si>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</si>
  <si>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</si>
  <si>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</si>
  <si>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</si>
  <si>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</si>
  <si>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</si>
  <si>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</si>
  <si>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</si>
  <si>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</si>
  <si>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</si>
  <si>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</si>
  <si>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</si>
  <si>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</si>
  <si>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</si>
  <si>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</si>
  <si>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</si>
  <si>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</si>
  <si>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</si>
  <si>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</si>
  <si>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</si>
  <si>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</si>
  <si>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</si>
  <si>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</si>
  <si>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</si>
  <si>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</si>
  <si>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</si>
  <si>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</si>
  <si>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</si>
  <si>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</si>
  <si>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</si>
  <si>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</si>
  <si>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</si>
  <si>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</si>
  <si>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</si>
  <si>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</si>
  <si>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</si>
  <si>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</si>
  <si>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</si>
  <si>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</si>
  <si>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</si>
  <si>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</si>
  <si>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</si>
  <si>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</si>
  <si>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</si>
  <si>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</si>
  <si>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</si>
  <si>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</si>
  <si>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</si>
  <si>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</si>
  <si>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</si>
  <si>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</si>
  <si>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</si>
  <si>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</si>
  <si>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</si>
  <si>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</si>
  <si>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</si>
  <si>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</si>
  <si>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</si>
  <si>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</si>
  <si>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</si>
  <si>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</si>
  <si>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</si>
  <si>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</si>
  <si>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</si>
  <si>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</si>
  <si>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</si>
  <si>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</si>
  <si>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</si>
  <si>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</si>
  <si>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</si>
  <si>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</si>
  <si>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</si>
  <si>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</si>
  <si>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</si>
  <si>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</si>
  <si>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</si>
  <si>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</si>
  <si>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</si>
  <si>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</si>
  <si>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</si>
  <si>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</si>
  <si>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</si>
  <si>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</si>
  <si>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</si>
  <si>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</si>
  <si>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</si>
  <si>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</si>
  <si>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</si>
  <si>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</si>
  <si>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</si>
  <si>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</si>
  <si>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</si>
  <si>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</si>
  <si>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</si>
  <si>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</si>
  <si>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</si>
  <si>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</si>
  <si>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</si>
  <si>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</si>
  <si>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</si>
  <si>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</si>
  <si>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</si>
  <si>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</si>
  <si>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</si>
  <si>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</si>
  <si>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</si>
  <si>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</si>
  <si>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</si>
  <si>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</si>
  <si>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</si>
  <si>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</si>
  <si>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</si>
  <si>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</si>
  <si>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</si>
  <si>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</si>
  <si>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</si>
  <si>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</si>
  <si>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</si>
  <si>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</si>
  <si>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</si>
  <si>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</si>
  <si>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</si>
  <si>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</si>
  <si>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</si>
  <si>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</si>
  <si>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</si>
  <si>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</si>
  <si>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</si>
  <si>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</si>
  <si>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</si>
  <si>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</si>
  <si>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</si>
  <si>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</si>
  <si>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</si>
  <si>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</si>
  <si>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</si>
  <si>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</si>
  <si>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</si>
  <si>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</si>
  <si>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</si>
  <si>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</si>
  <si>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</si>
  <si>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</si>
  <si>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</si>
  <si>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</si>
  <si>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</si>
  <si>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</si>
  <si>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</si>
  <si>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</si>
  <si>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</si>
  <si>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</si>
  <si>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</si>
  <si>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</si>
  <si>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</si>
  <si>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</si>
  <si>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</si>
  <si>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</si>
  <si>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</si>
  <si>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</si>
  <si>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</si>
  <si>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</si>
  <si>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</si>
  <si>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</si>
  <si>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</si>
  <si>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</si>
  <si>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</si>
  <si>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</si>
  <si>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</si>
  <si>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</si>
  <si>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</si>
  <si>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</si>
  <si>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</si>
  <si>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</si>
  <si>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</si>
  <si>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</si>
  <si>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</si>
  <si>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</si>
  <si>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</si>
  <si>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</si>
  <si>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</si>
  <si>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</si>
  <si>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</si>
  <si>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</si>
  <si>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</si>
  <si>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</si>
  <si>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</si>
  <si>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</si>
  <si>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</si>
  <si>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</si>
  <si>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</si>
  <si>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</si>
  <si>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</si>
  <si>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</si>
  <si>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</si>
  <si>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</si>
  <si>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</si>
  <si>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</si>
  <si>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</si>
  <si>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</si>
  <si>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</si>
  <si>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</si>
  <si>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</si>
  <si>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</si>
  <si>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</si>
  <si>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</si>
  <si>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</si>
  <si>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</si>
  <si>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</si>
  <si>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</si>
  <si>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</si>
  <si>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</si>
  <si>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</si>
  <si>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</si>
  <si>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</si>
  <si>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</si>
  <si>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</si>
  <si>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</si>
  <si>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</si>
  <si>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</si>
  <si>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</si>
  <si>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</si>
  <si>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</si>
  <si>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</si>
  <si>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</si>
  <si>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</si>
  <si>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</si>
  <si>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</si>
  <si>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</si>
  <si>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</si>
  <si>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</si>
  <si>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</si>
  <si>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</si>
  <si>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</si>
  <si>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</si>
  <si>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</si>
  <si>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</si>
  <si>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</si>
  <si>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</si>
  <si>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</si>
  <si>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</si>
  <si>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</si>
  <si>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</si>
  <si>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</si>
  <si>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</si>
  <si>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</si>
  <si>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</si>
  <si>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</si>
  <si>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</si>
  <si>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</si>
  <si>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</si>
  <si>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</si>
  <si>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</si>
  <si>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</si>
  <si>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</si>
  <si>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</si>
  <si>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</si>
  <si>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</si>
  <si>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</si>
  <si>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</si>
  <si>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</si>
  <si>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</si>
  <si>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</si>
  <si>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</si>
  <si>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</si>
  <si>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</si>
  <si>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</si>
  <si>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</si>
  <si>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</si>
  <si>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</si>
  <si>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</si>
  <si>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</si>
  <si>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</si>
  <si>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</si>
  <si>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</si>
  <si>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</si>
  <si>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</si>
  <si>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</si>
  <si>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</si>
  <si>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</si>
  <si>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</si>
  <si>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</si>
  <si>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</si>
  <si>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</si>
  <si>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</si>
  <si>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</si>
  <si>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</si>
  <si>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</si>
  <si>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</si>
  <si>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</si>
  <si>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</si>
  <si>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</si>
  <si>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</si>
  <si>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</si>
  <si>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</si>
  <si>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</si>
  <si>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</si>
  <si>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</si>
  <si>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</si>
  <si>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</si>
  <si>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</si>
  <si>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</si>
  <si>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</si>
  <si>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</si>
  <si>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</si>
  <si>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</si>
  <si>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</si>
  <si>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</si>
  <si>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</si>
  <si>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</si>
  <si>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</si>
  <si>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</si>
  <si>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</si>
  <si>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</si>
  <si>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</si>
  <si>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</si>
  <si>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</si>
  <si>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</si>
  <si>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</si>
  <si>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</si>
  <si>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</si>
  <si>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</si>
  <si>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</si>
  <si>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</si>
  <si>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</si>
  <si>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</si>
  <si>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</si>
  <si>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</si>
  <si>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</si>
  <si>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</si>
  <si>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</si>
  <si>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</si>
  <si>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</si>
  <si>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</si>
  <si>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</si>
  <si>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</si>
  <si>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</si>
  <si>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</si>
  <si>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</si>
  <si>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</si>
  <si>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</si>
  <si>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</si>
  <si>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</si>
  <si>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</si>
  <si>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</si>
  <si>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</si>
  <si>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</si>
  <si>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</si>
  <si>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</si>
  <si>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</si>
  <si>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</si>
  <si>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</si>
  <si>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</si>
  <si>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</si>
  <si>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</si>
  <si>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</si>
  <si>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</si>
  <si>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</si>
  <si>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</si>
  <si>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</si>
  <si>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</si>
  <si>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</si>
  <si>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</si>
  <si>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</si>
  <si>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</si>
  <si>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</si>
  <si>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</si>
  <si>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</si>
  <si>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</si>
  <si>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</si>
  <si>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</si>
  <si>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</si>
  <si>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</si>
  <si>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</si>
  <si>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</si>
  <si>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</si>
  <si>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</si>
  <si>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</si>
  <si>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</si>
  <si>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</si>
  <si>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</si>
  <si>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</si>
  <si>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</si>
  <si>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</si>
  <si>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</si>
  <si>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</si>
  <si>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</si>
  <si>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</si>
  <si>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</si>
  <si>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</si>
  <si>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</si>
  <si>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</si>
  <si>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</si>
  <si>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</si>
  <si>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</si>
  <si>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</si>
  <si>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</si>
  <si>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</si>
  <si>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</si>
  <si>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</si>
  <si>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</si>
  <si>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</si>
  <si>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</si>
  <si>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</si>
  <si>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</si>
  <si>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</si>
  <si>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</si>
  <si>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</si>
  <si>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</si>
  <si>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</si>
  <si>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</si>
  <si>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</si>
  <si>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</si>
  <si>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</si>
  <si>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</si>
  <si>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</si>
  <si>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</si>
  <si>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</si>
  <si>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</si>
  <si>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</si>
  <si>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</si>
  <si>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</si>
  <si>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</si>
  <si>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</si>
  <si>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</si>
  <si>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</si>
  <si>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</si>
  <si>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</si>
  <si>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</si>
  <si>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</si>
  <si>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</si>
  <si>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</si>
  <si>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</si>
  <si>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</si>
  <si>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</si>
  <si>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</si>
  <si>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</si>
  <si>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</si>
  <si>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</si>
  <si>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</si>
  <si>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</si>
  <si>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</si>
  <si>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</si>
  <si>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</si>
  <si>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</si>
  <si>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</si>
  <si>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</si>
  <si>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</si>
  <si>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</si>
  <si>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</si>
  <si>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</si>
  <si>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</si>
  <si>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</si>
  <si>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</si>
  <si>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</si>
  <si>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</si>
  <si>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</si>
  <si>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</si>
  <si>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</si>
  <si>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</si>
  <si>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</si>
  <si>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</si>
  <si>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</si>
  <si>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</si>
  <si>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</si>
  <si>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</si>
  <si>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</si>
  <si>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</si>
  <si>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</si>
  <si>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</si>
  <si>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</si>
  <si>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</si>
  <si>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</si>
  <si>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</si>
  <si>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</si>
  <si>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</si>
  <si>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</si>
  <si>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</si>
  <si>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</si>
  <si>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</si>
  <si>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</si>
  <si>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</si>
  <si>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</si>
  <si>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</si>
  <si>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</si>
  <si>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</si>
  <si>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</si>
  <si>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</si>
  <si>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</si>
  <si>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</si>
  <si>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</si>
  <si>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</si>
  <si>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</si>
  <si>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</si>
  <si>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</si>
  <si>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</si>
  <si>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</si>
  <si>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</si>
  <si>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</si>
  <si>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</si>
  <si>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</si>
  <si>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</si>
  <si>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</si>
  <si>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</si>
  <si>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</si>
  <si>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</si>
  <si>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</si>
  <si>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</si>
  <si>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</si>
  <si>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</si>
  <si>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</si>
  <si>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</si>
  <si>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</si>
  <si>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</si>
  <si>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</si>
  <si>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</si>
  <si>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</si>
  <si>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</si>
  <si>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</si>
  <si>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</si>
  <si>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</si>
  <si>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</si>
  <si>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</si>
  <si>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</si>
  <si>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</si>
  <si>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</si>
  <si>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</si>
  <si>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</si>
  <si>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</si>
  <si>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</si>
  <si>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</si>
  <si>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</si>
  <si>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</si>
  <si>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</si>
  <si>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</si>
  <si>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</si>
  <si>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</si>
  <si>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</si>
  <si>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</si>
  <si>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</si>
  <si>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</si>
  <si>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</si>
  <si>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</si>
  <si>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</si>
  <si>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</si>
  <si>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</si>
  <si>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</si>
  <si>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</si>
  <si>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</si>
  <si>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</si>
  <si>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</si>
  <si>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</si>
  <si>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</si>
  <si>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</si>
  <si>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</si>
  <si>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</si>
  <si>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</si>
  <si>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</si>
  <si>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</si>
  <si>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</si>
  <si>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</si>
  <si>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</si>
  <si>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</si>
  <si>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</si>
  <si>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</si>
  <si>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</si>
  <si>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</si>
  <si>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</si>
  <si>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</si>
  <si>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</si>
  <si>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</si>
  <si>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</si>
  <si>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</si>
  <si>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</si>
  <si>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</si>
  <si>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</si>
  <si>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</si>
  <si>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</si>
  <si>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</si>
  <si>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</si>
  <si>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</si>
  <si>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</si>
  <si>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</si>
  <si>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</si>
  <si>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</si>
  <si>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</si>
  <si>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</si>
  <si>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</si>
  <si>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</si>
  <si>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</si>
  <si>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</si>
  <si>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</si>
  <si>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</si>
  <si>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</si>
  <si>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</si>
  <si>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</si>
  <si>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</si>
  <si>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</si>
  <si>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</si>
  <si>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</si>
  <si>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</si>
  <si>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</si>
  <si>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</si>
  <si>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</si>
  <si>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</si>
  <si>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</si>
  <si>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</si>
  <si>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</si>
  <si>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</si>
  <si>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</si>
  <si>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</si>
  <si>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</si>
  <si>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</si>
  <si>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</si>
  <si>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</si>
  <si>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</si>
  <si>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</si>
  <si>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</si>
  <si>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</si>
  <si>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</si>
  <si>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</si>
  <si>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</si>
  <si>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</si>
  <si>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</si>
  <si>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</si>
  <si>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</si>
  <si>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</si>
  <si>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</si>
  <si>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</si>
  <si>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</si>
  <si>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</si>
  <si>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</si>
  <si>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</si>
  <si>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</si>
  <si>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</si>
  <si>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</si>
  <si>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</si>
  <si>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</si>
  <si>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</si>
  <si>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</si>
  <si>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</si>
  <si>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</si>
  <si>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</si>
  <si>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</si>
  <si>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</si>
  <si>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</si>
  <si>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</si>
  <si>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</si>
  <si>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</si>
  <si>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</si>
  <si>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</si>
  <si>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</si>
  <si>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</si>
  <si>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</si>
  <si>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</si>
  <si>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</si>
  <si>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</si>
  <si>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</si>
  <si>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</si>
  <si>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</si>
  <si>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</si>
  <si>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</si>
  <si>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</si>
  <si>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</si>
  <si>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</si>
  <si>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</si>
  <si>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</si>
  <si>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</si>
  <si>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</si>
  <si>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</si>
  <si>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</si>
  <si>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</si>
  <si>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</si>
  <si>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</si>
  <si>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</si>
  <si>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</si>
  <si>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</si>
  <si>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</si>
  <si>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</si>
  <si>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</si>
  <si>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</si>
  <si>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</si>
  <si>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</si>
  <si>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</si>
  <si>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</si>
  <si>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</si>
  <si>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</si>
  <si>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</si>
  <si>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</si>
  <si>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</si>
  <si>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</si>
  <si>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</si>
  <si>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</si>
  <si>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</si>
  <si>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</si>
  <si>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</si>
  <si>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</si>
  <si>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</si>
  <si>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</si>
  <si>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</si>
  <si>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</si>
  <si>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</si>
  <si>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</si>
  <si>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</si>
  <si>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</si>
  <si>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</si>
  <si>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</si>
  <si>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</si>
  <si>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</si>
  <si>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</si>
  <si>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</si>
  <si>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</si>
  <si>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</si>
  <si>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</si>
  <si>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</si>
  <si>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</si>
  <si>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</si>
  <si>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</si>
  <si>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</si>
  <si>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</si>
  <si>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</si>
  <si>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</si>
  <si>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</si>
  <si>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</si>
  <si>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</si>
  <si>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</si>
  <si>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</si>
  <si>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</si>
  <si>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</si>
  <si>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</si>
  <si>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</si>
  <si>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</si>
  <si>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</si>
  <si>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</si>
  <si>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</si>
  <si>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</si>
  <si>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</si>
  <si>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</si>
  <si>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</si>
  <si>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</si>
  <si>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</si>
  <si>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</si>
  <si>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</si>
  <si>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</si>
  <si>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</si>
  <si>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</si>
  <si>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</si>
  <si>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</si>
  <si>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</si>
  <si>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</si>
  <si>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</si>
  <si>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</si>
  <si>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</si>
  <si>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</si>
  <si>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</si>
  <si>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</si>
  <si>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</si>
  <si>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</si>
  <si>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</si>
  <si>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</si>
  <si>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</si>
  <si>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</si>
  <si>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</si>
  <si>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</si>
  <si>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</si>
  <si>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</si>
  <si>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</si>
  <si>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</si>
  <si>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</si>
  <si>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</si>
  <si>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</si>
  <si>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</si>
  <si>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</si>
  <si>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</si>
  <si>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</si>
  <si>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</si>
  <si>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</si>
  <si>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</si>
  <si>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</si>
  <si>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</si>
  <si>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</si>
  <si>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</si>
  <si>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</si>
  <si>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</si>
  <si>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</si>
  <si>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</si>
  <si>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</si>
  <si>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</si>
  <si>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</si>
  <si>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</si>
  <si>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</si>
  <si>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</si>
  <si>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</si>
  <si>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</si>
  <si>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</si>
  <si>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</si>
  <si>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</si>
  <si>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</si>
  <si>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</si>
  <si>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</si>
  <si>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</si>
  <si>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</si>
  <si>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</si>
  <si>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</si>
  <si>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</si>
  <si>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</si>
  <si>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</si>
  <si>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</si>
  <si>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</si>
  <si>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</si>
  <si>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</si>
  <si>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</si>
  <si>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</si>
  <si>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</si>
  <si>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</si>
  <si>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</si>
  <si>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</si>
  <si>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</si>
  <si>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</si>
  <si>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</si>
  <si>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</si>
  <si>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</si>
  <si>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</si>
  <si>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</si>
  <si>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</si>
  <si>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</si>
  <si>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</si>
  <si>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</si>
  <si>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</si>
  <si>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</si>
  <si>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</si>
  <si>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</si>
  <si>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</si>
  <si>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</si>
  <si>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</si>
  <si>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</si>
  <si>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</si>
  <si>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</si>
  <si>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</si>
  <si>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</si>
  <si>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</si>
  <si>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</si>
  <si>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</si>
  <si>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</si>
  <si>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</si>
  <si>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</si>
  <si>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</si>
  <si>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</si>
  <si>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</si>
  <si>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</si>
  <si>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</si>
  <si>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</si>
  <si>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</si>
  <si>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</si>
  <si>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</si>
  <si>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</si>
  <si>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</si>
  <si>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</si>
  <si>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</si>
  <si>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</si>
  <si>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</si>
  <si>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</si>
  <si>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</si>
  <si>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</si>
  <si>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</si>
  <si>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</si>
  <si>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</si>
  <si>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</si>
  <si>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</si>
  <si>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</si>
  <si>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</si>
  <si>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</si>
  <si>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</si>
  <si>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</si>
  <si>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</si>
  <si>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</si>
  <si>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</si>
  <si>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</si>
  <si>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</si>
  <si>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</si>
  <si>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</si>
  <si>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</si>
  <si>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</si>
  <si>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</si>
  <si>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</si>
  <si>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</si>
  <si>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</si>
  <si>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</si>
  <si>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</si>
  <si>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</si>
  <si>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</si>
  <si>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</si>
  <si>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</si>
  <si>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</si>
  <si>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</si>
  <si>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</si>
  <si>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</si>
  <si>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</si>
  <si>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</si>
  <si>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</si>
  <si>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</si>
  <si>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</si>
  <si>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</si>
  <si>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</si>
  <si>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</si>
  <si>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</si>
  <si>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</si>
  <si>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</si>
  <si>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</si>
  <si>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</si>
  <si>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</si>
  <si>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</si>
  <si>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</si>
  <si>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</si>
  <si>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</si>
  <si>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</si>
  <si>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</si>
  <si>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</si>
  <si>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</si>
  <si>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</si>
  <si>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</si>
  <si>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</si>
  <si>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</si>
  <si>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</si>
  <si>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</si>
  <si>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</si>
  <si>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</si>
  <si>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</si>
  <si>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</si>
  <si>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</si>
  <si>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</si>
  <si>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</si>
  <si>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</si>
  <si>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</si>
  <si>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</si>
  <si>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</si>
  <si>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</si>
  <si>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</si>
  <si>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</si>
  <si>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</si>
  <si>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</si>
  <si>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</si>
  <si>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</si>
  <si>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</si>
  <si>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</si>
  <si>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</si>
  <si>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</si>
  <si>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</si>
  <si>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</si>
  <si>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</si>
  <si>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</si>
  <si>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</si>
  <si>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</si>
  <si>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</si>
  <si>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</si>
  <si>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</si>
  <si>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</si>
  <si>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</si>
  <si>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</si>
  <si>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</si>
  <si>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</si>
  <si>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</si>
  <si>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</si>
  <si>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</si>
  <si>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</si>
  <si>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</si>
  <si>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</si>
  <si>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</si>
  <si>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</si>
  <si>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</si>
  <si>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</si>
  <si>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</si>
  <si>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</si>
  <si>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</si>
  <si>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</si>
  <si>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</si>
  <si>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</si>
  <si>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</si>
  <si>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</si>
  <si>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</si>
  <si>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</si>
  <si>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</si>
  <si>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</si>
  <si>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</si>
  <si>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</si>
  <si>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</si>
  <si>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</si>
  <si>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</si>
  <si>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</si>
  <si>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</si>
  <si>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</si>
  <si>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</si>
  <si>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</si>
  <si>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</si>
  <si>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</si>
  <si>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</si>
  <si>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</si>
  <si>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</si>
  <si>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</si>
  <si>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</si>
  <si>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</si>
  <si>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</si>
  <si>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</si>
  <si>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</si>
  <si>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</si>
  <si>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</si>
  <si>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</si>
  <si>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</si>
  <si>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</si>
  <si>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</si>
  <si>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</si>
  <si>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</si>
  <si>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</si>
  <si>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</si>
  <si>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</si>
  <si>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</si>
  <si>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</si>
  <si>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</si>
  <si>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</si>
  <si>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</si>
  <si>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</si>
  <si>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</si>
  <si>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</si>
  <si>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</si>
  <si>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</si>
  <si>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</si>
  <si>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</si>
  <si>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</si>
  <si>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</si>
  <si>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</si>
  <si>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</si>
  <si>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</si>
  <si>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</si>
  <si>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</si>
  <si>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</si>
  <si>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</si>
  <si>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</si>
  <si>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</si>
  <si>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</si>
  <si>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</si>
  <si>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</si>
  <si>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</si>
  <si>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</si>
  <si>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</si>
  <si>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</si>
  <si>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</si>
  <si>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</si>
  <si>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</si>
  <si>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</si>
  <si>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</si>
  <si>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</si>
  <si>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</si>
  <si>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</si>
  <si>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</si>
  <si>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</si>
  <si>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</si>
  <si>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</si>
  <si>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</si>
  <si>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</si>
  <si>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</si>
  <si>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</si>
  <si>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</si>
  <si>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</si>
  <si>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</si>
  <si>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</si>
  <si>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</si>
  <si>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</si>
  <si>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</si>
  <si>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</si>
  <si>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</si>
  <si>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</si>
  <si>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</si>
  <si>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</si>
  <si>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</si>
  <si>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</si>
  <si>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</si>
  <si>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</si>
  <si>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</si>
  <si>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</si>
  <si>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</si>
  <si>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</si>
  <si>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</si>
  <si>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</si>
  <si>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</si>
  <si>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</si>
  <si>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</si>
  <si>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</si>
  <si>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</si>
  <si>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</si>
  <si>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</si>
  <si>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</si>
  <si>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</si>
  <si>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</si>
  <si>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</si>
  <si>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</si>
  <si>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</si>
  <si>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</si>
  <si>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</si>
  <si>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</si>
  <si>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</si>
  <si>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</si>
  <si>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</si>
  <si>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</si>
  <si>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</si>
  <si>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</si>
  <si>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</si>
  <si>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</si>
  <si>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</si>
  <si>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</si>
  <si>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</si>
  <si>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</si>
  <si>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</si>
  <si>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</si>
  <si>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</si>
  <si>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</si>
  <si>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</si>
  <si>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</si>
  <si>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</si>
  <si>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</si>
  <si>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</si>
  <si>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</si>
  <si>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</si>
  <si>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</si>
  <si>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</si>
  <si>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</si>
  <si>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</si>
  <si>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</si>
  <si>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</si>
  <si>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</si>
  <si>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</si>
  <si>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</si>
  <si>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</si>
  <si>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</si>
  <si>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</si>
  <si>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</si>
  <si>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</si>
  <si>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</si>
  <si>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</si>
  <si>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</si>
  <si>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</si>
  <si>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</si>
  <si>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</si>
  <si>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</si>
  <si>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</si>
  <si>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</si>
  <si>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</si>
  <si>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</si>
  <si>
    <t>Normal 01</t>
  </si>
  <si>
    <t>Odlomené 05</t>
  </si>
  <si>
    <t>Vlny (výplň) 06</t>
  </si>
  <si>
    <t>Hladké (výplň) 07</t>
  </si>
  <si>
    <t>Type 2 01</t>
  </si>
  <si>
    <t>Type 1 01</t>
  </si>
  <si>
    <t>Type 1 02</t>
  </si>
  <si>
    <t>Type 2 02</t>
  </si>
  <si>
    <t>Type 1 03</t>
  </si>
  <si>
    <t>Type 2 03</t>
  </si>
  <si>
    <t>Type 1 04</t>
  </si>
  <si>
    <t>Type 2 04</t>
  </si>
  <si>
    <t>Type 1 05</t>
  </si>
  <si>
    <t>Type 2 05</t>
  </si>
  <si>
    <t>Type 1 06</t>
  </si>
  <si>
    <t>Type 2 06</t>
  </si>
  <si>
    <t>Surface</t>
  </si>
  <si>
    <t>Ra</t>
  </si>
  <si>
    <t>Rz</t>
  </si>
  <si>
    <t>Rt</t>
  </si>
  <si>
    <t>Rsm</t>
  </si>
  <si>
    <t>B</t>
  </si>
  <si>
    <t>C1</t>
  </si>
  <si>
    <t>C2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</si>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</sst>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2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99CCFF"/>
      </left>
      <right style="medium">
        <color rgb="FF99CCFF"/>
      </right>
      <top style="medium">
        <color rgb="FF99CCFF"/>
      </top>
      <bottom style="medium">
        <color rgb="FF99CCFF"/>
      </bottom>
      <diagonal/>
    </border>
    <border>
      <left style="medium">
        <color rgb="FF99CCFF"/>
      </left>
      <right style="medium">
        <color rgb="FF99CCFF"/>
      </right>
      <top/>
      <bottom style="medium">
        <color rgb="FF99CC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2" xfId="0" applyFont="1" applyBorder="1" applyAlignment="1">
      <alignment vertical="center" wrapText="1"/>
    </xf>
    <xf numFmtId="0" fontId="22" fillId="10" borderId="3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11" borderId="0" xfId="0" applyFill="1"/>
    <xf numFmtId="0" fontId="21" fillId="0" borderId="5" xfId="0" applyFont="1" applyBorder="1" applyAlignment="1">
      <alignment vertical="center" wrapText="1"/>
    </xf>
    <xf numFmtId="0" fontId="0" fillId="0" borderId="1" xfId="0" applyBorder="1"/>
    <xf numFmtId="166" fontId="0" fillId="0" borderId="1" xfId="0" applyNumberFormat="1" applyBorder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relative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3F6-907C-6D8F9781BFE9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3F6-907C-6D8F9781BFE9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3F6-907C-6D8F9781BFE9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C-43F6-907C-6D8F9781BFE9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C-43F6-907C-6D8F9781BFE9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C-43F6-907C-6D8F9781BFE9}"/>
            </c:ext>
          </c:extLst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C-43F6-907C-6D8F9781BFE9}"/>
            </c:ext>
          </c:extLst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FC-43F6-907C-6D8F9781BFE9}"/>
            </c:ext>
          </c:extLst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FC-43F6-907C-6D8F9781BFE9}"/>
            </c:ext>
          </c:extLst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FC-43F6-907C-6D8F9781BFE9}"/>
            </c:ext>
          </c:extLst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FC-43F6-907C-6D8F9781BFE9}"/>
            </c:ext>
          </c:extLst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FC-43F6-907C-6D8F9781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44976"/>
        <c:axId val="44599296"/>
      </c:scatterChart>
      <c:valAx>
        <c:axId val="15803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99296"/>
        <c:crosses val="autoZero"/>
        <c:crossBetween val="midCat"/>
      </c:valAx>
      <c:valAx>
        <c:axId val="44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34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96A-A909-93123E1C3691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7-496A-A909-93123E1C3691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7-496A-A909-93123E1C3691}"/>
            </c:ext>
          </c:extLst>
        </c:ser>
        <c:ser>
          <c:idx val="3"/>
          <c:order val="3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7-496A-A909-93123E1C3691}"/>
            </c:ext>
          </c:extLst>
        </c:ser>
        <c:ser>
          <c:idx val="4"/>
          <c:order val="4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7-496A-A909-93123E1C3691}"/>
            </c:ext>
          </c:extLst>
        </c:ser>
        <c:ser>
          <c:idx val="5"/>
          <c:order val="5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7-496A-A909-93123E1C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1456"/>
        <c:axId val="121086944"/>
      </c:scatterChart>
      <c:valAx>
        <c:axId val="11851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86944"/>
        <c:crosses val="autoZero"/>
        <c:crossBetween val="midCat"/>
      </c:valAx>
      <c:valAx>
        <c:axId val="121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Tření!$AJ$33:$AJ$36</c:f>
                <c:numCache>
                  <c:formatCode>General</c:formatCode>
                  <c:ptCount val="4"/>
                  <c:pt idx="0">
                    <c:v>8.5009910077415721E-2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Tření!$AJ$33:$AJ$36</c:f>
                <c:numCache>
                  <c:formatCode>General</c:formatCode>
                  <c:ptCount val="4"/>
                  <c:pt idx="0">
                    <c:v>8.5009910077415721E-2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Tření!$AH$33:$AH$36</c:f>
              <c:strCache>
                <c:ptCount val="4"/>
                <c:pt idx="0">
                  <c:v>Normal 01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Tření!$AI$33:$AI$36</c:f>
              <c:numCache>
                <c:formatCode>0.000</c:formatCode>
                <c:ptCount val="4"/>
                <c:pt idx="0">
                  <c:v>0.4272862749372508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Tření!$AQ$33:$AQ$36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0.4272862749372508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Tření!$AR$33:$AR$36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Tření!$AG$57:$AG$66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Tření!$AI$57:$AI$66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Tření!$AG$57:$AG$66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Tření!$AJ$57:$AJ$66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4-402A-AD6B-CD5AD29EC570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4-402A-AD6B-CD5AD29EC570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4-402A-AD6B-CD5AD29EC570}"/>
            </c:ext>
          </c:extLst>
        </c:ser>
        <c:ser>
          <c:idx val="3"/>
          <c:order val="3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4-402A-AD6B-CD5AD29EC570}"/>
            </c:ext>
          </c:extLst>
        </c:ser>
        <c:ser>
          <c:idx val="4"/>
          <c:order val="4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4-402A-AD6B-CD5AD29EC570}"/>
            </c:ext>
          </c:extLst>
        </c:ser>
        <c:ser>
          <c:idx val="5"/>
          <c:order val="5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4-402A-AD6B-CD5AD29E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3856"/>
        <c:axId val="153525600"/>
      </c:scatterChart>
      <c:valAx>
        <c:axId val="11851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25600"/>
        <c:crosses val="autoZero"/>
        <c:crossBetween val="midCat"/>
      </c:valAx>
      <c:valAx>
        <c:axId val="153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Tření!$AG$57:$AG$66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Tření!$AH$57:$AH$66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1" u="none" strike="noStrike" baseline="0">
                <a:effectLst/>
              </a:rPr>
              <a:t>Transverse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Roughness!$M$1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Roughness!$M$2:$M$5</c:f>
              <c:numCache>
                <c:formatCode>0.000</c:formatCode>
                <c:ptCount val="4"/>
                <c:pt idx="0">
                  <c:v>12.026841854981525</c:v>
                </c:pt>
                <c:pt idx="1">
                  <c:v>15.254425041662232</c:v>
                </c:pt>
                <c:pt idx="2">
                  <c:v>11.389409795678853</c:v>
                </c:pt>
                <c:pt idx="3">
                  <c:v>11.378455895679366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A-4999-AA75-30652887C8D4}"/>
            </c:ext>
          </c:extLst>
        </c:ser>
        <c:ser>
          <c:idx val="1"/>
          <c:order val="1"/>
          <c:tx>
            <c:strRef>
              <c:f>Roughness!$N$1</c:f>
              <c:strCache>
                <c:ptCount val="1"/>
                <c:pt idx="0">
                  <c:v>Rz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Roughness!$N$2:$N$5</c:f>
              <c:numCache>
                <c:formatCode>0.000</c:formatCode>
                <c:ptCount val="4"/>
                <c:pt idx="0">
                  <c:v>52.327191583235532</c:v>
                </c:pt>
                <c:pt idx="1">
                  <c:v>61.553235249604114</c:v>
                </c:pt>
                <c:pt idx="2">
                  <c:v>52.721749149592149</c:v>
                </c:pt>
                <c:pt idx="3">
                  <c:v>54.839132574889369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A-4999-AA75-30652887C8D4}"/>
            </c:ext>
          </c:extLst>
        </c:ser>
        <c:ser>
          <c:idx val="2"/>
          <c:order val="2"/>
          <c:tx>
            <c:strRef>
              <c:f>Roughness!$O$1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Roughness!$O$2:$O$5</c:f>
              <c:numCache>
                <c:formatCode>0.000</c:formatCode>
                <c:ptCount val="4"/>
                <c:pt idx="0">
                  <c:v>63.013009640473534</c:v>
                </c:pt>
                <c:pt idx="1">
                  <c:v>68.742426958431722</c:v>
                </c:pt>
                <c:pt idx="2">
                  <c:v>58.116954519202871</c:v>
                </c:pt>
                <c:pt idx="3">
                  <c:v>64.94559206957301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A-4999-AA75-30652887C8D4}"/>
            </c:ext>
          </c:extLst>
        </c:ser>
        <c:ser>
          <c:idx val="3"/>
          <c:order val="3"/>
          <c:tx>
            <c:strRef>
              <c:f>Roughness!$P$1</c:f>
              <c:strCache>
                <c:ptCount val="1"/>
                <c:pt idx="0">
                  <c:v>Rsm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Roughness!$P$2:$P$5</c:f>
              <c:numCache>
                <c:formatCode>0.000</c:formatCode>
                <c:ptCount val="4"/>
                <c:pt idx="0">
                  <c:v>83.967000057652228</c:v>
                </c:pt>
                <c:pt idx="1">
                  <c:v>78.993892198876026</c:v>
                </c:pt>
                <c:pt idx="2">
                  <c:v>122.94046111932455</c:v>
                </c:pt>
                <c:pt idx="3">
                  <c:v>133.17459360764789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A-4999-AA75-3065288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8018736"/>
        <c:axId val="116869055"/>
      </c:barChart>
      <c:catAx>
        <c:axId val="96801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869055"/>
        <c:crosses val="autoZero"/>
        <c:auto val="1"/>
        <c:lblAlgn val="ctr"/>
        <c:lblOffset val="100"/>
        <c:noMultiLvlLbl val="0"/>
      </c:catAx>
      <c:valAx>
        <c:axId val="1168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80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1" u="none" strike="noStrike">
                <a:effectLst/>
              </a:rPr>
              <a:t> Longitudinal</a:t>
            </a:r>
            <a:endParaRPr lang="cs-CZ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Roughness!$W$1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Roughness!$W$2:$W$5</c:f>
              <c:numCache>
                <c:formatCode>0.000</c:formatCode>
                <c:ptCount val="4"/>
                <c:pt idx="0">
                  <c:v>0.36402625663959332</c:v>
                </c:pt>
                <c:pt idx="1">
                  <c:v>1.7776253521864587</c:v>
                </c:pt>
                <c:pt idx="2">
                  <c:v>0.41836324331743596</c:v>
                </c:pt>
                <c:pt idx="3">
                  <c:v>0.38757968469842535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DF2-8633-3533D1B03B10}"/>
            </c:ext>
          </c:extLst>
        </c:ser>
        <c:ser>
          <c:idx val="1"/>
          <c:order val="1"/>
          <c:tx>
            <c:strRef>
              <c:f>Roughness!$X$1</c:f>
              <c:strCache>
                <c:ptCount val="1"/>
                <c:pt idx="0">
                  <c:v>Rz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Roughness!$X$2:$X$5</c:f>
              <c:numCache>
                <c:formatCode>0.000</c:formatCode>
                <c:ptCount val="4"/>
                <c:pt idx="0">
                  <c:v>2.8286135697805332</c:v>
                </c:pt>
                <c:pt idx="1">
                  <c:v>10.731878947153735</c:v>
                </c:pt>
                <c:pt idx="2">
                  <c:v>2.4267826327791044</c:v>
                </c:pt>
                <c:pt idx="3">
                  <c:v>2.0923051790277434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DF2-8633-3533D1B03B10}"/>
            </c:ext>
          </c:extLst>
        </c:ser>
        <c:ser>
          <c:idx val="2"/>
          <c:order val="2"/>
          <c:tx>
            <c:strRef>
              <c:f>Roughness!$Y$1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Roughness!$Y$2:$Y$5</c:f>
              <c:numCache>
                <c:formatCode>0.000</c:formatCode>
                <c:ptCount val="4"/>
                <c:pt idx="0">
                  <c:v>4.0913511328968051</c:v>
                </c:pt>
                <c:pt idx="1">
                  <c:v>16.522522497760168</c:v>
                </c:pt>
                <c:pt idx="2">
                  <c:v>4.8491246421596683</c:v>
                </c:pt>
                <c:pt idx="3">
                  <c:v>4.2551307216027769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DF2-8633-3533D1B03B10}"/>
            </c:ext>
          </c:extLst>
        </c:ser>
        <c:ser>
          <c:idx val="3"/>
          <c:order val="3"/>
          <c:tx>
            <c:strRef>
              <c:f>Roughness!$Z$1</c:f>
              <c:strCache>
                <c:ptCount val="1"/>
                <c:pt idx="0">
                  <c:v>Rsm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Roughness!$Z$2:$Z$5</c:f>
              <c:numCache>
                <c:formatCode>0.000</c:formatCode>
                <c:ptCount val="4"/>
                <c:pt idx="0">
                  <c:v>61.641962734551548</c:v>
                </c:pt>
                <c:pt idx="1">
                  <c:v>72.312129176831917</c:v>
                </c:pt>
                <c:pt idx="2">
                  <c:v>31.426551767213528</c:v>
                </c:pt>
                <c:pt idx="3">
                  <c:v>43.030470104357903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DF2-8633-3533D1B0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68031"/>
        <c:axId val="897290224"/>
      </c:barChart>
      <c:catAx>
        <c:axId val="12136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97290224"/>
        <c:crosses val="autoZero"/>
        <c:auto val="1"/>
        <c:lblAlgn val="ctr"/>
        <c:lblOffset val="100"/>
        <c:noMultiLvlLbl val="0"/>
      </c:catAx>
      <c:valAx>
        <c:axId val="897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3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8.xml"/><Relationship Id="rId21" Type="http://schemas.openxmlformats.org/officeDocument/2006/relationships/chart" Target="../charts/chart24.xml"/><Relationship Id="rId7" Type="http://schemas.openxmlformats.org/officeDocument/2006/relationships/chart" Target="../charts/chart12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7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4.xml"/><Relationship Id="rId5" Type="http://schemas.openxmlformats.org/officeDocument/2006/relationships/chart" Target="../charts/chart10.xml"/><Relationship Id="rId15" Type="http://schemas.openxmlformats.org/officeDocument/2006/relationships/chart" Target="../charts/chart18.xml"/><Relationship Id="rId10" Type="http://schemas.openxmlformats.org/officeDocument/2006/relationships/image" Target="../media/image2.png"/><Relationship Id="rId19" Type="http://schemas.openxmlformats.org/officeDocument/2006/relationships/chart" Target="../charts/chart22.xml"/><Relationship Id="rId4" Type="http://schemas.openxmlformats.org/officeDocument/2006/relationships/chart" Target="../charts/chart9.xml"/><Relationship Id="rId9" Type="http://schemas.openxmlformats.org/officeDocument/2006/relationships/image" Target="../media/image1.png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0</xdr:row>
      <xdr:rowOff>80962</xdr:rowOff>
    </xdr:from>
    <xdr:to>
      <xdr:col>25</xdr:col>
      <xdr:colOff>180974</xdr:colOff>
      <xdr:row>14</xdr:row>
      <xdr:rowOff>157162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46DA5D-7511-9C71-A081-AD1C8AF2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15</xdr:row>
      <xdr:rowOff>33337</xdr:rowOff>
    </xdr:from>
    <xdr:to>
      <xdr:col>21</xdr:col>
      <xdr:colOff>123825</xdr:colOff>
      <xdr:row>29</xdr:row>
      <xdr:rowOff>109537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F6A095F-8E0E-C99B-640C-B67175C8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29</xdr:row>
      <xdr:rowOff>128587</xdr:rowOff>
    </xdr:from>
    <xdr:to>
      <xdr:col>21</xdr:col>
      <xdr:colOff>123825</xdr:colOff>
      <xdr:row>44</xdr:row>
      <xdr:rowOff>14287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E77CD98-044E-7B0D-3FC8-5AF2B872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11</xdr:row>
      <xdr:rowOff>42862</xdr:rowOff>
    </xdr:from>
    <xdr:to>
      <xdr:col>18</xdr:col>
      <xdr:colOff>190500</xdr:colOff>
      <xdr:row>25</xdr:row>
      <xdr:rowOff>23812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4AF7818-9296-A40D-B9EA-5EF7D9C4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11</xdr:row>
      <xdr:rowOff>23812</xdr:rowOff>
    </xdr:from>
    <xdr:to>
      <xdr:col>25</xdr:col>
      <xdr:colOff>504825</xdr:colOff>
      <xdr:row>25</xdr:row>
      <xdr:rowOff>4762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06502B7-B955-A081-7A4A-CEFF49FA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974235</xdr:colOff>
      <xdr:row>36</xdr:row>
      <xdr:rowOff>59317</xdr:rowOff>
    </xdr:from>
    <xdr:to>
      <xdr:col>41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367229</xdr:colOff>
      <xdr:row>38</xdr:row>
      <xdr:rowOff>10098</xdr:rowOff>
    </xdr:from>
    <xdr:to>
      <xdr:col>49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34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532483</xdr:colOff>
      <xdr:row>81</xdr:row>
      <xdr:rowOff>83544</xdr:rowOff>
    </xdr:from>
    <xdr:to>
      <xdr:col>41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36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1C78-9575-4614-A3C1-2BB1DAA3C779}">
  <dimension ref="A1:M35"/>
  <sheetViews>
    <sheetView workbookViewId="0">
      <selection activeCell="B1" sqref="B1"/>
    </sheetView>
  </sheetViews>
  <sheetFormatPr defaultRowHeight="15" x14ac:dyDescent="0.25"/>
  <sheetData>
    <row r="1" spans="1:13" x14ac:dyDescent="0.25">
      <c r="B1" t="s">
        <v>1278</v>
      </c>
      <c r="C1" t="s">
        <v>1277</v>
      </c>
      <c r="D1" t="s">
        <v>1279</v>
      </c>
      <c r="E1" t="s">
        <v>1280</v>
      </c>
      <c r="F1" t="s">
        <v>1281</v>
      </c>
      <c r="G1" t="s">
        <v>1282</v>
      </c>
      <c r="H1" t="s">
        <v>1283</v>
      </c>
      <c r="I1" t="s">
        <v>1284</v>
      </c>
      <c r="J1" t="s">
        <v>1285</v>
      </c>
      <c r="K1" t="s">
        <v>1286</v>
      </c>
      <c r="L1" t="s">
        <v>1287</v>
      </c>
      <c r="M1" t="s">
        <v>1288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-1.894E-4</v>
      </c>
      <c r="C3" s="30">
        <v>-2.2863000000000001E-5</v>
      </c>
      <c r="D3">
        <v>-3.7774999999999999E-4</v>
      </c>
      <c r="E3" s="30">
        <v>-1.5034E-5</v>
      </c>
      <c r="F3">
        <v>-7.8669999999999999E-4</v>
      </c>
      <c r="G3">
        <v>8.6218000000000004E-4</v>
      </c>
      <c r="H3">
        <v>2.9972000000000001E-4</v>
      </c>
      <c r="I3">
        <v>6.2076000000000004E-4</v>
      </c>
      <c r="J3" s="30">
        <v>8.2131000000000004E-5</v>
      </c>
      <c r="K3" s="30">
        <v>-6.3250999999999995E-5</v>
      </c>
      <c r="L3">
        <v>-2.6029999999999998E-4</v>
      </c>
      <c r="M3">
        <v>-2.4322999999999999E-4</v>
      </c>
    </row>
    <row r="4" spans="1:13" x14ac:dyDescent="0.25">
      <c r="A4">
        <v>3</v>
      </c>
      <c r="B4">
        <v>-5.2371000000000004E-4</v>
      </c>
      <c r="C4">
        <v>-1.9568E-4</v>
      </c>
      <c r="D4">
        <v>-4.9390000000000002E-4</v>
      </c>
      <c r="E4">
        <v>-1.7467000000000001E-4</v>
      </c>
      <c r="F4">
        <v>-7.0962E-4</v>
      </c>
      <c r="G4">
        <v>7.3046000000000005E-4</v>
      </c>
      <c r="H4">
        <v>1.7374999999999999E-4</v>
      </c>
      <c r="I4">
        <v>4.9164E-4</v>
      </c>
      <c r="J4" s="30">
        <v>4.6198000000000001E-5</v>
      </c>
      <c r="K4">
        <v>-1.1591000000000001E-4</v>
      </c>
      <c r="L4">
        <v>-2.3975E-4</v>
      </c>
      <c r="M4">
        <v>-3.4629000000000002E-4</v>
      </c>
    </row>
    <row r="5" spans="1:13" x14ac:dyDescent="0.25">
      <c r="A5">
        <v>4</v>
      </c>
      <c r="B5">
        <v>-7.5577000000000001E-4</v>
      </c>
      <c r="C5">
        <v>-1.1561E-4</v>
      </c>
      <c r="D5">
        <v>-5.6707000000000003E-4</v>
      </c>
      <c r="E5">
        <v>-3.8865999999999998E-4</v>
      </c>
      <c r="F5">
        <v>-7.3229999999999996E-4</v>
      </c>
      <c r="G5">
        <v>6.9242000000000001E-4</v>
      </c>
      <c r="H5">
        <v>1.5304000000000001E-4</v>
      </c>
      <c r="I5">
        <v>5.0137999999999995E-4</v>
      </c>
      <c r="J5" s="30">
        <v>-9.8645000000000002E-5</v>
      </c>
      <c r="K5">
        <v>1.8006000000000001E-4</v>
      </c>
      <c r="L5">
        <v>-2.7503E-4</v>
      </c>
      <c r="M5">
        <v>-2.9335E-4</v>
      </c>
    </row>
    <row r="6" spans="1:13" x14ac:dyDescent="0.25">
      <c r="A6">
        <v>5</v>
      </c>
      <c r="B6">
        <v>-7.1577000000000001E-4</v>
      </c>
      <c r="C6">
        <v>-1.4908E-4</v>
      </c>
      <c r="D6">
        <v>-4.6656999999999997E-4</v>
      </c>
      <c r="E6">
        <v>-4.4252000000000001E-4</v>
      </c>
      <c r="F6">
        <v>-8.0661000000000003E-4</v>
      </c>
      <c r="G6">
        <v>6.5802999999999999E-4</v>
      </c>
      <c r="H6" s="30">
        <v>9.5357000000000002E-5</v>
      </c>
      <c r="I6">
        <v>5.1584999999999999E-4</v>
      </c>
      <c r="J6" s="30">
        <v>-4.9840999999999999E-5</v>
      </c>
      <c r="K6">
        <v>3.5321000000000001E-4</v>
      </c>
      <c r="L6">
        <v>-4.3729000000000001E-4</v>
      </c>
      <c r="M6">
        <v>-3.1384000000000002E-4</v>
      </c>
    </row>
    <row r="7" spans="1:13" x14ac:dyDescent="0.25">
      <c r="A7">
        <v>6</v>
      </c>
      <c r="B7">
        <v>-8.2709999999999999E-4</v>
      </c>
      <c r="C7">
        <v>-2.0160999999999999E-4</v>
      </c>
      <c r="D7">
        <v>-4.8135000000000002E-4</v>
      </c>
      <c r="E7">
        <v>-5.6446999999999997E-4</v>
      </c>
      <c r="F7">
        <v>-8.5002999999999999E-4</v>
      </c>
      <c r="G7">
        <v>6.3102000000000004E-4</v>
      </c>
      <c r="H7">
        <v>1.0986E-4</v>
      </c>
      <c r="I7">
        <v>5.4593999999999997E-4</v>
      </c>
      <c r="J7">
        <v>-1.6621E-4</v>
      </c>
      <c r="K7">
        <v>3.4625999999999998E-4</v>
      </c>
      <c r="L7">
        <v>-5.9411000000000002E-4</v>
      </c>
      <c r="M7">
        <v>-2.8006999999999999E-4</v>
      </c>
    </row>
    <row r="8" spans="1:13" x14ac:dyDescent="0.25">
      <c r="A8">
        <v>7</v>
      </c>
      <c r="B8">
        <v>-8.4356999999999998E-4</v>
      </c>
      <c r="C8">
        <v>4.6348E-4</v>
      </c>
      <c r="D8">
        <v>-3.9941999999999999E-4</v>
      </c>
      <c r="E8">
        <v>-5.8856999999999996E-4</v>
      </c>
      <c r="F8">
        <v>-8.6474000000000002E-4</v>
      </c>
      <c r="G8">
        <v>6.1109999999999995E-4</v>
      </c>
      <c r="H8" s="30">
        <v>4.5451000000000002E-5</v>
      </c>
      <c r="I8">
        <v>6.2449000000000001E-4</v>
      </c>
      <c r="J8" s="30">
        <v>-9.1260000000000004E-5</v>
      </c>
      <c r="K8">
        <v>3.5175000000000001E-4</v>
      </c>
      <c r="L8">
        <v>-6.3495000000000001E-4</v>
      </c>
      <c r="M8">
        <v>-3.0959999999999999E-4</v>
      </c>
    </row>
    <row r="9" spans="1:13" x14ac:dyDescent="0.25">
      <c r="A9">
        <v>8</v>
      </c>
      <c r="B9">
        <v>-1.0208000000000001E-3</v>
      </c>
      <c r="C9">
        <v>4.1123E-4</v>
      </c>
      <c r="D9">
        <v>-4.9092000000000005E-4</v>
      </c>
      <c r="E9">
        <v>-6.3009000000000003E-4</v>
      </c>
      <c r="F9">
        <v>-9.0558000000000001E-4</v>
      </c>
      <c r="G9">
        <v>5.9216E-4</v>
      </c>
      <c r="H9" s="30">
        <v>1.312E-5</v>
      </c>
      <c r="I9">
        <v>6.6741000000000001E-4</v>
      </c>
      <c r="J9">
        <v>-1.1551E-4</v>
      </c>
      <c r="K9">
        <v>3.4391000000000001E-4</v>
      </c>
      <c r="L9">
        <v>-7.3795999999999996E-4</v>
      </c>
      <c r="M9">
        <v>-3.1554E-4</v>
      </c>
    </row>
    <row r="10" spans="1:13" x14ac:dyDescent="0.25">
      <c r="A10">
        <v>9</v>
      </c>
      <c r="B10">
        <v>-1.031E-3</v>
      </c>
      <c r="C10">
        <v>5.3744000000000003E-4</v>
      </c>
      <c r="D10">
        <v>-5.6145999999999995E-4</v>
      </c>
      <c r="E10">
        <v>-7.0644000000000002E-4</v>
      </c>
      <c r="F10">
        <v>-9.8740999999999998E-4</v>
      </c>
      <c r="G10">
        <v>6.1176999999999998E-4</v>
      </c>
      <c r="H10" s="30">
        <v>-3.0673000000000003E-5</v>
      </c>
      <c r="I10">
        <v>5.5964999999999997E-4</v>
      </c>
      <c r="J10" s="30">
        <v>-8.5426000000000005E-5</v>
      </c>
      <c r="K10">
        <v>3.8894999999999999E-4</v>
      </c>
      <c r="L10">
        <v>-8.3277999999999998E-4</v>
      </c>
      <c r="M10">
        <v>-2.8538000000000001E-4</v>
      </c>
    </row>
    <row r="11" spans="1:13" x14ac:dyDescent="0.25">
      <c r="A11">
        <v>10</v>
      </c>
      <c r="B11">
        <v>-1.1255E-3</v>
      </c>
      <c r="C11">
        <v>5.1546000000000003E-4</v>
      </c>
      <c r="D11">
        <v>-5.7379999999999996E-4</v>
      </c>
      <c r="E11">
        <v>-7.3134000000000003E-4</v>
      </c>
      <c r="F11">
        <v>-9.9711000000000005E-4</v>
      </c>
      <c r="G11">
        <v>4.8242000000000001E-4</v>
      </c>
      <c r="H11" s="30">
        <v>-1.7703999999999999E-5</v>
      </c>
      <c r="I11">
        <v>5.9767000000000002E-4</v>
      </c>
      <c r="J11">
        <v>-1.7804E-4</v>
      </c>
      <c r="K11">
        <v>4.0535000000000001E-4</v>
      </c>
      <c r="L11">
        <v>-9.1162999999999997E-4</v>
      </c>
      <c r="M11">
        <v>-2.5427000000000002E-4</v>
      </c>
    </row>
    <row r="12" spans="1:13" x14ac:dyDescent="0.25">
      <c r="A12">
        <v>11</v>
      </c>
      <c r="B12">
        <v>-1.2206999999999999E-3</v>
      </c>
      <c r="C12">
        <v>5.6888000000000001E-4</v>
      </c>
      <c r="D12">
        <v>-5.8949999999999996E-4</v>
      </c>
      <c r="E12">
        <v>-9.0720999999999998E-4</v>
      </c>
      <c r="F12">
        <v>-1.011E-3</v>
      </c>
      <c r="G12">
        <v>5.1900999999999998E-4</v>
      </c>
      <c r="H12" s="30">
        <v>-3.0352999999999999E-5</v>
      </c>
      <c r="I12">
        <v>5.7142E-4</v>
      </c>
      <c r="J12">
        <v>-1.6019E-4</v>
      </c>
      <c r="K12">
        <v>3.1380999999999998E-4</v>
      </c>
      <c r="L12">
        <v>-8.4141000000000001E-4</v>
      </c>
      <c r="M12">
        <v>-3.9167999999999999E-4</v>
      </c>
    </row>
    <row r="13" spans="1:13" x14ac:dyDescent="0.25">
      <c r="A13">
        <v>12</v>
      </c>
      <c r="B13">
        <v>-1.3098000000000001E-3</v>
      </c>
      <c r="C13">
        <v>4.3158999999999998E-4</v>
      </c>
      <c r="D13">
        <v>-5.6450000000000001E-4</v>
      </c>
      <c r="E13">
        <v>-1.0344E-3</v>
      </c>
      <c r="F13">
        <v>-1.0170999999999999E-3</v>
      </c>
      <c r="G13">
        <v>4.1964999999999998E-4</v>
      </c>
      <c r="H13" s="30">
        <v>-4.7859999999999999E-5</v>
      </c>
      <c r="I13">
        <v>5.4266999999999998E-4</v>
      </c>
      <c r="J13">
        <v>-2.0504E-4</v>
      </c>
      <c r="K13">
        <v>3.1059000000000002E-4</v>
      </c>
      <c r="L13">
        <v>-9.7132000000000002E-4</v>
      </c>
      <c r="M13">
        <v>-4.0879000000000002E-4</v>
      </c>
    </row>
    <row r="14" spans="1:13" x14ac:dyDescent="0.25">
      <c r="A14">
        <v>13</v>
      </c>
      <c r="B14">
        <v>-1.3864000000000001E-3</v>
      </c>
      <c r="C14">
        <v>5.4810999999999998E-4</v>
      </c>
      <c r="D14">
        <v>-6.5992999999999998E-4</v>
      </c>
      <c r="E14">
        <v>-1.0815E-3</v>
      </c>
      <c r="F14">
        <v>-1.0797000000000001E-3</v>
      </c>
      <c r="G14">
        <v>3.9145E-4</v>
      </c>
      <c r="H14">
        <v>-1.0784E-4</v>
      </c>
      <c r="I14">
        <v>5.1707999999999995E-4</v>
      </c>
      <c r="J14">
        <v>-2.8965000000000002E-4</v>
      </c>
      <c r="K14">
        <v>3.0951999999999998E-4</v>
      </c>
      <c r="L14">
        <v>-9.7526999999999998E-4</v>
      </c>
      <c r="M14">
        <v>-4.1169999999999998E-4</v>
      </c>
    </row>
    <row r="15" spans="1:13" x14ac:dyDescent="0.25">
      <c r="A15">
        <v>14</v>
      </c>
      <c r="B15">
        <v>-1.3978E-3</v>
      </c>
      <c r="C15">
        <v>4.3835E-4</v>
      </c>
      <c r="D15">
        <v>-6.8212000000000004E-4</v>
      </c>
      <c r="E15">
        <v>-1.1086E-3</v>
      </c>
      <c r="F15">
        <v>-1.0712E-3</v>
      </c>
      <c r="G15">
        <v>3.3156E-4</v>
      </c>
      <c r="H15">
        <v>-1.1506E-4</v>
      </c>
      <c r="I15">
        <v>4.1685000000000002E-4</v>
      </c>
      <c r="J15">
        <v>-2.365E-4</v>
      </c>
      <c r="K15">
        <v>2.7394000000000002E-4</v>
      </c>
      <c r="L15">
        <v>-9.6703000000000002E-4</v>
      </c>
      <c r="M15">
        <v>-4.0675999999999999E-4</v>
      </c>
    </row>
    <row r="16" spans="1:13" x14ac:dyDescent="0.25">
      <c r="A16">
        <v>15</v>
      </c>
      <c r="B16">
        <v>-1.4367E-3</v>
      </c>
      <c r="C16">
        <v>3.9177E-4</v>
      </c>
      <c r="D16">
        <v>-7.0560999999999996E-4</v>
      </c>
      <c r="E16">
        <v>-1.0591000000000001E-3</v>
      </c>
      <c r="F16">
        <v>-9.9489000000000001E-4</v>
      </c>
      <c r="G16">
        <v>2.6520999999999999E-4</v>
      </c>
      <c r="H16">
        <v>-1.2710999999999999E-4</v>
      </c>
      <c r="I16">
        <v>3.9062999999999999E-4</v>
      </c>
      <c r="J16">
        <v>-2.8019999999999998E-4</v>
      </c>
      <c r="K16">
        <v>3.0755000000000002E-4</v>
      </c>
      <c r="L16">
        <v>-1.129E-3</v>
      </c>
      <c r="M16">
        <v>-4.2598000000000001E-4</v>
      </c>
    </row>
    <row r="17" spans="1:13" x14ac:dyDescent="0.25">
      <c r="A17">
        <v>16</v>
      </c>
      <c r="B17">
        <v>-1.5139000000000001E-3</v>
      </c>
      <c r="C17">
        <v>3.4986000000000001E-4</v>
      </c>
      <c r="D17">
        <v>-7.1564000000000003E-4</v>
      </c>
      <c r="E17">
        <v>-1.2015000000000001E-3</v>
      </c>
      <c r="F17">
        <v>-1.0399999999999999E-3</v>
      </c>
      <c r="G17">
        <v>3.1210999999999999E-4</v>
      </c>
      <c r="H17" s="30">
        <v>-9.2609999999999996E-5</v>
      </c>
      <c r="I17">
        <v>3.5698000000000001E-4</v>
      </c>
      <c r="J17">
        <v>-3.1805000000000001E-4</v>
      </c>
      <c r="K17">
        <v>2.9491000000000001E-4</v>
      </c>
      <c r="L17">
        <v>-1.0124000000000001E-3</v>
      </c>
      <c r="M17">
        <v>-3.4812999999999999E-4</v>
      </c>
    </row>
    <row r="18" spans="1:13" x14ac:dyDescent="0.25">
      <c r="A18">
        <v>17</v>
      </c>
      <c r="B18">
        <v>-1.5074999999999999E-3</v>
      </c>
      <c r="C18">
        <v>3.4981999999999998E-4</v>
      </c>
      <c r="D18">
        <v>-7.6225999999999996E-4</v>
      </c>
      <c r="E18">
        <v>-1.1971E-3</v>
      </c>
      <c r="F18">
        <v>-1.2462E-3</v>
      </c>
      <c r="G18">
        <v>2.3575000000000001E-4</v>
      </c>
      <c r="H18">
        <v>-1.6962999999999999E-4</v>
      </c>
      <c r="I18">
        <v>2.4923000000000002E-4</v>
      </c>
      <c r="J18">
        <v>-3.0116000000000002E-4</v>
      </c>
      <c r="K18">
        <v>3.1333000000000001E-4</v>
      </c>
      <c r="L18">
        <v>-1.0344E-3</v>
      </c>
      <c r="M18">
        <v>-4.8292000000000002E-4</v>
      </c>
    </row>
    <row r="19" spans="1:13" x14ac:dyDescent="0.25">
      <c r="A19">
        <v>18</v>
      </c>
      <c r="B19">
        <v>-1.5439E-3</v>
      </c>
      <c r="C19">
        <v>2.4339000000000001E-4</v>
      </c>
      <c r="D19">
        <v>-8.0924999999999997E-4</v>
      </c>
      <c r="E19">
        <v>-1.3179000000000001E-3</v>
      </c>
      <c r="F19">
        <v>-1.1948E-3</v>
      </c>
      <c r="G19">
        <v>2.0144E-4</v>
      </c>
      <c r="H19">
        <v>-1.2018E-4</v>
      </c>
      <c r="I19">
        <v>2.6429999999999997E-4</v>
      </c>
      <c r="J19">
        <v>-3.4938999999999999E-4</v>
      </c>
      <c r="K19">
        <v>2.3521999999999999E-4</v>
      </c>
      <c r="L19">
        <v>-1.176E-3</v>
      </c>
      <c r="M19">
        <v>-4.5608999999999998E-4</v>
      </c>
    </row>
    <row r="20" spans="1:13" x14ac:dyDescent="0.25">
      <c r="A20">
        <v>19</v>
      </c>
      <c r="B20">
        <v>-1.6363E-3</v>
      </c>
      <c r="C20">
        <v>2.3262000000000001E-4</v>
      </c>
      <c r="D20">
        <v>-8.2715999999999996E-4</v>
      </c>
      <c r="E20">
        <v>-1.3902999999999999E-3</v>
      </c>
      <c r="F20">
        <v>-1.2228E-3</v>
      </c>
      <c r="G20">
        <v>1.3844000000000001E-4</v>
      </c>
      <c r="H20">
        <v>-1.6877999999999999E-4</v>
      </c>
      <c r="I20">
        <v>1.6584999999999999E-4</v>
      </c>
      <c r="J20">
        <v>-3.4827000000000002E-4</v>
      </c>
      <c r="K20">
        <v>2.2188000000000001E-4</v>
      </c>
      <c r="L20">
        <v>-1.1807E-3</v>
      </c>
      <c r="M20">
        <v>-4.7626E-4</v>
      </c>
    </row>
    <row r="21" spans="1:13" x14ac:dyDescent="0.25">
      <c r="A21">
        <v>20</v>
      </c>
      <c r="B21">
        <v>-1.6699E-3</v>
      </c>
      <c r="C21">
        <v>1.7252000000000001E-4</v>
      </c>
      <c r="D21">
        <v>-9.7535000000000005E-4</v>
      </c>
      <c r="E21">
        <v>-1.4469999999999999E-3</v>
      </c>
      <c r="F21">
        <v>-1.3121000000000001E-3</v>
      </c>
      <c r="G21" s="30">
        <v>8.5847000000000007E-5</v>
      </c>
      <c r="H21">
        <v>-1.9943000000000001E-4</v>
      </c>
      <c r="I21" s="30">
        <v>8.9473000000000002E-5</v>
      </c>
      <c r="J21">
        <v>-3.6736000000000001E-4</v>
      </c>
      <c r="K21">
        <v>1.6606999999999999E-4</v>
      </c>
      <c r="L21">
        <v>-1.2262E-3</v>
      </c>
      <c r="M21">
        <v>-4.8411E-4</v>
      </c>
    </row>
    <row r="22" spans="1:13" x14ac:dyDescent="0.25">
      <c r="A22">
        <v>21</v>
      </c>
      <c r="B22">
        <v>-1.7164000000000001E-3</v>
      </c>
      <c r="C22">
        <v>1.0825E-4</v>
      </c>
      <c r="D22">
        <v>-9.3402999999999997E-4</v>
      </c>
      <c r="E22">
        <v>-1.4695000000000001E-3</v>
      </c>
      <c r="F22">
        <v>-1.3512999999999999E-3</v>
      </c>
      <c r="G22" s="30">
        <v>8.3257999999999995E-5</v>
      </c>
      <c r="H22">
        <v>-2.3054999999999999E-4</v>
      </c>
      <c r="I22" s="30">
        <v>2.7855E-5</v>
      </c>
      <c r="J22">
        <v>-4.3836E-4</v>
      </c>
      <c r="K22">
        <v>1.9572E-4</v>
      </c>
      <c r="L22">
        <v>-1.3165E-3</v>
      </c>
      <c r="M22">
        <v>-3.8642E-4</v>
      </c>
    </row>
    <row r="23" spans="1:13" x14ac:dyDescent="0.25">
      <c r="A23">
        <v>22</v>
      </c>
      <c r="B23">
        <v>-1.8374999999999999E-3</v>
      </c>
      <c r="C23" s="30">
        <v>1.7065999999999999E-5</v>
      </c>
      <c r="D23">
        <v>-9.4530000000000005E-4</v>
      </c>
      <c r="E23">
        <v>-1.5962000000000001E-3</v>
      </c>
      <c r="F23">
        <v>-1.3079999999999999E-3</v>
      </c>
      <c r="G23" s="30">
        <v>2.4992000000000001E-5</v>
      </c>
      <c r="H23">
        <v>-1.6495E-4</v>
      </c>
      <c r="I23" s="30">
        <v>-1.1452E-5</v>
      </c>
      <c r="J23">
        <v>-4.1114999999999999E-4</v>
      </c>
      <c r="K23">
        <v>1.5237000000000001E-4</v>
      </c>
      <c r="L23">
        <v>-1.3521E-3</v>
      </c>
      <c r="M23">
        <v>-4.4639000000000001E-4</v>
      </c>
    </row>
    <row r="24" spans="1:13" x14ac:dyDescent="0.25">
      <c r="A24">
        <v>23</v>
      </c>
      <c r="B24">
        <v>-1.8277E-3</v>
      </c>
      <c r="C24" s="30">
        <v>-3.5812999999999999E-6</v>
      </c>
      <c r="D24">
        <v>-9.3108999999999998E-4</v>
      </c>
      <c r="E24">
        <v>-1.6194E-3</v>
      </c>
      <c r="F24">
        <v>-1.4017000000000001E-3</v>
      </c>
      <c r="G24" s="30">
        <v>-8.5269999999999998E-6</v>
      </c>
      <c r="H24">
        <v>-3.0180000000000002E-4</v>
      </c>
      <c r="I24" s="30">
        <v>-1.9587000000000001E-5</v>
      </c>
      <c r="J24">
        <v>-4.8093000000000002E-4</v>
      </c>
      <c r="K24">
        <v>1.0671999999999999E-4</v>
      </c>
      <c r="L24">
        <v>-1.3588000000000001E-3</v>
      </c>
      <c r="M24">
        <v>-5.2393000000000003E-4</v>
      </c>
    </row>
    <row r="25" spans="1:13" x14ac:dyDescent="0.25">
      <c r="A25">
        <v>24</v>
      </c>
      <c r="B25">
        <v>-1.9608E-3</v>
      </c>
      <c r="C25" s="30">
        <v>-5.8248999999999997E-7</v>
      </c>
      <c r="D25">
        <v>-9.4569000000000001E-4</v>
      </c>
      <c r="E25">
        <v>-1.6777999999999999E-3</v>
      </c>
      <c r="F25">
        <v>-1.4319000000000001E-3</v>
      </c>
      <c r="G25" s="30">
        <v>-2.1514000000000001E-5</v>
      </c>
      <c r="H25">
        <v>-2.4872000000000002E-4</v>
      </c>
      <c r="I25" s="30">
        <v>-8.7445E-5</v>
      </c>
      <c r="J25">
        <v>-5.1115999999999998E-4</v>
      </c>
      <c r="K25" s="30">
        <v>6.7976000000000001E-5</v>
      </c>
      <c r="L25">
        <v>-1.4783000000000001E-3</v>
      </c>
      <c r="M25">
        <v>-4.9757999999999996E-4</v>
      </c>
    </row>
    <row r="26" spans="1:13" x14ac:dyDescent="0.25">
      <c r="A26">
        <v>25</v>
      </c>
      <c r="B26">
        <v>-2.0002000000000002E-3</v>
      </c>
      <c r="C26" s="30">
        <v>-7.2582000000000004E-5</v>
      </c>
      <c r="D26">
        <v>-9.4483999999999996E-4</v>
      </c>
      <c r="E26">
        <v>-1.7451000000000001E-3</v>
      </c>
      <c r="F26">
        <v>-1.438E-3</v>
      </c>
      <c r="G26" s="30">
        <v>-4.3032999999999999E-5</v>
      </c>
      <c r="H26">
        <v>-3.8284000000000001E-4</v>
      </c>
      <c r="I26" s="30">
        <v>-9.6238999999999998E-5</v>
      </c>
      <c r="J26">
        <v>-5.6530000000000003E-4</v>
      </c>
      <c r="K26" s="30">
        <v>3.8383000000000002E-5</v>
      </c>
      <c r="L26">
        <v>-1.4812E-3</v>
      </c>
      <c r="M26">
        <v>-5.4133000000000002E-4</v>
      </c>
    </row>
    <row r="27" spans="1:13" x14ac:dyDescent="0.25">
      <c r="A27">
        <v>26</v>
      </c>
      <c r="B27">
        <v>-2.0152999999999998E-3</v>
      </c>
      <c r="C27">
        <v>-1.5244E-4</v>
      </c>
      <c r="D27">
        <v>-1.0334999999999999E-3</v>
      </c>
      <c r="E27">
        <v>-1.8259000000000001E-3</v>
      </c>
      <c r="F27">
        <v>-1.4844000000000001E-3</v>
      </c>
      <c r="G27" s="30">
        <v>-3.3096999999999998E-5</v>
      </c>
      <c r="H27">
        <v>-4.0212000000000001E-4</v>
      </c>
      <c r="I27">
        <v>-1.7530000000000001E-4</v>
      </c>
      <c r="J27">
        <v>-5.9542000000000004E-4</v>
      </c>
      <c r="K27" s="30">
        <v>-2.5494E-5</v>
      </c>
      <c r="L27">
        <v>-1.5571999999999999E-3</v>
      </c>
      <c r="M27">
        <v>-6.2120999999999997E-4</v>
      </c>
    </row>
    <row r="28" spans="1:13" x14ac:dyDescent="0.25">
      <c r="A28">
        <v>27</v>
      </c>
      <c r="B28">
        <v>-2.1209000000000002E-3</v>
      </c>
      <c r="C28">
        <v>-2.0709999999999999E-4</v>
      </c>
      <c r="D28">
        <v>-1.0376000000000001E-3</v>
      </c>
      <c r="E28">
        <v>-1.8915E-3</v>
      </c>
      <c r="F28">
        <v>-1.5805000000000001E-3</v>
      </c>
      <c r="G28" s="30">
        <v>-5.5392000000000001E-5</v>
      </c>
      <c r="H28">
        <v>-4.1403000000000002E-4</v>
      </c>
      <c r="I28">
        <v>-1.2924E-4</v>
      </c>
      <c r="J28">
        <v>-6.4787999999999998E-4</v>
      </c>
      <c r="K28" s="30">
        <v>-2.4824000000000002E-5</v>
      </c>
      <c r="L28">
        <v>-1.6875E-3</v>
      </c>
      <c r="M28">
        <v>-6.2695000000000003E-4</v>
      </c>
    </row>
    <row r="29" spans="1:13" x14ac:dyDescent="0.25">
      <c r="A29">
        <v>28</v>
      </c>
      <c r="B29">
        <v>-2.1781999999999999E-3</v>
      </c>
      <c r="C29">
        <v>-1.0021E-4</v>
      </c>
      <c r="D29">
        <v>-1.1103E-3</v>
      </c>
      <c r="E29">
        <v>-1.9824E-3</v>
      </c>
      <c r="F29">
        <v>-1.6096999999999999E-3</v>
      </c>
      <c r="G29">
        <v>-1.166E-4</v>
      </c>
      <c r="H29">
        <v>-4.1676000000000001E-4</v>
      </c>
      <c r="I29">
        <v>-1.7817000000000001E-4</v>
      </c>
      <c r="J29">
        <v>-7.0492999999999999E-4</v>
      </c>
      <c r="K29" s="30">
        <v>-9.0674999999999995E-5</v>
      </c>
      <c r="L29">
        <v>-1.7742000000000001E-3</v>
      </c>
      <c r="M29">
        <v>-6.5003000000000001E-4</v>
      </c>
    </row>
    <row r="30" spans="1:13" x14ac:dyDescent="0.25">
      <c r="A30">
        <v>29</v>
      </c>
      <c r="B30">
        <v>-2.2098999999999999E-3</v>
      </c>
      <c r="C30">
        <v>-2.7012999999999999E-4</v>
      </c>
      <c r="D30">
        <v>-1.1122E-3</v>
      </c>
      <c r="E30">
        <v>-2.0823999999999999E-3</v>
      </c>
      <c r="F30">
        <v>-1.6998E-3</v>
      </c>
      <c r="G30">
        <v>-1.8237E-4</v>
      </c>
      <c r="H30">
        <v>-4.0979999999999999E-4</v>
      </c>
      <c r="I30">
        <v>-2.1887999999999999E-4</v>
      </c>
      <c r="J30">
        <v>-7.1341999999999998E-4</v>
      </c>
      <c r="K30" s="30">
        <v>-9.3842E-5</v>
      </c>
      <c r="L30">
        <v>-1.9886999999999999E-3</v>
      </c>
      <c r="M30">
        <v>-6.5959000000000005E-4</v>
      </c>
    </row>
    <row r="31" spans="1:13" x14ac:dyDescent="0.25">
      <c r="A31">
        <v>30</v>
      </c>
      <c r="B31">
        <v>-2.2767999999999998E-3</v>
      </c>
      <c r="C31">
        <v>-2.8617999999999997E-4</v>
      </c>
      <c r="D31">
        <v>-1.1551000000000001E-3</v>
      </c>
      <c r="E31">
        <v>-2.0902999999999998E-3</v>
      </c>
      <c r="F31">
        <v>-1.7101E-3</v>
      </c>
      <c r="G31">
        <v>-2.3793999999999999E-4</v>
      </c>
      <c r="H31">
        <v>-4.504E-4</v>
      </c>
      <c r="I31">
        <v>-1.9822000000000001E-4</v>
      </c>
      <c r="J31">
        <v>-7.6168000000000004E-4</v>
      </c>
      <c r="K31">
        <v>-1.2376999999999999E-4</v>
      </c>
      <c r="L31">
        <v>-2.0764999999999998E-3</v>
      </c>
      <c r="M31">
        <v>-7.3477000000000004E-4</v>
      </c>
    </row>
    <row r="32" spans="1:13" x14ac:dyDescent="0.25">
      <c r="A32">
        <v>31</v>
      </c>
      <c r="B32">
        <v>-2.2921E-3</v>
      </c>
      <c r="C32">
        <v>-3.2675E-4</v>
      </c>
      <c r="D32">
        <v>-1.193E-3</v>
      </c>
      <c r="E32">
        <v>-2.1808000000000001E-3</v>
      </c>
      <c r="F32">
        <v>-1.854E-3</v>
      </c>
      <c r="G32">
        <v>-2.9149999999999998E-4</v>
      </c>
      <c r="H32">
        <v>-4.8632999999999999E-4</v>
      </c>
      <c r="I32">
        <v>-2.24E-4</v>
      </c>
      <c r="J32">
        <v>-7.6501E-4</v>
      </c>
      <c r="K32">
        <v>-1.7094000000000001E-4</v>
      </c>
      <c r="L32">
        <v>-2.1513999999999999E-3</v>
      </c>
      <c r="M32">
        <v>-7.7119999999999999E-4</v>
      </c>
    </row>
    <row r="33" spans="1:13" x14ac:dyDescent="0.25">
      <c r="A33">
        <v>32</v>
      </c>
      <c r="B33">
        <v>-2.3527000000000001E-3</v>
      </c>
      <c r="C33">
        <v>-4.7347999999999997E-4</v>
      </c>
      <c r="D33">
        <v>-1.2864E-3</v>
      </c>
      <c r="E33">
        <v>-2.2656999999999998E-3</v>
      </c>
      <c r="F33">
        <v>-1.8098000000000001E-3</v>
      </c>
      <c r="G33">
        <v>-2.6739E-4</v>
      </c>
      <c r="H33">
        <v>-5.2333000000000002E-4</v>
      </c>
      <c r="I33">
        <v>-2.4832000000000001E-4</v>
      </c>
      <c r="J33">
        <v>-7.9666000000000003E-4</v>
      </c>
      <c r="K33">
        <v>-1.8720999999999999E-4</v>
      </c>
      <c r="L33">
        <v>-2.2737999999999999E-3</v>
      </c>
      <c r="M33">
        <v>-7.5040999999999997E-4</v>
      </c>
    </row>
    <row r="34" spans="1:13" x14ac:dyDescent="0.25">
      <c r="A34">
        <v>33</v>
      </c>
      <c r="B34">
        <v>-2.4185000000000001E-3</v>
      </c>
      <c r="C34">
        <v>-4.5917000000000001E-4</v>
      </c>
      <c r="D34">
        <v>-1.2982E-3</v>
      </c>
      <c r="E34">
        <v>-2.3042000000000002E-3</v>
      </c>
      <c r="F34">
        <v>-1.8867999999999999E-3</v>
      </c>
      <c r="G34">
        <v>-2.9659E-4</v>
      </c>
      <c r="H34">
        <v>-5.4651999999999999E-4</v>
      </c>
      <c r="I34">
        <v>-3.4880000000000002E-4</v>
      </c>
      <c r="J34">
        <v>-8.3370999999999998E-4</v>
      </c>
      <c r="K34">
        <v>-2.2018E-4</v>
      </c>
      <c r="L34">
        <v>-2.2623000000000001E-3</v>
      </c>
      <c r="M34">
        <v>-8.4039E-4</v>
      </c>
    </row>
    <row r="35" spans="1:13" x14ac:dyDescent="0.25">
      <c r="A35">
        <v>34</v>
      </c>
      <c r="B35">
        <v>-2.4348999999999998E-3</v>
      </c>
      <c r="C35">
        <v>-3.6226999999999999E-4</v>
      </c>
      <c r="D35">
        <v>-1.2925E-3</v>
      </c>
      <c r="E35">
        <v>-2.3690999999999999E-3</v>
      </c>
      <c r="F35">
        <v>-1.9009999999999999E-3</v>
      </c>
      <c r="G35">
        <v>-2.7412999999999998E-4</v>
      </c>
      <c r="H35">
        <v>-6.2352000000000002E-4</v>
      </c>
      <c r="I35">
        <v>-3.4893000000000001E-4</v>
      </c>
      <c r="J35">
        <v>-8.4716999999999995E-4</v>
      </c>
      <c r="K35">
        <v>-2.1488E-4</v>
      </c>
      <c r="L35">
        <v>-2.3048000000000001E-3</v>
      </c>
      <c r="M35">
        <v>-8.5658999999999996E-4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5" x14ac:dyDescent="0.25"/>
  <sheetData>
    <row r="1" spans="1:2" x14ac:dyDescent="0.25">
      <c r="A1">
        <v>0.97</v>
      </c>
      <c r="B1">
        <v>1.05</v>
      </c>
    </row>
    <row r="2" spans="1:2" x14ac:dyDescent="0.25">
      <c r="A2">
        <v>1.02</v>
      </c>
      <c r="B2">
        <v>1.03</v>
      </c>
    </row>
    <row r="3" spans="1:2" x14ac:dyDescent="0.25">
      <c r="A3">
        <v>0.93</v>
      </c>
      <c r="B3">
        <v>1.1000000000000001</v>
      </c>
    </row>
    <row r="4" spans="1:2" x14ac:dyDescent="0.25">
      <c r="A4">
        <v>0.96</v>
      </c>
      <c r="B4">
        <v>1.01</v>
      </c>
    </row>
    <row r="5" spans="1:2" x14ac:dyDescent="0.25">
      <c r="A5">
        <v>0.99</v>
      </c>
      <c r="B5">
        <v>1.04</v>
      </c>
    </row>
    <row r="6" spans="1:2" x14ac:dyDescent="0.25">
      <c r="A6">
        <v>0.88</v>
      </c>
      <c r="B6">
        <v>0.99</v>
      </c>
    </row>
    <row r="7" spans="1:2" x14ac:dyDescent="0.25">
      <c r="A7">
        <v>0.95</v>
      </c>
      <c r="B7">
        <v>1.1299999999999999</v>
      </c>
    </row>
    <row r="8" spans="1:2" x14ac:dyDescent="0.25">
      <c r="A8">
        <v>1.08</v>
      </c>
      <c r="B8">
        <v>1.1100000000000001</v>
      </c>
    </row>
    <row r="9" spans="1:2" x14ac:dyDescent="0.25">
      <c r="A9">
        <v>0.97</v>
      </c>
      <c r="B9">
        <v>1.1499999999999999</v>
      </c>
    </row>
    <row r="10" spans="1:2" x14ac:dyDescent="0.25">
      <c r="A10">
        <v>0.9</v>
      </c>
      <c r="B10">
        <v>1.05</v>
      </c>
    </row>
    <row r="11" spans="1:2" x14ac:dyDescent="0.25">
      <c r="A11">
        <v>0.85</v>
      </c>
      <c r="B11">
        <v>1.02</v>
      </c>
    </row>
    <row r="12" spans="1:2" x14ac:dyDescent="0.25">
      <c r="A12">
        <v>0.96</v>
      </c>
      <c r="B12">
        <v>0.9</v>
      </c>
    </row>
    <row r="13" spans="1:2" x14ac:dyDescent="0.25">
      <c r="A13">
        <v>0.96</v>
      </c>
      <c r="B13">
        <v>1.01</v>
      </c>
    </row>
    <row r="14" spans="1:2" x14ac:dyDescent="0.25">
      <c r="A14">
        <v>0.93</v>
      </c>
      <c r="B14">
        <v>1.02</v>
      </c>
    </row>
    <row r="15" spans="1:2" x14ac:dyDescent="0.25">
      <c r="A15">
        <v>0.98</v>
      </c>
      <c r="B15">
        <v>0.94</v>
      </c>
    </row>
    <row r="17" spans="1:2" x14ac:dyDescent="0.25">
      <c r="A17">
        <f>AVERAGE(A1:A15)</f>
        <v>0.95533333333333348</v>
      </c>
      <c r="B17">
        <f>AVERAGE(B1:B15)</f>
        <v>1.0366666666666666</v>
      </c>
    </row>
    <row r="18" spans="1:2" x14ac:dyDescent="0.25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5" x14ac:dyDescent="0.25"/>
  <sheetData>
    <row r="1" spans="1:2" x14ac:dyDescent="0.25">
      <c r="A1">
        <v>14.91</v>
      </c>
      <c r="B1">
        <v>2.4300000000000002</v>
      </c>
    </row>
    <row r="2" spans="1:2" x14ac:dyDescent="0.25">
      <c r="A2">
        <v>15.11</v>
      </c>
      <c r="B2">
        <v>2.61</v>
      </c>
    </row>
    <row r="3" spans="1:2" x14ac:dyDescent="0.25">
      <c r="A3">
        <v>15.24</v>
      </c>
      <c r="B3">
        <v>2.52</v>
      </c>
    </row>
    <row r="4" spans="1:2" x14ac:dyDescent="0.25">
      <c r="A4">
        <v>15.19</v>
      </c>
      <c r="B4">
        <v>2.56</v>
      </c>
    </row>
    <row r="5" spans="1:2" x14ac:dyDescent="0.25">
      <c r="A5">
        <v>15.01</v>
      </c>
      <c r="B5">
        <v>2.61</v>
      </c>
    </row>
    <row r="7" spans="1:2" x14ac:dyDescent="0.25">
      <c r="A7">
        <v>15.22</v>
      </c>
      <c r="B7">
        <v>2.4900000000000002</v>
      </c>
    </row>
    <row r="8" spans="1:2" x14ac:dyDescent="0.25">
      <c r="A8">
        <v>15.26</v>
      </c>
      <c r="B8">
        <v>2.4900000000000002</v>
      </c>
    </row>
    <row r="9" spans="1:2" x14ac:dyDescent="0.25">
      <c r="A9">
        <v>15.27</v>
      </c>
      <c r="B9">
        <v>2.5</v>
      </c>
    </row>
    <row r="10" spans="1:2" x14ac:dyDescent="0.25">
      <c r="A10">
        <v>14.98</v>
      </c>
      <c r="B10">
        <v>2.56</v>
      </c>
    </row>
    <row r="11" spans="1:2" x14ac:dyDescent="0.25">
      <c r="A11">
        <v>14.96</v>
      </c>
      <c r="B11">
        <v>2.5299999999999998</v>
      </c>
    </row>
    <row r="13" spans="1:2" x14ac:dyDescent="0.25">
      <c r="A13">
        <v>15.18</v>
      </c>
      <c r="B13">
        <v>2.54</v>
      </c>
    </row>
    <row r="14" spans="1:2" x14ac:dyDescent="0.25">
      <c r="A14">
        <v>15.08</v>
      </c>
      <c r="B14">
        <v>2.54</v>
      </c>
    </row>
    <row r="15" spans="1:2" x14ac:dyDescent="0.25">
      <c r="A15">
        <v>15.18</v>
      </c>
      <c r="B15">
        <v>2.54</v>
      </c>
    </row>
    <row r="16" spans="1:2" x14ac:dyDescent="0.25">
      <c r="A16">
        <v>15.19</v>
      </c>
      <c r="B16">
        <v>2.52</v>
      </c>
    </row>
    <row r="17" spans="1:2" x14ac:dyDescent="0.25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A43-1E5C-4A98-B624-FA9D349A1B6E}">
  <dimension ref="A1:Z29"/>
  <sheetViews>
    <sheetView workbookViewId="0">
      <selection activeCell="K9" sqref="K9"/>
    </sheetView>
  </sheetViews>
  <sheetFormatPr defaultRowHeight="15" x14ac:dyDescent="0.25"/>
  <cols>
    <col min="19" max="19" width="9.140625" customWidth="1"/>
    <col min="20" max="20" width="9.85546875" customWidth="1"/>
  </cols>
  <sheetData>
    <row r="1" spans="1:26" ht="15.75" thickBot="1" x14ac:dyDescent="0.3">
      <c r="A1" s="36" t="s">
        <v>1289</v>
      </c>
      <c r="B1" s="36" t="s">
        <v>1290</v>
      </c>
      <c r="D1" s="36" t="s">
        <v>1291</v>
      </c>
      <c r="F1" s="36" t="s">
        <v>1292</v>
      </c>
      <c r="H1" s="36" t="s">
        <v>1293</v>
      </c>
      <c r="L1" s="41" t="s">
        <v>1289</v>
      </c>
      <c r="M1" s="41" t="s">
        <v>1290</v>
      </c>
      <c r="N1" s="41" t="s">
        <v>1291</v>
      </c>
      <c r="O1" s="41" t="s">
        <v>1292</v>
      </c>
      <c r="P1" s="41" t="s">
        <v>1293</v>
      </c>
      <c r="V1" s="41" t="s">
        <v>1289</v>
      </c>
      <c r="W1" s="41" t="s">
        <v>1290</v>
      </c>
      <c r="X1" s="41" t="s">
        <v>1291</v>
      </c>
      <c r="Y1" s="41" t="s">
        <v>1292</v>
      </c>
      <c r="Z1" s="41" t="s">
        <v>1293</v>
      </c>
    </row>
    <row r="2" spans="1:26" ht="16.5" thickBot="1" x14ac:dyDescent="0.3">
      <c r="A2" t="s">
        <v>1294</v>
      </c>
      <c r="B2" s="37">
        <v>19.2688720181512</v>
      </c>
      <c r="C2" s="38">
        <v>2.3397080773946199</v>
      </c>
      <c r="D2" s="37">
        <v>89.944627903664696</v>
      </c>
      <c r="E2" s="37">
        <v>17.6259384112033</v>
      </c>
      <c r="F2" s="37">
        <v>94.447898761139598</v>
      </c>
      <c r="G2" s="37">
        <v>25.127260293462101</v>
      </c>
      <c r="H2" s="37">
        <v>87.317304299354007</v>
      </c>
      <c r="I2" s="37">
        <v>28.372889046912402</v>
      </c>
      <c r="L2" s="42" t="s">
        <v>1297</v>
      </c>
      <c r="M2" s="43">
        <f>AVERAGE(B24:B30)</f>
        <v>12.026841854981525</v>
      </c>
      <c r="N2" s="43">
        <f>AVERAGE(D24:D30)</f>
        <v>52.327191583235532</v>
      </c>
      <c r="O2" s="43">
        <f>AVERAGE(F24:F30)</f>
        <v>63.013009640473534</v>
      </c>
      <c r="P2" s="43">
        <f>AVERAGE(H24:H30)</f>
        <v>83.967000057652228</v>
      </c>
      <c r="Q2" s="42"/>
      <c r="R2" s="42"/>
      <c r="S2" s="42"/>
      <c r="T2" s="42"/>
      <c r="U2" s="42"/>
      <c r="V2" s="42" t="s">
        <v>1297</v>
      </c>
      <c r="W2" s="43">
        <f>AVERAGE(C24:C30)</f>
        <v>0.36402625663959332</v>
      </c>
      <c r="X2" s="43">
        <f>AVERAGE(E24:E30)</f>
        <v>2.8286135697805332</v>
      </c>
      <c r="Y2" s="43">
        <f>AVERAGE(G24:G30)</f>
        <v>4.0913511328968051</v>
      </c>
      <c r="Z2" s="43">
        <f>AVERAGE(I24:I30)</f>
        <v>61.641962734551548</v>
      </c>
    </row>
    <row r="3" spans="1:26" ht="15.75" thickBot="1" x14ac:dyDescent="0.3">
      <c r="B3" s="38">
        <v>17.946914539029098</v>
      </c>
      <c r="C3" s="38">
        <v>2.0441768744484099</v>
      </c>
      <c r="D3" s="38">
        <v>75.414301061956706</v>
      </c>
      <c r="E3" s="38">
        <v>13.252748280010399</v>
      </c>
      <c r="F3" s="38">
        <v>85.58382641307</v>
      </c>
      <c r="G3" s="38">
        <v>24.2941242132277</v>
      </c>
      <c r="H3" s="38">
        <v>83.862303050099001</v>
      </c>
      <c r="I3" s="38"/>
      <c r="L3" s="42" t="s">
        <v>1294</v>
      </c>
      <c r="M3" s="43">
        <f>AVERAGE(B2:B8)</f>
        <v>15.254425041662232</v>
      </c>
      <c r="N3" s="43">
        <f>AVERAGE(D2:D8)</f>
        <v>61.553235249604114</v>
      </c>
      <c r="O3" s="43">
        <f>AVERAGE(F2:F8)</f>
        <v>68.742426958431722</v>
      </c>
      <c r="P3" s="43">
        <f>AVERAGE(H2:H8)</f>
        <v>78.993892198876026</v>
      </c>
      <c r="Q3" s="42"/>
      <c r="R3" s="42"/>
      <c r="S3" s="42"/>
      <c r="T3" s="42"/>
      <c r="U3" s="42"/>
      <c r="V3" s="42" t="s">
        <v>1294</v>
      </c>
      <c r="W3" s="43">
        <f>AVERAGE(C2:C8)</f>
        <v>1.7776253521864587</v>
      </c>
      <c r="X3" s="43">
        <f>AVERAGE(E2:E8)</f>
        <v>10.731878947153735</v>
      </c>
      <c r="Y3" s="43">
        <f>AVERAGE(G2:G8)</f>
        <v>16.522522497760168</v>
      </c>
      <c r="Z3" s="43">
        <f>AVERAGE(I2:I8)</f>
        <v>72.312129176831917</v>
      </c>
    </row>
    <row r="4" spans="1:26" ht="15.75" thickBot="1" x14ac:dyDescent="0.3">
      <c r="B4" s="38">
        <v>13.103482703309799</v>
      </c>
      <c r="C4" s="38">
        <v>1.9173243024626001</v>
      </c>
      <c r="D4" s="38">
        <v>53.783734577359198</v>
      </c>
      <c r="E4" s="38">
        <v>12.515624164412699</v>
      </c>
      <c r="F4" s="38">
        <v>57.170479200914102</v>
      </c>
      <c r="G4" s="38">
        <v>18.905065552975799</v>
      </c>
      <c r="H4" s="38">
        <v>51.1968366935061</v>
      </c>
      <c r="I4" s="38">
        <v>73.183208279674403</v>
      </c>
      <c r="L4" s="42" t="s">
        <v>1295</v>
      </c>
      <c r="M4" s="43">
        <f>AVERAGE(B17:B22)</f>
        <v>11.389409795678853</v>
      </c>
      <c r="N4" s="43">
        <f>AVERAGE(D17:D23)</f>
        <v>52.721749149592149</v>
      </c>
      <c r="O4" s="43">
        <f>AVERAGE(F17:F23)</f>
        <v>58.116954519202871</v>
      </c>
      <c r="P4" s="43">
        <f>AVERAGE(H17:H23)</f>
        <v>122.94046111932455</v>
      </c>
      <c r="Q4" s="42"/>
      <c r="R4" s="42"/>
      <c r="S4" s="42"/>
      <c r="T4" s="42"/>
      <c r="U4" s="42"/>
      <c r="V4" s="42" t="s">
        <v>1295</v>
      </c>
      <c r="W4" s="43">
        <f>AVERAGE(C17:C23)</f>
        <v>0.41836324331743596</v>
      </c>
      <c r="X4" s="43">
        <f>AVERAGE(E17:E23)</f>
        <v>2.4267826327791044</v>
      </c>
      <c r="Y4" s="43">
        <f>AVERAGE(G17:G23)</f>
        <v>4.8491246421596683</v>
      </c>
      <c r="Z4" s="43">
        <f>AVERAGE(I17:I23)</f>
        <v>31.426551767213528</v>
      </c>
    </row>
    <row r="5" spans="1:26" ht="16.5" thickBot="1" x14ac:dyDescent="0.3">
      <c r="B5" s="37">
        <v>15.3389143697775</v>
      </c>
      <c r="C5" s="37">
        <v>0.80902815206232004</v>
      </c>
      <c r="D5" s="37">
        <v>59.151277852300403</v>
      </c>
      <c r="E5" s="37">
        <v>4.3180761727416002</v>
      </c>
      <c r="F5" s="37">
        <v>69.594232095124894</v>
      </c>
      <c r="G5" s="37">
        <v>4.7148723615881298</v>
      </c>
      <c r="H5" s="37">
        <v>100.50912725105501</v>
      </c>
      <c r="I5" s="37">
        <v>41.711287809187802</v>
      </c>
      <c r="L5" s="42" t="s">
        <v>1296</v>
      </c>
      <c r="M5" s="43">
        <f>AVERAGE(B10:B16)</f>
        <v>11.378455895679366</v>
      </c>
      <c r="N5" s="43">
        <f>AVERAGE(D10:D16)</f>
        <v>54.839132574889369</v>
      </c>
      <c r="O5" s="43">
        <f>AVERAGE(F10:F16)</f>
        <v>64.94559206957301</v>
      </c>
      <c r="P5" s="43">
        <f>AVERAGE(H10:H16)</f>
        <v>133.17459360764789</v>
      </c>
      <c r="Q5" s="42"/>
      <c r="R5" s="42"/>
      <c r="S5" s="42"/>
      <c r="T5" s="42"/>
      <c r="U5" s="42"/>
      <c r="V5" s="42" t="s">
        <v>1296</v>
      </c>
      <c r="W5" s="43">
        <f>AVERAGE(C10:C16)</f>
        <v>0.38757968469842535</v>
      </c>
      <c r="X5" s="43">
        <f>AVERAGE(E10:E16)</f>
        <v>2.0923051790277434</v>
      </c>
      <c r="Y5" s="43">
        <f>AVERAGE(G10:G16)</f>
        <v>4.2551307216027769</v>
      </c>
      <c r="Z5" s="43">
        <f>AVERAGE(I10:I16)</f>
        <v>43.030470104357903</v>
      </c>
    </row>
    <row r="6" spans="1:26" ht="15.75" thickBot="1" x14ac:dyDescent="0.3">
      <c r="B6" s="38">
        <v>15.7566651140439</v>
      </c>
      <c r="C6" s="38">
        <v>2.3362381036489799</v>
      </c>
      <c r="D6" s="38">
        <v>58.797980710894301</v>
      </c>
      <c r="E6" s="38">
        <v>10.7177409083626</v>
      </c>
      <c r="F6" s="38">
        <v>69.318384477210202</v>
      </c>
      <c r="G6" s="38">
        <v>13.794502800488001</v>
      </c>
      <c r="H6" s="38">
        <v>47.113653398932001</v>
      </c>
      <c r="I6" s="38">
        <v>76.952300551589005</v>
      </c>
    </row>
    <row r="7" spans="1:26" ht="15.75" thickBot="1" x14ac:dyDescent="0.3">
      <c r="B7" s="38">
        <v>10.1117015056619</v>
      </c>
      <c r="C7" s="38">
        <v>2.6384335206370202</v>
      </c>
      <c r="D7" s="38">
        <v>32.227489391449403</v>
      </c>
      <c r="E7" s="38">
        <v>14.8841008912511</v>
      </c>
      <c r="F7" s="38">
        <v>36.339740803131598</v>
      </c>
      <c r="G7" s="38">
        <v>26.354057034619501</v>
      </c>
      <c r="H7" s="38">
        <v>103.96412850031</v>
      </c>
      <c r="I7" s="38">
        <v>141.340960196796</v>
      </c>
      <c r="M7" s="3">
        <f>AVERAGE(M2:M5)</f>
        <v>12.512283147000494</v>
      </c>
      <c r="N7" s="3">
        <f t="shared" ref="N7:Z7" si="0">AVERAGE(N2:N5)</f>
        <v>55.360327139330288</v>
      </c>
      <c r="O7" s="3">
        <f t="shared" si="0"/>
        <v>63.704495796920284</v>
      </c>
      <c r="P7" s="3">
        <f t="shared" si="0"/>
        <v>104.76898674587517</v>
      </c>
      <c r="Q7" s="3"/>
      <c r="R7" s="3"/>
      <c r="S7" s="3"/>
      <c r="T7" s="3"/>
      <c r="U7" s="3"/>
      <c r="V7" s="3"/>
      <c r="W7" s="3">
        <f t="shared" si="0"/>
        <v>0.7368986342104783</v>
      </c>
      <c r="X7" s="3">
        <f t="shared" si="0"/>
        <v>4.519895082185279</v>
      </c>
      <c r="Y7" s="3">
        <f t="shared" si="0"/>
        <v>7.4295322486048541</v>
      </c>
      <c r="Z7" s="3">
        <f t="shared" si="0"/>
        <v>52.102778445738728</v>
      </c>
    </row>
    <row r="8" spans="1:26" ht="15.75" thickBot="1" x14ac:dyDescent="0.3">
      <c r="B8" s="39"/>
      <c r="C8" s="38">
        <v>0.35846843465126199</v>
      </c>
      <c r="E8" s="38">
        <v>1.80892380209446</v>
      </c>
      <c r="G8" s="38">
        <v>2.4677752279599399</v>
      </c>
      <c r="I8" s="38"/>
    </row>
    <row r="9" spans="1:26" ht="15.75" thickBot="1" x14ac:dyDescent="0.3">
      <c r="A9" s="40"/>
      <c r="B9" s="40"/>
      <c r="C9" s="40"/>
      <c r="D9" s="40"/>
      <c r="E9" s="40"/>
      <c r="F9" s="40"/>
      <c r="G9" s="40"/>
      <c r="H9" s="40"/>
      <c r="I9" s="40"/>
    </row>
    <row r="10" spans="1:26" ht="16.5" thickBot="1" x14ac:dyDescent="0.3">
      <c r="A10" t="s">
        <v>1296</v>
      </c>
      <c r="B10" s="37">
        <v>11.6743238516785</v>
      </c>
      <c r="C10" s="37">
        <v>0.24867948727019201</v>
      </c>
      <c r="D10" s="37">
        <v>54.943589396380297</v>
      </c>
      <c r="E10" s="37">
        <v>1.59410192796991</v>
      </c>
      <c r="F10" s="37">
        <v>63.663463190403697</v>
      </c>
      <c r="G10" s="37">
        <v>3.4166813183312899</v>
      </c>
      <c r="H10" s="37">
        <v>133.48868463030701</v>
      </c>
      <c r="I10" s="37">
        <v>43.030470104357903</v>
      </c>
    </row>
    <row r="11" spans="1:26" ht="15.75" thickBot="1" x14ac:dyDescent="0.3">
      <c r="B11" s="38">
        <v>11.3408059147602</v>
      </c>
      <c r="C11" s="38">
        <v>0.66737452879095105</v>
      </c>
      <c r="D11" s="38">
        <v>56.494720792432503</v>
      </c>
      <c r="E11" s="38">
        <v>2.9734248881935801</v>
      </c>
      <c r="F11" s="38">
        <v>68.172224856496101</v>
      </c>
      <c r="G11" s="38">
        <v>6.3344852417160604</v>
      </c>
      <c r="H11" s="38">
        <v>75.067754415631697</v>
      </c>
      <c r="I11" s="38"/>
    </row>
    <row r="12" spans="1:26" ht="15.75" thickBot="1" x14ac:dyDescent="0.3">
      <c r="B12" s="38">
        <v>11.120237920599401</v>
      </c>
      <c r="C12" s="38">
        <v>0.246685038034133</v>
      </c>
      <c r="D12" s="38">
        <v>53.079087535855301</v>
      </c>
      <c r="E12" s="38">
        <v>1.70938872091974</v>
      </c>
      <c r="F12" s="38">
        <v>63.001088161819197</v>
      </c>
      <c r="G12" s="38">
        <v>3.0142256047609801</v>
      </c>
      <c r="H12" s="38">
        <v>190.967341777005</v>
      </c>
      <c r="I12" s="38"/>
    </row>
    <row r="16" spans="1:26" s="40" customFormat="1" ht="15.75" thickBot="1" x14ac:dyDescent="0.3">
      <c r="J16"/>
      <c r="K16"/>
      <c r="L16"/>
      <c r="M16"/>
      <c r="N16"/>
      <c r="O16"/>
      <c r="P16"/>
      <c r="Q16"/>
      <c r="R16"/>
      <c r="S16"/>
      <c r="T16"/>
    </row>
    <row r="17" spans="1:9" ht="16.5" thickBot="1" x14ac:dyDescent="0.3">
      <c r="A17" t="s">
        <v>1295</v>
      </c>
      <c r="B17" s="37">
        <v>11.945574901894201</v>
      </c>
      <c r="C17" s="37">
        <v>0.13365384649108999</v>
      </c>
      <c r="D17" s="37">
        <v>53.156309417828901</v>
      </c>
      <c r="E17" s="37">
        <v>0.66196734597254603</v>
      </c>
      <c r="F17" s="37">
        <v>57.008760449649003</v>
      </c>
      <c r="G17" s="37">
        <v>0.97029604301151196</v>
      </c>
      <c r="H17" s="37">
        <v>55.594111010739802</v>
      </c>
      <c r="I17" s="37">
        <v>20.101825450210999</v>
      </c>
    </row>
    <row r="18" spans="1:9" ht="15.75" thickBot="1" x14ac:dyDescent="0.3">
      <c r="B18" s="38">
        <v>9.9615505332483103</v>
      </c>
      <c r="C18" s="38">
        <v>0.25929852440373502</v>
      </c>
      <c r="D18" s="38">
        <v>51.934045837452203</v>
      </c>
      <c r="E18" s="38">
        <v>1.60795073186987</v>
      </c>
      <c r="F18" s="38">
        <v>53.8392740585818</v>
      </c>
      <c r="G18" s="38">
        <v>2.7760633941286099</v>
      </c>
      <c r="H18" s="38">
        <v>59.206157771324598</v>
      </c>
      <c r="I18" s="38"/>
    </row>
    <row r="19" spans="1:9" ht="15.75" thickBot="1" x14ac:dyDescent="0.3">
      <c r="B19" s="38">
        <v>10.8783081260058</v>
      </c>
      <c r="C19" s="38">
        <v>0.59026317614614998</v>
      </c>
      <c r="D19" s="38">
        <v>49.520462058480497</v>
      </c>
      <c r="E19" s="38">
        <v>5.0050920031880803</v>
      </c>
      <c r="F19" s="38">
        <v>52.179382650149797</v>
      </c>
      <c r="G19" s="38">
        <v>8.3834462212816998</v>
      </c>
      <c r="H19" s="38">
        <v>104.27821952297001</v>
      </c>
      <c r="I19" s="38">
        <v>24.027963233455299</v>
      </c>
    </row>
    <row r="20" spans="1:9" x14ac:dyDescent="0.25">
      <c r="B20" s="39">
        <v>12.2408851028089</v>
      </c>
      <c r="C20" s="39">
        <v>0.56204958304446095</v>
      </c>
      <c r="D20" s="39">
        <v>55.5532242613628</v>
      </c>
      <c r="E20" s="39">
        <v>2.57101678574484</v>
      </c>
      <c r="F20" s="39">
        <v>64.181204859127106</v>
      </c>
      <c r="G20" s="39">
        <v>3.9779575675205199</v>
      </c>
      <c r="H20" s="39">
        <v>129.09141031307399</v>
      </c>
      <c r="I20" s="39"/>
    </row>
    <row r="21" spans="1:9" x14ac:dyDescent="0.25">
      <c r="B21" s="39">
        <v>11.9858423791683</v>
      </c>
      <c r="C21" s="39">
        <v>0.53444246091891201</v>
      </c>
      <c r="D21" s="39">
        <v>54.897908093660803</v>
      </c>
      <c r="E21" s="39">
        <v>3.4754787168863501</v>
      </c>
      <c r="F21" s="39">
        <v>63.234869690432703</v>
      </c>
      <c r="G21" s="39">
        <v>7.2733813629296202</v>
      </c>
      <c r="H21" s="39">
        <v>194.42234302625999</v>
      </c>
      <c r="I21" s="39">
        <v>50.149866617974297</v>
      </c>
    </row>
    <row r="22" spans="1:9" x14ac:dyDescent="0.25">
      <c r="B22" s="39">
        <v>11.324297730947601</v>
      </c>
      <c r="C22" s="39">
        <v>0.43047186890026801</v>
      </c>
      <c r="D22" s="39">
        <v>51.268545228767699</v>
      </c>
      <c r="E22" s="39">
        <v>1.23919021301294</v>
      </c>
      <c r="F22" s="39">
        <v>58.2582354072768</v>
      </c>
      <c r="G22" s="39">
        <v>5.7136032640860499</v>
      </c>
      <c r="H22" s="39">
        <v>195.05052507157899</v>
      </c>
      <c r="I22" s="39"/>
    </row>
    <row r="23" spans="1:9" ht="15.75" thickBot="1" x14ac:dyDescent="0.3">
      <c r="A23" s="40"/>
      <c r="B23" s="40"/>
      <c r="C23" s="40"/>
      <c r="D23" s="40"/>
      <c r="E23" s="40"/>
      <c r="F23" s="40"/>
      <c r="G23" s="40"/>
      <c r="H23" s="40"/>
      <c r="I23" s="40"/>
    </row>
    <row r="24" spans="1:9" ht="16.5" thickBot="1" x14ac:dyDescent="0.3">
      <c r="A24" t="s">
        <v>1297</v>
      </c>
      <c r="B24" s="37">
        <v>10.593376868214399</v>
      </c>
      <c r="C24" s="37">
        <v>0.24974991357722801</v>
      </c>
      <c r="D24" s="37">
        <v>44.942933955052098</v>
      </c>
      <c r="E24" s="37">
        <v>2.0456898199465101</v>
      </c>
      <c r="F24" s="37">
        <v>60.278000238856599</v>
      </c>
      <c r="G24" s="37">
        <v>2.9682558171772899</v>
      </c>
      <c r="H24" s="37">
        <v>87.9454863446731</v>
      </c>
      <c r="I24" s="37">
        <v>35.649331071858597</v>
      </c>
    </row>
    <row r="25" spans="1:9" ht="15.75" thickBot="1" x14ac:dyDescent="0.3">
      <c r="B25" s="38">
        <v>9.6151018692288392</v>
      </c>
      <c r="C25" s="38">
        <v>0.24525812337246999</v>
      </c>
      <c r="D25" s="38">
        <v>43.9802563927243</v>
      </c>
      <c r="E25" s="38">
        <v>2.1162308482205301</v>
      </c>
      <c r="F25" s="38">
        <v>59.896248791726599</v>
      </c>
      <c r="G25" s="38">
        <v>3.5436493027065299</v>
      </c>
      <c r="H25" s="38">
        <v>43.9727431723366</v>
      </c>
      <c r="I25" s="38">
        <v>144.481870423392</v>
      </c>
    </row>
    <row r="26" spans="1:9" ht="15.75" thickBot="1" x14ac:dyDescent="0.3">
      <c r="B26" s="38">
        <v>10.5562690239553</v>
      </c>
      <c r="C26" s="38">
        <v>1.0146094907568799</v>
      </c>
      <c r="D26" s="38">
        <v>54.010913981806198</v>
      </c>
      <c r="E26" s="38">
        <v>7.6709910354451303</v>
      </c>
      <c r="F26" s="38">
        <v>63.993161061288198</v>
      </c>
      <c r="G26" s="38">
        <v>10.6171163339482</v>
      </c>
      <c r="H26" s="38">
        <v>75.067754415631697</v>
      </c>
      <c r="I26" s="38">
        <v>21.459396648150602</v>
      </c>
    </row>
    <row r="27" spans="1:9" ht="16.5" thickBot="1" x14ac:dyDescent="0.3">
      <c r="B27" s="37">
        <v>13.9028659016364</v>
      </c>
      <c r="C27" s="37">
        <v>0.166332698629931</v>
      </c>
      <c r="D27" s="37">
        <v>58.102915040605502</v>
      </c>
      <c r="E27" s="37">
        <v>1.1347847802415301</v>
      </c>
      <c r="F27" s="37">
        <v>65.604745107713597</v>
      </c>
      <c r="G27" s="37">
        <v>1.8805618990745101</v>
      </c>
      <c r="H27" s="37">
        <v>95.169579865842707</v>
      </c>
      <c r="I27" s="37">
        <v>76.952300551589005</v>
      </c>
    </row>
    <row r="28" spans="1:9" ht="15.75" thickBot="1" x14ac:dyDescent="0.3">
      <c r="B28" s="38">
        <v>13.8032581837258</v>
      </c>
      <c r="C28" s="38">
        <v>0.31158755682251799</v>
      </c>
      <c r="D28" s="38">
        <v>55.892448854093402</v>
      </c>
      <c r="E28" s="38">
        <v>2.49631159517148</v>
      </c>
      <c r="F28" s="38">
        <v>62.458296398862103</v>
      </c>
      <c r="G28" s="38">
        <v>3.2968936607774801</v>
      </c>
      <c r="H28" s="38">
        <v>98.938672137757294</v>
      </c>
      <c r="I28" s="38">
        <v>31.212795376792499</v>
      </c>
    </row>
    <row r="29" spans="1:9" ht="15.75" thickBot="1" x14ac:dyDescent="0.3">
      <c r="B29" s="38">
        <v>13.690179283128399</v>
      </c>
      <c r="C29" s="38">
        <v>0.19661975667853299</v>
      </c>
      <c r="D29" s="38">
        <v>57.033681275131698</v>
      </c>
      <c r="E29" s="38">
        <v>1.50767333965802</v>
      </c>
      <c r="F29" s="38">
        <v>65.8476062443941</v>
      </c>
      <c r="G29" s="38">
        <v>2.24162978369682</v>
      </c>
      <c r="H29" s="38">
        <v>102.707764409672</v>
      </c>
      <c r="I29" s="38">
        <v>60.096082335526603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5" x14ac:dyDescent="0.25"/>
  <sheetData>
    <row r="1" spans="1:112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78</v>
      </c>
      <c r="CN1" t="s">
        <v>79</v>
      </c>
      <c r="CO1" t="s">
        <v>80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81</v>
      </c>
      <c r="CN2" t="s">
        <v>82</v>
      </c>
      <c r="CO2" t="s">
        <v>83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84</v>
      </c>
      <c r="CN3" t="s">
        <v>85</v>
      </c>
      <c r="CO3" t="s">
        <v>86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87</v>
      </c>
      <c r="CN4" t="s">
        <v>88</v>
      </c>
      <c r="CO4" t="s">
        <v>89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90</v>
      </c>
      <c r="CN5" t="s">
        <v>91</v>
      </c>
      <c r="CO5" t="s">
        <v>92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93</v>
      </c>
      <c r="CN6" t="s">
        <v>94</v>
      </c>
      <c r="CO6" t="s">
        <v>95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96</v>
      </c>
      <c r="CN7" t="s">
        <v>97</v>
      </c>
      <c r="CO7" t="s">
        <v>98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99</v>
      </c>
      <c r="CN8" t="s">
        <v>100</v>
      </c>
      <c r="CO8" t="s">
        <v>101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102</v>
      </c>
      <c r="CN9" t="s">
        <v>103</v>
      </c>
      <c r="CO9" t="s">
        <v>104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105</v>
      </c>
      <c r="CN10" t="s">
        <v>106</v>
      </c>
      <c r="CO10" t="s">
        <v>107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108</v>
      </c>
      <c r="CN11" t="s">
        <v>109</v>
      </c>
      <c r="CO11" t="s">
        <v>110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111</v>
      </c>
      <c r="CN12" t="s">
        <v>112</v>
      </c>
      <c r="CO12" t="s">
        <v>113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114</v>
      </c>
      <c r="CN13" t="s">
        <v>115</v>
      </c>
      <c r="CO13" t="s">
        <v>116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117</v>
      </c>
      <c r="CN14" t="s">
        <v>118</v>
      </c>
      <c r="CO14" t="s">
        <v>119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120</v>
      </c>
      <c r="CN15" t="s">
        <v>121</v>
      </c>
      <c r="CO15" t="s">
        <v>122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25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123</v>
      </c>
      <c r="CN16" t="s">
        <v>124</v>
      </c>
      <c r="CO16" t="s">
        <v>125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126</v>
      </c>
      <c r="CN17" t="s">
        <v>127</v>
      </c>
      <c r="CO17" t="s">
        <v>128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129</v>
      </c>
      <c r="CN18" t="s">
        <v>130</v>
      </c>
      <c r="CO18" t="s">
        <v>131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132</v>
      </c>
      <c r="CN19" t="s">
        <v>133</v>
      </c>
      <c r="CO19" t="s">
        <v>134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135</v>
      </c>
      <c r="CN20" t="s">
        <v>136</v>
      </c>
      <c r="CO20" t="s">
        <v>137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138</v>
      </c>
      <c r="CN21" t="s">
        <v>139</v>
      </c>
      <c r="CO21" t="s">
        <v>140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141</v>
      </c>
      <c r="CN22" t="s">
        <v>142</v>
      </c>
      <c r="CO22" t="s">
        <v>143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25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25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25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25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25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25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25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25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25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25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25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25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25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25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25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25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25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25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25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25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25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25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25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25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25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25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25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25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25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25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25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25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25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25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25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25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25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25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25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25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25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25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25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25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25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25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25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25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25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25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25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25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25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25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25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25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25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25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25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25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25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25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25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25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25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25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25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25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25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25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25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25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25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25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25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25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25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25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25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25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25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25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25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25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25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25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25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25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25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25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25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25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25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25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25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25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25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25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25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25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25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25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25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25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25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25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25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25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25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25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25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25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25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25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25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25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25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25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25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25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25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25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25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25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25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25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25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25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25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25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25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25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25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25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25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25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25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25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25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25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25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25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17.710937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t="s">
        <v>81</v>
      </c>
      <c r="B3" t="s">
        <v>82</v>
      </c>
      <c r="C3" t="s">
        <v>83</v>
      </c>
    </row>
    <row r="4" spans="1:3" x14ac:dyDescent="0.25">
      <c r="A4" t="s">
        <v>84</v>
      </c>
      <c r="B4" t="s">
        <v>85</v>
      </c>
      <c r="C4" t="s">
        <v>86</v>
      </c>
    </row>
    <row r="5" spans="1:3" x14ac:dyDescent="0.25">
      <c r="A5" t="s">
        <v>87</v>
      </c>
      <c r="B5" t="s">
        <v>88</v>
      </c>
      <c r="C5" t="s">
        <v>89</v>
      </c>
    </row>
    <row r="6" spans="1:3" x14ac:dyDescent="0.25">
      <c r="A6" t="s">
        <v>90</v>
      </c>
      <c r="B6" t="s">
        <v>91</v>
      </c>
      <c r="C6" t="s">
        <v>92</v>
      </c>
    </row>
    <row r="7" spans="1:3" x14ac:dyDescent="0.25">
      <c r="A7" t="s">
        <v>93</v>
      </c>
      <c r="B7" t="s">
        <v>94</v>
      </c>
      <c r="C7" t="s">
        <v>95</v>
      </c>
    </row>
    <row r="8" spans="1:3" x14ac:dyDescent="0.25">
      <c r="A8" t="s">
        <v>96</v>
      </c>
      <c r="B8" t="s">
        <v>97</v>
      </c>
      <c r="C8" t="s">
        <v>98</v>
      </c>
    </row>
    <row r="9" spans="1:3" x14ac:dyDescent="0.25">
      <c r="A9" t="s">
        <v>99</v>
      </c>
      <c r="B9" t="s">
        <v>100</v>
      </c>
      <c r="C9" t="s">
        <v>101</v>
      </c>
    </row>
    <row r="10" spans="1:3" x14ac:dyDescent="0.25">
      <c r="A10" t="s">
        <v>102</v>
      </c>
      <c r="B10" t="s">
        <v>103</v>
      </c>
      <c r="C10" t="s">
        <v>104</v>
      </c>
    </row>
    <row r="11" spans="1:3" x14ac:dyDescent="0.25">
      <c r="A11" t="s">
        <v>105</v>
      </c>
      <c r="B11" t="s">
        <v>106</v>
      </c>
      <c r="C11" t="s">
        <v>107</v>
      </c>
    </row>
    <row r="12" spans="1:3" x14ac:dyDescent="0.25">
      <c r="A12" t="s">
        <v>108</v>
      </c>
      <c r="B12" t="s">
        <v>109</v>
      </c>
      <c r="C12" t="s">
        <v>110</v>
      </c>
    </row>
    <row r="13" spans="1:3" x14ac:dyDescent="0.25">
      <c r="A13" t="s">
        <v>111</v>
      </c>
      <c r="B13" t="s">
        <v>112</v>
      </c>
      <c r="C13" t="s">
        <v>113</v>
      </c>
    </row>
    <row r="14" spans="1:3" x14ac:dyDescent="0.25">
      <c r="A14" t="s">
        <v>114</v>
      </c>
      <c r="B14" t="s">
        <v>115</v>
      </c>
      <c r="C14" t="s">
        <v>116</v>
      </c>
    </row>
    <row r="15" spans="1:3" x14ac:dyDescent="0.25">
      <c r="A15" t="s">
        <v>117</v>
      </c>
      <c r="B15" t="s">
        <v>118</v>
      </c>
      <c r="C15" t="s">
        <v>119</v>
      </c>
    </row>
    <row r="16" spans="1:3" x14ac:dyDescent="0.25">
      <c r="A16" t="s">
        <v>120</v>
      </c>
      <c r="B16" t="s">
        <v>121</v>
      </c>
      <c r="C16" t="s">
        <v>122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126</v>
      </c>
      <c r="B18" t="s">
        <v>127</v>
      </c>
      <c r="C18" t="s">
        <v>128</v>
      </c>
    </row>
    <row r="19" spans="1:3" x14ac:dyDescent="0.25">
      <c r="A19" t="s">
        <v>129</v>
      </c>
      <c r="B19" t="s">
        <v>130</v>
      </c>
      <c r="C19" t="s">
        <v>131</v>
      </c>
    </row>
    <row r="20" spans="1:3" x14ac:dyDescent="0.25">
      <c r="A20" t="s">
        <v>132</v>
      </c>
      <c r="B20" t="s">
        <v>133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138</v>
      </c>
      <c r="B22" t="s">
        <v>139</v>
      </c>
      <c r="C22" t="s">
        <v>140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144</v>
      </c>
      <c r="B24" t="s">
        <v>145</v>
      </c>
      <c r="C24" t="s">
        <v>146</v>
      </c>
    </row>
    <row r="25" spans="1:3" x14ac:dyDescent="0.25">
      <c r="A25" t="s">
        <v>147</v>
      </c>
      <c r="B25" t="s">
        <v>148</v>
      </c>
      <c r="C25" t="s">
        <v>149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153</v>
      </c>
      <c r="B27" t="s">
        <v>154</v>
      </c>
      <c r="C27" t="s">
        <v>155</v>
      </c>
    </row>
    <row r="28" spans="1:3" x14ac:dyDescent="0.25">
      <c r="A28" t="s">
        <v>156</v>
      </c>
      <c r="B28" t="s">
        <v>157</v>
      </c>
      <c r="C28" t="s">
        <v>158</v>
      </c>
    </row>
    <row r="29" spans="1:3" x14ac:dyDescent="0.25">
      <c r="A29" t="s">
        <v>159</v>
      </c>
      <c r="B29" t="s">
        <v>160</v>
      </c>
      <c r="C29" t="s">
        <v>161</v>
      </c>
    </row>
    <row r="30" spans="1:3" x14ac:dyDescent="0.25">
      <c r="A30" t="s">
        <v>162</v>
      </c>
      <c r="B30" t="s">
        <v>163</v>
      </c>
      <c r="C30" t="s">
        <v>164</v>
      </c>
    </row>
    <row r="31" spans="1:3" x14ac:dyDescent="0.25">
      <c r="A31" t="s">
        <v>165</v>
      </c>
      <c r="B31" t="s">
        <v>166</v>
      </c>
      <c r="C31" t="s">
        <v>167</v>
      </c>
    </row>
    <row r="32" spans="1:3" x14ac:dyDescent="0.25">
      <c r="A32" t="s">
        <v>168</v>
      </c>
      <c r="B32" t="s">
        <v>169</v>
      </c>
      <c r="C32" t="s">
        <v>170</v>
      </c>
    </row>
    <row r="33" spans="1:3" x14ac:dyDescent="0.25">
      <c r="A33" t="s">
        <v>171</v>
      </c>
      <c r="B33" t="s">
        <v>172</v>
      </c>
      <c r="C33" t="s">
        <v>173</v>
      </c>
    </row>
    <row r="34" spans="1:3" x14ac:dyDescent="0.25">
      <c r="A34" t="s">
        <v>174</v>
      </c>
      <c r="B34" t="s">
        <v>175</v>
      </c>
      <c r="C34" t="s">
        <v>176</v>
      </c>
    </row>
    <row r="35" spans="1:3" x14ac:dyDescent="0.25">
      <c r="A35" t="s">
        <v>177</v>
      </c>
      <c r="B35" t="s">
        <v>178</v>
      </c>
      <c r="C35" t="s">
        <v>179</v>
      </c>
    </row>
    <row r="36" spans="1:3" x14ac:dyDescent="0.25">
      <c r="A36" t="s">
        <v>180</v>
      </c>
      <c r="B36" t="s">
        <v>181</v>
      </c>
      <c r="C36" t="s">
        <v>182</v>
      </c>
    </row>
    <row r="37" spans="1:3" x14ac:dyDescent="0.25">
      <c r="A37" t="s">
        <v>183</v>
      </c>
      <c r="B37" t="s">
        <v>184</v>
      </c>
      <c r="C37" t="s">
        <v>185</v>
      </c>
    </row>
    <row r="38" spans="1:3" x14ac:dyDescent="0.25">
      <c r="A38" t="s">
        <v>186</v>
      </c>
      <c r="B38" t="s">
        <v>187</v>
      </c>
      <c r="C38" t="s">
        <v>188</v>
      </c>
    </row>
    <row r="39" spans="1:3" x14ac:dyDescent="0.25">
      <c r="A39" t="s">
        <v>189</v>
      </c>
      <c r="B39" t="s">
        <v>190</v>
      </c>
      <c r="C39" t="s">
        <v>191</v>
      </c>
    </row>
    <row r="40" spans="1:3" x14ac:dyDescent="0.25">
      <c r="A40" t="s">
        <v>192</v>
      </c>
      <c r="B40" t="s">
        <v>193</v>
      </c>
      <c r="C40" t="s">
        <v>194</v>
      </c>
    </row>
    <row r="41" spans="1:3" x14ac:dyDescent="0.25">
      <c r="A41" t="s">
        <v>195</v>
      </c>
      <c r="B41" t="s">
        <v>196</v>
      </c>
      <c r="C41" t="s">
        <v>197</v>
      </c>
    </row>
    <row r="42" spans="1:3" x14ac:dyDescent="0.25">
      <c r="A42" t="s">
        <v>198</v>
      </c>
      <c r="B42" t="s">
        <v>199</v>
      </c>
      <c r="C42" t="s">
        <v>200</v>
      </c>
    </row>
    <row r="43" spans="1:3" x14ac:dyDescent="0.25">
      <c r="A43" t="s">
        <v>201</v>
      </c>
      <c r="B43" t="s">
        <v>202</v>
      </c>
      <c r="C43" t="s">
        <v>203</v>
      </c>
    </row>
    <row r="44" spans="1:3" x14ac:dyDescent="0.25">
      <c r="A44" t="s">
        <v>204</v>
      </c>
      <c r="B44" t="s">
        <v>205</v>
      </c>
      <c r="C44" t="s">
        <v>206</v>
      </c>
    </row>
    <row r="45" spans="1:3" x14ac:dyDescent="0.25">
      <c r="A45" t="s">
        <v>207</v>
      </c>
      <c r="B45" t="s">
        <v>208</v>
      </c>
      <c r="C45" t="s">
        <v>209</v>
      </c>
    </row>
    <row r="46" spans="1:3" x14ac:dyDescent="0.25">
      <c r="A46" t="s">
        <v>210</v>
      </c>
      <c r="B46" t="s">
        <v>211</v>
      </c>
      <c r="C46" t="s">
        <v>212</v>
      </c>
    </row>
    <row r="47" spans="1:3" x14ac:dyDescent="0.25">
      <c r="A47" t="s">
        <v>213</v>
      </c>
      <c r="B47" t="s">
        <v>214</v>
      </c>
      <c r="C47" t="s">
        <v>215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224</v>
      </c>
    </row>
    <row r="51" spans="1:3" x14ac:dyDescent="0.25">
      <c r="A51" t="s">
        <v>225</v>
      </c>
      <c r="B51" t="s">
        <v>226</v>
      </c>
      <c r="C51" t="s">
        <v>227</v>
      </c>
    </row>
    <row r="52" spans="1:3" x14ac:dyDescent="0.25">
      <c r="A52" t="s">
        <v>228</v>
      </c>
      <c r="B52" t="s">
        <v>229</v>
      </c>
      <c r="C52" t="s">
        <v>230</v>
      </c>
    </row>
    <row r="53" spans="1:3" x14ac:dyDescent="0.25">
      <c r="A53" t="s">
        <v>231</v>
      </c>
      <c r="B53" t="s">
        <v>232</v>
      </c>
      <c r="C53" t="s">
        <v>233</v>
      </c>
    </row>
    <row r="54" spans="1:3" x14ac:dyDescent="0.25">
      <c r="A54" t="s">
        <v>234</v>
      </c>
      <c r="B54" t="s">
        <v>235</v>
      </c>
      <c r="C54" t="s">
        <v>236</v>
      </c>
    </row>
    <row r="55" spans="1:3" x14ac:dyDescent="0.25">
      <c r="A55" t="s">
        <v>237</v>
      </c>
      <c r="B55" t="s">
        <v>238</v>
      </c>
      <c r="C55" t="s">
        <v>239</v>
      </c>
    </row>
    <row r="56" spans="1:3" x14ac:dyDescent="0.25">
      <c r="A56" t="s">
        <v>240</v>
      </c>
      <c r="B56" t="s">
        <v>241</v>
      </c>
      <c r="C56" t="s">
        <v>242</v>
      </c>
    </row>
    <row r="57" spans="1:3" x14ac:dyDescent="0.25">
      <c r="A57" t="s">
        <v>243</v>
      </c>
      <c r="B57" t="s">
        <v>244</v>
      </c>
      <c r="C57" t="s">
        <v>245</v>
      </c>
    </row>
    <row r="58" spans="1:3" x14ac:dyDescent="0.25">
      <c r="A58" t="s">
        <v>246</v>
      </c>
      <c r="B58" t="s">
        <v>247</v>
      </c>
      <c r="C58" t="s">
        <v>248</v>
      </c>
    </row>
    <row r="59" spans="1:3" x14ac:dyDescent="0.25">
      <c r="A59" t="s">
        <v>249</v>
      </c>
      <c r="B59" t="s">
        <v>250</v>
      </c>
      <c r="C59" t="s">
        <v>251</v>
      </c>
    </row>
    <row r="60" spans="1:3" x14ac:dyDescent="0.25">
      <c r="A60" t="s">
        <v>252</v>
      </c>
      <c r="B60" t="s">
        <v>253</v>
      </c>
      <c r="C60" t="s">
        <v>254</v>
      </c>
    </row>
    <row r="61" spans="1:3" x14ac:dyDescent="0.25">
      <c r="A61" t="s">
        <v>255</v>
      </c>
      <c r="B61" t="s">
        <v>256</v>
      </c>
      <c r="C61" t="s">
        <v>257</v>
      </c>
    </row>
    <row r="62" spans="1:3" x14ac:dyDescent="0.25">
      <c r="A62" t="s">
        <v>258</v>
      </c>
      <c r="B62" t="s">
        <v>259</v>
      </c>
      <c r="C62" t="s">
        <v>260</v>
      </c>
    </row>
    <row r="63" spans="1:3" x14ac:dyDescent="0.25">
      <c r="A63" t="s">
        <v>261</v>
      </c>
      <c r="B63" t="s">
        <v>262</v>
      </c>
      <c r="C63" t="s">
        <v>263</v>
      </c>
    </row>
    <row r="64" spans="1:3" x14ac:dyDescent="0.25">
      <c r="A64" t="s">
        <v>264</v>
      </c>
      <c r="B64" t="s">
        <v>265</v>
      </c>
      <c r="C64" t="s">
        <v>266</v>
      </c>
    </row>
    <row r="65" spans="1:3" x14ac:dyDescent="0.25">
      <c r="A65" t="s">
        <v>267</v>
      </c>
      <c r="B65" t="s">
        <v>268</v>
      </c>
      <c r="C65" t="s">
        <v>269</v>
      </c>
    </row>
    <row r="66" spans="1:3" x14ac:dyDescent="0.25">
      <c r="A66" t="s">
        <v>270</v>
      </c>
      <c r="B66" t="s">
        <v>271</v>
      </c>
      <c r="C66" t="s">
        <v>272</v>
      </c>
    </row>
    <row r="67" spans="1:3" x14ac:dyDescent="0.25">
      <c r="A67" t="s">
        <v>273</v>
      </c>
      <c r="B67" t="s">
        <v>274</v>
      </c>
      <c r="C67" t="s">
        <v>275</v>
      </c>
    </row>
    <row r="68" spans="1:3" x14ac:dyDescent="0.25">
      <c r="A68" t="s">
        <v>276</v>
      </c>
      <c r="B68" t="s">
        <v>277</v>
      </c>
      <c r="C68" t="s">
        <v>278</v>
      </c>
    </row>
    <row r="69" spans="1:3" x14ac:dyDescent="0.25">
      <c r="A69" t="s">
        <v>279</v>
      </c>
      <c r="B69" t="s">
        <v>280</v>
      </c>
      <c r="C69" t="s">
        <v>281</v>
      </c>
    </row>
    <row r="70" spans="1:3" x14ac:dyDescent="0.25">
      <c r="A70" t="s">
        <v>282</v>
      </c>
      <c r="B70" t="s">
        <v>283</v>
      </c>
      <c r="C70" t="s">
        <v>284</v>
      </c>
    </row>
    <row r="71" spans="1:3" x14ac:dyDescent="0.25">
      <c r="A71" t="s">
        <v>285</v>
      </c>
      <c r="B71" t="s">
        <v>286</v>
      </c>
      <c r="C71" t="s">
        <v>287</v>
      </c>
    </row>
    <row r="72" spans="1:3" x14ac:dyDescent="0.25">
      <c r="A72" t="s">
        <v>288</v>
      </c>
      <c r="B72" t="s">
        <v>289</v>
      </c>
      <c r="C72" t="s">
        <v>290</v>
      </c>
    </row>
    <row r="73" spans="1:3" x14ac:dyDescent="0.25">
      <c r="A73" t="s">
        <v>291</v>
      </c>
      <c r="B73" t="s">
        <v>292</v>
      </c>
      <c r="C73" t="s">
        <v>293</v>
      </c>
    </row>
    <row r="74" spans="1:3" x14ac:dyDescent="0.25">
      <c r="A74" t="s">
        <v>294</v>
      </c>
      <c r="B74" t="s">
        <v>295</v>
      </c>
      <c r="C74" t="s">
        <v>296</v>
      </c>
    </row>
    <row r="75" spans="1:3" x14ac:dyDescent="0.25">
      <c r="A75" t="s">
        <v>297</v>
      </c>
      <c r="B75" t="s">
        <v>298</v>
      </c>
      <c r="C75" t="s">
        <v>299</v>
      </c>
    </row>
    <row r="76" spans="1:3" x14ac:dyDescent="0.25">
      <c r="A76" t="s">
        <v>300</v>
      </c>
      <c r="B76" t="s">
        <v>301</v>
      </c>
      <c r="C76" t="s">
        <v>302</v>
      </c>
    </row>
    <row r="77" spans="1:3" x14ac:dyDescent="0.25">
      <c r="A77" t="s">
        <v>303</v>
      </c>
      <c r="B77" t="s">
        <v>304</v>
      </c>
      <c r="C77" t="s">
        <v>305</v>
      </c>
    </row>
    <row r="78" spans="1:3" x14ac:dyDescent="0.25">
      <c r="A78" t="s">
        <v>306</v>
      </c>
      <c r="B78" t="s">
        <v>307</v>
      </c>
      <c r="C78" t="s">
        <v>308</v>
      </c>
    </row>
    <row r="79" spans="1:3" x14ac:dyDescent="0.25">
      <c r="A79" t="s">
        <v>309</v>
      </c>
      <c r="B79" t="s">
        <v>310</v>
      </c>
      <c r="C79" t="s">
        <v>311</v>
      </c>
    </row>
    <row r="80" spans="1:3" x14ac:dyDescent="0.25">
      <c r="A80" t="s">
        <v>312</v>
      </c>
      <c r="B80" t="s">
        <v>313</v>
      </c>
      <c r="C80" t="s">
        <v>314</v>
      </c>
    </row>
    <row r="81" spans="1:3" x14ac:dyDescent="0.25">
      <c r="A81" t="s">
        <v>315</v>
      </c>
      <c r="B81" t="s">
        <v>316</v>
      </c>
      <c r="C81" t="s">
        <v>317</v>
      </c>
    </row>
    <row r="82" spans="1:3" x14ac:dyDescent="0.25">
      <c r="A82" t="s">
        <v>318</v>
      </c>
      <c r="B82" t="s">
        <v>319</v>
      </c>
      <c r="C82" t="s">
        <v>320</v>
      </c>
    </row>
    <row r="83" spans="1:3" x14ac:dyDescent="0.25">
      <c r="A83" t="s">
        <v>321</v>
      </c>
      <c r="B83" t="s">
        <v>322</v>
      </c>
      <c r="C83" t="s">
        <v>323</v>
      </c>
    </row>
    <row r="84" spans="1:3" x14ac:dyDescent="0.25">
      <c r="A84" t="s">
        <v>324</v>
      </c>
      <c r="B84" t="s">
        <v>325</v>
      </c>
      <c r="C84" t="s">
        <v>326</v>
      </c>
    </row>
    <row r="85" spans="1:3" x14ac:dyDescent="0.25">
      <c r="A85" t="s">
        <v>327</v>
      </c>
      <c r="B85" t="s">
        <v>328</v>
      </c>
      <c r="C85" t="s">
        <v>329</v>
      </c>
    </row>
    <row r="86" spans="1:3" x14ac:dyDescent="0.25">
      <c r="A86" t="s">
        <v>330</v>
      </c>
      <c r="B86" t="s">
        <v>331</v>
      </c>
      <c r="C86" t="s">
        <v>332</v>
      </c>
    </row>
    <row r="87" spans="1:3" x14ac:dyDescent="0.25">
      <c r="A87" t="s">
        <v>333</v>
      </c>
      <c r="B87" t="s">
        <v>334</v>
      </c>
      <c r="C87" t="s">
        <v>335</v>
      </c>
    </row>
    <row r="88" spans="1:3" x14ac:dyDescent="0.25">
      <c r="A88" t="s">
        <v>336</v>
      </c>
      <c r="B88" t="s">
        <v>337</v>
      </c>
      <c r="C88" t="s">
        <v>338</v>
      </c>
    </row>
    <row r="89" spans="1:3" x14ac:dyDescent="0.25">
      <c r="A89" t="s">
        <v>339</v>
      </c>
      <c r="B89" t="s">
        <v>340</v>
      </c>
      <c r="C89" t="s">
        <v>341</v>
      </c>
    </row>
    <row r="90" spans="1:3" x14ac:dyDescent="0.25">
      <c r="A90" t="s">
        <v>342</v>
      </c>
      <c r="B90" t="s">
        <v>343</v>
      </c>
      <c r="C90" t="s">
        <v>344</v>
      </c>
    </row>
    <row r="91" spans="1:3" x14ac:dyDescent="0.25">
      <c r="A91" t="s">
        <v>345</v>
      </c>
      <c r="B91" t="s">
        <v>346</v>
      </c>
      <c r="C91" t="s">
        <v>347</v>
      </c>
    </row>
    <row r="92" spans="1:3" x14ac:dyDescent="0.25">
      <c r="A92" t="s">
        <v>348</v>
      </c>
      <c r="B92" t="s">
        <v>349</v>
      </c>
      <c r="C92" t="s">
        <v>350</v>
      </c>
    </row>
    <row r="93" spans="1:3" x14ac:dyDescent="0.25">
      <c r="A93" t="s">
        <v>351</v>
      </c>
      <c r="B93" t="s">
        <v>352</v>
      </c>
      <c r="C93" t="s">
        <v>353</v>
      </c>
    </row>
    <row r="94" spans="1:3" x14ac:dyDescent="0.25">
      <c r="A94" t="s">
        <v>354</v>
      </c>
      <c r="B94" t="s">
        <v>355</v>
      </c>
      <c r="C94" t="s">
        <v>356</v>
      </c>
    </row>
    <row r="95" spans="1:3" x14ac:dyDescent="0.25">
      <c r="A95" t="s">
        <v>357</v>
      </c>
      <c r="B95" t="s">
        <v>358</v>
      </c>
      <c r="C95" t="s">
        <v>359</v>
      </c>
    </row>
    <row r="96" spans="1:3" x14ac:dyDescent="0.25">
      <c r="A96" t="s">
        <v>360</v>
      </c>
      <c r="B96" t="s">
        <v>361</v>
      </c>
      <c r="C96" t="s">
        <v>362</v>
      </c>
    </row>
    <row r="97" spans="1:3" x14ac:dyDescent="0.25">
      <c r="A97" t="s">
        <v>363</v>
      </c>
      <c r="B97" t="s">
        <v>364</v>
      </c>
      <c r="C97" t="s">
        <v>365</v>
      </c>
    </row>
    <row r="98" spans="1:3" x14ac:dyDescent="0.25">
      <c r="A98" t="s">
        <v>366</v>
      </c>
      <c r="B98" t="s">
        <v>367</v>
      </c>
      <c r="C98" t="s">
        <v>368</v>
      </c>
    </row>
    <row r="99" spans="1:3" x14ac:dyDescent="0.25">
      <c r="A99" t="s">
        <v>369</v>
      </c>
      <c r="B99" t="s">
        <v>370</v>
      </c>
      <c r="C99" t="s">
        <v>371</v>
      </c>
    </row>
    <row r="100" spans="1:3" x14ac:dyDescent="0.25">
      <c r="A100" t="s">
        <v>372</v>
      </c>
      <c r="B100" t="s">
        <v>373</v>
      </c>
      <c r="C100" t="s">
        <v>374</v>
      </c>
    </row>
    <row r="101" spans="1:3" x14ac:dyDescent="0.25">
      <c r="A101" t="s">
        <v>375</v>
      </c>
      <c r="B101" t="s">
        <v>376</v>
      </c>
      <c r="C101" t="s">
        <v>377</v>
      </c>
    </row>
    <row r="102" spans="1:3" x14ac:dyDescent="0.25">
      <c r="A102" t="s">
        <v>378</v>
      </c>
      <c r="B102" t="s">
        <v>379</v>
      </c>
      <c r="C102" t="s">
        <v>380</v>
      </c>
    </row>
    <row r="103" spans="1:3" x14ac:dyDescent="0.25">
      <c r="A103" t="s">
        <v>381</v>
      </c>
      <c r="B103" t="s">
        <v>382</v>
      </c>
      <c r="C103" t="s">
        <v>383</v>
      </c>
    </row>
    <row r="104" spans="1:3" x14ac:dyDescent="0.25">
      <c r="A104" t="s">
        <v>384</v>
      </c>
      <c r="B104" t="s">
        <v>385</v>
      </c>
      <c r="C104" t="s">
        <v>386</v>
      </c>
    </row>
    <row r="105" spans="1:3" x14ac:dyDescent="0.25">
      <c r="A105" t="s">
        <v>387</v>
      </c>
      <c r="B105" t="s">
        <v>388</v>
      </c>
      <c r="C105" t="s">
        <v>389</v>
      </c>
    </row>
    <row r="106" spans="1:3" x14ac:dyDescent="0.25">
      <c r="A106" t="s">
        <v>390</v>
      </c>
      <c r="B106" t="s">
        <v>391</v>
      </c>
      <c r="C106" t="s">
        <v>392</v>
      </c>
    </row>
    <row r="107" spans="1:3" x14ac:dyDescent="0.25">
      <c r="A107" t="s">
        <v>393</v>
      </c>
      <c r="B107" t="s">
        <v>394</v>
      </c>
      <c r="C107" t="s">
        <v>395</v>
      </c>
    </row>
    <row r="108" spans="1:3" x14ac:dyDescent="0.25">
      <c r="A108" t="s">
        <v>396</v>
      </c>
      <c r="B108" t="s">
        <v>397</v>
      </c>
      <c r="C108" t="s">
        <v>398</v>
      </c>
    </row>
    <row r="109" spans="1:3" x14ac:dyDescent="0.25">
      <c r="A109" t="s">
        <v>399</v>
      </c>
      <c r="B109" t="s">
        <v>400</v>
      </c>
      <c r="C109" t="s">
        <v>401</v>
      </c>
    </row>
    <row r="110" spans="1:3" x14ac:dyDescent="0.25">
      <c r="A110" t="s">
        <v>402</v>
      </c>
      <c r="B110" t="s">
        <v>403</v>
      </c>
      <c r="C110" t="s">
        <v>404</v>
      </c>
    </row>
    <row r="111" spans="1:3" x14ac:dyDescent="0.25">
      <c r="A111" t="s">
        <v>405</v>
      </c>
      <c r="B111" t="s">
        <v>406</v>
      </c>
      <c r="C111" t="s">
        <v>407</v>
      </c>
    </row>
    <row r="112" spans="1:3" x14ac:dyDescent="0.25">
      <c r="A112" t="s">
        <v>408</v>
      </c>
      <c r="B112" t="s">
        <v>409</v>
      </c>
      <c r="C112" t="s">
        <v>410</v>
      </c>
    </row>
    <row r="113" spans="1:3" x14ac:dyDescent="0.25">
      <c r="A113" t="s">
        <v>411</v>
      </c>
      <c r="B113" t="s">
        <v>412</v>
      </c>
      <c r="C113" t="s">
        <v>413</v>
      </c>
    </row>
    <row r="114" spans="1:3" x14ac:dyDescent="0.25">
      <c r="A114" t="s">
        <v>414</v>
      </c>
      <c r="B114" t="s">
        <v>415</v>
      </c>
      <c r="C114" t="s">
        <v>416</v>
      </c>
    </row>
    <row r="115" spans="1:3" x14ac:dyDescent="0.25">
      <c r="A115" t="s">
        <v>417</v>
      </c>
      <c r="B115" t="s">
        <v>418</v>
      </c>
      <c r="C115" t="s">
        <v>419</v>
      </c>
    </row>
    <row r="116" spans="1:3" x14ac:dyDescent="0.25">
      <c r="A116" t="s">
        <v>420</v>
      </c>
      <c r="B116" t="s">
        <v>421</v>
      </c>
      <c r="C116" t="s">
        <v>422</v>
      </c>
    </row>
    <row r="117" spans="1:3" x14ac:dyDescent="0.25">
      <c r="A117" t="s">
        <v>423</v>
      </c>
      <c r="B117" t="s">
        <v>424</v>
      </c>
      <c r="C117" t="s">
        <v>425</v>
      </c>
    </row>
    <row r="118" spans="1:3" x14ac:dyDescent="0.25">
      <c r="A118" t="s">
        <v>426</v>
      </c>
      <c r="B118" t="s">
        <v>427</v>
      </c>
      <c r="C118" t="s">
        <v>428</v>
      </c>
    </row>
    <row r="119" spans="1:3" x14ac:dyDescent="0.25">
      <c r="A119" t="s">
        <v>429</v>
      </c>
      <c r="B119" t="s">
        <v>430</v>
      </c>
      <c r="C119" t="s">
        <v>431</v>
      </c>
    </row>
    <row r="120" spans="1:3" x14ac:dyDescent="0.25">
      <c r="A120" t="s">
        <v>432</v>
      </c>
      <c r="B120" t="s">
        <v>433</v>
      </c>
      <c r="C120" t="s">
        <v>434</v>
      </c>
    </row>
    <row r="121" spans="1:3" x14ac:dyDescent="0.25">
      <c r="A121" t="s">
        <v>435</v>
      </c>
      <c r="B121" t="s">
        <v>436</v>
      </c>
      <c r="C121" t="s">
        <v>437</v>
      </c>
    </row>
    <row r="122" spans="1:3" x14ac:dyDescent="0.25">
      <c r="A122" t="s">
        <v>438</v>
      </c>
      <c r="B122" t="s">
        <v>439</v>
      </c>
      <c r="C122" t="s">
        <v>440</v>
      </c>
    </row>
    <row r="123" spans="1:3" x14ac:dyDescent="0.25">
      <c r="A123" t="s">
        <v>441</v>
      </c>
      <c r="B123" t="s">
        <v>442</v>
      </c>
      <c r="C123" t="s">
        <v>443</v>
      </c>
    </row>
    <row r="124" spans="1:3" x14ac:dyDescent="0.25">
      <c r="A124" t="s">
        <v>444</v>
      </c>
      <c r="B124" t="s">
        <v>445</v>
      </c>
      <c r="C124" t="s">
        <v>446</v>
      </c>
    </row>
    <row r="125" spans="1:3" x14ac:dyDescent="0.25">
      <c r="A125" t="s">
        <v>447</v>
      </c>
      <c r="B125" t="s">
        <v>448</v>
      </c>
      <c r="C125" t="s">
        <v>449</v>
      </c>
    </row>
    <row r="126" spans="1:3" x14ac:dyDescent="0.25">
      <c r="A126" t="s">
        <v>450</v>
      </c>
      <c r="B126" t="s">
        <v>451</v>
      </c>
      <c r="C126" t="s">
        <v>452</v>
      </c>
    </row>
    <row r="127" spans="1:3" x14ac:dyDescent="0.25">
      <c r="A127" t="s">
        <v>453</v>
      </c>
      <c r="B127" t="s">
        <v>454</v>
      </c>
      <c r="C127" t="s">
        <v>455</v>
      </c>
    </row>
    <row r="128" spans="1:3" x14ac:dyDescent="0.25">
      <c r="A128" t="s">
        <v>456</v>
      </c>
      <c r="B128" t="s">
        <v>457</v>
      </c>
      <c r="C128" t="s">
        <v>458</v>
      </c>
    </row>
    <row r="129" spans="1:3" x14ac:dyDescent="0.25">
      <c r="A129" t="s">
        <v>459</v>
      </c>
      <c r="B129" t="s">
        <v>460</v>
      </c>
      <c r="C129" t="s">
        <v>461</v>
      </c>
    </row>
    <row r="130" spans="1:3" x14ac:dyDescent="0.25">
      <c r="A130" t="s">
        <v>462</v>
      </c>
      <c r="B130" t="s">
        <v>463</v>
      </c>
      <c r="C130" t="s">
        <v>464</v>
      </c>
    </row>
    <row r="131" spans="1:3" x14ac:dyDescent="0.25">
      <c r="A131" t="s">
        <v>465</v>
      </c>
      <c r="B131" t="s">
        <v>466</v>
      </c>
      <c r="C131" t="s">
        <v>467</v>
      </c>
    </row>
    <row r="132" spans="1:3" x14ac:dyDescent="0.25">
      <c r="A132" t="s">
        <v>468</v>
      </c>
      <c r="B132" t="s">
        <v>469</v>
      </c>
      <c r="C132" t="s">
        <v>470</v>
      </c>
    </row>
    <row r="133" spans="1:3" x14ac:dyDescent="0.25">
      <c r="A133" t="s">
        <v>471</v>
      </c>
      <c r="B133" t="s">
        <v>472</v>
      </c>
      <c r="C133" t="s">
        <v>473</v>
      </c>
    </row>
    <row r="134" spans="1:3" x14ac:dyDescent="0.25">
      <c r="A134" t="s">
        <v>474</v>
      </c>
      <c r="B134" t="s">
        <v>475</v>
      </c>
      <c r="C134" t="s">
        <v>476</v>
      </c>
    </row>
    <row r="135" spans="1:3" x14ac:dyDescent="0.25">
      <c r="A135" t="s">
        <v>477</v>
      </c>
      <c r="B135" t="s">
        <v>478</v>
      </c>
      <c r="C135" t="s">
        <v>479</v>
      </c>
    </row>
    <row r="136" spans="1:3" x14ac:dyDescent="0.25">
      <c r="A136" t="s">
        <v>480</v>
      </c>
      <c r="B136" t="s">
        <v>481</v>
      </c>
      <c r="C136" t="s">
        <v>482</v>
      </c>
    </row>
    <row r="137" spans="1:3" x14ac:dyDescent="0.25">
      <c r="A137" t="s">
        <v>483</v>
      </c>
      <c r="B137" t="s">
        <v>484</v>
      </c>
      <c r="C137" t="s">
        <v>485</v>
      </c>
    </row>
    <row r="138" spans="1:3" x14ac:dyDescent="0.25">
      <c r="A138" t="s">
        <v>486</v>
      </c>
      <c r="B138" t="s">
        <v>487</v>
      </c>
      <c r="C138" t="s">
        <v>488</v>
      </c>
    </row>
    <row r="139" spans="1:3" x14ac:dyDescent="0.25">
      <c r="A139" t="s">
        <v>489</v>
      </c>
      <c r="B139" t="s">
        <v>490</v>
      </c>
      <c r="C139" t="s">
        <v>491</v>
      </c>
    </row>
    <row r="140" spans="1:3" x14ac:dyDescent="0.25">
      <c r="A140" t="s">
        <v>492</v>
      </c>
      <c r="B140" t="s">
        <v>493</v>
      </c>
      <c r="C140" t="s">
        <v>494</v>
      </c>
    </row>
    <row r="141" spans="1:3" x14ac:dyDescent="0.25">
      <c r="A141" t="s">
        <v>495</v>
      </c>
      <c r="B141" t="s">
        <v>496</v>
      </c>
      <c r="C141" t="s">
        <v>497</v>
      </c>
    </row>
    <row r="142" spans="1:3" x14ac:dyDescent="0.25">
      <c r="A142" t="s">
        <v>498</v>
      </c>
      <c r="B142" t="s">
        <v>499</v>
      </c>
      <c r="C142" t="s">
        <v>500</v>
      </c>
    </row>
    <row r="143" spans="1:3" x14ac:dyDescent="0.25">
      <c r="A143" t="s">
        <v>501</v>
      </c>
      <c r="B143" t="s">
        <v>502</v>
      </c>
      <c r="C143" t="s">
        <v>503</v>
      </c>
    </row>
    <row r="144" spans="1:3" x14ac:dyDescent="0.25">
      <c r="A144" t="s">
        <v>504</v>
      </c>
      <c r="B144" t="s">
        <v>505</v>
      </c>
      <c r="C144" t="s">
        <v>506</v>
      </c>
    </row>
    <row r="145" spans="1:3" x14ac:dyDescent="0.25">
      <c r="A145" t="s">
        <v>507</v>
      </c>
      <c r="B145" t="s">
        <v>508</v>
      </c>
      <c r="C145" t="s">
        <v>509</v>
      </c>
    </row>
    <row r="146" spans="1:3" x14ac:dyDescent="0.25">
      <c r="A146" t="s">
        <v>510</v>
      </c>
      <c r="B146" t="s">
        <v>511</v>
      </c>
      <c r="C146" t="s">
        <v>512</v>
      </c>
    </row>
    <row r="147" spans="1:3" x14ac:dyDescent="0.25">
      <c r="A147" t="s">
        <v>513</v>
      </c>
      <c r="B147" t="s">
        <v>514</v>
      </c>
      <c r="C147" t="s">
        <v>515</v>
      </c>
    </row>
    <row r="148" spans="1:3" x14ac:dyDescent="0.25">
      <c r="A148" t="s">
        <v>516</v>
      </c>
      <c r="B148" t="s">
        <v>517</v>
      </c>
      <c r="C148" t="s">
        <v>518</v>
      </c>
    </row>
    <row r="149" spans="1:3" x14ac:dyDescent="0.25">
      <c r="A149" t="s">
        <v>519</v>
      </c>
      <c r="B149" t="s">
        <v>520</v>
      </c>
      <c r="C149" t="s">
        <v>521</v>
      </c>
    </row>
    <row r="150" spans="1:3" x14ac:dyDescent="0.25">
      <c r="A150" t="s">
        <v>522</v>
      </c>
      <c r="B150" t="s">
        <v>523</v>
      </c>
      <c r="C150" t="s">
        <v>524</v>
      </c>
    </row>
    <row r="151" spans="1:3" x14ac:dyDescent="0.25">
      <c r="A151" t="s">
        <v>525</v>
      </c>
      <c r="B151" t="s">
        <v>526</v>
      </c>
      <c r="C151" t="s">
        <v>527</v>
      </c>
    </row>
    <row r="152" spans="1:3" x14ac:dyDescent="0.25">
      <c r="A152" t="s">
        <v>528</v>
      </c>
      <c r="B152" t="s">
        <v>529</v>
      </c>
      <c r="C152" t="s">
        <v>530</v>
      </c>
    </row>
    <row r="153" spans="1:3" x14ac:dyDescent="0.25">
      <c r="A153" t="s">
        <v>531</v>
      </c>
      <c r="B153" t="s">
        <v>532</v>
      </c>
      <c r="C153" t="s">
        <v>533</v>
      </c>
    </row>
    <row r="154" spans="1:3" x14ac:dyDescent="0.25">
      <c r="A154" t="s">
        <v>534</v>
      </c>
      <c r="B154" t="s">
        <v>535</v>
      </c>
      <c r="C154" t="s">
        <v>536</v>
      </c>
    </row>
    <row r="155" spans="1:3" x14ac:dyDescent="0.25">
      <c r="A155" t="s">
        <v>537</v>
      </c>
      <c r="B155" t="s">
        <v>538</v>
      </c>
      <c r="C155" t="s">
        <v>539</v>
      </c>
    </row>
    <row r="156" spans="1:3" x14ac:dyDescent="0.25">
      <c r="A156" t="s">
        <v>540</v>
      </c>
      <c r="B156" t="s">
        <v>541</v>
      </c>
      <c r="C156" t="s">
        <v>542</v>
      </c>
    </row>
    <row r="157" spans="1:3" x14ac:dyDescent="0.25">
      <c r="A157" t="s">
        <v>543</v>
      </c>
      <c r="B157" t="s">
        <v>544</v>
      </c>
      <c r="C157" t="s">
        <v>545</v>
      </c>
    </row>
    <row r="158" spans="1:3" x14ac:dyDescent="0.25">
      <c r="A158" t="s">
        <v>546</v>
      </c>
      <c r="B158" t="s">
        <v>547</v>
      </c>
      <c r="C158" t="s">
        <v>548</v>
      </c>
    </row>
    <row r="159" spans="1:3" x14ac:dyDescent="0.25">
      <c r="A159" t="s">
        <v>549</v>
      </c>
      <c r="B159" t="s">
        <v>550</v>
      </c>
      <c r="C159" t="s">
        <v>551</v>
      </c>
    </row>
    <row r="160" spans="1:3" x14ac:dyDescent="0.25">
      <c r="A160" t="s">
        <v>552</v>
      </c>
      <c r="B160" t="s">
        <v>553</v>
      </c>
      <c r="C160" t="s">
        <v>554</v>
      </c>
    </row>
    <row r="161" spans="1:3" x14ac:dyDescent="0.25">
      <c r="A161" t="s">
        <v>555</v>
      </c>
      <c r="B161" t="s">
        <v>556</v>
      </c>
      <c r="C161" t="s">
        <v>557</v>
      </c>
    </row>
    <row r="162" spans="1:3" x14ac:dyDescent="0.25">
      <c r="A162" t="s">
        <v>558</v>
      </c>
      <c r="B162" t="s">
        <v>559</v>
      </c>
      <c r="C162" t="s">
        <v>560</v>
      </c>
    </row>
    <row r="163" spans="1:3" x14ac:dyDescent="0.25">
      <c r="A163" t="s">
        <v>561</v>
      </c>
      <c r="B163" t="s">
        <v>562</v>
      </c>
      <c r="C163" t="s">
        <v>563</v>
      </c>
    </row>
    <row r="164" spans="1:3" x14ac:dyDescent="0.25">
      <c r="A164" t="s">
        <v>564</v>
      </c>
      <c r="B164" t="s">
        <v>565</v>
      </c>
      <c r="C164" t="s">
        <v>566</v>
      </c>
    </row>
    <row r="165" spans="1:3" x14ac:dyDescent="0.25">
      <c r="A165" t="s">
        <v>567</v>
      </c>
      <c r="B165" t="s">
        <v>568</v>
      </c>
      <c r="C165" t="s">
        <v>569</v>
      </c>
    </row>
    <row r="166" spans="1:3" x14ac:dyDescent="0.25">
      <c r="A166" t="s">
        <v>570</v>
      </c>
      <c r="B166" t="s">
        <v>571</v>
      </c>
      <c r="C166" t="s">
        <v>572</v>
      </c>
    </row>
    <row r="167" spans="1:3" x14ac:dyDescent="0.25">
      <c r="A167" t="s">
        <v>573</v>
      </c>
      <c r="B167" t="s">
        <v>574</v>
      </c>
      <c r="C167" t="s">
        <v>575</v>
      </c>
    </row>
    <row r="168" spans="1:3" x14ac:dyDescent="0.25">
      <c r="A168" t="s">
        <v>576</v>
      </c>
      <c r="B168" t="s">
        <v>577</v>
      </c>
      <c r="C168" t="s">
        <v>578</v>
      </c>
    </row>
    <row r="169" spans="1:3" x14ac:dyDescent="0.25">
      <c r="A169" t="s">
        <v>579</v>
      </c>
      <c r="B169" t="s">
        <v>580</v>
      </c>
      <c r="C169" t="s">
        <v>581</v>
      </c>
    </row>
    <row r="170" spans="1:3" x14ac:dyDescent="0.25">
      <c r="A170" t="s">
        <v>582</v>
      </c>
      <c r="B170" t="s">
        <v>583</v>
      </c>
      <c r="C170" t="s">
        <v>584</v>
      </c>
    </row>
    <row r="171" spans="1:3" x14ac:dyDescent="0.25">
      <c r="A171" t="s">
        <v>585</v>
      </c>
      <c r="B171" t="s">
        <v>586</v>
      </c>
      <c r="C171" t="s">
        <v>587</v>
      </c>
    </row>
    <row r="172" spans="1:3" x14ac:dyDescent="0.25">
      <c r="A172" t="s">
        <v>588</v>
      </c>
      <c r="B172" t="s">
        <v>589</v>
      </c>
      <c r="C172" t="s">
        <v>590</v>
      </c>
    </row>
    <row r="173" spans="1:3" x14ac:dyDescent="0.25">
      <c r="A173" t="s">
        <v>591</v>
      </c>
      <c r="B173" t="s">
        <v>592</v>
      </c>
      <c r="C173" t="s">
        <v>593</v>
      </c>
    </row>
    <row r="174" spans="1:3" x14ac:dyDescent="0.25">
      <c r="A174" t="s">
        <v>594</v>
      </c>
      <c r="B174" t="s">
        <v>595</v>
      </c>
      <c r="C174" t="s">
        <v>596</v>
      </c>
    </row>
    <row r="175" spans="1:3" x14ac:dyDescent="0.25">
      <c r="A175" t="s">
        <v>597</v>
      </c>
      <c r="B175" t="s">
        <v>598</v>
      </c>
      <c r="C175" t="s">
        <v>599</v>
      </c>
    </row>
    <row r="176" spans="1:3" x14ac:dyDescent="0.25">
      <c r="A176" t="s">
        <v>600</v>
      </c>
      <c r="B176" t="s">
        <v>601</v>
      </c>
      <c r="C176" t="s">
        <v>602</v>
      </c>
    </row>
    <row r="177" spans="1:3" x14ac:dyDescent="0.25">
      <c r="A177" t="s">
        <v>603</v>
      </c>
      <c r="B177" t="s">
        <v>604</v>
      </c>
      <c r="C177" t="s">
        <v>605</v>
      </c>
    </row>
    <row r="178" spans="1:3" x14ac:dyDescent="0.25">
      <c r="A178" t="s">
        <v>606</v>
      </c>
      <c r="B178" t="s">
        <v>607</v>
      </c>
      <c r="C178" t="s">
        <v>608</v>
      </c>
    </row>
    <row r="179" spans="1:3" x14ac:dyDescent="0.25">
      <c r="A179" t="s">
        <v>609</v>
      </c>
      <c r="B179" t="s">
        <v>610</v>
      </c>
      <c r="C179" t="s">
        <v>611</v>
      </c>
    </row>
    <row r="180" spans="1:3" x14ac:dyDescent="0.25">
      <c r="A180" t="s">
        <v>612</v>
      </c>
      <c r="B180" t="s">
        <v>613</v>
      </c>
      <c r="C180" t="s">
        <v>614</v>
      </c>
    </row>
    <row r="181" spans="1:3" x14ac:dyDescent="0.25">
      <c r="A181" t="s">
        <v>615</v>
      </c>
      <c r="B181" t="s">
        <v>616</v>
      </c>
      <c r="C181" t="s">
        <v>617</v>
      </c>
    </row>
    <row r="182" spans="1:3" x14ac:dyDescent="0.25">
      <c r="A182" t="s">
        <v>618</v>
      </c>
      <c r="B182" t="s">
        <v>619</v>
      </c>
      <c r="C182" t="s">
        <v>620</v>
      </c>
    </row>
    <row r="183" spans="1:3" x14ac:dyDescent="0.25">
      <c r="A183" t="s">
        <v>621</v>
      </c>
      <c r="B183" t="s">
        <v>622</v>
      </c>
      <c r="C183" t="s">
        <v>623</v>
      </c>
    </row>
    <row r="184" spans="1:3" x14ac:dyDescent="0.25">
      <c r="A184" t="s">
        <v>624</v>
      </c>
      <c r="B184" t="s">
        <v>625</v>
      </c>
      <c r="C184" t="s">
        <v>626</v>
      </c>
    </row>
    <row r="185" spans="1:3" x14ac:dyDescent="0.25">
      <c r="A185" t="s">
        <v>627</v>
      </c>
      <c r="B185" t="s">
        <v>628</v>
      </c>
      <c r="C185" t="s">
        <v>629</v>
      </c>
    </row>
    <row r="186" spans="1:3" x14ac:dyDescent="0.25">
      <c r="A186" t="s">
        <v>630</v>
      </c>
      <c r="B186" t="s">
        <v>631</v>
      </c>
      <c r="C186" t="s">
        <v>632</v>
      </c>
    </row>
    <row r="187" spans="1:3" x14ac:dyDescent="0.25">
      <c r="A187" t="s">
        <v>633</v>
      </c>
      <c r="B187" t="s">
        <v>634</v>
      </c>
      <c r="C187" t="s">
        <v>635</v>
      </c>
    </row>
    <row r="188" spans="1:3" x14ac:dyDescent="0.25">
      <c r="A188" t="s">
        <v>636</v>
      </c>
      <c r="B188" t="s">
        <v>637</v>
      </c>
      <c r="C188" t="s">
        <v>638</v>
      </c>
    </row>
    <row r="189" spans="1:3" x14ac:dyDescent="0.25">
      <c r="A189" t="s">
        <v>639</v>
      </c>
      <c r="B189" t="s">
        <v>640</v>
      </c>
      <c r="C189" t="s">
        <v>641</v>
      </c>
    </row>
    <row r="190" spans="1:3" x14ac:dyDescent="0.25">
      <c r="A190" t="s">
        <v>642</v>
      </c>
      <c r="B190" t="s">
        <v>643</v>
      </c>
      <c r="C190" t="s">
        <v>644</v>
      </c>
    </row>
    <row r="191" spans="1:3" x14ac:dyDescent="0.25">
      <c r="A191" t="s">
        <v>645</v>
      </c>
      <c r="B191" t="s">
        <v>646</v>
      </c>
      <c r="C191" t="s">
        <v>647</v>
      </c>
    </row>
    <row r="192" spans="1:3" x14ac:dyDescent="0.25">
      <c r="A192" t="s">
        <v>648</v>
      </c>
      <c r="B192" t="s">
        <v>649</v>
      </c>
      <c r="C192" t="s">
        <v>650</v>
      </c>
    </row>
    <row r="193" spans="1:3" x14ac:dyDescent="0.25">
      <c r="A193" t="s">
        <v>651</v>
      </c>
      <c r="B193" t="s">
        <v>652</v>
      </c>
      <c r="C193" t="s">
        <v>653</v>
      </c>
    </row>
    <row r="194" spans="1:3" x14ac:dyDescent="0.25">
      <c r="A194" t="s">
        <v>654</v>
      </c>
      <c r="B194" t="s">
        <v>655</v>
      </c>
      <c r="C194" t="s">
        <v>656</v>
      </c>
    </row>
    <row r="195" spans="1:3" x14ac:dyDescent="0.25">
      <c r="A195" t="s">
        <v>657</v>
      </c>
      <c r="B195" t="s">
        <v>658</v>
      </c>
      <c r="C195" t="s">
        <v>659</v>
      </c>
    </row>
    <row r="196" spans="1:3" x14ac:dyDescent="0.25">
      <c r="A196" t="s">
        <v>660</v>
      </c>
      <c r="B196" t="s">
        <v>661</v>
      </c>
      <c r="C196" t="s">
        <v>662</v>
      </c>
    </row>
    <row r="197" spans="1:3" x14ac:dyDescent="0.25">
      <c r="A197" t="s">
        <v>663</v>
      </c>
      <c r="B197" t="s">
        <v>664</v>
      </c>
      <c r="C197" t="s">
        <v>665</v>
      </c>
    </row>
    <row r="198" spans="1:3" x14ac:dyDescent="0.25">
      <c r="A198" t="s">
        <v>666</v>
      </c>
      <c r="B198" t="s">
        <v>667</v>
      </c>
      <c r="C198" t="s">
        <v>668</v>
      </c>
    </row>
    <row r="199" spans="1:3" x14ac:dyDescent="0.25">
      <c r="A199" t="s">
        <v>669</v>
      </c>
      <c r="B199" t="s">
        <v>670</v>
      </c>
      <c r="C199" t="s">
        <v>671</v>
      </c>
    </row>
    <row r="200" spans="1:3" x14ac:dyDescent="0.25">
      <c r="A200" t="s">
        <v>672</v>
      </c>
      <c r="B200" t="s">
        <v>673</v>
      </c>
      <c r="C200" t="s">
        <v>674</v>
      </c>
    </row>
    <row r="201" spans="1:3" x14ac:dyDescent="0.25">
      <c r="A201" t="s">
        <v>675</v>
      </c>
      <c r="B201" t="s">
        <v>676</v>
      </c>
      <c r="C201" t="s">
        <v>677</v>
      </c>
    </row>
    <row r="202" spans="1:3" x14ac:dyDescent="0.25">
      <c r="A202" t="s">
        <v>678</v>
      </c>
      <c r="B202" t="s">
        <v>679</v>
      </c>
      <c r="C202" t="s">
        <v>680</v>
      </c>
    </row>
    <row r="203" spans="1:3" x14ac:dyDescent="0.25">
      <c r="A203" t="s">
        <v>681</v>
      </c>
      <c r="B203" t="s">
        <v>682</v>
      </c>
      <c r="C203" t="s">
        <v>683</v>
      </c>
    </row>
    <row r="204" spans="1:3" x14ac:dyDescent="0.25">
      <c r="A204" t="s">
        <v>684</v>
      </c>
      <c r="B204" t="s">
        <v>685</v>
      </c>
      <c r="C204" t="s">
        <v>686</v>
      </c>
    </row>
    <row r="205" spans="1:3" x14ac:dyDescent="0.25">
      <c r="A205" t="s">
        <v>687</v>
      </c>
      <c r="B205" t="s">
        <v>688</v>
      </c>
      <c r="C205" t="s">
        <v>689</v>
      </c>
    </row>
    <row r="206" spans="1:3" x14ac:dyDescent="0.25">
      <c r="A206" t="s">
        <v>690</v>
      </c>
      <c r="B206" t="s">
        <v>691</v>
      </c>
      <c r="C206" t="s">
        <v>692</v>
      </c>
    </row>
    <row r="207" spans="1:3" x14ac:dyDescent="0.25">
      <c r="A207" t="s">
        <v>693</v>
      </c>
      <c r="B207" t="s">
        <v>694</v>
      </c>
      <c r="C207" t="s">
        <v>695</v>
      </c>
    </row>
    <row r="208" spans="1:3" x14ac:dyDescent="0.25">
      <c r="A208" t="s">
        <v>696</v>
      </c>
      <c r="B208" t="s">
        <v>697</v>
      </c>
      <c r="C208" t="s">
        <v>698</v>
      </c>
    </row>
    <row r="209" spans="1:3" x14ac:dyDescent="0.25">
      <c r="A209" t="s">
        <v>699</v>
      </c>
      <c r="B209" t="s">
        <v>700</v>
      </c>
      <c r="C209" t="s">
        <v>701</v>
      </c>
    </row>
    <row r="210" spans="1:3" x14ac:dyDescent="0.25">
      <c r="A210" t="s">
        <v>702</v>
      </c>
      <c r="B210" t="s">
        <v>703</v>
      </c>
      <c r="C210" t="s">
        <v>704</v>
      </c>
    </row>
    <row r="211" spans="1:3" x14ac:dyDescent="0.25">
      <c r="A211" t="s">
        <v>705</v>
      </c>
      <c r="B211" t="s">
        <v>706</v>
      </c>
      <c r="C211" t="s">
        <v>707</v>
      </c>
    </row>
    <row r="212" spans="1:3" x14ac:dyDescent="0.25">
      <c r="A212" t="s">
        <v>708</v>
      </c>
      <c r="B212" t="s">
        <v>709</v>
      </c>
      <c r="C212" t="s">
        <v>710</v>
      </c>
    </row>
    <row r="213" spans="1:3" x14ac:dyDescent="0.25">
      <c r="A213" t="s">
        <v>711</v>
      </c>
      <c r="B213" t="s">
        <v>712</v>
      </c>
      <c r="C213" t="s">
        <v>713</v>
      </c>
    </row>
    <row r="214" spans="1:3" x14ac:dyDescent="0.25">
      <c r="A214" t="s">
        <v>714</v>
      </c>
      <c r="B214" t="s">
        <v>715</v>
      </c>
      <c r="C214" t="s">
        <v>716</v>
      </c>
    </row>
    <row r="215" spans="1:3" x14ac:dyDescent="0.25">
      <c r="A215" t="s">
        <v>717</v>
      </c>
      <c r="B215" t="s">
        <v>718</v>
      </c>
      <c r="C215" t="s">
        <v>719</v>
      </c>
    </row>
    <row r="216" spans="1:3" x14ac:dyDescent="0.25">
      <c r="A216" t="s">
        <v>720</v>
      </c>
      <c r="B216" t="s">
        <v>721</v>
      </c>
      <c r="C216" t="s">
        <v>722</v>
      </c>
    </row>
    <row r="217" spans="1:3" x14ac:dyDescent="0.25">
      <c r="A217" t="s">
        <v>723</v>
      </c>
      <c r="B217" t="s">
        <v>724</v>
      </c>
      <c r="C217" t="s">
        <v>725</v>
      </c>
    </row>
    <row r="218" spans="1:3" x14ac:dyDescent="0.25">
      <c r="A218" t="s">
        <v>726</v>
      </c>
      <c r="B218" t="s">
        <v>727</v>
      </c>
      <c r="C218" t="s">
        <v>728</v>
      </c>
    </row>
    <row r="219" spans="1:3" x14ac:dyDescent="0.25">
      <c r="A219" t="s">
        <v>729</v>
      </c>
      <c r="B219" t="s">
        <v>730</v>
      </c>
      <c r="C219" t="s">
        <v>731</v>
      </c>
    </row>
    <row r="220" spans="1:3" x14ac:dyDescent="0.25">
      <c r="A220" t="s">
        <v>732</v>
      </c>
      <c r="B220" t="s">
        <v>733</v>
      </c>
      <c r="C220" t="s">
        <v>734</v>
      </c>
    </row>
    <row r="221" spans="1:3" x14ac:dyDescent="0.25">
      <c r="A221" t="s">
        <v>735</v>
      </c>
      <c r="B221" t="s">
        <v>736</v>
      </c>
      <c r="C221" t="s">
        <v>737</v>
      </c>
    </row>
    <row r="222" spans="1:3" x14ac:dyDescent="0.25">
      <c r="A222" t="s">
        <v>738</v>
      </c>
      <c r="B222" t="s">
        <v>739</v>
      </c>
      <c r="C222" t="s">
        <v>740</v>
      </c>
    </row>
    <row r="223" spans="1:3" x14ac:dyDescent="0.25">
      <c r="A223" t="s">
        <v>741</v>
      </c>
      <c r="B223" t="s">
        <v>742</v>
      </c>
      <c r="C223" t="s">
        <v>743</v>
      </c>
    </row>
    <row r="224" spans="1:3" x14ac:dyDescent="0.25">
      <c r="A224" t="s">
        <v>744</v>
      </c>
      <c r="B224" t="s">
        <v>745</v>
      </c>
      <c r="C224" t="s">
        <v>746</v>
      </c>
    </row>
    <row r="225" spans="1:3" x14ac:dyDescent="0.25">
      <c r="A225" t="s">
        <v>747</v>
      </c>
      <c r="B225" t="s">
        <v>748</v>
      </c>
      <c r="C225" t="s">
        <v>749</v>
      </c>
    </row>
    <row r="226" spans="1:3" x14ac:dyDescent="0.25">
      <c r="A226" t="s">
        <v>750</v>
      </c>
      <c r="B226" t="s">
        <v>751</v>
      </c>
      <c r="C226" t="s">
        <v>752</v>
      </c>
    </row>
    <row r="227" spans="1:3" x14ac:dyDescent="0.25">
      <c r="A227" t="s">
        <v>753</v>
      </c>
      <c r="B227" t="s">
        <v>754</v>
      </c>
      <c r="C227" t="s">
        <v>755</v>
      </c>
    </row>
    <row r="228" spans="1:3" x14ac:dyDescent="0.25">
      <c r="A228" t="s">
        <v>756</v>
      </c>
      <c r="B228" t="s">
        <v>757</v>
      </c>
      <c r="C228" t="s">
        <v>758</v>
      </c>
    </row>
    <row r="229" spans="1:3" x14ac:dyDescent="0.25">
      <c r="A229" t="s">
        <v>759</v>
      </c>
      <c r="B229" t="s">
        <v>760</v>
      </c>
      <c r="C229" t="s">
        <v>761</v>
      </c>
    </row>
    <row r="230" spans="1:3" x14ac:dyDescent="0.25">
      <c r="A230" t="s">
        <v>762</v>
      </c>
      <c r="B230" t="s">
        <v>763</v>
      </c>
      <c r="C230" t="s">
        <v>764</v>
      </c>
    </row>
    <row r="231" spans="1:3" x14ac:dyDescent="0.25">
      <c r="A231" t="s">
        <v>765</v>
      </c>
      <c r="B231" t="s">
        <v>766</v>
      </c>
      <c r="C231" t="s">
        <v>767</v>
      </c>
    </row>
    <row r="232" spans="1:3" x14ac:dyDescent="0.25">
      <c r="A232" t="s">
        <v>768</v>
      </c>
      <c r="B232" t="s">
        <v>769</v>
      </c>
      <c r="C232" t="s">
        <v>770</v>
      </c>
    </row>
    <row r="233" spans="1:3" x14ac:dyDescent="0.25">
      <c r="A233" t="s">
        <v>771</v>
      </c>
      <c r="B233" t="s">
        <v>772</v>
      </c>
      <c r="C233" t="s">
        <v>773</v>
      </c>
    </row>
    <row r="234" spans="1:3" x14ac:dyDescent="0.25">
      <c r="A234" t="s">
        <v>774</v>
      </c>
      <c r="B234" t="s">
        <v>775</v>
      </c>
      <c r="C234" t="s">
        <v>776</v>
      </c>
    </row>
    <row r="235" spans="1:3" x14ac:dyDescent="0.25">
      <c r="A235" t="s">
        <v>777</v>
      </c>
      <c r="B235" t="s">
        <v>778</v>
      </c>
      <c r="C235" t="s">
        <v>779</v>
      </c>
    </row>
    <row r="236" spans="1:3" x14ac:dyDescent="0.25">
      <c r="A236" t="s">
        <v>780</v>
      </c>
      <c r="B236" t="s">
        <v>781</v>
      </c>
      <c r="C236" t="s">
        <v>782</v>
      </c>
    </row>
    <row r="237" spans="1:3" x14ac:dyDescent="0.25">
      <c r="A237" t="s">
        <v>783</v>
      </c>
      <c r="B237" t="s">
        <v>784</v>
      </c>
      <c r="C237" t="s">
        <v>785</v>
      </c>
    </row>
    <row r="238" spans="1:3" x14ac:dyDescent="0.25">
      <c r="A238" t="s">
        <v>786</v>
      </c>
      <c r="B238" t="s">
        <v>787</v>
      </c>
      <c r="C238" t="s">
        <v>788</v>
      </c>
    </row>
    <row r="239" spans="1:3" x14ac:dyDescent="0.25">
      <c r="A239" t="s">
        <v>789</v>
      </c>
      <c r="B239" t="s">
        <v>790</v>
      </c>
      <c r="C239" t="s">
        <v>791</v>
      </c>
    </row>
    <row r="240" spans="1:3" x14ac:dyDescent="0.25">
      <c r="A240" t="s">
        <v>792</v>
      </c>
      <c r="B240" t="s">
        <v>793</v>
      </c>
      <c r="C240" t="s">
        <v>794</v>
      </c>
    </row>
    <row r="241" spans="1:3" x14ac:dyDescent="0.25">
      <c r="A241" t="s">
        <v>795</v>
      </c>
      <c r="B241" t="s">
        <v>796</v>
      </c>
      <c r="C241" t="s">
        <v>797</v>
      </c>
    </row>
    <row r="242" spans="1:3" x14ac:dyDescent="0.25">
      <c r="A242" t="s">
        <v>798</v>
      </c>
      <c r="B242" t="s">
        <v>799</v>
      </c>
      <c r="C242" t="s">
        <v>800</v>
      </c>
    </row>
    <row r="243" spans="1:3" x14ac:dyDescent="0.25">
      <c r="A243" t="s">
        <v>801</v>
      </c>
      <c r="B243" t="s">
        <v>802</v>
      </c>
      <c r="C243" t="s">
        <v>803</v>
      </c>
    </row>
    <row r="244" spans="1:3" x14ac:dyDescent="0.25">
      <c r="A244" t="s">
        <v>804</v>
      </c>
      <c r="B244" t="s">
        <v>805</v>
      </c>
      <c r="C244" t="s">
        <v>806</v>
      </c>
    </row>
    <row r="245" spans="1:3" x14ac:dyDescent="0.25">
      <c r="A245" t="s">
        <v>807</v>
      </c>
      <c r="B245" t="s">
        <v>808</v>
      </c>
      <c r="C245" t="s">
        <v>809</v>
      </c>
    </row>
    <row r="246" spans="1:3" x14ac:dyDescent="0.25">
      <c r="A246" t="s">
        <v>810</v>
      </c>
      <c r="B246" t="s">
        <v>811</v>
      </c>
      <c r="C246" t="s">
        <v>812</v>
      </c>
    </row>
    <row r="247" spans="1:3" x14ac:dyDescent="0.25">
      <c r="A247" t="s">
        <v>813</v>
      </c>
      <c r="B247" t="s">
        <v>814</v>
      </c>
      <c r="C247" t="s">
        <v>815</v>
      </c>
    </row>
    <row r="248" spans="1:3" x14ac:dyDescent="0.25">
      <c r="A248" t="s">
        <v>816</v>
      </c>
      <c r="B248" t="s">
        <v>817</v>
      </c>
      <c r="C248" t="s">
        <v>818</v>
      </c>
    </row>
    <row r="249" spans="1:3" x14ac:dyDescent="0.25">
      <c r="A249" t="s">
        <v>819</v>
      </c>
      <c r="B249" t="s">
        <v>820</v>
      </c>
      <c r="C249" t="s">
        <v>821</v>
      </c>
    </row>
    <row r="250" spans="1:3" x14ac:dyDescent="0.25">
      <c r="A250" t="s">
        <v>822</v>
      </c>
      <c r="B250" t="s">
        <v>823</v>
      </c>
      <c r="C250" t="s">
        <v>824</v>
      </c>
    </row>
    <row r="251" spans="1:3" x14ac:dyDescent="0.25">
      <c r="A251" t="s">
        <v>825</v>
      </c>
      <c r="B251" t="s">
        <v>826</v>
      </c>
      <c r="C251" t="s">
        <v>827</v>
      </c>
    </row>
    <row r="252" spans="1:3" x14ac:dyDescent="0.25">
      <c r="A252" t="s">
        <v>828</v>
      </c>
      <c r="B252" t="s">
        <v>829</v>
      </c>
      <c r="C252" t="s">
        <v>830</v>
      </c>
    </row>
    <row r="253" spans="1:3" x14ac:dyDescent="0.25">
      <c r="A253" t="s">
        <v>831</v>
      </c>
      <c r="B253" t="s">
        <v>832</v>
      </c>
      <c r="C253" t="s">
        <v>833</v>
      </c>
    </row>
    <row r="254" spans="1:3" x14ac:dyDescent="0.25">
      <c r="A254" t="s">
        <v>834</v>
      </c>
      <c r="B254" t="s">
        <v>835</v>
      </c>
      <c r="C254" t="s">
        <v>836</v>
      </c>
    </row>
    <row r="255" spans="1:3" x14ac:dyDescent="0.25">
      <c r="A255" t="s">
        <v>837</v>
      </c>
      <c r="B255" t="s">
        <v>838</v>
      </c>
      <c r="C255" t="s">
        <v>839</v>
      </c>
    </row>
    <row r="256" spans="1:3" x14ac:dyDescent="0.25">
      <c r="A256" t="s">
        <v>840</v>
      </c>
      <c r="B256" t="s">
        <v>841</v>
      </c>
      <c r="C256" t="s">
        <v>842</v>
      </c>
    </row>
    <row r="257" spans="1:3" x14ac:dyDescent="0.25">
      <c r="A257" t="s">
        <v>843</v>
      </c>
      <c r="B257" t="s">
        <v>844</v>
      </c>
      <c r="C257" t="s">
        <v>845</v>
      </c>
    </row>
    <row r="258" spans="1:3" x14ac:dyDescent="0.25">
      <c r="A258" t="s">
        <v>846</v>
      </c>
      <c r="B258" t="s">
        <v>847</v>
      </c>
      <c r="C258" t="s">
        <v>848</v>
      </c>
    </row>
    <row r="259" spans="1:3" x14ac:dyDescent="0.25">
      <c r="A259" t="s">
        <v>849</v>
      </c>
      <c r="B259" t="s">
        <v>850</v>
      </c>
      <c r="C259" t="s">
        <v>851</v>
      </c>
    </row>
    <row r="260" spans="1:3" x14ac:dyDescent="0.25">
      <c r="A260" t="s">
        <v>852</v>
      </c>
      <c r="B260" t="s">
        <v>853</v>
      </c>
      <c r="C260" t="s">
        <v>854</v>
      </c>
    </row>
    <row r="261" spans="1:3" x14ac:dyDescent="0.25">
      <c r="A261" t="s">
        <v>855</v>
      </c>
      <c r="B261" t="s">
        <v>856</v>
      </c>
      <c r="C261" t="s">
        <v>857</v>
      </c>
    </row>
    <row r="262" spans="1:3" x14ac:dyDescent="0.25">
      <c r="A262" t="s">
        <v>858</v>
      </c>
      <c r="B262" t="s">
        <v>859</v>
      </c>
      <c r="C262" t="s">
        <v>860</v>
      </c>
    </row>
    <row r="263" spans="1:3" x14ac:dyDescent="0.25">
      <c r="A263" t="s">
        <v>861</v>
      </c>
      <c r="B263" t="s">
        <v>862</v>
      </c>
      <c r="C263" t="s">
        <v>863</v>
      </c>
    </row>
    <row r="264" spans="1:3" x14ac:dyDescent="0.25">
      <c r="A264" t="s">
        <v>864</v>
      </c>
      <c r="B264" t="s">
        <v>865</v>
      </c>
      <c r="C264" t="s">
        <v>866</v>
      </c>
    </row>
    <row r="265" spans="1:3" x14ac:dyDescent="0.25">
      <c r="A265" t="s">
        <v>867</v>
      </c>
      <c r="B265" t="s">
        <v>868</v>
      </c>
      <c r="C265" t="s">
        <v>869</v>
      </c>
    </row>
    <row r="266" spans="1:3" x14ac:dyDescent="0.25">
      <c r="A266" t="s">
        <v>870</v>
      </c>
      <c r="B266" t="s">
        <v>871</v>
      </c>
      <c r="C266" t="s">
        <v>872</v>
      </c>
    </row>
    <row r="267" spans="1:3" x14ac:dyDescent="0.25">
      <c r="A267" t="s">
        <v>873</v>
      </c>
      <c r="B267" t="s">
        <v>874</v>
      </c>
      <c r="C267" t="s">
        <v>875</v>
      </c>
    </row>
    <row r="268" spans="1:3" x14ac:dyDescent="0.25">
      <c r="A268" t="s">
        <v>876</v>
      </c>
      <c r="B268" t="s">
        <v>877</v>
      </c>
      <c r="C268" t="s">
        <v>878</v>
      </c>
    </row>
    <row r="269" spans="1:3" x14ac:dyDescent="0.25">
      <c r="A269" t="s">
        <v>879</v>
      </c>
      <c r="B269" t="s">
        <v>880</v>
      </c>
      <c r="C269" t="s">
        <v>881</v>
      </c>
    </row>
    <row r="270" spans="1:3" x14ac:dyDescent="0.25">
      <c r="A270" t="s">
        <v>882</v>
      </c>
      <c r="B270" t="s">
        <v>883</v>
      </c>
      <c r="C270" t="s">
        <v>884</v>
      </c>
    </row>
    <row r="271" spans="1:3" x14ac:dyDescent="0.25">
      <c r="A271" t="s">
        <v>885</v>
      </c>
      <c r="B271" t="s">
        <v>886</v>
      </c>
      <c r="C271" t="s">
        <v>887</v>
      </c>
    </row>
    <row r="272" spans="1:3" x14ac:dyDescent="0.25">
      <c r="A272" t="s">
        <v>888</v>
      </c>
      <c r="B272" t="s">
        <v>889</v>
      </c>
      <c r="C272" t="s">
        <v>890</v>
      </c>
    </row>
    <row r="273" spans="1:3" x14ac:dyDescent="0.25">
      <c r="A273" t="s">
        <v>891</v>
      </c>
      <c r="B273" t="s">
        <v>892</v>
      </c>
      <c r="C273" t="s">
        <v>893</v>
      </c>
    </row>
    <row r="274" spans="1:3" x14ac:dyDescent="0.25">
      <c r="A274" t="s">
        <v>894</v>
      </c>
      <c r="B274" t="s">
        <v>895</v>
      </c>
      <c r="C274" t="s">
        <v>896</v>
      </c>
    </row>
    <row r="275" spans="1:3" x14ac:dyDescent="0.25">
      <c r="A275" t="s">
        <v>897</v>
      </c>
      <c r="B275" t="s">
        <v>898</v>
      </c>
      <c r="C275" t="s">
        <v>899</v>
      </c>
    </row>
    <row r="276" spans="1:3" x14ac:dyDescent="0.25">
      <c r="A276" t="s">
        <v>900</v>
      </c>
      <c r="B276" t="s">
        <v>901</v>
      </c>
      <c r="C276" t="s">
        <v>902</v>
      </c>
    </row>
    <row r="277" spans="1:3" x14ac:dyDescent="0.25">
      <c r="A277" t="s">
        <v>903</v>
      </c>
      <c r="B277" t="s">
        <v>904</v>
      </c>
      <c r="C277" t="s">
        <v>905</v>
      </c>
    </row>
    <row r="278" spans="1:3" x14ac:dyDescent="0.25">
      <c r="A278" t="s">
        <v>906</v>
      </c>
      <c r="B278" t="s">
        <v>907</v>
      </c>
      <c r="C278" t="s">
        <v>908</v>
      </c>
    </row>
    <row r="279" spans="1:3" x14ac:dyDescent="0.25">
      <c r="A279" t="s">
        <v>909</v>
      </c>
      <c r="B279" t="s">
        <v>910</v>
      </c>
      <c r="C279" t="s">
        <v>911</v>
      </c>
    </row>
    <row r="280" spans="1:3" x14ac:dyDescent="0.25">
      <c r="A280" t="s">
        <v>912</v>
      </c>
      <c r="B280" t="s">
        <v>913</v>
      </c>
      <c r="C280" t="s">
        <v>914</v>
      </c>
    </row>
    <row r="281" spans="1:3" x14ac:dyDescent="0.25">
      <c r="A281" t="s">
        <v>915</v>
      </c>
      <c r="B281" t="s">
        <v>916</v>
      </c>
      <c r="C281" t="s">
        <v>917</v>
      </c>
    </row>
    <row r="282" spans="1:3" x14ac:dyDescent="0.25">
      <c r="A282" t="s">
        <v>918</v>
      </c>
      <c r="B282" t="s">
        <v>919</v>
      </c>
      <c r="C282" t="s">
        <v>920</v>
      </c>
    </row>
    <row r="283" spans="1:3" x14ac:dyDescent="0.25">
      <c r="A283" t="s">
        <v>921</v>
      </c>
      <c r="B283" t="s">
        <v>922</v>
      </c>
      <c r="C283" t="s">
        <v>923</v>
      </c>
    </row>
    <row r="284" spans="1:3" x14ac:dyDescent="0.25">
      <c r="A284" t="s">
        <v>924</v>
      </c>
      <c r="B284" t="s">
        <v>925</v>
      </c>
      <c r="C284" t="s">
        <v>926</v>
      </c>
    </row>
    <row r="285" spans="1:3" x14ac:dyDescent="0.25">
      <c r="A285" t="s">
        <v>927</v>
      </c>
      <c r="B285" t="s">
        <v>928</v>
      </c>
      <c r="C285" t="s">
        <v>929</v>
      </c>
    </row>
    <row r="286" spans="1:3" x14ac:dyDescent="0.25">
      <c r="A286" t="s">
        <v>930</v>
      </c>
      <c r="B286" t="s">
        <v>931</v>
      </c>
      <c r="C286" t="s">
        <v>932</v>
      </c>
    </row>
    <row r="287" spans="1:3" x14ac:dyDescent="0.25">
      <c r="A287" t="s">
        <v>933</v>
      </c>
      <c r="B287" t="s">
        <v>934</v>
      </c>
      <c r="C287" t="s">
        <v>935</v>
      </c>
    </row>
    <row r="288" spans="1:3" x14ac:dyDescent="0.25">
      <c r="A288" t="s">
        <v>936</v>
      </c>
      <c r="B288" t="s">
        <v>937</v>
      </c>
      <c r="C288" t="s">
        <v>938</v>
      </c>
    </row>
    <row r="289" spans="1:3" x14ac:dyDescent="0.25">
      <c r="A289" t="s">
        <v>939</v>
      </c>
      <c r="B289" t="s">
        <v>940</v>
      </c>
      <c r="C289" t="s">
        <v>941</v>
      </c>
    </row>
    <row r="290" spans="1:3" x14ac:dyDescent="0.25">
      <c r="A290" t="s">
        <v>942</v>
      </c>
      <c r="B290" t="s">
        <v>943</v>
      </c>
      <c r="C290" t="s">
        <v>944</v>
      </c>
    </row>
    <row r="291" spans="1:3" x14ac:dyDescent="0.25">
      <c r="A291" t="s">
        <v>945</v>
      </c>
      <c r="B291" t="s">
        <v>946</v>
      </c>
      <c r="C291" t="s">
        <v>947</v>
      </c>
    </row>
    <row r="292" spans="1:3" x14ac:dyDescent="0.25">
      <c r="A292" t="s">
        <v>948</v>
      </c>
      <c r="B292" t="s">
        <v>949</v>
      </c>
      <c r="C292" t="s">
        <v>950</v>
      </c>
    </row>
    <row r="293" spans="1:3" x14ac:dyDescent="0.25">
      <c r="A293" t="s">
        <v>951</v>
      </c>
      <c r="B293" t="s">
        <v>952</v>
      </c>
      <c r="C293" t="s">
        <v>953</v>
      </c>
    </row>
    <row r="294" spans="1:3" x14ac:dyDescent="0.25">
      <c r="A294" t="s">
        <v>954</v>
      </c>
      <c r="B294" t="s">
        <v>955</v>
      </c>
      <c r="C294" t="s">
        <v>956</v>
      </c>
    </row>
    <row r="295" spans="1:3" x14ac:dyDescent="0.25">
      <c r="A295" t="s">
        <v>957</v>
      </c>
      <c r="B295" t="s">
        <v>958</v>
      </c>
      <c r="C295" t="s">
        <v>959</v>
      </c>
    </row>
    <row r="296" spans="1:3" x14ac:dyDescent="0.25">
      <c r="A296" t="s">
        <v>960</v>
      </c>
      <c r="B296" t="s">
        <v>961</v>
      </c>
      <c r="C296" t="s">
        <v>962</v>
      </c>
    </row>
    <row r="297" spans="1:3" x14ac:dyDescent="0.25">
      <c r="A297" t="s">
        <v>963</v>
      </c>
      <c r="B297" t="s">
        <v>964</v>
      </c>
      <c r="C297" t="s">
        <v>965</v>
      </c>
    </row>
    <row r="298" spans="1:3" x14ac:dyDescent="0.25">
      <c r="A298" t="s">
        <v>966</v>
      </c>
      <c r="B298" t="s">
        <v>967</v>
      </c>
      <c r="C298" t="s">
        <v>968</v>
      </c>
    </row>
    <row r="299" spans="1:3" x14ac:dyDescent="0.25">
      <c r="A299" t="s">
        <v>969</v>
      </c>
      <c r="B299" t="s">
        <v>970</v>
      </c>
      <c r="C299" t="s">
        <v>971</v>
      </c>
    </row>
    <row r="300" spans="1:3" x14ac:dyDescent="0.25">
      <c r="A300" t="s">
        <v>972</v>
      </c>
      <c r="B300" t="s">
        <v>973</v>
      </c>
      <c r="C300" t="s">
        <v>974</v>
      </c>
    </row>
    <row r="301" spans="1:3" x14ac:dyDescent="0.25">
      <c r="A301" t="s">
        <v>975</v>
      </c>
      <c r="B301" t="s">
        <v>976</v>
      </c>
      <c r="C301" t="s">
        <v>977</v>
      </c>
    </row>
    <row r="302" spans="1:3" x14ac:dyDescent="0.25">
      <c r="A302" t="s">
        <v>978</v>
      </c>
      <c r="B302" t="s">
        <v>979</v>
      </c>
      <c r="C302" t="s">
        <v>980</v>
      </c>
    </row>
    <row r="303" spans="1:3" x14ac:dyDescent="0.25">
      <c r="A303" t="s">
        <v>981</v>
      </c>
      <c r="B303" t="s">
        <v>982</v>
      </c>
      <c r="C303" t="s">
        <v>983</v>
      </c>
    </row>
    <row r="304" spans="1:3" x14ac:dyDescent="0.25">
      <c r="A304" t="s">
        <v>984</v>
      </c>
      <c r="B304" t="s">
        <v>985</v>
      </c>
      <c r="C304" t="s">
        <v>986</v>
      </c>
    </row>
    <row r="305" spans="1:3" x14ac:dyDescent="0.25">
      <c r="A305" t="s">
        <v>987</v>
      </c>
      <c r="B305" t="s">
        <v>988</v>
      </c>
      <c r="C305" t="s">
        <v>989</v>
      </c>
    </row>
    <row r="306" spans="1:3" x14ac:dyDescent="0.25">
      <c r="A306" t="s">
        <v>990</v>
      </c>
      <c r="B306" t="s">
        <v>991</v>
      </c>
      <c r="C306" t="s">
        <v>992</v>
      </c>
    </row>
    <row r="307" spans="1:3" x14ac:dyDescent="0.25">
      <c r="A307" t="s">
        <v>993</v>
      </c>
      <c r="B307" t="s">
        <v>994</v>
      </c>
      <c r="C307" t="s">
        <v>995</v>
      </c>
    </row>
    <row r="308" spans="1:3" x14ac:dyDescent="0.25">
      <c r="A308" t="s">
        <v>996</v>
      </c>
      <c r="B308" t="s">
        <v>997</v>
      </c>
      <c r="C308" t="s">
        <v>998</v>
      </c>
    </row>
    <row r="309" spans="1:3" x14ac:dyDescent="0.25">
      <c r="A309" t="s">
        <v>999</v>
      </c>
      <c r="B309" t="s">
        <v>1000</v>
      </c>
      <c r="C309" t="s">
        <v>1001</v>
      </c>
    </row>
    <row r="310" spans="1:3" x14ac:dyDescent="0.25">
      <c r="A310" t="s">
        <v>1002</v>
      </c>
      <c r="B310" t="s">
        <v>1003</v>
      </c>
      <c r="C310" t="s">
        <v>1004</v>
      </c>
    </row>
    <row r="311" spans="1:3" x14ac:dyDescent="0.25">
      <c r="A311" t="s">
        <v>1005</v>
      </c>
      <c r="B311" t="s">
        <v>1006</v>
      </c>
      <c r="C311" t="s">
        <v>1007</v>
      </c>
    </row>
    <row r="312" spans="1:3" x14ac:dyDescent="0.25">
      <c r="A312" t="s">
        <v>1008</v>
      </c>
      <c r="B312" t="s">
        <v>1009</v>
      </c>
      <c r="C312" t="s">
        <v>1010</v>
      </c>
    </row>
    <row r="313" spans="1:3" x14ac:dyDescent="0.25">
      <c r="A313" t="s">
        <v>1011</v>
      </c>
      <c r="B313" t="s">
        <v>1012</v>
      </c>
      <c r="C313" t="s">
        <v>1013</v>
      </c>
    </row>
    <row r="314" spans="1:3" x14ac:dyDescent="0.25">
      <c r="A314" t="s">
        <v>1014</v>
      </c>
      <c r="B314" t="s">
        <v>1015</v>
      </c>
      <c r="C314" t="s">
        <v>1016</v>
      </c>
    </row>
    <row r="315" spans="1:3" x14ac:dyDescent="0.25">
      <c r="A315" t="s">
        <v>1017</v>
      </c>
      <c r="B315" t="s">
        <v>1018</v>
      </c>
      <c r="C315" t="s">
        <v>1019</v>
      </c>
    </row>
    <row r="316" spans="1:3" x14ac:dyDescent="0.25">
      <c r="A316" t="s">
        <v>1020</v>
      </c>
      <c r="B316" t="s">
        <v>1021</v>
      </c>
      <c r="C316" t="s">
        <v>1022</v>
      </c>
    </row>
    <row r="317" spans="1:3" x14ac:dyDescent="0.25">
      <c r="A317" t="s">
        <v>1023</v>
      </c>
      <c r="B317" t="s">
        <v>1024</v>
      </c>
      <c r="C317" t="s">
        <v>1025</v>
      </c>
    </row>
    <row r="318" spans="1:3" x14ac:dyDescent="0.25">
      <c r="A318" t="s">
        <v>1026</v>
      </c>
      <c r="B318" t="s">
        <v>1027</v>
      </c>
      <c r="C318" t="s">
        <v>1028</v>
      </c>
    </row>
    <row r="319" spans="1:3" x14ac:dyDescent="0.25">
      <c r="A319" t="s">
        <v>1029</v>
      </c>
      <c r="B319" t="s">
        <v>1030</v>
      </c>
      <c r="C319" t="s">
        <v>1031</v>
      </c>
    </row>
    <row r="320" spans="1:3" x14ac:dyDescent="0.25">
      <c r="A320" t="s">
        <v>1032</v>
      </c>
      <c r="B320" t="s">
        <v>1033</v>
      </c>
      <c r="C320" t="s">
        <v>1034</v>
      </c>
    </row>
    <row r="321" spans="1:3" x14ac:dyDescent="0.25">
      <c r="A321" t="s">
        <v>1035</v>
      </c>
      <c r="B321" t="s">
        <v>1036</v>
      </c>
      <c r="C321" t="s">
        <v>1037</v>
      </c>
    </row>
    <row r="322" spans="1:3" x14ac:dyDescent="0.25">
      <c r="A322" t="s">
        <v>1038</v>
      </c>
      <c r="B322" t="s">
        <v>1039</v>
      </c>
      <c r="C322" t="s">
        <v>1040</v>
      </c>
    </row>
    <row r="323" spans="1:3" x14ac:dyDescent="0.25">
      <c r="A323" t="s">
        <v>1041</v>
      </c>
      <c r="B323" t="s">
        <v>1042</v>
      </c>
      <c r="C323" t="s">
        <v>1043</v>
      </c>
    </row>
    <row r="324" spans="1:3" x14ac:dyDescent="0.25">
      <c r="A324" t="s">
        <v>1044</v>
      </c>
      <c r="B324" t="s">
        <v>1045</v>
      </c>
      <c r="C324" t="s">
        <v>1046</v>
      </c>
    </row>
    <row r="325" spans="1:3" x14ac:dyDescent="0.25">
      <c r="A325" t="s">
        <v>1047</v>
      </c>
      <c r="B325" t="s">
        <v>1048</v>
      </c>
      <c r="C325" t="s">
        <v>1049</v>
      </c>
    </row>
    <row r="326" spans="1:3" x14ac:dyDescent="0.25">
      <c r="A326" t="s">
        <v>1050</v>
      </c>
      <c r="B326" t="s">
        <v>1051</v>
      </c>
      <c r="C326" t="s">
        <v>1052</v>
      </c>
    </row>
    <row r="327" spans="1:3" x14ac:dyDescent="0.25">
      <c r="A327" t="s">
        <v>1053</v>
      </c>
      <c r="B327" t="s">
        <v>1054</v>
      </c>
      <c r="C327" t="s">
        <v>1055</v>
      </c>
    </row>
    <row r="328" spans="1:3" x14ac:dyDescent="0.25">
      <c r="A328" t="s">
        <v>1056</v>
      </c>
      <c r="B328" t="s">
        <v>1057</v>
      </c>
      <c r="C328" t="s">
        <v>1058</v>
      </c>
    </row>
    <row r="329" spans="1:3" x14ac:dyDescent="0.25">
      <c r="A329" t="s">
        <v>1059</v>
      </c>
      <c r="B329" t="s">
        <v>1060</v>
      </c>
      <c r="C329" t="s">
        <v>1061</v>
      </c>
    </row>
    <row r="330" spans="1:3" x14ac:dyDescent="0.25">
      <c r="A330" t="s">
        <v>1062</v>
      </c>
      <c r="B330" t="s">
        <v>1063</v>
      </c>
      <c r="C330" t="s">
        <v>1064</v>
      </c>
    </row>
    <row r="331" spans="1:3" x14ac:dyDescent="0.25">
      <c r="A331" t="s">
        <v>1065</v>
      </c>
      <c r="B331" t="s">
        <v>1066</v>
      </c>
      <c r="C331" t="s">
        <v>1067</v>
      </c>
    </row>
    <row r="332" spans="1:3" x14ac:dyDescent="0.25">
      <c r="A332" t="s">
        <v>1068</v>
      </c>
      <c r="B332" t="s">
        <v>1069</v>
      </c>
      <c r="C332" t="s">
        <v>1070</v>
      </c>
    </row>
    <row r="333" spans="1:3" x14ac:dyDescent="0.25">
      <c r="A333" t="s">
        <v>1071</v>
      </c>
      <c r="B333" t="s">
        <v>1072</v>
      </c>
      <c r="C333" t="s">
        <v>1073</v>
      </c>
    </row>
    <row r="334" spans="1:3" x14ac:dyDescent="0.25">
      <c r="A334" t="s">
        <v>1074</v>
      </c>
      <c r="B334" t="s">
        <v>1075</v>
      </c>
      <c r="C334" t="s">
        <v>1076</v>
      </c>
    </row>
    <row r="335" spans="1:3" x14ac:dyDescent="0.25">
      <c r="A335" t="s">
        <v>1077</v>
      </c>
      <c r="B335" t="s">
        <v>1078</v>
      </c>
      <c r="C335" t="s">
        <v>1079</v>
      </c>
    </row>
    <row r="336" spans="1:3" x14ac:dyDescent="0.25">
      <c r="A336" t="s">
        <v>1080</v>
      </c>
      <c r="B336" t="s">
        <v>1081</v>
      </c>
      <c r="C336" t="s">
        <v>1082</v>
      </c>
    </row>
    <row r="337" spans="1:3" x14ac:dyDescent="0.25">
      <c r="A337" t="s">
        <v>1083</v>
      </c>
      <c r="B337" t="s">
        <v>1084</v>
      </c>
      <c r="C337" t="s">
        <v>1085</v>
      </c>
    </row>
    <row r="338" spans="1:3" x14ac:dyDescent="0.25">
      <c r="A338" t="s">
        <v>1086</v>
      </c>
      <c r="B338" t="s">
        <v>1087</v>
      </c>
      <c r="C338" t="s">
        <v>1088</v>
      </c>
    </row>
    <row r="339" spans="1:3" x14ac:dyDescent="0.25">
      <c r="A339" t="s">
        <v>1089</v>
      </c>
      <c r="B339" t="s">
        <v>1090</v>
      </c>
      <c r="C339" t="s">
        <v>1091</v>
      </c>
    </row>
    <row r="340" spans="1:3" x14ac:dyDescent="0.25">
      <c r="A340" t="s">
        <v>1092</v>
      </c>
      <c r="B340" t="s">
        <v>1093</v>
      </c>
      <c r="C340" t="s">
        <v>1094</v>
      </c>
    </row>
    <row r="341" spans="1:3" x14ac:dyDescent="0.25">
      <c r="A341" t="s">
        <v>1095</v>
      </c>
      <c r="B341" t="s">
        <v>1096</v>
      </c>
      <c r="C341" t="s">
        <v>1097</v>
      </c>
    </row>
    <row r="342" spans="1:3" x14ac:dyDescent="0.25">
      <c r="A342" t="s">
        <v>1098</v>
      </c>
      <c r="B342" t="s">
        <v>1099</v>
      </c>
      <c r="C342" t="s">
        <v>1100</v>
      </c>
    </row>
    <row r="343" spans="1:3" x14ac:dyDescent="0.25">
      <c r="A343" t="s">
        <v>1101</v>
      </c>
      <c r="B343" t="s">
        <v>1102</v>
      </c>
      <c r="C343" t="s">
        <v>1103</v>
      </c>
    </row>
    <row r="344" spans="1:3" x14ac:dyDescent="0.25">
      <c r="A344" t="s">
        <v>1104</v>
      </c>
      <c r="B344" t="s">
        <v>1105</v>
      </c>
      <c r="C344" t="s">
        <v>1106</v>
      </c>
    </row>
    <row r="345" spans="1:3" x14ac:dyDescent="0.25">
      <c r="A345" t="s">
        <v>1107</v>
      </c>
      <c r="B345" t="s">
        <v>1108</v>
      </c>
      <c r="C345" t="s">
        <v>1109</v>
      </c>
    </row>
    <row r="346" spans="1:3" x14ac:dyDescent="0.25">
      <c r="A346" t="s">
        <v>1110</v>
      </c>
      <c r="B346" t="s">
        <v>1111</v>
      </c>
      <c r="C346" t="s">
        <v>1112</v>
      </c>
    </row>
    <row r="347" spans="1:3" x14ac:dyDescent="0.25">
      <c r="A347" t="s">
        <v>1113</v>
      </c>
      <c r="B347" t="s">
        <v>1114</v>
      </c>
      <c r="C347" t="s">
        <v>1115</v>
      </c>
    </row>
    <row r="348" spans="1:3" x14ac:dyDescent="0.25">
      <c r="A348" t="s">
        <v>1116</v>
      </c>
      <c r="B348" t="s">
        <v>1117</v>
      </c>
      <c r="C348" t="s">
        <v>1118</v>
      </c>
    </row>
    <row r="349" spans="1:3" x14ac:dyDescent="0.25">
      <c r="A349" t="s">
        <v>1119</v>
      </c>
      <c r="B349" t="s">
        <v>1120</v>
      </c>
      <c r="C349" t="s">
        <v>1121</v>
      </c>
    </row>
    <row r="350" spans="1:3" x14ac:dyDescent="0.25">
      <c r="A350" t="s">
        <v>1122</v>
      </c>
      <c r="B350" t="s">
        <v>1123</v>
      </c>
      <c r="C350" t="s">
        <v>1124</v>
      </c>
    </row>
    <row r="351" spans="1:3" x14ac:dyDescent="0.25">
      <c r="A351" t="s">
        <v>1125</v>
      </c>
      <c r="B351" t="s">
        <v>1126</v>
      </c>
      <c r="C351" t="s">
        <v>1127</v>
      </c>
    </row>
    <row r="352" spans="1:3" x14ac:dyDescent="0.25">
      <c r="A352" t="s">
        <v>1128</v>
      </c>
      <c r="B352" t="s">
        <v>1129</v>
      </c>
      <c r="C352" t="s">
        <v>1130</v>
      </c>
    </row>
    <row r="353" spans="1:3" x14ac:dyDescent="0.25">
      <c r="A353" t="s">
        <v>1131</v>
      </c>
      <c r="B353" t="s">
        <v>1132</v>
      </c>
      <c r="C353" t="s">
        <v>1133</v>
      </c>
    </row>
    <row r="354" spans="1:3" x14ac:dyDescent="0.25">
      <c r="A354" t="s">
        <v>1134</v>
      </c>
      <c r="B354" t="s">
        <v>1135</v>
      </c>
      <c r="C354" t="s">
        <v>1136</v>
      </c>
    </row>
    <row r="355" spans="1:3" x14ac:dyDescent="0.25">
      <c r="A355" t="s">
        <v>1137</v>
      </c>
      <c r="B355" t="s">
        <v>1138</v>
      </c>
      <c r="C355" t="s">
        <v>1139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1148</v>
      </c>
    </row>
    <row r="359" spans="1:3" x14ac:dyDescent="0.25">
      <c r="A359" t="s">
        <v>1149</v>
      </c>
      <c r="B359" t="s">
        <v>1150</v>
      </c>
      <c r="C359" t="s">
        <v>1151</v>
      </c>
    </row>
    <row r="360" spans="1:3" x14ac:dyDescent="0.25">
      <c r="A360" t="s">
        <v>1152</v>
      </c>
      <c r="B360" t="s">
        <v>1153</v>
      </c>
      <c r="C360" t="s">
        <v>1154</v>
      </c>
    </row>
    <row r="361" spans="1:3" x14ac:dyDescent="0.25">
      <c r="A361" t="s">
        <v>1155</v>
      </c>
      <c r="B361" t="s">
        <v>1156</v>
      </c>
      <c r="C361" t="s">
        <v>1157</v>
      </c>
    </row>
    <row r="362" spans="1:3" x14ac:dyDescent="0.25">
      <c r="A362" t="s">
        <v>1158</v>
      </c>
      <c r="B362" t="s">
        <v>1159</v>
      </c>
      <c r="C362" t="s">
        <v>1160</v>
      </c>
    </row>
    <row r="363" spans="1:3" x14ac:dyDescent="0.25">
      <c r="A363" t="s">
        <v>1161</v>
      </c>
      <c r="B363" t="s">
        <v>1162</v>
      </c>
      <c r="C363" t="s">
        <v>1163</v>
      </c>
    </row>
    <row r="364" spans="1:3" x14ac:dyDescent="0.25">
      <c r="A364" t="s">
        <v>1164</v>
      </c>
      <c r="B364" t="s">
        <v>1165</v>
      </c>
      <c r="C364" t="s">
        <v>1166</v>
      </c>
    </row>
    <row r="365" spans="1:3" x14ac:dyDescent="0.25">
      <c r="A365" t="s">
        <v>1167</v>
      </c>
      <c r="B365" t="s">
        <v>1168</v>
      </c>
      <c r="C365" t="s">
        <v>1169</v>
      </c>
    </row>
    <row r="366" spans="1:3" x14ac:dyDescent="0.25">
      <c r="A366" t="s">
        <v>1170</v>
      </c>
      <c r="B366" t="s">
        <v>1171</v>
      </c>
      <c r="C366" t="s">
        <v>1172</v>
      </c>
    </row>
    <row r="367" spans="1:3" x14ac:dyDescent="0.25">
      <c r="A367" t="s">
        <v>1173</v>
      </c>
      <c r="B367" t="s">
        <v>1174</v>
      </c>
      <c r="C367" t="s">
        <v>1175</v>
      </c>
    </row>
    <row r="368" spans="1:3" x14ac:dyDescent="0.25">
      <c r="A368" t="s">
        <v>1176</v>
      </c>
      <c r="B368" t="s">
        <v>1177</v>
      </c>
      <c r="C368" t="s">
        <v>1178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5" x14ac:dyDescent="0.25"/>
  <sheetData>
    <row r="1" spans="1:40" x14ac:dyDescent="0.25">
      <c r="A1" t="s">
        <v>62</v>
      </c>
      <c r="N1" t="s">
        <v>65</v>
      </c>
    </row>
    <row r="2" spans="1:40" x14ac:dyDescent="0.25">
      <c r="A2" t="s">
        <v>61</v>
      </c>
      <c r="N2" t="s">
        <v>61</v>
      </c>
    </row>
    <row r="3" spans="1:40" x14ac:dyDescent="0.25">
      <c r="A3" t="s">
        <v>60</v>
      </c>
      <c r="N3" t="s">
        <v>66</v>
      </c>
    </row>
    <row r="4" spans="1:40" x14ac:dyDescent="0.25">
      <c r="A4" t="s">
        <v>59</v>
      </c>
      <c r="N4" t="s">
        <v>67</v>
      </c>
    </row>
    <row r="6" spans="1:40" x14ac:dyDescent="0.25">
      <c r="J6" t="s">
        <v>64</v>
      </c>
      <c r="K6" t="s">
        <v>63</v>
      </c>
      <c r="W6" t="s">
        <v>64</v>
      </c>
      <c r="X6" t="s">
        <v>63</v>
      </c>
    </row>
    <row r="7" spans="1:40" x14ac:dyDescent="0.25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25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25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25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25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25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25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25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25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25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25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25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25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25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25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25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25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25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25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25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25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25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25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25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25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25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25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25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25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25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25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25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25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25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25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25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25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25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25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25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25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25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25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25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25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25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25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25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25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25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25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25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25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25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25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25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25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25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25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25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25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25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25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25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25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25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25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25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25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25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25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25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25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25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25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25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25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25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25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25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25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25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25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25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25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25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25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25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25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25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25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25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25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25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25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25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25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25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25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25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25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25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25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25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25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25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25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25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25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25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25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25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25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25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25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25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25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25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25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25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25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25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25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25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25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25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25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25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25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25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25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25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25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25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25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25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25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25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25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25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25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25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25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25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25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25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25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25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25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25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25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25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25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25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25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25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25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25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25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25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25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25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25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25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25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25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25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25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25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25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25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25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25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25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25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25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25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25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25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25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25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25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25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25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25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25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25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25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25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25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25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25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25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25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25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25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25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25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25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25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25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25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25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25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25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25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25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25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25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25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25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25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25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25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25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25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25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25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25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25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25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25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25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25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25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25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25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25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25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25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25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25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25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25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25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25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25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25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25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25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25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25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25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25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25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25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25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25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25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25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25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25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25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25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25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25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25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25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25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25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25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25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25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25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25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25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25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25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25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25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25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25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25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25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25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25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25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25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25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25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25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25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25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25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25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25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25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25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25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25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25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25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25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25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25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25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25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25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25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25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25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25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25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25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25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25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25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25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25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25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25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25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25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25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25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25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25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25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25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25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25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25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25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25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25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25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25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25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25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25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25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25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25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25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25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25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25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25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25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25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25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25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25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25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25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25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25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25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25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25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25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25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25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25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25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25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25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25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25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25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25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25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25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25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25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25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25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25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25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25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25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25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25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25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25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25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25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25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25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25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25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25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25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25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25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25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25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25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25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25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25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25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25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25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25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25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25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25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25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25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25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25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25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25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25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25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25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25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25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25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25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25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25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25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25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25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25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25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25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25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25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25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25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25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25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25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25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25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25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25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25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25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25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25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25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25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25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25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25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25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25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25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25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25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25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25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25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25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25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25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25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25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25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25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25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25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25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25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25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25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25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25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25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25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25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25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25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25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25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25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25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25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25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25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25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25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25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25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25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25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25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25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25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25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25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25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25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25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25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25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25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25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25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25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25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25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25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25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25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25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25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25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25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25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25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25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25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25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25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25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25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25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25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25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25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25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25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25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25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25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25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25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25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25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25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25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25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25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25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25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25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25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25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25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25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25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25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25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25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25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25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25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25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25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25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25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25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25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25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25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25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25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25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25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25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25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25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25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25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25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25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25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25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25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25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25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25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25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25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25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25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25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25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25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25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25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25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25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25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25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25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25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25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25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25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25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25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25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25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25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25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25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25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25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25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25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25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25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25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25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25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25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25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25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25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25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25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25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25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25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25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25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25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25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25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25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25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25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25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25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25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25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25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25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25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25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25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25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25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25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25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25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25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25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25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25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25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25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25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25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25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25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25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25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25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25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25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25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25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25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25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25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25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25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25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25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25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25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25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25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25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25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25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25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25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25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25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25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R135"/>
  <sheetViews>
    <sheetView tabSelected="1" topLeftCell="J25" zoomScale="83" workbookViewId="0">
      <selection activeCell="AC51" sqref="AC51"/>
    </sheetView>
  </sheetViews>
  <sheetFormatPr defaultRowHeight="15" x14ac:dyDescent="0.25"/>
  <cols>
    <col min="1" max="1" width="16.28515625" customWidth="1"/>
    <col min="34" max="34" width="14.28515625" customWidth="1"/>
    <col min="35" max="35" width="16.140625" customWidth="1"/>
    <col min="36" max="36" width="12" bestFit="1" customWidth="1"/>
    <col min="38" max="38" width="11.42578125" bestFit="1" customWidth="1"/>
    <col min="39" max="39" width="11" bestFit="1" customWidth="1"/>
  </cols>
  <sheetData>
    <row r="1" spans="2:41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41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I2" t="s">
        <v>20</v>
      </c>
      <c r="AK2" t="s">
        <v>11</v>
      </c>
      <c r="AL2" t="s">
        <v>12</v>
      </c>
      <c r="AM2" t="s">
        <v>21</v>
      </c>
      <c r="AO2" t="s">
        <v>68</v>
      </c>
    </row>
    <row r="3" spans="2:41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I3">
        <f>MAX(B3:V3)</f>
        <v>37.74</v>
      </c>
      <c r="AK3">
        <f>MEDIAN(B3:V3)</f>
        <v>23.43</v>
      </c>
      <c r="AL3" s="3">
        <f>AVERAGE(B3:V3)</f>
        <v>24.238571428571429</v>
      </c>
      <c r="AM3" s="2">
        <f>AVEDEV(B3:V3)</f>
        <v>2.8372789115646264</v>
      </c>
      <c r="AO3">
        <f>_xlfn.STDEV.P(B3:V3)</f>
        <v>3.9644074627379098</v>
      </c>
    </row>
    <row r="4" spans="2:41" x14ac:dyDescent="0.25">
      <c r="AI4">
        <f>MIN(B3:V3)</f>
        <v>18.28</v>
      </c>
    </row>
    <row r="6" spans="2:41" x14ac:dyDescent="0.25">
      <c r="AI6" t="s">
        <v>20</v>
      </c>
      <c r="AK6" t="s">
        <v>11</v>
      </c>
      <c r="AL6" t="s">
        <v>12</v>
      </c>
      <c r="AM6" t="s">
        <v>21</v>
      </c>
    </row>
    <row r="7" spans="2:41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I7">
        <f>MAX(B7:V7)</f>
        <v>28.3</v>
      </c>
      <c r="AK7">
        <f>MEDIAN(B7:V7)</f>
        <v>23.43</v>
      </c>
      <c r="AL7" s="3">
        <f>AVERAGE(B7:V7)</f>
        <v>23.841578947368422</v>
      </c>
      <c r="AM7" s="2">
        <f>AVEDEV(B7:V7)</f>
        <v>2.0081440443213294</v>
      </c>
    </row>
    <row r="8" spans="2:41" x14ac:dyDescent="0.25">
      <c r="AI8">
        <f>MIN(B7:V7)</f>
        <v>20.3</v>
      </c>
    </row>
    <row r="10" spans="2:41" x14ac:dyDescent="0.25">
      <c r="AI10" t="s">
        <v>20</v>
      </c>
      <c r="AK10" t="s">
        <v>11</v>
      </c>
      <c r="AL10" t="s">
        <v>12</v>
      </c>
      <c r="AM10" t="s">
        <v>21</v>
      </c>
    </row>
    <row r="11" spans="2:41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I11">
        <f>MAX(B11:V11)</f>
        <v>27.12</v>
      </c>
      <c r="AK11">
        <f>MEDIAN(B11:V11)</f>
        <v>23.43</v>
      </c>
      <c r="AL11" s="3">
        <f>AVERAGE(B11:V11)</f>
        <v>23.787647058823527</v>
      </c>
      <c r="AM11" s="2">
        <f>AVEDEV(B11:V11)</f>
        <v>1.7642906574394459</v>
      </c>
    </row>
    <row r="12" spans="2:41" x14ac:dyDescent="0.25">
      <c r="AI12">
        <f>MIN(B11:V11)</f>
        <v>20.67</v>
      </c>
    </row>
    <row r="17" spans="1:40" x14ac:dyDescent="0.25">
      <c r="B17">
        <f>21.32 -0.48</f>
        <v>20.84</v>
      </c>
      <c r="C17">
        <f>21.35-0.33</f>
        <v>21.020000000000003</v>
      </c>
      <c r="D17">
        <f>24.24-0.32</f>
        <v>23.919999999999998</v>
      </c>
      <c r="E17">
        <f>19.31-0.32</f>
        <v>18.989999999999998</v>
      </c>
      <c r="F17">
        <f>19.06-0.3</f>
        <v>18.759999999999998</v>
      </c>
      <c r="G17">
        <f>24.94-0.3</f>
        <v>24.64</v>
      </c>
      <c r="H17">
        <f>17.22-0.23</f>
        <v>16.989999999999998</v>
      </c>
      <c r="I17">
        <f>21.19+0.29</f>
        <v>21.48</v>
      </c>
      <c r="J17">
        <f>21.25-0.35</f>
        <v>20.9</v>
      </c>
      <c r="K17">
        <f>20.61-0.27</f>
        <v>20.34</v>
      </c>
    </row>
    <row r="19" spans="1:40" x14ac:dyDescent="0.25">
      <c r="AK19">
        <f>TAN(RADIANS(AK11))</f>
        <v>0.43336043250341694</v>
      </c>
      <c r="AL19" s="27">
        <f>TAN(RADIANS(AL11))</f>
        <v>0.44079503684620319</v>
      </c>
    </row>
    <row r="21" spans="1:40" x14ac:dyDescent="0.25">
      <c r="AH21" t="s">
        <v>12</v>
      </c>
      <c r="AI21" t="s">
        <v>68</v>
      </c>
    </row>
    <row r="22" spans="1:40" x14ac:dyDescent="0.25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H22">
        <f>AVERAGE(B22:V22)</f>
        <v>0.45327505375566574</v>
      </c>
      <c r="AI22">
        <f>_xlfn.STDEV.P(B22:V22)</f>
        <v>8.9562527056063934E-2</v>
      </c>
    </row>
    <row r="27" spans="1:40" x14ac:dyDescent="0.25">
      <c r="A27" t="s">
        <v>1273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  <c r="W27">
        <f>B17</f>
        <v>20.84</v>
      </c>
      <c r="X27">
        <f t="shared" ref="X27:AC27" si="4">C17</f>
        <v>21.020000000000003</v>
      </c>
      <c r="Y27">
        <f t="shared" si="4"/>
        <v>23.919999999999998</v>
      </c>
      <c r="Z27">
        <f t="shared" si="4"/>
        <v>18.989999999999998</v>
      </c>
      <c r="AA27">
        <f t="shared" si="4"/>
        <v>18.759999999999998</v>
      </c>
      <c r="AB27">
        <f t="shared" si="4"/>
        <v>24.64</v>
      </c>
      <c r="AC27">
        <f t="shared" si="4"/>
        <v>16.989999999999998</v>
      </c>
      <c r="AD27">
        <f>I17</f>
        <v>21.48</v>
      </c>
      <c r="AE27">
        <f t="shared" ref="AE27" si="5">J17</f>
        <v>20.9</v>
      </c>
      <c r="AF27">
        <f t="shared" ref="AF27" si="6">K17</f>
        <v>20.34</v>
      </c>
      <c r="AI27" s="3">
        <f>AVERAGE(B27:AF27)</f>
        <v>23.00741935483871</v>
      </c>
      <c r="AJ27" s="3">
        <f>_xlfn.STDEV.P(B27:AF27)</f>
        <v>3.848735835806202</v>
      </c>
    </row>
    <row r="28" spans="1:40" x14ac:dyDescent="0.25">
      <c r="A28" t="s">
        <v>1274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  <c r="AI28" s="3">
        <f t="shared" ref="AI28:AI31" si="7">AVERAGE(B28:AF28)</f>
        <v>27.034000000000002</v>
      </c>
      <c r="AJ28" s="3">
        <f t="shared" ref="AJ28:AJ31" si="8">_xlfn.STDEV.P(B28:AF28)</f>
        <v>5.0984060254161658</v>
      </c>
    </row>
    <row r="29" spans="1:40" x14ac:dyDescent="0.25">
      <c r="A29" t="s">
        <v>1275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AI29" s="3">
        <f t="shared" si="7"/>
        <v>25.422000000000001</v>
      </c>
      <c r="AJ29" s="3">
        <f t="shared" si="8"/>
        <v>4.8742441465318391</v>
      </c>
    </row>
    <row r="30" spans="1:40" x14ac:dyDescent="0.25">
      <c r="A30" t="s">
        <v>1276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  <c r="AI30" s="3">
        <f t="shared" si="7"/>
        <v>20.114999999999998</v>
      </c>
      <c r="AJ30" s="3">
        <f t="shared" si="8"/>
        <v>2.9198672915048665</v>
      </c>
    </row>
    <row r="31" spans="1:40" x14ac:dyDescent="0.25">
      <c r="AI31" t="e">
        <f t="shared" si="7"/>
        <v>#DIV/0!</v>
      </c>
      <c r="AJ31" t="e">
        <f t="shared" si="8"/>
        <v>#DIV/0!</v>
      </c>
    </row>
    <row r="32" spans="1:40" ht="21" x14ac:dyDescent="0.35">
      <c r="A32" s="35" t="s">
        <v>1183</v>
      </c>
      <c r="AI32" t="s">
        <v>12</v>
      </c>
      <c r="AJ32" t="s">
        <v>68</v>
      </c>
      <c r="AN32" t="s">
        <v>1179</v>
      </c>
    </row>
    <row r="33" spans="1:44" x14ac:dyDescent="0.25">
      <c r="A33" s="34" t="str">
        <f>A27</f>
        <v>Normal 01</v>
      </c>
      <c r="B33" s="34">
        <f>TAN(RADIANS(B27))</f>
        <v>0.51238674073938284</v>
      </c>
      <c r="C33" s="34">
        <f t="shared" ref="C33:AF33" si="9">TAN(RADIANS(C27))</f>
        <v>0.39411210388631512</v>
      </c>
      <c r="D33" s="34">
        <f t="shared" si="9"/>
        <v>0.51106532031459673</v>
      </c>
      <c r="E33" s="34">
        <f t="shared" si="9"/>
        <v>0.44334782611040574</v>
      </c>
      <c r="F33" s="34">
        <f t="shared" si="9"/>
        <v>0.50930562454383599</v>
      </c>
      <c r="G33" s="34">
        <f t="shared" si="9"/>
        <v>0.39895954597371935</v>
      </c>
      <c r="H33" s="34">
        <f t="shared" si="9"/>
        <v>0.46482111728990827</v>
      </c>
      <c r="I33" s="34">
        <f t="shared" si="9"/>
        <v>0.39109058246139972</v>
      </c>
      <c r="J33" s="34">
        <f t="shared" si="9"/>
        <v>0.3318805173932361</v>
      </c>
      <c r="K33" s="34">
        <f t="shared" si="9"/>
        <v>0.43668142697383633</v>
      </c>
      <c r="L33" s="34">
        <f t="shared" si="9"/>
        <v>0.43191002669393219</v>
      </c>
      <c r="M33" s="34">
        <f t="shared" si="9"/>
        <v>0.42839396855760309</v>
      </c>
      <c r="N33" s="34">
        <f t="shared" si="9"/>
        <v>0.37050659273585757</v>
      </c>
      <c r="O33" s="34">
        <f t="shared" si="9"/>
        <v>0.42262222928989568</v>
      </c>
      <c r="P33" s="34">
        <f t="shared" si="9"/>
        <v>0.42118302847164418</v>
      </c>
      <c r="Q33" s="34">
        <f t="shared" si="9"/>
        <v>0.53957072268852679</v>
      </c>
      <c r="R33" s="34">
        <f t="shared" si="9"/>
        <v>0.51040514054607888</v>
      </c>
      <c r="S33" s="34">
        <f t="shared" si="9"/>
        <v>0.37408362330874123</v>
      </c>
      <c r="T33" s="34">
        <f t="shared" si="9"/>
        <v>0.37746965728644721</v>
      </c>
      <c r="U33" s="34">
        <f t="shared" si="9"/>
        <v>0.77233039901799649</v>
      </c>
      <c r="V33" s="34">
        <f t="shared" si="9"/>
        <v>0.40118669877303603</v>
      </c>
      <c r="W33" s="34">
        <f t="shared" si="9"/>
        <v>0.38066344749914316</v>
      </c>
      <c r="X33" s="34">
        <f t="shared" si="9"/>
        <v>0.38426458998462548</v>
      </c>
      <c r="Y33" s="34">
        <f t="shared" si="9"/>
        <v>0.44355668091830985</v>
      </c>
      <c r="Z33" s="34">
        <f t="shared" si="9"/>
        <v>0.34413239920783628</v>
      </c>
      <c r="AA33" s="34">
        <f t="shared" si="9"/>
        <v>0.33964891461138824</v>
      </c>
      <c r="AB33" s="34">
        <f t="shared" si="9"/>
        <v>0.45868048570341141</v>
      </c>
      <c r="AC33" s="34">
        <f t="shared" si="9"/>
        <v>0.30553984490396296</v>
      </c>
      <c r="AD33" s="34">
        <f t="shared" si="9"/>
        <v>0.39350730222056579</v>
      </c>
      <c r="AE33" s="34">
        <f t="shared" si="9"/>
        <v>0.38186286741871878</v>
      </c>
      <c r="AF33" s="34">
        <f t="shared" si="9"/>
        <v>0.3707050975304183</v>
      </c>
      <c r="AH33" t="str">
        <f>A33</f>
        <v>Normal 01</v>
      </c>
      <c r="AI33" s="3">
        <f>AVERAGE(B33:AF33)</f>
        <v>0.4272862749372508</v>
      </c>
      <c r="AJ33" s="3">
        <f>_xlfn.STDEV.P(B33:AF33)</f>
        <v>8.5009910077415721E-2</v>
      </c>
      <c r="AN33">
        <v>15.1</v>
      </c>
      <c r="AQ33">
        <f>AI36</f>
        <v>0.36736757202772691</v>
      </c>
      <c r="AR33">
        <f>AN36</f>
        <v>14.89</v>
      </c>
    </row>
    <row r="34" spans="1:44" x14ac:dyDescent="0.25">
      <c r="A34" s="34" t="str">
        <f>A28</f>
        <v>Odlomené 05</v>
      </c>
      <c r="B34" s="34">
        <f t="shared" ref="B34:F34" si="10">TAN(RADIANS(B28))</f>
        <v>0.48126749914370759</v>
      </c>
      <c r="C34" s="34">
        <f t="shared" si="10"/>
        <v>0.38146295433826999</v>
      </c>
      <c r="D34" s="34">
        <f t="shared" si="10"/>
        <v>0.47590477735056924</v>
      </c>
      <c r="E34" s="34">
        <f t="shared" si="10"/>
        <v>0.50382263919446835</v>
      </c>
      <c r="F34" s="34">
        <f t="shared" si="10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H34" t="s">
        <v>72</v>
      </c>
      <c r="AI34" s="3">
        <f>AVERAGE(B34:V34)</f>
        <v>0.5159442910105756</v>
      </c>
      <c r="AJ34" s="3">
        <f>_xlfn.STDEV.P(B34:V34)</f>
        <v>0.11833852864359409</v>
      </c>
      <c r="AN34">
        <v>15.6</v>
      </c>
      <c r="AQ34">
        <f>AI33</f>
        <v>0.4272862749372508</v>
      </c>
      <c r="AR34">
        <f>AN33</f>
        <v>15.1</v>
      </c>
    </row>
    <row r="35" spans="1:44" x14ac:dyDescent="0.25">
      <c r="A35" s="34" t="str">
        <f>A29</f>
        <v>Vlny (výplň) 06</v>
      </c>
      <c r="B35" s="34">
        <f t="shared" ref="B35:F35" si="11">TAN(RADIANS(B29))</f>
        <v>0.36792836028041609</v>
      </c>
      <c r="C35" s="34">
        <f t="shared" si="11"/>
        <v>0.38606841923585322</v>
      </c>
      <c r="D35" s="34">
        <f t="shared" si="11"/>
        <v>0.63315132495690118</v>
      </c>
      <c r="E35" s="34">
        <f t="shared" si="11"/>
        <v>0.43356775861601199</v>
      </c>
      <c r="F35" s="34">
        <f t="shared" si="11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H35" t="s">
        <v>73</v>
      </c>
      <c r="AI35" s="3">
        <f>AVERAGE(B35:V35)</f>
        <v>0.47970632944966624</v>
      </c>
      <c r="AJ35" s="3">
        <f>_xlfn.STDEV.P(B35:V35)</f>
        <v>0.10635974058730255</v>
      </c>
      <c r="AN35">
        <v>15.35</v>
      </c>
      <c r="AQ35">
        <f>AI35</f>
        <v>0.47970632944966624</v>
      </c>
      <c r="AR35">
        <f>AN35</f>
        <v>15.35</v>
      </c>
    </row>
    <row r="36" spans="1:44" x14ac:dyDescent="0.25">
      <c r="A36" s="34" t="str">
        <f>A30</f>
        <v>Hladké (výplň) 07</v>
      </c>
      <c r="B36" s="34">
        <f t="shared" ref="B36:G36" si="12">TAN(RADIANS(B30))</f>
        <v>0.35549410375484114</v>
      </c>
      <c r="C36" s="34">
        <f t="shared" si="12"/>
        <v>0.41462257761032928</v>
      </c>
      <c r="D36" s="34">
        <f t="shared" si="12"/>
        <v>0.32067987017179211</v>
      </c>
      <c r="E36" s="34">
        <f t="shared" si="12"/>
        <v>0.29640335164838422</v>
      </c>
      <c r="F36" s="34">
        <f t="shared" si="12"/>
        <v>0.34686753752553062</v>
      </c>
      <c r="G36" s="34">
        <f t="shared" si="12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H36" t="s">
        <v>74</v>
      </c>
      <c r="AI36" s="3">
        <f>AVERAGE(B36:V36)</f>
        <v>0.36736757202772691</v>
      </c>
      <c r="AJ36" s="3">
        <f>_xlfn.STDEV.P(B36:V36)</f>
        <v>5.8554372743095391E-2</v>
      </c>
      <c r="AN36">
        <v>14.89</v>
      </c>
      <c r="AQ36">
        <f>AI34</f>
        <v>0.5159442910105756</v>
      </c>
      <c r="AR36">
        <f>AN34</f>
        <v>15.6</v>
      </c>
    </row>
    <row r="40" spans="1:44" ht="21" x14ac:dyDescent="0.35">
      <c r="A40" s="35" t="s">
        <v>1180</v>
      </c>
      <c r="B40" t="s">
        <v>1184</v>
      </c>
      <c r="C40">
        <v>9.81</v>
      </c>
    </row>
    <row r="41" spans="1:44" x14ac:dyDescent="0.25">
      <c r="A41" t="str">
        <f>A27</f>
        <v>Normal 01</v>
      </c>
      <c r="B41">
        <f t="shared" ref="B41:V41" si="13">B27</f>
        <v>27.130000000000003</v>
      </c>
      <c r="C41">
        <f t="shared" si="13"/>
        <v>21.51</v>
      </c>
      <c r="D41">
        <f t="shared" si="13"/>
        <v>27.07</v>
      </c>
      <c r="E41">
        <f t="shared" si="13"/>
        <v>23.91</v>
      </c>
      <c r="F41">
        <f t="shared" si="13"/>
        <v>26.990000000000002</v>
      </c>
      <c r="G41">
        <f t="shared" si="13"/>
        <v>21.75</v>
      </c>
      <c r="H41">
        <f t="shared" si="13"/>
        <v>24.93</v>
      </c>
      <c r="I41">
        <f t="shared" si="13"/>
        <v>21.36</v>
      </c>
      <c r="J41">
        <f t="shared" si="13"/>
        <v>18.36</v>
      </c>
      <c r="K41">
        <f t="shared" si="13"/>
        <v>23.59</v>
      </c>
      <c r="L41">
        <f t="shared" si="13"/>
        <v>23.36</v>
      </c>
      <c r="M41">
        <f t="shared" si="13"/>
        <v>23.19</v>
      </c>
      <c r="N41">
        <f t="shared" si="13"/>
        <v>20.330000000000002</v>
      </c>
      <c r="O41">
        <f t="shared" si="13"/>
        <v>22.91</v>
      </c>
      <c r="P41">
        <f t="shared" si="13"/>
        <v>22.84</v>
      </c>
      <c r="Q41">
        <f t="shared" si="13"/>
        <v>28.35</v>
      </c>
      <c r="R41">
        <f t="shared" si="13"/>
        <v>27.04</v>
      </c>
      <c r="S41">
        <f t="shared" si="13"/>
        <v>20.51</v>
      </c>
      <c r="T41">
        <f t="shared" si="13"/>
        <v>20.680000000000003</v>
      </c>
      <c r="U41">
        <f t="shared" si="13"/>
        <v>37.68</v>
      </c>
      <c r="V41">
        <f t="shared" si="13"/>
        <v>21.86</v>
      </c>
      <c r="W41">
        <f t="shared" ref="W41:AF41" si="14">W27</f>
        <v>20.84</v>
      </c>
      <c r="X41">
        <f t="shared" si="14"/>
        <v>21.020000000000003</v>
      </c>
      <c r="Y41">
        <f t="shared" si="14"/>
        <v>23.919999999999998</v>
      </c>
      <c r="Z41">
        <f t="shared" si="14"/>
        <v>18.989999999999998</v>
      </c>
      <c r="AA41">
        <f t="shared" si="14"/>
        <v>18.759999999999998</v>
      </c>
      <c r="AB41">
        <f t="shared" si="14"/>
        <v>24.64</v>
      </c>
      <c r="AC41">
        <f t="shared" si="14"/>
        <v>16.989999999999998</v>
      </c>
      <c r="AD41">
        <f t="shared" si="14"/>
        <v>21.48</v>
      </c>
      <c r="AE41">
        <f t="shared" si="14"/>
        <v>20.9</v>
      </c>
      <c r="AF41">
        <f t="shared" si="14"/>
        <v>20.34</v>
      </c>
    </row>
    <row r="42" spans="1:44" x14ac:dyDescent="0.25">
      <c r="A42" t="s">
        <v>1181</v>
      </c>
      <c r="B42">
        <v>2.4975000000000001</v>
      </c>
      <c r="C42">
        <v>2.4975000000000001</v>
      </c>
      <c r="D42">
        <v>2.4975000000000001</v>
      </c>
      <c r="E42">
        <v>2.4975000000000001</v>
      </c>
      <c r="F42">
        <v>2.4975000000000001</v>
      </c>
      <c r="G42">
        <v>2.4975000000000001</v>
      </c>
      <c r="H42">
        <v>2.4975000000000001</v>
      </c>
      <c r="I42">
        <v>2.4975000000000001</v>
      </c>
      <c r="J42">
        <v>2.4975000000000001</v>
      </c>
      <c r="K42">
        <v>2.4975000000000001</v>
      </c>
      <c r="L42">
        <v>2.4975000000000001</v>
      </c>
      <c r="M42">
        <v>2.4975000000000001</v>
      </c>
      <c r="N42">
        <v>2.4975000000000001</v>
      </c>
      <c r="O42">
        <v>2.4975000000000001</v>
      </c>
      <c r="P42">
        <v>2.4975000000000001</v>
      </c>
      <c r="Q42">
        <v>2.4975000000000001</v>
      </c>
      <c r="R42">
        <v>2.4975000000000001</v>
      </c>
      <c r="S42">
        <v>2.4975000000000001</v>
      </c>
      <c r="T42">
        <v>2.4975000000000001</v>
      </c>
      <c r="U42">
        <v>2.4975000000000001</v>
      </c>
      <c r="V42">
        <v>2.4975000000000001</v>
      </c>
      <c r="W42">
        <v>2.4975000000000001</v>
      </c>
      <c r="X42">
        <v>2.4975000000000001</v>
      </c>
      <c r="Y42">
        <v>2.4975000000000001</v>
      </c>
      <c r="Z42">
        <v>2.4975000000000001</v>
      </c>
      <c r="AA42">
        <v>2.4975000000000001</v>
      </c>
      <c r="AB42">
        <v>2.4975000000000001</v>
      </c>
      <c r="AC42">
        <v>2.4975000000000001</v>
      </c>
      <c r="AD42">
        <v>2.4975000000000001</v>
      </c>
      <c r="AE42">
        <v>2.4975000000000001</v>
      </c>
      <c r="AF42">
        <v>2.4975000000000001</v>
      </c>
    </row>
    <row r="43" spans="1:44" x14ac:dyDescent="0.25">
      <c r="A43" t="s">
        <v>1182</v>
      </c>
      <c r="B43">
        <f t="shared" ref="B43:V43" si="15">(($C$40 * SIN(RADIANS(B41))) - B42) / ($C$40 * COS(RADIANS(B41)))</f>
        <v>0.22632545103894178</v>
      </c>
      <c r="C43">
        <f t="shared" si="15"/>
        <v>0.12046651424808512</v>
      </c>
      <c r="D43">
        <f t="shared" si="15"/>
        <v>0.2251572835348781</v>
      </c>
      <c r="E43">
        <f t="shared" si="15"/>
        <v>0.1648619084123914</v>
      </c>
      <c r="F43">
        <f t="shared" si="15"/>
        <v>0.22360118269078177</v>
      </c>
      <c r="G43">
        <f t="shared" si="15"/>
        <v>0.12485905338499993</v>
      </c>
      <c r="H43">
        <f t="shared" si="15"/>
        <v>0.18407500308501099</v>
      </c>
      <c r="I43">
        <f t="shared" si="15"/>
        <v>0.11772610853379266</v>
      </c>
      <c r="J43">
        <f t="shared" si="15"/>
        <v>6.3638825224202833E-2</v>
      </c>
      <c r="K43">
        <f t="shared" si="15"/>
        <v>0.15887904540566292</v>
      </c>
      <c r="L43">
        <f t="shared" si="15"/>
        <v>0.154591535324171</v>
      </c>
      <c r="M43">
        <f t="shared" si="15"/>
        <v>0.15142918869984676</v>
      </c>
      <c r="N43">
        <f t="shared" si="15"/>
        <v>9.9006950551352585E-2</v>
      </c>
      <c r="O43">
        <f t="shared" si="15"/>
        <v>0.14623277579196087</v>
      </c>
      <c r="P43">
        <f t="shared" si="15"/>
        <v>0.14493600352437572</v>
      </c>
      <c r="Q43">
        <f t="shared" si="15"/>
        <v>0.25028794444104296</v>
      </c>
      <c r="R43">
        <f t="shared" si="15"/>
        <v>0.22457355116448421</v>
      </c>
      <c r="S43">
        <f t="shared" si="15"/>
        <v>0.10226625008002418</v>
      </c>
      <c r="T43">
        <f t="shared" si="15"/>
        <v>0.10534905230025833</v>
      </c>
      <c r="U43">
        <f t="shared" si="15"/>
        <v>0.45065328169640623</v>
      </c>
      <c r="V43">
        <f>(($C$40 * SIN(RADIANS(V41))) - V42) / ($C$40 * COS(RADIANS(V41)))</f>
        <v>0.12687559291333481</v>
      </c>
      <c r="W43">
        <f t="shared" ref="W43:AF43" si="16">(($C$40 * SIN(RADIANS(W41))) - W42) / ($C$40 * COS(RADIANS(W41)))</f>
        <v>0.10825463620643531</v>
      </c>
      <c r="X43">
        <f t="shared" si="16"/>
        <v>0.11152827083209448</v>
      </c>
      <c r="Y43">
        <f t="shared" si="16"/>
        <v>0.165049208406437</v>
      </c>
      <c r="Z43">
        <f t="shared" si="16"/>
        <v>7.4891934206807675E-2</v>
      </c>
      <c r="AA43">
        <f t="shared" si="16"/>
        <v>7.0777710642751582E-2</v>
      </c>
      <c r="AB43">
        <f t="shared" si="16"/>
        <v>0.17858974235906783</v>
      </c>
      <c r="AC43">
        <f t="shared" si="16"/>
        <v>3.9334355294617901E-2</v>
      </c>
      <c r="AD43">
        <f t="shared" si="16"/>
        <v>0.11991813201182158</v>
      </c>
      <c r="AE43">
        <f t="shared" si="16"/>
        <v>0.10934527307907041</v>
      </c>
      <c r="AF43">
        <f t="shared" si="16"/>
        <v>9.9187893387795947E-2</v>
      </c>
      <c r="AH43" s="3">
        <f>_xlfn.STDEV.P(B43:AF43)</f>
        <v>7.5221506803689858E-2</v>
      </c>
    </row>
    <row r="44" spans="1:44" x14ac:dyDescent="0.25">
      <c r="C44">
        <v>0.68220000000000003</v>
      </c>
    </row>
    <row r="45" spans="1:44" x14ac:dyDescent="0.25">
      <c r="A45" t="s">
        <v>1185</v>
      </c>
      <c r="B45">
        <f t="shared" ref="B45:V45" si="17">TAN(RADIANS(B41)) - (B42/( $C$40*COS(RADIANS(B41))))</f>
        <v>0.22632545103894175</v>
      </c>
      <c r="C45">
        <f t="shared" si="17"/>
        <v>0.12046651424808508</v>
      </c>
      <c r="D45">
        <f t="shared" si="17"/>
        <v>0.22515728353487807</v>
      </c>
      <c r="E45">
        <f t="shared" si="17"/>
        <v>0.16486190841239146</v>
      </c>
      <c r="F45">
        <f t="shared" si="17"/>
        <v>0.22360118269078189</v>
      </c>
      <c r="G45">
        <f t="shared" si="17"/>
        <v>0.12485905338499981</v>
      </c>
      <c r="H45">
        <f t="shared" si="17"/>
        <v>0.18407500308501101</v>
      </c>
      <c r="I45">
        <f t="shared" si="17"/>
        <v>0.11772610853379262</v>
      </c>
      <c r="J45">
        <f t="shared" si="17"/>
        <v>6.3638825224202833E-2</v>
      </c>
      <c r="K45">
        <f t="shared" si="17"/>
        <v>0.15887904540566294</v>
      </c>
      <c r="L45">
        <f t="shared" si="17"/>
        <v>0.15459153532417103</v>
      </c>
      <c r="M45">
        <f t="shared" si="17"/>
        <v>0.15142918869984667</v>
      </c>
      <c r="N45">
        <f t="shared" si="17"/>
        <v>9.9006950551352557E-2</v>
      </c>
      <c r="O45">
        <f t="shared" si="17"/>
        <v>0.14623277579196092</v>
      </c>
      <c r="P45">
        <f t="shared" si="17"/>
        <v>0.14493600352437574</v>
      </c>
      <c r="Q45">
        <f t="shared" si="17"/>
        <v>0.25028794444104296</v>
      </c>
      <c r="R45">
        <f t="shared" si="17"/>
        <v>0.22457355116448408</v>
      </c>
      <c r="S45">
        <f t="shared" si="17"/>
        <v>0.10226625008002416</v>
      </c>
      <c r="T45">
        <f t="shared" si="17"/>
        <v>0.10534905230025832</v>
      </c>
      <c r="U45">
        <f t="shared" si="17"/>
        <v>0.45065328169640617</v>
      </c>
      <c r="V45">
        <f t="shared" si="17"/>
        <v>0.12687559291333483</v>
      </c>
    </row>
    <row r="46" spans="1:44" x14ac:dyDescent="0.25">
      <c r="A46" t="s">
        <v>1186</v>
      </c>
      <c r="B46">
        <f t="shared" ref="B46:V46" si="18" xml:space="preserve"> (B42/( $C$40*SIN(RADIANS(B41))))</f>
        <v>0.55829174909493118</v>
      </c>
      <c r="C46">
        <f t="shared" si="18"/>
        <v>0.69433439607621228</v>
      </c>
      <c r="D46">
        <f t="shared" si="18"/>
        <v>0.55943540955532278</v>
      </c>
      <c r="E46">
        <f t="shared" si="18"/>
        <v>0.62814318983186734</v>
      </c>
      <c r="F46">
        <f t="shared" si="18"/>
        <v>0.56096855814020874</v>
      </c>
      <c r="G46">
        <f t="shared" si="18"/>
        <v>0.68703831091379697</v>
      </c>
      <c r="H46">
        <f t="shared" si="18"/>
        <v>0.60398743465391302</v>
      </c>
      <c r="I46">
        <f t="shared" si="18"/>
        <v>0.69897994527799168</v>
      </c>
      <c r="J46">
        <f t="shared" si="18"/>
        <v>0.80824778229208638</v>
      </c>
      <c r="K46">
        <f t="shared" si="18"/>
        <v>0.63616715621115227</v>
      </c>
      <c r="L46">
        <f t="shared" si="18"/>
        <v>0.64207467812799723</v>
      </c>
      <c r="M46">
        <f t="shared" si="18"/>
        <v>0.64651885924139685</v>
      </c>
      <c r="N46">
        <f t="shared" si="18"/>
        <v>0.73277951730824709</v>
      </c>
      <c r="O46">
        <f t="shared" si="18"/>
        <v>0.65398702278943965</v>
      </c>
      <c r="P46">
        <f t="shared" si="18"/>
        <v>0.65588356195094544</v>
      </c>
      <c r="Q46">
        <f t="shared" si="18"/>
        <v>0.53613505344780454</v>
      </c>
      <c r="R46">
        <f t="shared" si="18"/>
        <v>0.56000922928751362</v>
      </c>
      <c r="S46">
        <f t="shared" si="18"/>
        <v>0.72662195373460359</v>
      </c>
      <c r="T46">
        <f t="shared" si="18"/>
        <v>0.72090722984837696</v>
      </c>
      <c r="U46">
        <f t="shared" si="18"/>
        <v>0.41650195011176133</v>
      </c>
      <c r="V46">
        <f t="shared" si="18"/>
        <v>0.68374925364833106</v>
      </c>
    </row>
    <row r="47" spans="1:44" x14ac:dyDescent="0.25">
      <c r="A47" t="s">
        <v>1187</v>
      </c>
      <c r="B47">
        <f t="shared" ref="B47:V47" si="19" xml:space="preserve"> (( $C$40*SIN(RADIANS(B41))))/B42</f>
        <v>1.7911781816964689</v>
      </c>
      <c r="C47">
        <f t="shared" si="19"/>
        <v>1.440228232464285</v>
      </c>
      <c r="D47">
        <f t="shared" si="19"/>
        <v>1.7875164548394744</v>
      </c>
      <c r="E47">
        <f t="shared" si="19"/>
        <v>1.5919936985509087</v>
      </c>
      <c r="F47">
        <f t="shared" si="19"/>
        <v>1.7826311038096712</v>
      </c>
      <c r="G47">
        <f t="shared" si="19"/>
        <v>1.4555229076962937</v>
      </c>
      <c r="H47">
        <f t="shared" si="19"/>
        <v>1.6556635827581474</v>
      </c>
      <c r="I47">
        <f t="shared" si="19"/>
        <v>1.4306562108906993</v>
      </c>
      <c r="J47">
        <f t="shared" si="19"/>
        <v>1.2372443474748909</v>
      </c>
      <c r="K47">
        <f t="shared" si="19"/>
        <v>1.5719139069607782</v>
      </c>
      <c r="L47">
        <f t="shared" si="19"/>
        <v>1.5574512343572762</v>
      </c>
      <c r="M47">
        <f t="shared" si="19"/>
        <v>1.5467452893382969</v>
      </c>
      <c r="N47">
        <f t="shared" si="19"/>
        <v>1.364666965137544</v>
      </c>
      <c r="O47">
        <f t="shared" si="19"/>
        <v>1.5290823290876892</v>
      </c>
      <c r="P47">
        <f t="shared" si="19"/>
        <v>1.5246608666719286</v>
      </c>
      <c r="Q47">
        <f t="shared" si="19"/>
        <v>1.865201675527741</v>
      </c>
      <c r="R47">
        <f t="shared" si="19"/>
        <v>1.7856848560733116</v>
      </c>
      <c r="S47">
        <f t="shared" si="19"/>
        <v>1.3762314706572254</v>
      </c>
      <c r="T47">
        <f t="shared" si="19"/>
        <v>1.3871410336810224</v>
      </c>
      <c r="U47">
        <f t="shared" si="19"/>
        <v>2.4009491425710414</v>
      </c>
      <c r="V47">
        <f t="shared" si="19"/>
        <v>1.4625244483474411</v>
      </c>
    </row>
    <row r="49" spans="1:36" x14ac:dyDescent="0.25">
      <c r="B49">
        <f t="shared" ref="B49:V49" si="20">B33-B43</f>
        <v>0.28606128970044109</v>
      </c>
      <c r="C49">
        <f t="shared" si="20"/>
        <v>0.27364558963822999</v>
      </c>
      <c r="D49">
        <f t="shared" si="20"/>
        <v>0.28590803677971866</v>
      </c>
      <c r="E49">
        <f t="shared" si="20"/>
        <v>0.27848591769801434</v>
      </c>
      <c r="F49">
        <f t="shared" si="20"/>
        <v>0.28570444185305421</v>
      </c>
      <c r="G49">
        <f t="shared" si="20"/>
        <v>0.27410049258871944</v>
      </c>
      <c r="H49">
        <f t="shared" si="20"/>
        <v>0.28074611420489726</v>
      </c>
      <c r="I49">
        <f t="shared" si="20"/>
        <v>0.27336447392760704</v>
      </c>
      <c r="J49">
        <f t="shared" si="20"/>
        <v>0.26824169216903326</v>
      </c>
      <c r="K49">
        <f t="shared" si="20"/>
        <v>0.27780238156817338</v>
      </c>
      <c r="L49">
        <f t="shared" si="20"/>
        <v>0.27731849136976117</v>
      </c>
      <c r="M49">
        <f t="shared" si="20"/>
        <v>0.27696477985775636</v>
      </c>
      <c r="N49">
        <f t="shared" si="20"/>
        <v>0.27149964218450495</v>
      </c>
      <c r="O49">
        <f t="shared" si="20"/>
        <v>0.27638945349793481</v>
      </c>
      <c r="P49">
        <f t="shared" si="20"/>
        <v>0.27624702494726849</v>
      </c>
      <c r="Q49">
        <f t="shared" si="20"/>
        <v>0.28928277824748383</v>
      </c>
      <c r="R49">
        <f t="shared" si="20"/>
        <v>0.2858315893815947</v>
      </c>
      <c r="S49">
        <f t="shared" si="20"/>
        <v>0.27181737322871702</v>
      </c>
      <c r="T49">
        <f t="shared" si="20"/>
        <v>0.2721206049861889</v>
      </c>
      <c r="U49">
        <f t="shared" si="20"/>
        <v>0.32167711732159027</v>
      </c>
      <c r="V49">
        <f t="shared" si="20"/>
        <v>0.2743111058597012</v>
      </c>
    </row>
    <row r="51" spans="1:36" x14ac:dyDescent="0.25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36" x14ac:dyDescent="0.25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36" x14ac:dyDescent="0.25">
      <c r="A54" t="s">
        <v>1210</v>
      </c>
      <c r="G54" t="s">
        <v>1210</v>
      </c>
    </row>
    <row r="55" spans="1:36" x14ac:dyDescent="0.25">
      <c r="B55" t="s">
        <v>1188</v>
      </c>
      <c r="H55" t="s">
        <v>1250</v>
      </c>
    </row>
    <row r="56" spans="1:36" x14ac:dyDescent="0.25">
      <c r="A56" t="s">
        <v>1211</v>
      </c>
      <c r="G56" t="s">
        <v>1211</v>
      </c>
    </row>
    <row r="57" spans="1:36" x14ac:dyDescent="0.25">
      <c r="A57" t="s">
        <v>1189</v>
      </c>
      <c r="H57" t="s">
        <v>1189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 t="s">
        <v>1212</v>
      </c>
      <c r="G58" t="s">
        <v>1212</v>
      </c>
      <c r="AG58">
        <f t="shared" ref="AG58:AG65" si="21">1/60+AG57</f>
        <v>1.6666666666666666E-2</v>
      </c>
      <c r="AH58">
        <v>5.5699999999999999E-4</v>
      </c>
      <c r="AI58">
        <f t="shared" ref="AI58:AI65" si="22">(AH58-AH57)/(AG58-AG57)</f>
        <v>3.3419999999999998E-2</v>
      </c>
      <c r="AJ58">
        <f t="shared" ref="AJ58:AJ65" si="23">(AI58-AI57)/(AG58-AG57)</f>
        <v>2.0051999999999999</v>
      </c>
    </row>
    <row r="59" spans="1:36" x14ac:dyDescent="0.25">
      <c r="B59" t="s">
        <v>1190</v>
      </c>
      <c r="H59" t="s">
        <v>1251</v>
      </c>
      <c r="AG59">
        <f t="shared" si="21"/>
        <v>3.3333333333333333E-2</v>
      </c>
      <c r="AH59">
        <v>2.0430000000000001E-3</v>
      </c>
      <c r="AI59">
        <f t="shared" si="22"/>
        <v>8.9160000000000003E-2</v>
      </c>
      <c r="AJ59">
        <f t="shared" si="23"/>
        <v>3.3444000000000003</v>
      </c>
    </row>
    <row r="60" spans="1:36" x14ac:dyDescent="0.25">
      <c r="A60" t="s">
        <v>1213</v>
      </c>
      <c r="G60" t="s">
        <v>1213</v>
      </c>
      <c r="AG60">
        <f t="shared" si="21"/>
        <v>0.05</v>
      </c>
      <c r="AH60">
        <v>4.4580000000000002E-3</v>
      </c>
      <c r="AI60">
        <f t="shared" si="22"/>
        <v>0.14489999999999997</v>
      </c>
      <c r="AJ60">
        <f t="shared" si="23"/>
        <v>3.3443999999999976</v>
      </c>
    </row>
    <row r="61" spans="1:36" x14ac:dyDescent="0.25">
      <c r="A61" t="s">
        <v>1189</v>
      </c>
      <c r="H61" t="s">
        <v>1189</v>
      </c>
      <c r="AG61">
        <f t="shared" si="21"/>
        <v>6.6666666666666666E-2</v>
      </c>
      <c r="AH61">
        <v>7.6150000000000002E-3</v>
      </c>
      <c r="AI61">
        <f t="shared" si="22"/>
        <v>0.18942000000000006</v>
      </c>
      <c r="AJ61">
        <f t="shared" si="23"/>
        <v>2.671200000000006</v>
      </c>
    </row>
    <row r="62" spans="1:36" x14ac:dyDescent="0.25">
      <c r="A62" t="s">
        <v>1214</v>
      </c>
      <c r="G62" t="s">
        <v>1214</v>
      </c>
      <c r="AG62">
        <f t="shared" si="21"/>
        <v>8.3333333333333329E-2</v>
      </c>
      <c r="AH62">
        <v>1.1887E-2</v>
      </c>
      <c r="AI62">
        <f t="shared" si="22"/>
        <v>0.25632000000000005</v>
      </c>
      <c r="AJ62">
        <f t="shared" si="23"/>
        <v>4.0140000000000002</v>
      </c>
    </row>
    <row r="63" spans="1:36" x14ac:dyDescent="0.25">
      <c r="B63" t="s">
        <v>1191</v>
      </c>
      <c r="H63" t="s">
        <v>1252</v>
      </c>
      <c r="AG63">
        <f t="shared" si="21"/>
        <v>9.9999999999999992E-2</v>
      </c>
      <c r="AH63">
        <v>1.7087999999999999E-2</v>
      </c>
      <c r="AI63">
        <f t="shared" si="22"/>
        <v>0.31206</v>
      </c>
      <c r="AJ63">
        <f t="shared" si="23"/>
        <v>3.344399999999998</v>
      </c>
    </row>
    <row r="64" spans="1:36" x14ac:dyDescent="0.25">
      <c r="A64" t="s">
        <v>1215</v>
      </c>
      <c r="G64" t="s">
        <v>1215</v>
      </c>
      <c r="AG64">
        <f t="shared" si="21"/>
        <v>0.11666666666666665</v>
      </c>
      <c r="AH64">
        <v>2.3032E-2</v>
      </c>
      <c r="AI64">
        <f t="shared" si="22"/>
        <v>0.35664000000000018</v>
      </c>
      <c r="AJ64">
        <f t="shared" si="23"/>
        <v>2.6748000000000109</v>
      </c>
    </row>
    <row r="65" spans="1:36" x14ac:dyDescent="0.25">
      <c r="A65" t="s">
        <v>1189</v>
      </c>
      <c r="H65" t="s">
        <v>1189</v>
      </c>
      <c r="AG65">
        <f t="shared" si="21"/>
        <v>0.13333333333333333</v>
      </c>
      <c r="AH65">
        <v>3.0275E-2</v>
      </c>
      <c r="AI65">
        <f t="shared" si="22"/>
        <v>0.43457999999999969</v>
      </c>
      <c r="AJ65">
        <f t="shared" si="23"/>
        <v>4.6763999999999681</v>
      </c>
    </row>
    <row r="66" spans="1:36" x14ac:dyDescent="0.25">
      <c r="A66" t="s">
        <v>1216</v>
      </c>
      <c r="G66" t="s">
        <v>1216</v>
      </c>
    </row>
    <row r="67" spans="1:36" x14ac:dyDescent="0.25">
      <c r="B67" t="s">
        <v>1192</v>
      </c>
      <c r="H67" t="s">
        <v>1253</v>
      </c>
    </row>
    <row r="68" spans="1:36" x14ac:dyDescent="0.25">
      <c r="A68" t="s">
        <v>1217</v>
      </c>
      <c r="G68" t="s">
        <v>1217</v>
      </c>
    </row>
    <row r="69" spans="1:36" x14ac:dyDescent="0.25">
      <c r="B69" t="s">
        <v>1193</v>
      </c>
      <c r="H69" t="s">
        <v>1254</v>
      </c>
    </row>
    <row r="70" spans="1:36" x14ac:dyDescent="0.25">
      <c r="A70" t="s">
        <v>1218</v>
      </c>
      <c r="G70" t="s">
        <v>1218</v>
      </c>
    </row>
    <row r="71" spans="1:36" x14ac:dyDescent="0.25">
      <c r="B71" t="s">
        <v>1194</v>
      </c>
      <c r="H71" t="s">
        <v>1255</v>
      </c>
    </row>
    <row r="72" spans="1:36" x14ac:dyDescent="0.25">
      <c r="A72" t="s">
        <v>1219</v>
      </c>
      <c r="G72" t="s">
        <v>1219</v>
      </c>
    </row>
    <row r="73" spans="1:36" x14ac:dyDescent="0.25">
      <c r="A73" t="s">
        <v>1195</v>
      </c>
      <c r="H73" t="s">
        <v>1195</v>
      </c>
    </row>
    <row r="74" spans="1:36" x14ac:dyDescent="0.25">
      <c r="A74" t="s">
        <v>1220</v>
      </c>
      <c r="G74" t="s">
        <v>1220</v>
      </c>
    </row>
    <row r="75" spans="1:36" x14ac:dyDescent="0.25">
      <c r="B75" t="s">
        <v>1196</v>
      </c>
      <c r="G75" t="s">
        <v>1256</v>
      </c>
    </row>
    <row r="76" spans="1:36" x14ac:dyDescent="0.25">
      <c r="A76" t="s">
        <v>1221</v>
      </c>
      <c r="G76" t="s">
        <v>1221</v>
      </c>
    </row>
    <row r="77" spans="1:36" x14ac:dyDescent="0.25">
      <c r="B77" t="s">
        <v>1197</v>
      </c>
      <c r="H77" t="s">
        <v>1257</v>
      </c>
    </row>
    <row r="78" spans="1:36" x14ac:dyDescent="0.25">
      <c r="A78" t="s">
        <v>1222</v>
      </c>
      <c r="G78" t="s">
        <v>1222</v>
      </c>
    </row>
    <row r="79" spans="1:36" x14ac:dyDescent="0.25">
      <c r="A79" t="s">
        <v>1195</v>
      </c>
      <c r="H79" t="s">
        <v>1195</v>
      </c>
    </row>
    <row r="80" spans="1:36" x14ac:dyDescent="0.25">
      <c r="A80" t="s">
        <v>1223</v>
      </c>
      <c r="G80" t="s">
        <v>1223</v>
      </c>
    </row>
    <row r="81" spans="1:8" x14ac:dyDescent="0.25">
      <c r="B81" t="s">
        <v>1198</v>
      </c>
      <c r="H81" t="s">
        <v>1258</v>
      </c>
    </row>
    <row r="82" spans="1:8" x14ac:dyDescent="0.25">
      <c r="A82" t="s">
        <v>1224</v>
      </c>
      <c r="G82" t="s">
        <v>1224</v>
      </c>
    </row>
    <row r="83" spans="1:8" x14ac:dyDescent="0.25">
      <c r="A83" t="s">
        <v>1189</v>
      </c>
      <c r="H83" t="s">
        <v>1189</v>
      </c>
    </row>
    <row r="84" spans="1:8" x14ac:dyDescent="0.25">
      <c r="A84" t="s">
        <v>1225</v>
      </c>
      <c r="G84" t="s">
        <v>1225</v>
      </c>
    </row>
    <row r="85" spans="1:8" x14ac:dyDescent="0.25">
      <c r="B85" t="s">
        <v>1199</v>
      </c>
      <c r="H85" t="s">
        <v>1259</v>
      </c>
    </row>
    <row r="86" spans="1:8" x14ac:dyDescent="0.25">
      <c r="A86" t="s">
        <v>1226</v>
      </c>
      <c r="G86" t="s">
        <v>1226</v>
      </c>
    </row>
    <row r="87" spans="1:8" x14ac:dyDescent="0.25">
      <c r="A87" t="s">
        <v>1189</v>
      </c>
      <c r="H87" t="s">
        <v>1189</v>
      </c>
    </row>
    <row r="88" spans="1:8" x14ac:dyDescent="0.25">
      <c r="A88" t="s">
        <v>1227</v>
      </c>
      <c r="G88" t="s">
        <v>1227</v>
      </c>
    </row>
    <row r="89" spans="1:8" x14ac:dyDescent="0.25">
      <c r="A89" t="s">
        <v>1189</v>
      </c>
      <c r="H89" t="s">
        <v>1189</v>
      </c>
    </row>
    <row r="90" spans="1:8" x14ac:dyDescent="0.25">
      <c r="A90" t="s">
        <v>1228</v>
      </c>
      <c r="G90" t="s">
        <v>1228</v>
      </c>
    </row>
    <row r="91" spans="1:8" x14ac:dyDescent="0.25">
      <c r="A91" t="s">
        <v>1195</v>
      </c>
      <c r="H91" t="s">
        <v>1195</v>
      </c>
    </row>
    <row r="92" spans="1:8" x14ac:dyDescent="0.25">
      <c r="A92" t="s">
        <v>1229</v>
      </c>
      <c r="G92" t="s">
        <v>1229</v>
      </c>
    </row>
    <row r="93" spans="1:8" x14ac:dyDescent="0.25">
      <c r="A93" t="s">
        <v>1195</v>
      </c>
      <c r="H93" t="s">
        <v>1195</v>
      </c>
    </row>
    <row r="94" spans="1:8" x14ac:dyDescent="0.25">
      <c r="A94" t="s">
        <v>1230</v>
      </c>
      <c r="G94" t="s">
        <v>1230</v>
      </c>
    </row>
    <row r="95" spans="1:8" x14ac:dyDescent="0.25">
      <c r="B95" t="s">
        <v>1200</v>
      </c>
      <c r="H95" t="s">
        <v>1260</v>
      </c>
    </row>
    <row r="96" spans="1:8" x14ac:dyDescent="0.25">
      <c r="A96" t="s">
        <v>1231</v>
      </c>
      <c r="G96" t="s">
        <v>1231</v>
      </c>
    </row>
    <row r="97" spans="1:8" x14ac:dyDescent="0.25">
      <c r="A97" t="s">
        <v>1195</v>
      </c>
      <c r="H97" t="s">
        <v>1195</v>
      </c>
    </row>
    <row r="98" spans="1:8" x14ac:dyDescent="0.25">
      <c r="A98" t="s">
        <v>1232</v>
      </c>
      <c r="G98" t="s">
        <v>1232</v>
      </c>
    </row>
    <row r="99" spans="1:8" x14ac:dyDescent="0.25">
      <c r="A99" t="s">
        <v>1195</v>
      </c>
      <c r="H99" t="s">
        <v>1195</v>
      </c>
    </row>
    <row r="100" spans="1:8" x14ac:dyDescent="0.25">
      <c r="A100" t="s">
        <v>1233</v>
      </c>
      <c r="G100" t="s">
        <v>1233</v>
      </c>
    </row>
    <row r="101" spans="1:8" x14ac:dyDescent="0.25">
      <c r="B101" t="s">
        <v>1201</v>
      </c>
      <c r="H101" t="s">
        <v>1261</v>
      </c>
    </row>
    <row r="102" spans="1:8" x14ac:dyDescent="0.25">
      <c r="A102" t="s">
        <v>1234</v>
      </c>
      <c r="G102" t="s">
        <v>1234</v>
      </c>
    </row>
    <row r="103" spans="1:8" x14ac:dyDescent="0.25">
      <c r="A103" t="s">
        <v>1195</v>
      </c>
      <c r="H103" t="s">
        <v>1195</v>
      </c>
    </row>
    <row r="104" spans="1:8" x14ac:dyDescent="0.25">
      <c r="A104" t="s">
        <v>1235</v>
      </c>
      <c r="G104" t="s">
        <v>1235</v>
      </c>
    </row>
    <row r="105" spans="1:8" x14ac:dyDescent="0.25">
      <c r="A105" t="s">
        <v>1195</v>
      </c>
      <c r="H105" t="s">
        <v>1195</v>
      </c>
    </row>
    <row r="106" spans="1:8" x14ac:dyDescent="0.25">
      <c r="A106" t="s">
        <v>1236</v>
      </c>
      <c r="G106" t="s">
        <v>1236</v>
      </c>
    </row>
    <row r="107" spans="1:8" x14ac:dyDescent="0.25">
      <c r="A107" t="s">
        <v>1195</v>
      </c>
      <c r="H107" t="s">
        <v>1195</v>
      </c>
    </row>
    <row r="108" spans="1:8" x14ac:dyDescent="0.25">
      <c r="A108" t="s">
        <v>1237</v>
      </c>
      <c r="G108" t="s">
        <v>1237</v>
      </c>
    </row>
    <row r="109" spans="1:8" x14ac:dyDescent="0.25">
      <c r="A109" t="s">
        <v>1195</v>
      </c>
      <c r="H109" t="s">
        <v>1195</v>
      </c>
    </row>
    <row r="110" spans="1:8" x14ac:dyDescent="0.25">
      <c r="A110" t="s">
        <v>1238</v>
      </c>
      <c r="G110" t="s">
        <v>1238</v>
      </c>
    </row>
    <row r="111" spans="1:8" x14ac:dyDescent="0.25">
      <c r="B111" t="s">
        <v>1202</v>
      </c>
      <c r="H111" t="s">
        <v>1262</v>
      </c>
    </row>
    <row r="112" spans="1:8" x14ac:dyDescent="0.25">
      <c r="A112" t="s">
        <v>1239</v>
      </c>
      <c r="G112" t="s">
        <v>1239</v>
      </c>
    </row>
    <row r="113" spans="1:8" x14ac:dyDescent="0.25">
      <c r="B113" t="s">
        <v>1203</v>
      </c>
      <c r="H113" t="s">
        <v>1263</v>
      </c>
    </row>
    <row r="114" spans="1:8" x14ac:dyDescent="0.25">
      <c r="A114" t="s">
        <v>1240</v>
      </c>
      <c r="G114" t="s">
        <v>1240</v>
      </c>
    </row>
    <row r="115" spans="1:8" x14ac:dyDescent="0.25">
      <c r="B115" t="s">
        <v>1204</v>
      </c>
      <c r="H115" t="s">
        <v>1264</v>
      </c>
    </row>
    <row r="116" spans="1:8" x14ac:dyDescent="0.25">
      <c r="A116" t="s">
        <v>1241</v>
      </c>
      <c r="G116" t="s">
        <v>1241</v>
      </c>
    </row>
    <row r="117" spans="1:8" x14ac:dyDescent="0.25">
      <c r="A117" t="s">
        <v>1195</v>
      </c>
      <c r="H117" t="s">
        <v>1195</v>
      </c>
    </row>
    <row r="118" spans="1:8" x14ac:dyDescent="0.25">
      <c r="A118" t="s">
        <v>1242</v>
      </c>
      <c r="G118" t="s">
        <v>1242</v>
      </c>
    </row>
    <row r="119" spans="1:8" x14ac:dyDescent="0.25">
      <c r="A119" t="s">
        <v>1195</v>
      </c>
      <c r="H119" t="s">
        <v>1195</v>
      </c>
    </row>
    <row r="120" spans="1:8" x14ac:dyDescent="0.25">
      <c r="A120" t="s">
        <v>1243</v>
      </c>
      <c r="G120" t="s">
        <v>1243</v>
      </c>
    </row>
    <row r="121" spans="1:8" x14ac:dyDescent="0.25">
      <c r="B121" t="s">
        <v>1205</v>
      </c>
      <c r="H121" t="s">
        <v>1265</v>
      </c>
    </row>
    <row r="122" spans="1:8" x14ac:dyDescent="0.25">
      <c r="A122" t="s">
        <v>1244</v>
      </c>
      <c r="G122" t="s">
        <v>1244</v>
      </c>
    </row>
    <row r="123" spans="1:8" x14ac:dyDescent="0.25">
      <c r="B123" t="s">
        <v>1206</v>
      </c>
      <c r="H123" t="s">
        <v>1266</v>
      </c>
    </row>
    <row r="124" spans="1:8" x14ac:dyDescent="0.25">
      <c r="A124" t="s">
        <v>1245</v>
      </c>
      <c r="G124" t="s">
        <v>1245</v>
      </c>
    </row>
    <row r="125" spans="1:8" x14ac:dyDescent="0.25">
      <c r="B125" t="s">
        <v>1207</v>
      </c>
      <c r="H125" t="s">
        <v>1267</v>
      </c>
    </row>
    <row r="126" spans="1:8" x14ac:dyDescent="0.25">
      <c r="A126" t="s">
        <v>1246</v>
      </c>
      <c r="G126" t="s">
        <v>1246</v>
      </c>
    </row>
    <row r="127" spans="1:8" x14ac:dyDescent="0.25">
      <c r="B127" t="s">
        <v>1208</v>
      </c>
      <c r="H127" t="s">
        <v>1268</v>
      </c>
    </row>
    <row r="128" spans="1:8" x14ac:dyDescent="0.25">
      <c r="A128" t="s">
        <v>1247</v>
      </c>
      <c r="G128" t="s">
        <v>1247</v>
      </c>
    </row>
    <row r="129" spans="1:8" x14ac:dyDescent="0.25">
      <c r="B129" t="s">
        <v>1209</v>
      </c>
      <c r="H129" t="s">
        <v>1269</v>
      </c>
    </row>
    <row r="131" spans="1:8" x14ac:dyDescent="0.25">
      <c r="A131" t="s">
        <v>1248</v>
      </c>
      <c r="G131" t="s">
        <v>1270</v>
      </c>
    </row>
    <row r="133" spans="1:8" x14ac:dyDescent="0.25">
      <c r="A133" t="s">
        <v>1249</v>
      </c>
      <c r="G133" t="s">
        <v>1271</v>
      </c>
    </row>
    <row r="135" spans="1:8" x14ac:dyDescent="0.25">
      <c r="G135" t="s">
        <v>1272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44">
        <v>1</v>
      </c>
      <c r="C2" s="45">
        <f>AVERAGE(E2:E19)</f>
        <v>2.6427777777777783</v>
      </c>
      <c r="D2" s="45">
        <f>AVERAGE(E2:E4)</f>
        <v>2.68</v>
      </c>
      <c r="E2" s="6">
        <v>2.66</v>
      </c>
      <c r="F2" s="46">
        <v>1</v>
      </c>
      <c r="H2" s="44">
        <v>1</v>
      </c>
      <c r="I2" s="45">
        <f>AVERAGE(K2:K25)</f>
        <v>2.6095833333333327</v>
      </c>
      <c r="J2" s="45">
        <f>AVERAGE(K2:K4)</f>
        <v>2.6599999999999997</v>
      </c>
      <c r="K2" s="6">
        <v>2.65</v>
      </c>
      <c r="L2" s="46">
        <v>1</v>
      </c>
      <c r="T2" s="11">
        <v>88.53</v>
      </c>
      <c r="AR2" s="44">
        <v>1</v>
      </c>
      <c r="AS2" s="45">
        <f>AVERAGE(AU2:AU13)</f>
        <v>15.175833333333332</v>
      </c>
      <c r="AT2" s="45">
        <f>AVERAGE(AU2:AU3)</f>
        <v>15.045</v>
      </c>
      <c r="AU2" s="6">
        <v>14.94</v>
      </c>
      <c r="AV2" s="46">
        <v>1</v>
      </c>
      <c r="AW2" s="22"/>
      <c r="AX2" s="44">
        <v>1</v>
      </c>
      <c r="AY2" s="45">
        <f>AVERAGE(BA2:BA13)</f>
        <v>15.056666666666667</v>
      </c>
      <c r="AZ2" s="45">
        <f>AVERAGE(BA2:BA3)</f>
        <v>15.135</v>
      </c>
      <c r="BA2" s="6">
        <v>15.11</v>
      </c>
      <c r="BB2" s="46">
        <v>1</v>
      </c>
      <c r="BC2" s="22"/>
    </row>
    <row r="3" spans="1:55" ht="14.45" customHeight="1" x14ac:dyDescent="0.25">
      <c r="B3" s="44"/>
      <c r="C3" s="45"/>
      <c r="D3" s="45"/>
      <c r="E3" s="6">
        <v>2.66</v>
      </c>
      <c r="F3" s="46"/>
      <c r="H3" s="44"/>
      <c r="I3" s="45"/>
      <c r="J3" s="45"/>
      <c r="K3" s="6">
        <v>2.62</v>
      </c>
      <c r="L3" s="46"/>
      <c r="Q3" s="8"/>
      <c r="T3" s="11">
        <v>88.02</v>
      </c>
      <c r="AR3" s="44"/>
      <c r="AS3" s="45"/>
      <c r="AT3" s="45"/>
      <c r="AU3" s="6">
        <v>15.15</v>
      </c>
      <c r="AV3" s="46"/>
      <c r="AW3" s="22"/>
      <c r="AX3" s="44"/>
      <c r="AY3" s="45"/>
      <c r="AZ3" s="45"/>
      <c r="BA3" s="6">
        <v>15.16</v>
      </c>
      <c r="BB3" s="46"/>
      <c r="BC3" s="22"/>
    </row>
    <row r="4" spans="1:55" ht="14.45" customHeight="1" x14ac:dyDescent="0.25">
      <c r="B4" s="44"/>
      <c r="C4" s="45"/>
      <c r="D4" s="45"/>
      <c r="E4" s="6">
        <v>2.72</v>
      </c>
      <c r="F4" s="46"/>
      <c r="H4" s="44"/>
      <c r="I4" s="45"/>
      <c r="J4" s="45"/>
      <c r="K4" s="6">
        <v>2.71</v>
      </c>
      <c r="L4" s="46"/>
      <c r="T4" s="11">
        <v>88.52</v>
      </c>
      <c r="AR4" s="44"/>
      <c r="AS4" s="45"/>
      <c r="AT4" s="45">
        <f t="shared" ref="AT4" si="0">AVERAGE(AU4:AU5)</f>
        <v>15.2</v>
      </c>
      <c r="AU4" s="7">
        <v>15.16</v>
      </c>
      <c r="AV4" s="46">
        <v>2</v>
      </c>
      <c r="AW4" s="22"/>
      <c r="AX4" s="44"/>
      <c r="AY4" s="45"/>
      <c r="AZ4" s="45">
        <f t="shared" ref="AZ4" si="1">AVERAGE(BA4:BA5)</f>
        <v>15.094999999999999</v>
      </c>
      <c r="BA4" s="7">
        <v>15.17</v>
      </c>
      <c r="BB4" s="46">
        <v>2</v>
      </c>
      <c r="BC4" s="22"/>
    </row>
    <row r="5" spans="1:55" ht="14.45" customHeight="1" x14ac:dyDescent="0.25">
      <c r="B5" s="44"/>
      <c r="C5" s="45"/>
      <c r="D5" s="45">
        <f>AVERAGE(E5:E7)</f>
        <v>2.6466666666666665</v>
      </c>
      <c r="E5" s="7">
        <v>2.64</v>
      </c>
      <c r="F5" s="46">
        <v>2</v>
      </c>
      <c r="H5" s="44"/>
      <c r="I5" s="45"/>
      <c r="J5" s="45">
        <f>AVERAGE(K5:K7)</f>
        <v>2.6733333333333338</v>
      </c>
      <c r="K5" s="7">
        <v>2.66</v>
      </c>
      <c r="L5" s="46">
        <v>2</v>
      </c>
      <c r="T5" s="11">
        <v>88.25</v>
      </c>
      <c r="AR5" s="44"/>
      <c r="AS5" s="45"/>
      <c r="AT5" s="45"/>
      <c r="AU5" s="7">
        <v>15.24</v>
      </c>
      <c r="AV5" s="46"/>
      <c r="AW5" s="22"/>
      <c r="AX5" s="44"/>
      <c r="AY5" s="45"/>
      <c r="AZ5" s="45"/>
      <c r="BA5" s="7">
        <v>15.02</v>
      </c>
      <c r="BB5" s="46"/>
      <c r="BC5" s="22"/>
    </row>
    <row r="6" spans="1:55" ht="14.45" customHeight="1" x14ac:dyDescent="0.25">
      <c r="B6" s="44"/>
      <c r="C6" s="45"/>
      <c r="D6" s="45"/>
      <c r="E6" s="7">
        <v>2.63</v>
      </c>
      <c r="F6" s="46"/>
      <c r="H6" s="44"/>
      <c r="I6" s="45"/>
      <c r="J6" s="45"/>
      <c r="K6" s="7">
        <v>2.64</v>
      </c>
      <c r="L6" s="46"/>
      <c r="T6" s="11">
        <v>88.43</v>
      </c>
      <c r="AR6" s="44"/>
      <c r="AS6" s="45"/>
      <c r="AT6" s="45">
        <f t="shared" ref="AT6" si="2">AVERAGE(AU6:AU7)</f>
        <v>15.24</v>
      </c>
      <c r="AU6" s="6">
        <v>15.24</v>
      </c>
      <c r="AV6" s="46">
        <v>3</v>
      </c>
      <c r="AW6" s="22"/>
      <c r="AX6" s="44"/>
      <c r="AY6" s="45"/>
      <c r="AZ6" s="45">
        <f t="shared" ref="AZ6" si="3">AVERAGE(BA6:BA7)</f>
        <v>15.015000000000001</v>
      </c>
      <c r="BA6" s="6">
        <v>15.04</v>
      </c>
      <c r="BB6" s="46">
        <v>3</v>
      </c>
      <c r="BC6" s="22"/>
    </row>
    <row r="7" spans="1:55" ht="14.45" customHeight="1" x14ac:dyDescent="0.25">
      <c r="B7" s="44"/>
      <c r="C7" s="45"/>
      <c r="D7" s="45"/>
      <c r="E7" s="7">
        <v>2.67</v>
      </c>
      <c r="F7" s="46"/>
      <c r="H7" s="44"/>
      <c r="I7" s="45"/>
      <c r="J7" s="45"/>
      <c r="K7" s="7">
        <v>2.72</v>
      </c>
      <c r="L7" s="46"/>
      <c r="T7" s="11">
        <v>88.68</v>
      </c>
      <c r="AA7" s="31"/>
      <c r="AR7" s="44"/>
      <c r="AS7" s="45"/>
      <c r="AT7" s="45"/>
      <c r="AU7" s="6">
        <v>15.24</v>
      </c>
      <c r="AV7" s="46"/>
      <c r="AW7" s="22"/>
      <c r="AX7" s="44"/>
      <c r="AY7" s="45"/>
      <c r="AZ7" s="45"/>
      <c r="BA7" s="6">
        <v>14.99</v>
      </c>
      <c r="BB7" s="46"/>
      <c r="BC7" s="22"/>
    </row>
    <row r="8" spans="1:55" ht="14.45" customHeight="1" x14ac:dyDescent="0.25">
      <c r="B8" s="44"/>
      <c r="C8" s="45"/>
      <c r="D8" s="45">
        <f>AVERAGE(E8:E10)</f>
        <v>2.63</v>
      </c>
      <c r="E8" s="6">
        <v>2.63</v>
      </c>
      <c r="F8" s="46">
        <v>3</v>
      </c>
      <c r="H8" s="44"/>
      <c r="I8" s="45"/>
      <c r="J8" s="45">
        <f>AVERAGE(K8:K10)</f>
        <v>2.6599999999999997</v>
      </c>
      <c r="K8" s="6">
        <v>2.7</v>
      </c>
      <c r="L8" s="46">
        <v>3</v>
      </c>
      <c r="T8" s="11">
        <v>88.4</v>
      </c>
      <c r="AA8" s="32"/>
      <c r="AC8" s="2"/>
      <c r="AR8" s="44"/>
      <c r="AS8" s="45"/>
      <c r="AT8" s="45">
        <f t="shared" ref="AT8" si="4">AVERAGE(AU8:AU9)</f>
        <v>15.23</v>
      </c>
      <c r="AU8" s="7">
        <v>15.24</v>
      </c>
      <c r="AV8" s="46">
        <v>4</v>
      </c>
      <c r="AW8" s="22"/>
      <c r="AX8" s="44"/>
      <c r="AY8" s="45"/>
      <c r="AZ8" s="45">
        <f t="shared" ref="AZ8" si="5">AVERAGE(BA8:BA9)</f>
        <v>14.965</v>
      </c>
      <c r="BA8" s="7">
        <v>15</v>
      </c>
      <c r="BB8" s="46">
        <v>4</v>
      </c>
      <c r="BC8" s="22"/>
    </row>
    <row r="9" spans="1:55" ht="14.45" customHeight="1" x14ac:dyDescent="0.25">
      <c r="B9" s="44"/>
      <c r="C9" s="45"/>
      <c r="D9" s="45"/>
      <c r="E9" s="6">
        <v>2.64</v>
      </c>
      <c r="F9" s="46"/>
      <c r="H9" s="44"/>
      <c r="I9" s="45"/>
      <c r="J9" s="45"/>
      <c r="K9" s="6">
        <v>2.65</v>
      </c>
      <c r="L9" s="46"/>
      <c r="T9" s="11">
        <v>88.75</v>
      </c>
      <c r="AA9" s="33"/>
      <c r="AC9" s="2"/>
      <c r="AR9" s="44"/>
      <c r="AS9" s="45"/>
      <c r="AT9" s="45"/>
      <c r="AU9" s="7">
        <v>15.22</v>
      </c>
      <c r="AV9" s="46"/>
      <c r="AW9" s="22"/>
      <c r="AX9" s="44"/>
      <c r="AY9" s="45"/>
      <c r="AZ9" s="45"/>
      <c r="BA9" s="7">
        <v>14.93</v>
      </c>
      <c r="BB9" s="46"/>
      <c r="BC9" s="22"/>
    </row>
    <row r="10" spans="1:55" ht="14.45" customHeight="1" x14ac:dyDescent="0.25">
      <c r="B10" s="44"/>
      <c r="C10" s="45"/>
      <c r="D10" s="45"/>
      <c r="E10" s="6">
        <v>2.62</v>
      </c>
      <c r="F10" s="46"/>
      <c r="H10" s="44"/>
      <c r="I10" s="45"/>
      <c r="J10" s="45"/>
      <c r="K10" s="6">
        <v>2.63</v>
      </c>
      <c r="L10" s="46"/>
      <c r="T10" s="11">
        <v>88.5</v>
      </c>
      <c r="AR10" s="44"/>
      <c r="AS10" s="45"/>
      <c r="AT10" s="45">
        <f t="shared" ref="AT10" si="6">AVERAGE(AU10:AU11)</f>
        <v>15.164999999999999</v>
      </c>
      <c r="AU10" s="6">
        <v>15.15</v>
      </c>
      <c r="AV10" s="46">
        <v>5</v>
      </c>
      <c r="AW10" s="22"/>
      <c r="AX10" s="44"/>
      <c r="AY10" s="45"/>
      <c r="AZ10" s="45">
        <f t="shared" ref="AZ10" si="7">AVERAGE(BA10:BA11)</f>
        <v>15.025</v>
      </c>
      <c r="BA10" s="6">
        <v>14.97</v>
      </c>
      <c r="BB10" s="46">
        <v>5</v>
      </c>
      <c r="BC10" s="22"/>
    </row>
    <row r="11" spans="1:55" ht="14.45" customHeight="1" x14ac:dyDescent="0.25">
      <c r="B11" s="44"/>
      <c r="C11" s="45"/>
      <c r="D11" s="45">
        <f>AVERAGE(E11:E13)</f>
        <v>2.6066666666666665</v>
      </c>
      <c r="E11" s="7">
        <v>2.61</v>
      </c>
      <c r="F11" s="46">
        <v>4</v>
      </c>
      <c r="H11" s="44"/>
      <c r="I11" s="45"/>
      <c r="J11" s="45">
        <f>AVERAGE(K11:K13)</f>
        <v>2.6199999999999997</v>
      </c>
      <c r="K11" s="7">
        <v>2.61</v>
      </c>
      <c r="L11" s="46">
        <v>4</v>
      </c>
      <c r="T11" s="11">
        <v>89.05</v>
      </c>
      <c r="AR11" s="44"/>
      <c r="AS11" s="45"/>
      <c r="AT11" s="45"/>
      <c r="AU11" s="6">
        <v>15.18</v>
      </c>
      <c r="AV11" s="46"/>
      <c r="AW11" s="22"/>
      <c r="AX11" s="44"/>
      <c r="AY11" s="45"/>
      <c r="AZ11" s="45"/>
      <c r="BA11" s="6">
        <v>15.08</v>
      </c>
      <c r="BB11" s="46"/>
      <c r="BC11" s="22"/>
    </row>
    <row r="12" spans="1:55" ht="14.45" customHeight="1" x14ac:dyDescent="0.25">
      <c r="B12" s="44"/>
      <c r="C12" s="45"/>
      <c r="D12" s="45"/>
      <c r="E12" s="7">
        <v>2.58</v>
      </c>
      <c r="F12" s="46"/>
      <c r="H12" s="44"/>
      <c r="I12" s="45"/>
      <c r="J12" s="45"/>
      <c r="K12" s="7">
        <v>2.58</v>
      </c>
      <c r="L12" s="46"/>
      <c r="T12" s="11">
        <v>88.04</v>
      </c>
      <c r="AR12" s="44"/>
      <c r="AS12" s="45"/>
      <c r="AT12" s="45">
        <f t="shared" ref="AT12" si="8">AVERAGE(AU12:AU13)</f>
        <v>15.175000000000001</v>
      </c>
      <c r="AU12" s="7">
        <v>15.18</v>
      </c>
      <c r="AV12" s="46">
        <v>6</v>
      </c>
      <c r="AW12" s="22"/>
      <c r="AX12" s="44"/>
      <c r="AY12" s="45"/>
      <c r="AZ12" s="45">
        <f t="shared" ref="AZ12" si="9">AVERAGE(BA12:BA13)</f>
        <v>15.105</v>
      </c>
      <c r="BA12" s="7">
        <v>15.14</v>
      </c>
      <c r="BB12" s="46">
        <v>6</v>
      </c>
      <c r="BC12" s="22"/>
    </row>
    <row r="13" spans="1:55" ht="14.45" customHeight="1" x14ac:dyDescent="0.25">
      <c r="B13" s="44"/>
      <c r="C13" s="45"/>
      <c r="D13" s="45"/>
      <c r="E13" s="7">
        <v>2.63</v>
      </c>
      <c r="F13" s="46"/>
      <c r="H13" s="44"/>
      <c r="I13" s="45"/>
      <c r="J13" s="45"/>
      <c r="K13" s="7">
        <v>2.67</v>
      </c>
      <c r="L13" s="46"/>
      <c r="T13" s="11">
        <v>87.59</v>
      </c>
      <c r="AR13" s="44"/>
      <c r="AS13" s="45"/>
      <c r="AT13" s="45"/>
      <c r="AU13" s="7">
        <v>15.17</v>
      </c>
      <c r="AV13" s="46"/>
      <c r="AW13" s="22"/>
      <c r="AX13" s="44"/>
      <c r="AY13" s="45"/>
      <c r="AZ13" s="45"/>
      <c r="BA13" s="7">
        <v>15.07</v>
      </c>
      <c r="BB13" s="46"/>
      <c r="BC13" s="22"/>
    </row>
    <row r="14" spans="1:55" ht="14.45" customHeight="1" x14ac:dyDescent="0.25">
      <c r="B14" s="44"/>
      <c r="C14" s="45"/>
      <c r="D14" s="45">
        <f>AVERAGE(E14:E16)</f>
        <v>2.6166666666666667</v>
      </c>
      <c r="E14" s="6">
        <v>2.62</v>
      </c>
      <c r="F14" s="46">
        <v>5</v>
      </c>
      <c r="H14" s="44"/>
      <c r="I14" s="45"/>
      <c r="J14" s="45">
        <f>AVERAGE(K14:K16)</f>
        <v>2.6266666666666669</v>
      </c>
      <c r="K14" s="6">
        <v>2.62</v>
      </c>
      <c r="L14" s="46">
        <v>5</v>
      </c>
      <c r="T14" s="11">
        <v>88.31</v>
      </c>
      <c r="AR14" s="44">
        <v>2</v>
      </c>
      <c r="AS14" s="45">
        <f t="shared" ref="AS14" si="10">AVERAGE(AU14:AU25)</f>
        <v>15.18</v>
      </c>
      <c r="AT14" s="45">
        <f t="shared" ref="AT14" si="11">AVERAGE(AU14:AU15)</f>
        <v>15.094999999999999</v>
      </c>
      <c r="AU14" s="6">
        <v>15.07</v>
      </c>
      <c r="AV14" s="46">
        <v>1</v>
      </c>
      <c r="AW14" s="22"/>
      <c r="AX14" s="44">
        <v>2</v>
      </c>
      <c r="AY14" s="45">
        <f t="shared" ref="AY14" si="12">AVERAGE(BA14:BA25)</f>
        <v>15.101666666666667</v>
      </c>
      <c r="AZ14" s="45">
        <f t="shared" ref="AZ14" si="13">AVERAGE(BA14:BA15)</f>
        <v>15.100000000000001</v>
      </c>
      <c r="BA14" s="6">
        <v>15.07</v>
      </c>
      <c r="BB14" s="46">
        <v>1</v>
      </c>
      <c r="BC14" s="22"/>
    </row>
    <row r="15" spans="1:55" ht="14.45" customHeight="1" x14ac:dyDescent="0.25">
      <c r="B15" s="44"/>
      <c r="C15" s="45"/>
      <c r="D15" s="45"/>
      <c r="E15" s="6">
        <v>2.59</v>
      </c>
      <c r="F15" s="46"/>
      <c r="H15" s="44"/>
      <c r="I15" s="45"/>
      <c r="J15" s="45"/>
      <c r="K15" s="6">
        <v>2.62</v>
      </c>
      <c r="L15" s="46"/>
      <c r="T15" s="11">
        <v>88.58</v>
      </c>
      <c r="AR15" s="44"/>
      <c r="AS15" s="45"/>
      <c r="AT15" s="45"/>
      <c r="AU15" s="6">
        <v>15.12</v>
      </c>
      <c r="AV15" s="46"/>
      <c r="AW15" s="22"/>
      <c r="AX15" s="44"/>
      <c r="AY15" s="45"/>
      <c r="AZ15" s="45"/>
      <c r="BA15" s="6">
        <v>15.13</v>
      </c>
      <c r="BB15" s="46"/>
      <c r="BC15" s="22"/>
    </row>
    <row r="16" spans="1:55" ht="14.45" customHeight="1" x14ac:dyDescent="0.25">
      <c r="B16" s="44"/>
      <c r="C16" s="45"/>
      <c r="D16" s="45"/>
      <c r="E16" s="6">
        <v>2.64</v>
      </c>
      <c r="F16" s="46"/>
      <c r="H16" s="44"/>
      <c r="I16" s="45"/>
      <c r="J16" s="45"/>
      <c r="K16" s="6">
        <v>2.64</v>
      </c>
      <c r="L16" s="46"/>
      <c r="T16" s="11">
        <v>88.12</v>
      </c>
      <c r="AR16" s="44"/>
      <c r="AS16" s="45"/>
      <c r="AT16" s="45">
        <f t="shared" ref="AT16" si="14">AVERAGE(AU16:AU17)</f>
        <v>15.17</v>
      </c>
      <c r="AU16" s="7">
        <v>15.18</v>
      </c>
      <c r="AV16" s="46">
        <v>2</v>
      </c>
      <c r="AW16" s="22"/>
      <c r="AX16" s="44"/>
      <c r="AY16" s="45"/>
      <c r="AZ16" s="45">
        <f t="shared" ref="AZ16" si="15">AVERAGE(BA16:BA17)</f>
        <v>15.05</v>
      </c>
      <c r="BA16" s="7">
        <v>15</v>
      </c>
      <c r="BB16" s="46">
        <v>2</v>
      </c>
      <c r="BC16" s="22"/>
    </row>
    <row r="17" spans="2:55" ht="14.45" customHeight="1" x14ac:dyDescent="0.25">
      <c r="B17" s="44"/>
      <c r="C17" s="45"/>
      <c r="D17" s="45">
        <f>AVERAGE(E17:E19)</f>
        <v>2.6766666666666672</v>
      </c>
      <c r="E17" s="7">
        <v>2.7</v>
      </c>
      <c r="F17" s="46">
        <v>6</v>
      </c>
      <c r="H17" s="44"/>
      <c r="I17" s="45"/>
      <c r="J17" s="45">
        <f>AVERAGE(K17:K19)</f>
        <v>2.6133333333333333</v>
      </c>
      <c r="K17" s="7">
        <v>2.58</v>
      </c>
      <c r="L17" s="46">
        <v>6</v>
      </c>
      <c r="T17" s="11">
        <v>88.31</v>
      </c>
      <c r="AR17" s="44"/>
      <c r="AS17" s="45"/>
      <c r="AT17" s="45"/>
      <c r="AU17" s="7">
        <v>15.16</v>
      </c>
      <c r="AV17" s="46"/>
      <c r="AW17" s="22"/>
      <c r="AX17" s="44"/>
      <c r="AY17" s="45"/>
      <c r="AZ17" s="45"/>
      <c r="BA17" s="7">
        <v>15.1</v>
      </c>
      <c r="BB17" s="46"/>
      <c r="BC17" s="22"/>
    </row>
    <row r="18" spans="2:55" ht="14.45" customHeight="1" x14ac:dyDescent="0.25">
      <c r="B18" s="44"/>
      <c r="C18" s="45"/>
      <c r="D18" s="45"/>
      <c r="E18" s="7">
        <v>2.66</v>
      </c>
      <c r="F18" s="46"/>
      <c r="H18" s="44"/>
      <c r="I18" s="45"/>
      <c r="J18" s="45"/>
      <c r="K18" s="7">
        <v>2.61</v>
      </c>
      <c r="L18" s="46"/>
      <c r="T18" s="11">
        <v>88.18</v>
      </c>
      <c r="AR18" s="44"/>
      <c r="AS18" s="45"/>
      <c r="AT18" s="45">
        <f t="shared" ref="AT18" si="16">AVERAGE(AU18:AU19)</f>
        <v>15.175000000000001</v>
      </c>
      <c r="AU18" s="6">
        <v>15.18</v>
      </c>
      <c r="AV18" s="46">
        <v>3</v>
      </c>
      <c r="AW18" s="22"/>
      <c r="AX18" s="44"/>
      <c r="AY18" s="45"/>
      <c r="AZ18" s="45">
        <f t="shared" ref="AZ18" si="17">AVERAGE(BA18:BA19)</f>
        <v>15.105</v>
      </c>
      <c r="BA18" s="6">
        <v>15.05</v>
      </c>
      <c r="BB18" s="46">
        <v>3</v>
      </c>
      <c r="BC18" s="22"/>
    </row>
    <row r="19" spans="2:55" ht="14.45" customHeight="1" x14ac:dyDescent="0.25">
      <c r="B19" s="44"/>
      <c r="C19" s="45"/>
      <c r="D19" s="45"/>
      <c r="E19" s="7">
        <v>2.67</v>
      </c>
      <c r="F19" s="46"/>
      <c r="H19" s="44"/>
      <c r="I19" s="45"/>
      <c r="J19" s="45"/>
      <c r="K19" s="7">
        <v>2.65</v>
      </c>
      <c r="L19" s="46"/>
      <c r="M19" s="12" t="s">
        <v>25</v>
      </c>
      <c r="N19" s="12" t="s">
        <v>26</v>
      </c>
      <c r="T19" s="11">
        <v>88.61</v>
      </c>
      <c r="AR19" s="44"/>
      <c r="AS19" s="45"/>
      <c r="AT19" s="45"/>
      <c r="AU19" s="6">
        <v>15.17</v>
      </c>
      <c r="AV19" s="46"/>
      <c r="AW19" s="22"/>
      <c r="AX19" s="44"/>
      <c r="AY19" s="45"/>
      <c r="AZ19" s="45"/>
      <c r="BA19" s="6">
        <v>15.16</v>
      </c>
      <c r="BB19" s="46"/>
      <c r="BC19" s="22"/>
    </row>
    <row r="20" spans="2:55" ht="14.45" customHeight="1" x14ac:dyDescent="0.25">
      <c r="B20" s="44">
        <v>2</v>
      </c>
      <c r="C20" s="45">
        <f>AVERAGE(E20:E37)</f>
        <v>2.6422222222222227</v>
      </c>
      <c r="D20" s="45">
        <f>AVERAGE(E20:E22)</f>
        <v>2.67</v>
      </c>
      <c r="E20" s="6">
        <v>2.65</v>
      </c>
      <c r="F20" s="46">
        <v>1</v>
      </c>
      <c r="H20" s="44"/>
      <c r="I20" s="45"/>
      <c r="J20" s="45">
        <f>AVERAGE(K20:K22)</f>
        <v>2.52</v>
      </c>
      <c r="K20" s="6">
        <v>2.5</v>
      </c>
      <c r="L20" s="46">
        <v>7</v>
      </c>
      <c r="M20" s="48">
        <v>46.99</v>
      </c>
      <c r="N20" s="47">
        <v>9.74</v>
      </c>
      <c r="T20" s="11">
        <v>88.5</v>
      </c>
      <c r="AR20" s="44"/>
      <c r="AS20" s="45"/>
      <c r="AT20" s="45">
        <f t="shared" ref="AT20" si="18">AVERAGE(AU20:AU21)</f>
        <v>15.190000000000001</v>
      </c>
      <c r="AU20" s="7">
        <v>15.13</v>
      </c>
      <c r="AV20" s="46">
        <v>4</v>
      </c>
      <c r="AW20" s="22"/>
      <c r="AX20" s="44"/>
      <c r="AY20" s="45"/>
      <c r="AZ20" s="45">
        <f t="shared" ref="AZ20" si="19">AVERAGE(BA20:BA21)</f>
        <v>15.145</v>
      </c>
      <c r="BA20" s="7">
        <v>15.16</v>
      </c>
      <c r="BB20" s="46">
        <v>4</v>
      </c>
      <c r="BC20" s="22"/>
    </row>
    <row r="21" spans="2:55" ht="14.45" customHeight="1" x14ac:dyDescent="0.25">
      <c r="B21" s="44"/>
      <c r="C21" s="45"/>
      <c r="D21" s="45"/>
      <c r="E21" s="6">
        <v>2.64</v>
      </c>
      <c r="F21" s="46"/>
      <c r="H21" s="44"/>
      <c r="I21" s="45"/>
      <c r="J21" s="45"/>
      <c r="K21" s="6">
        <v>2.52</v>
      </c>
      <c r="L21" s="46"/>
      <c r="M21" s="48"/>
      <c r="N21" s="47"/>
      <c r="T21" s="11">
        <v>88.78</v>
      </c>
      <c r="AR21" s="44"/>
      <c r="AS21" s="45"/>
      <c r="AT21" s="45"/>
      <c r="AU21" s="7">
        <v>15.25</v>
      </c>
      <c r="AV21" s="46"/>
      <c r="AW21" s="22"/>
      <c r="AX21" s="44"/>
      <c r="AY21" s="45"/>
      <c r="AZ21" s="45"/>
      <c r="BA21" s="7">
        <v>15.13</v>
      </c>
      <c r="BB21" s="46"/>
      <c r="BC21" s="22"/>
    </row>
    <row r="22" spans="2:55" ht="14.45" customHeight="1" x14ac:dyDescent="0.25">
      <c r="B22" s="44"/>
      <c r="C22" s="45"/>
      <c r="D22" s="45"/>
      <c r="E22" s="6">
        <v>2.72</v>
      </c>
      <c r="F22" s="46"/>
      <c r="H22" s="44"/>
      <c r="I22" s="45"/>
      <c r="J22" s="45"/>
      <c r="K22" s="6">
        <v>2.54</v>
      </c>
      <c r="L22" s="46"/>
      <c r="M22" s="48"/>
      <c r="N22" s="47"/>
      <c r="T22" s="11">
        <v>88.4</v>
      </c>
      <c r="AR22" s="44"/>
      <c r="AS22" s="45"/>
      <c r="AT22" s="45">
        <f t="shared" ref="AT22" si="20">AVERAGE(AU22:AU23)</f>
        <v>15.2</v>
      </c>
      <c r="AU22" s="6">
        <v>15.21</v>
      </c>
      <c r="AV22" s="46">
        <v>5</v>
      </c>
      <c r="AW22" s="22"/>
      <c r="AX22" s="44"/>
      <c r="AY22" s="45"/>
      <c r="AZ22" s="45">
        <f t="shared" ref="AZ22" si="21">AVERAGE(BA22:BA23)</f>
        <v>15.149999999999999</v>
      </c>
      <c r="BA22" s="6">
        <v>15.1</v>
      </c>
      <c r="BB22" s="46">
        <v>5</v>
      </c>
      <c r="BC22" s="22"/>
    </row>
    <row r="23" spans="2:55" ht="14.45" customHeight="1" x14ac:dyDescent="0.25">
      <c r="B23" s="44"/>
      <c r="C23" s="45"/>
      <c r="D23" s="45">
        <f>AVERAGE(E23:E25)</f>
        <v>2.64</v>
      </c>
      <c r="E23" s="7">
        <v>2.65</v>
      </c>
      <c r="F23" s="46">
        <v>2</v>
      </c>
      <c r="H23" s="44"/>
      <c r="I23" s="45"/>
      <c r="J23" s="45">
        <f>AVERAGE(K23:K25)</f>
        <v>2.5033333333333334</v>
      </c>
      <c r="K23" s="7">
        <v>2.5</v>
      </c>
      <c r="L23" s="46">
        <v>8</v>
      </c>
      <c r="M23" s="49">
        <v>46.88</v>
      </c>
      <c r="N23" s="47"/>
      <c r="T23" s="11">
        <v>87.9</v>
      </c>
      <c r="AR23" s="44"/>
      <c r="AS23" s="45"/>
      <c r="AT23" s="45"/>
      <c r="AU23" s="6">
        <v>15.19</v>
      </c>
      <c r="AV23" s="46"/>
      <c r="AW23" s="22"/>
      <c r="AX23" s="44"/>
      <c r="AY23" s="45"/>
      <c r="AZ23" s="45"/>
      <c r="BA23" s="6">
        <v>15.2</v>
      </c>
      <c r="BB23" s="46"/>
      <c r="BC23" s="22"/>
    </row>
    <row r="24" spans="2:55" ht="14.45" customHeight="1" x14ac:dyDescent="0.25">
      <c r="B24" s="44"/>
      <c r="C24" s="45"/>
      <c r="D24" s="45"/>
      <c r="E24" s="7">
        <v>2.62</v>
      </c>
      <c r="F24" s="46"/>
      <c r="H24" s="44"/>
      <c r="I24" s="45"/>
      <c r="J24" s="45"/>
      <c r="K24" s="7">
        <v>2.5099999999999998</v>
      </c>
      <c r="L24" s="46"/>
      <c r="M24" s="49"/>
      <c r="N24" s="47"/>
      <c r="T24" s="11">
        <v>87.77</v>
      </c>
      <c r="AR24" s="44"/>
      <c r="AS24" s="45"/>
      <c r="AT24" s="45">
        <f t="shared" ref="AT24" si="22">AVERAGE(AU24:AU25)</f>
        <v>15.25</v>
      </c>
      <c r="AU24" s="7">
        <v>15.26</v>
      </c>
      <c r="AV24" s="46">
        <v>6</v>
      </c>
      <c r="AW24" s="22"/>
      <c r="AX24" s="44"/>
      <c r="AY24" s="45"/>
      <c r="AZ24" s="45">
        <f t="shared" ref="AZ24" si="23">AVERAGE(BA24:BA25)</f>
        <v>15.059999999999999</v>
      </c>
      <c r="BA24" s="6">
        <v>15.04</v>
      </c>
      <c r="BB24" s="46">
        <v>6</v>
      </c>
      <c r="BC24" s="22"/>
    </row>
    <row r="25" spans="2:55" ht="14.45" customHeight="1" x14ac:dyDescent="0.25">
      <c r="B25" s="44"/>
      <c r="C25" s="45"/>
      <c r="D25" s="45"/>
      <c r="E25" s="7">
        <v>2.65</v>
      </c>
      <c r="F25" s="46"/>
      <c r="H25" s="44"/>
      <c r="I25" s="45"/>
      <c r="J25" s="45"/>
      <c r="K25" s="7">
        <v>2.5</v>
      </c>
      <c r="L25" s="46"/>
      <c r="M25" s="49"/>
      <c r="N25" s="47"/>
      <c r="T25" s="11">
        <v>87.81</v>
      </c>
      <c r="AR25" s="44"/>
      <c r="AS25" s="45"/>
      <c r="AT25" s="45"/>
      <c r="AU25" s="7">
        <v>15.24</v>
      </c>
      <c r="AV25" s="46"/>
      <c r="AW25" s="22"/>
      <c r="AX25" s="44"/>
      <c r="AY25" s="45"/>
      <c r="AZ25" s="45"/>
      <c r="BA25" s="6">
        <v>15.08</v>
      </c>
      <c r="BB25" s="46"/>
      <c r="BC25" s="22"/>
    </row>
    <row r="26" spans="2:55" ht="14.45" customHeight="1" x14ac:dyDescent="0.25">
      <c r="B26" s="44"/>
      <c r="C26" s="45"/>
      <c r="D26" s="45">
        <f>AVERAGE(E26:E28)</f>
        <v>2.6299999999999994</v>
      </c>
      <c r="E26" s="6">
        <v>2.67</v>
      </c>
      <c r="F26" s="46">
        <v>3</v>
      </c>
      <c r="H26" s="44">
        <v>2</v>
      </c>
      <c r="I26" s="45">
        <f>AVERAGE(K26:K49)</f>
        <v>2.6170833333333339</v>
      </c>
      <c r="J26" s="45">
        <f>AVERAGE(K26:K28)</f>
        <v>2.6433333333333331</v>
      </c>
      <c r="K26" s="6">
        <v>2.64</v>
      </c>
      <c r="L26" s="46">
        <v>1</v>
      </c>
      <c r="T26" s="11">
        <v>87.88</v>
      </c>
      <c r="AR26" s="44">
        <v>3</v>
      </c>
      <c r="AS26" s="45">
        <f t="shared" ref="AS26" si="24">AVERAGE(AU26:AU37)</f>
        <v>15.094166666666666</v>
      </c>
      <c r="AT26" s="45">
        <f t="shared" ref="AT26" si="25">AVERAGE(AU26:AU27)</f>
        <v>15.164999999999999</v>
      </c>
      <c r="AU26" s="6">
        <v>15.2</v>
      </c>
      <c r="AV26" s="46">
        <v>1</v>
      </c>
      <c r="AW26" s="22"/>
      <c r="AX26" s="44">
        <v>3</v>
      </c>
      <c r="AY26" s="45">
        <f t="shared" ref="AY26" si="26">AVERAGE(BA26:BA37)</f>
        <v>15.139166666666668</v>
      </c>
      <c r="AZ26" s="45">
        <f t="shared" ref="AZ26" si="27">AVERAGE(BA26:BA27)</f>
        <v>15.085000000000001</v>
      </c>
      <c r="BA26" s="6">
        <v>15.14</v>
      </c>
      <c r="BB26" s="46">
        <v>1</v>
      </c>
      <c r="BC26" s="22"/>
    </row>
    <row r="27" spans="2:55" ht="14.45" customHeight="1" x14ac:dyDescent="0.25">
      <c r="B27" s="44"/>
      <c r="C27" s="45"/>
      <c r="D27" s="45"/>
      <c r="E27" s="6">
        <v>2.61</v>
      </c>
      <c r="F27" s="46"/>
      <c r="H27" s="44"/>
      <c r="I27" s="45"/>
      <c r="J27" s="45"/>
      <c r="K27" s="6">
        <v>2.64</v>
      </c>
      <c r="L27" s="46"/>
      <c r="T27" s="11">
        <v>88.36</v>
      </c>
      <c r="AR27" s="44"/>
      <c r="AS27" s="45"/>
      <c r="AT27" s="45"/>
      <c r="AU27" s="6">
        <v>15.13</v>
      </c>
      <c r="AV27" s="46"/>
      <c r="AW27" s="22"/>
      <c r="AX27" s="44"/>
      <c r="AY27" s="45"/>
      <c r="AZ27" s="45"/>
      <c r="BA27" s="6">
        <v>15.03</v>
      </c>
      <c r="BB27" s="46"/>
      <c r="BC27" s="22"/>
    </row>
    <row r="28" spans="2:55" ht="14.45" customHeight="1" x14ac:dyDescent="0.25">
      <c r="B28" s="44"/>
      <c r="C28" s="45"/>
      <c r="D28" s="45"/>
      <c r="E28" s="6">
        <v>2.61</v>
      </c>
      <c r="F28" s="46"/>
      <c r="H28" s="44"/>
      <c r="I28" s="45"/>
      <c r="J28" s="45"/>
      <c r="K28" s="6">
        <v>2.65</v>
      </c>
      <c r="L28" s="46"/>
      <c r="T28" s="11">
        <v>88.19</v>
      </c>
      <c r="AR28" s="44"/>
      <c r="AS28" s="45"/>
      <c r="AT28" s="45">
        <f t="shared" ref="AT28" si="28">AVERAGE(AU28:AU29)</f>
        <v>15.105</v>
      </c>
      <c r="AU28" s="7">
        <v>15.13</v>
      </c>
      <c r="AV28" s="46">
        <v>2</v>
      </c>
      <c r="AW28" s="22"/>
      <c r="AX28" s="44"/>
      <c r="AY28" s="45"/>
      <c r="AZ28" s="45">
        <f t="shared" ref="AZ28" si="29">AVERAGE(BA28:BA29)</f>
        <v>15.09</v>
      </c>
      <c r="BA28" s="7">
        <v>15.08</v>
      </c>
      <c r="BB28" s="46">
        <v>2</v>
      </c>
      <c r="BC28" s="22"/>
    </row>
    <row r="29" spans="2:55" ht="14.45" customHeight="1" x14ac:dyDescent="0.25">
      <c r="B29" s="44"/>
      <c r="C29" s="45"/>
      <c r="D29" s="45">
        <f>AVERAGE(E29:E31)</f>
        <v>2.6066666666666665</v>
      </c>
      <c r="E29" s="7">
        <v>2.6</v>
      </c>
      <c r="F29" s="46">
        <v>4</v>
      </c>
      <c r="H29" s="44"/>
      <c r="I29" s="45"/>
      <c r="J29" s="45">
        <f>AVERAGE(K29:K31)</f>
        <v>2.6366666666666667</v>
      </c>
      <c r="K29" s="7">
        <v>2.62</v>
      </c>
      <c r="L29" s="46">
        <v>2</v>
      </c>
      <c r="AR29" s="44"/>
      <c r="AS29" s="45"/>
      <c r="AT29" s="45"/>
      <c r="AU29" s="7">
        <v>15.08</v>
      </c>
      <c r="AV29" s="46"/>
      <c r="AW29" s="22"/>
      <c r="AX29" s="44"/>
      <c r="AY29" s="45"/>
      <c r="AZ29" s="45"/>
      <c r="BA29" s="7">
        <v>15.1</v>
      </c>
      <c r="BB29" s="46"/>
      <c r="BC29" s="22"/>
    </row>
    <row r="30" spans="2:55" ht="14.45" customHeight="1" x14ac:dyDescent="0.25">
      <c r="B30" s="44"/>
      <c r="C30" s="45"/>
      <c r="D30" s="45"/>
      <c r="E30" s="7">
        <v>2.59</v>
      </c>
      <c r="F30" s="46"/>
      <c r="H30" s="44"/>
      <c r="I30" s="45"/>
      <c r="J30" s="45"/>
      <c r="K30" s="7">
        <v>2.65</v>
      </c>
      <c r="L30" s="46"/>
      <c r="AR30" s="44"/>
      <c r="AS30" s="45"/>
      <c r="AT30" s="45">
        <f t="shared" ref="AT30" si="30">AVERAGE(AU30:AU31)</f>
        <v>15.07</v>
      </c>
      <c r="AU30" s="6">
        <v>15.06</v>
      </c>
      <c r="AV30" s="46">
        <v>3</v>
      </c>
      <c r="AW30" s="22"/>
      <c r="AX30" s="44"/>
      <c r="AY30" s="45"/>
      <c r="AZ30" s="45">
        <f t="shared" ref="AZ30" si="31">AVERAGE(BA30:BA31)</f>
        <v>15.125</v>
      </c>
      <c r="BA30" s="6">
        <v>15.11</v>
      </c>
      <c r="BB30" s="46">
        <v>3</v>
      </c>
      <c r="BC30" s="22"/>
    </row>
    <row r="31" spans="2:55" ht="14.45" customHeight="1" x14ac:dyDescent="0.25">
      <c r="B31" s="44"/>
      <c r="C31" s="45"/>
      <c r="D31" s="45"/>
      <c r="E31" s="7">
        <v>2.63</v>
      </c>
      <c r="F31" s="46"/>
      <c r="H31" s="44"/>
      <c r="I31" s="45"/>
      <c r="J31" s="45"/>
      <c r="K31" s="7">
        <v>2.64</v>
      </c>
      <c r="L31" s="46"/>
      <c r="T31" s="14">
        <f>AVERAGE(T2:T28)</f>
        <v>88.313333333333347</v>
      </c>
      <c r="AR31" s="44"/>
      <c r="AS31" s="45"/>
      <c r="AT31" s="45"/>
      <c r="AU31" s="6">
        <v>15.08</v>
      </c>
      <c r="AV31" s="46"/>
      <c r="AW31" s="22"/>
      <c r="AX31" s="44"/>
      <c r="AY31" s="45"/>
      <c r="AZ31" s="45"/>
      <c r="BA31" s="6">
        <v>15.14</v>
      </c>
      <c r="BB31" s="46"/>
      <c r="BC31" s="22"/>
    </row>
    <row r="32" spans="2:55" ht="14.45" customHeight="1" x14ac:dyDescent="0.25">
      <c r="B32" s="44"/>
      <c r="C32" s="45"/>
      <c r="D32" s="45">
        <f>AVERAGE(E32:E34)</f>
        <v>2.6233333333333335</v>
      </c>
      <c r="E32" s="6">
        <v>2.63</v>
      </c>
      <c r="F32" s="46">
        <v>5</v>
      </c>
      <c r="H32" s="44"/>
      <c r="I32" s="45"/>
      <c r="J32" s="45">
        <f>AVERAGE(K32:K34)</f>
        <v>2.6233333333333335</v>
      </c>
      <c r="K32" s="6">
        <v>2.61</v>
      </c>
      <c r="L32" s="46">
        <v>3</v>
      </c>
      <c r="AR32" s="44"/>
      <c r="AS32" s="45"/>
      <c r="AT32" s="45">
        <f t="shared" ref="AT32" si="32">AVERAGE(AU32:AU33)</f>
        <v>15.14</v>
      </c>
      <c r="AU32" s="7">
        <v>15.16</v>
      </c>
      <c r="AV32" s="46">
        <v>4</v>
      </c>
      <c r="AW32" s="22"/>
      <c r="AX32" s="44"/>
      <c r="AY32" s="45"/>
      <c r="AZ32" s="45">
        <f t="shared" ref="AZ32" si="33">AVERAGE(BA32:BA33)</f>
        <v>15.17</v>
      </c>
      <c r="BA32" s="7">
        <v>15.16</v>
      </c>
      <c r="BB32" s="46">
        <v>4</v>
      </c>
      <c r="BC32" s="22"/>
    </row>
    <row r="33" spans="2:55" ht="14.45" customHeight="1" x14ac:dyDescent="0.25">
      <c r="B33" s="44"/>
      <c r="C33" s="45"/>
      <c r="D33" s="45"/>
      <c r="E33" s="6">
        <v>2.61</v>
      </c>
      <c r="F33" s="46"/>
      <c r="H33" s="44"/>
      <c r="I33" s="45"/>
      <c r="J33" s="45"/>
      <c r="K33" s="6">
        <v>2.6</v>
      </c>
      <c r="L33" s="46"/>
      <c r="AR33" s="44"/>
      <c r="AS33" s="45"/>
      <c r="AT33" s="45"/>
      <c r="AU33" s="7">
        <v>15.12</v>
      </c>
      <c r="AV33" s="46"/>
      <c r="AW33" s="22"/>
      <c r="AX33" s="44"/>
      <c r="AY33" s="45"/>
      <c r="AZ33" s="45"/>
      <c r="BA33" s="7">
        <v>15.18</v>
      </c>
      <c r="BB33" s="46"/>
      <c r="BC33" s="22"/>
    </row>
    <row r="34" spans="2:55" ht="14.45" customHeight="1" x14ac:dyDescent="0.25">
      <c r="B34" s="44"/>
      <c r="C34" s="45"/>
      <c r="D34" s="45"/>
      <c r="E34" s="6">
        <v>2.63</v>
      </c>
      <c r="F34" s="46"/>
      <c r="H34" s="44"/>
      <c r="I34" s="45"/>
      <c r="J34" s="45"/>
      <c r="K34" s="6">
        <v>2.66</v>
      </c>
      <c r="L34" s="46"/>
      <c r="AR34" s="44"/>
      <c r="AS34" s="45"/>
      <c r="AT34" s="45">
        <f t="shared" ref="AT34" si="34">AVERAGE(AU34:AU35)</f>
        <v>15.04</v>
      </c>
      <c r="AU34" s="6">
        <v>15.05</v>
      </c>
      <c r="AV34" s="46">
        <v>5</v>
      </c>
      <c r="AW34" s="22"/>
      <c r="AX34" s="44"/>
      <c r="AY34" s="45"/>
      <c r="AZ34" s="45">
        <f t="shared" ref="AZ34" si="35">AVERAGE(BA34:BA35)</f>
        <v>15.234999999999999</v>
      </c>
      <c r="BA34" s="6">
        <v>15.25</v>
      </c>
      <c r="BB34" s="46">
        <v>5</v>
      </c>
      <c r="BC34" s="22"/>
    </row>
    <row r="35" spans="2:55" ht="14.45" customHeight="1" x14ac:dyDescent="0.25">
      <c r="B35" s="44"/>
      <c r="C35" s="45"/>
      <c r="D35" s="45">
        <f>AVERAGE(E35:E37)</f>
        <v>2.6833333333333336</v>
      </c>
      <c r="E35" s="7">
        <v>2.71</v>
      </c>
      <c r="F35" s="46">
        <v>6</v>
      </c>
      <c r="H35" s="44"/>
      <c r="I35" s="45"/>
      <c r="J35" s="45">
        <f>AVERAGE(K35:K37)</f>
        <v>2.6666666666666665</v>
      </c>
      <c r="K35" s="7">
        <v>2.66</v>
      </c>
      <c r="L35" s="46">
        <v>4</v>
      </c>
      <c r="AR35" s="44"/>
      <c r="AS35" s="45"/>
      <c r="AT35" s="45"/>
      <c r="AU35" s="6">
        <v>15.03</v>
      </c>
      <c r="AV35" s="46"/>
      <c r="AW35" s="22"/>
      <c r="AX35" s="44"/>
      <c r="AY35" s="45"/>
      <c r="AZ35" s="45"/>
      <c r="BA35" s="6">
        <v>15.22</v>
      </c>
      <c r="BB35" s="46"/>
      <c r="BC35" s="22"/>
    </row>
    <row r="36" spans="2:55" ht="14.45" customHeight="1" x14ac:dyDescent="0.25">
      <c r="B36" s="44"/>
      <c r="C36" s="45"/>
      <c r="D36" s="45"/>
      <c r="E36" s="7">
        <v>2.67</v>
      </c>
      <c r="F36" s="46"/>
      <c r="H36" s="44"/>
      <c r="I36" s="45"/>
      <c r="J36" s="45"/>
      <c r="K36" s="7">
        <v>2.64</v>
      </c>
      <c r="L36" s="46"/>
      <c r="AR36" s="44"/>
      <c r="AS36" s="45"/>
      <c r="AT36" s="45">
        <f t="shared" ref="AT36" si="36">AVERAGE(AU36:AU37)</f>
        <v>15.045</v>
      </c>
      <c r="AU36" s="7">
        <v>15.05</v>
      </c>
      <c r="AV36" s="46">
        <v>6</v>
      </c>
      <c r="AW36" s="22"/>
      <c r="AX36" s="44"/>
      <c r="AY36" s="45"/>
      <c r="AZ36" s="45">
        <f t="shared" ref="AZ36" si="37">AVERAGE(BA36:BA37)</f>
        <v>15.129999999999999</v>
      </c>
      <c r="BA36" s="7">
        <v>15.14</v>
      </c>
      <c r="BB36" s="46">
        <v>6</v>
      </c>
      <c r="BC36" s="22"/>
    </row>
    <row r="37" spans="2:55" ht="14.45" customHeight="1" x14ac:dyDescent="0.25">
      <c r="B37" s="44"/>
      <c r="C37" s="45"/>
      <c r="D37" s="45"/>
      <c r="E37" s="7">
        <v>2.67</v>
      </c>
      <c r="F37" s="46"/>
      <c r="H37" s="44"/>
      <c r="I37" s="45"/>
      <c r="J37" s="45"/>
      <c r="K37" s="7">
        <v>2.7</v>
      </c>
      <c r="L37" s="46"/>
      <c r="AR37" s="44"/>
      <c r="AS37" s="45"/>
      <c r="AT37" s="45"/>
      <c r="AU37" s="7">
        <v>15.04</v>
      </c>
      <c r="AV37" s="46"/>
      <c r="AW37" s="22"/>
      <c r="AX37" s="44"/>
      <c r="AY37" s="45"/>
      <c r="AZ37" s="45"/>
      <c r="BA37" s="7">
        <v>15.12</v>
      </c>
      <c r="BB37" s="46"/>
      <c r="BC37" s="22"/>
    </row>
    <row r="38" spans="2:55" ht="14.45" customHeight="1" x14ac:dyDescent="0.25">
      <c r="B38" s="44">
        <v>3</v>
      </c>
      <c r="C38" s="45">
        <f>AVERAGE(E38:E55)</f>
        <v>2.653888888888889</v>
      </c>
      <c r="D38" s="45">
        <f>AVERAGE(E38:E40)</f>
        <v>2.6766666666666672</v>
      </c>
      <c r="E38" s="6">
        <v>2.68</v>
      </c>
      <c r="F38" s="46">
        <v>1</v>
      </c>
      <c r="H38" s="44"/>
      <c r="I38" s="45"/>
      <c r="J38" s="45">
        <f>AVERAGE(K38:K40)</f>
        <v>2.6833333333333336</v>
      </c>
      <c r="K38" s="6">
        <v>2.68</v>
      </c>
      <c r="L38" s="46">
        <v>5</v>
      </c>
      <c r="AR38" s="44">
        <v>4</v>
      </c>
      <c r="AS38" s="45">
        <f t="shared" ref="AS38" si="38">AVERAGE(AU38:AU49)</f>
        <v>15.169166666666667</v>
      </c>
      <c r="AT38" s="45">
        <f t="shared" ref="AT38" si="39">AVERAGE(AU38:AU39)</f>
        <v>15.129999999999999</v>
      </c>
      <c r="AU38" s="6">
        <v>15.1</v>
      </c>
      <c r="AV38" s="46">
        <v>1</v>
      </c>
      <c r="AW38" s="22"/>
      <c r="AX38" s="44">
        <v>4</v>
      </c>
      <c r="AY38" s="45">
        <f t="shared" ref="AY38" si="40">AVERAGE(BA38:BA49)</f>
        <v>15.189166666666667</v>
      </c>
      <c r="AZ38" s="45">
        <f t="shared" ref="AZ38" si="41">AVERAGE(BA38:BA39)</f>
        <v>15.154999999999999</v>
      </c>
      <c r="BA38" s="6">
        <v>15.2</v>
      </c>
      <c r="BB38" s="46">
        <v>1</v>
      </c>
      <c r="BC38" s="22"/>
    </row>
    <row r="39" spans="2:55" ht="14.45" customHeight="1" x14ac:dyDescent="0.25">
      <c r="B39" s="44"/>
      <c r="C39" s="45"/>
      <c r="D39" s="45"/>
      <c r="E39" s="6">
        <v>2.63</v>
      </c>
      <c r="F39" s="46"/>
      <c r="H39" s="44"/>
      <c r="I39" s="45"/>
      <c r="J39" s="45"/>
      <c r="K39" s="6">
        <v>2.64</v>
      </c>
      <c r="L39" s="46"/>
      <c r="AR39" s="44"/>
      <c r="AS39" s="45"/>
      <c r="AT39" s="45"/>
      <c r="AU39" s="6">
        <v>15.16</v>
      </c>
      <c r="AV39" s="46"/>
      <c r="AW39" s="22"/>
      <c r="AX39" s="44"/>
      <c r="AY39" s="45"/>
      <c r="AZ39" s="45"/>
      <c r="BA39" s="6">
        <v>15.11</v>
      </c>
      <c r="BB39" s="46"/>
      <c r="BC39" s="22"/>
    </row>
    <row r="40" spans="2:55" ht="14.45" customHeight="1" x14ac:dyDescent="0.25">
      <c r="B40" s="44"/>
      <c r="C40" s="45"/>
      <c r="D40" s="45"/>
      <c r="E40" s="6">
        <v>2.72</v>
      </c>
      <c r="F40" s="46"/>
      <c r="H40" s="44"/>
      <c r="I40" s="45"/>
      <c r="J40" s="45"/>
      <c r="K40" s="6">
        <v>2.73</v>
      </c>
      <c r="L40" s="46"/>
      <c r="AR40" s="44"/>
      <c r="AS40" s="45"/>
      <c r="AT40" s="45">
        <f t="shared" ref="AT40" si="42">AVERAGE(AU40:AU41)</f>
        <v>15.21</v>
      </c>
      <c r="AU40" s="7">
        <v>15.24</v>
      </c>
      <c r="AV40" s="46">
        <v>2</v>
      </c>
      <c r="AW40" s="22"/>
      <c r="AX40" s="44"/>
      <c r="AY40" s="45"/>
      <c r="AZ40" s="45">
        <f t="shared" ref="AZ40" si="43">AVERAGE(BA40:BA41)</f>
        <v>15.15</v>
      </c>
      <c r="BA40" s="7">
        <v>15.15</v>
      </c>
      <c r="BB40" s="46">
        <v>2</v>
      </c>
      <c r="BC40" s="22"/>
    </row>
    <row r="41" spans="2:55" ht="14.45" customHeight="1" x14ac:dyDescent="0.25">
      <c r="B41" s="44"/>
      <c r="C41" s="45"/>
      <c r="D41" s="45">
        <f>AVERAGE(E41:E43)</f>
        <v>2.6533333333333333</v>
      </c>
      <c r="E41" s="7">
        <v>2.67</v>
      </c>
      <c r="F41" s="46">
        <v>2</v>
      </c>
      <c r="H41" s="44"/>
      <c r="I41" s="45"/>
      <c r="J41" s="45">
        <f>AVERAGE(K41:K43)</f>
        <v>2.6533333333333338</v>
      </c>
      <c r="K41" s="7">
        <v>2.68</v>
      </c>
      <c r="L41" s="46">
        <v>6</v>
      </c>
      <c r="AR41" s="44"/>
      <c r="AS41" s="45"/>
      <c r="AT41" s="45"/>
      <c r="AU41" s="7">
        <v>15.18</v>
      </c>
      <c r="AV41" s="46"/>
      <c r="AW41" s="22"/>
      <c r="AX41" s="44"/>
      <c r="AY41" s="45"/>
      <c r="AZ41" s="45"/>
      <c r="BA41" s="7">
        <v>15.15</v>
      </c>
      <c r="BB41" s="46"/>
      <c r="BC41" s="22"/>
    </row>
    <row r="42" spans="2:55" ht="14.45" customHeight="1" x14ac:dyDescent="0.25">
      <c r="B42" s="44"/>
      <c r="C42" s="45"/>
      <c r="D42" s="45"/>
      <c r="E42" s="7">
        <v>2.63</v>
      </c>
      <c r="F42" s="46"/>
      <c r="H42" s="44"/>
      <c r="I42" s="45"/>
      <c r="J42" s="45"/>
      <c r="K42" s="7">
        <v>2.63</v>
      </c>
      <c r="L42" s="46"/>
      <c r="AR42" s="44"/>
      <c r="AS42" s="45"/>
      <c r="AT42" s="45">
        <f t="shared" ref="AT42" si="44">AVERAGE(AU42:AU43)</f>
        <v>15.23</v>
      </c>
      <c r="AU42" s="6">
        <v>15.16</v>
      </c>
      <c r="AV42" s="46">
        <v>3</v>
      </c>
      <c r="AW42" s="22"/>
      <c r="AX42" s="44"/>
      <c r="AY42" s="45"/>
      <c r="AZ42" s="45">
        <f t="shared" ref="AZ42" si="45">AVERAGE(BA42:BA43)</f>
        <v>15.205</v>
      </c>
      <c r="BA42" s="6">
        <v>15.2</v>
      </c>
      <c r="BB42" s="46">
        <v>3</v>
      </c>
      <c r="BC42" s="22"/>
    </row>
    <row r="43" spans="2:55" ht="14.45" customHeight="1" x14ac:dyDescent="0.25">
      <c r="B43" s="44"/>
      <c r="C43" s="45"/>
      <c r="D43" s="45"/>
      <c r="E43" s="7">
        <v>2.66</v>
      </c>
      <c r="F43" s="46"/>
      <c r="H43" s="44"/>
      <c r="I43" s="45"/>
      <c r="J43" s="45"/>
      <c r="K43" s="7">
        <v>2.65</v>
      </c>
      <c r="L43" s="46"/>
      <c r="M43" s="12" t="s">
        <v>25</v>
      </c>
      <c r="N43" s="12" t="s">
        <v>26</v>
      </c>
      <c r="AR43" s="44"/>
      <c r="AS43" s="45"/>
      <c r="AT43" s="45"/>
      <c r="AU43" s="6">
        <v>15.3</v>
      </c>
      <c r="AV43" s="46"/>
      <c r="AW43" s="22"/>
      <c r="AX43" s="44"/>
      <c r="AY43" s="45"/>
      <c r="AZ43" s="45"/>
      <c r="BA43" s="6">
        <v>15.21</v>
      </c>
      <c r="BB43" s="46"/>
      <c r="BC43" s="22"/>
    </row>
    <row r="44" spans="2:55" ht="14.45" customHeight="1" x14ac:dyDescent="0.25">
      <c r="B44" s="44"/>
      <c r="C44" s="45"/>
      <c r="D44" s="45">
        <f>AVERAGE(E44:E46)</f>
        <v>2.66</v>
      </c>
      <c r="E44" s="6">
        <v>2.68</v>
      </c>
      <c r="F44" s="46">
        <v>3</v>
      </c>
      <c r="H44" s="44"/>
      <c r="I44" s="45"/>
      <c r="J44" s="45">
        <f>AVERAGE(K44:K46)</f>
        <v>2.52</v>
      </c>
      <c r="K44" s="6">
        <v>2.52</v>
      </c>
      <c r="L44" s="46">
        <v>7</v>
      </c>
      <c r="M44" s="48">
        <v>47.1</v>
      </c>
      <c r="N44" s="47">
        <v>9.76</v>
      </c>
      <c r="AR44" s="44"/>
      <c r="AS44" s="45"/>
      <c r="AT44" s="45">
        <f t="shared" ref="AT44" si="46">AVERAGE(AU44:AU45)</f>
        <v>15.120000000000001</v>
      </c>
      <c r="AU44" s="7">
        <v>15.13</v>
      </c>
      <c r="AV44" s="46">
        <v>4</v>
      </c>
      <c r="AW44" s="22"/>
      <c r="AX44" s="44"/>
      <c r="AY44" s="45"/>
      <c r="AZ44" s="45">
        <f t="shared" ref="AZ44" si="47">AVERAGE(BA44:BA45)</f>
        <v>15.190000000000001</v>
      </c>
      <c r="BA44" s="7">
        <v>15.13</v>
      </c>
      <c r="BB44" s="46">
        <v>4</v>
      </c>
      <c r="BC44" s="22"/>
    </row>
    <row r="45" spans="2:55" ht="14.45" customHeight="1" x14ac:dyDescent="0.25">
      <c r="B45" s="44"/>
      <c r="C45" s="45"/>
      <c r="D45" s="45"/>
      <c r="E45" s="6">
        <v>2.62</v>
      </c>
      <c r="F45" s="46"/>
      <c r="H45" s="44"/>
      <c r="I45" s="45"/>
      <c r="J45" s="45"/>
      <c r="K45" s="6">
        <v>2.52</v>
      </c>
      <c r="L45" s="46"/>
      <c r="M45" s="48"/>
      <c r="N45" s="47"/>
      <c r="AR45" s="44"/>
      <c r="AS45" s="45"/>
      <c r="AT45" s="45"/>
      <c r="AU45" s="7">
        <v>15.11</v>
      </c>
      <c r="AV45" s="46"/>
      <c r="AW45" s="22"/>
      <c r="AX45" s="44"/>
      <c r="AY45" s="45"/>
      <c r="AZ45" s="45"/>
      <c r="BA45" s="7">
        <v>15.25</v>
      </c>
      <c r="BB45" s="46"/>
      <c r="BC45" s="22"/>
    </row>
    <row r="46" spans="2:55" ht="14.45" customHeight="1" x14ac:dyDescent="0.25">
      <c r="B46" s="44"/>
      <c r="C46" s="45"/>
      <c r="D46" s="45"/>
      <c r="E46" s="6">
        <v>2.68</v>
      </c>
      <c r="F46" s="46"/>
      <c r="H46" s="44"/>
      <c r="I46" s="45"/>
      <c r="J46" s="45"/>
      <c r="K46" s="6">
        <v>2.52</v>
      </c>
      <c r="L46" s="46"/>
      <c r="M46" s="48"/>
      <c r="N46" s="47"/>
      <c r="AR46" s="44"/>
      <c r="AS46" s="45"/>
      <c r="AT46" s="45">
        <f t="shared" ref="AT46" si="48">AVERAGE(AU46:AU47)</f>
        <v>15.115</v>
      </c>
      <c r="AU46" s="6">
        <v>15.15</v>
      </c>
      <c r="AV46" s="46">
        <v>5</v>
      </c>
      <c r="AW46" s="22"/>
      <c r="AX46" s="44"/>
      <c r="AY46" s="45"/>
      <c r="AZ46" s="45">
        <f t="shared" ref="AZ46" si="49">AVERAGE(BA46:BA47)</f>
        <v>15.324999999999999</v>
      </c>
      <c r="BA46" s="6">
        <v>15.35</v>
      </c>
      <c r="BB46" s="46">
        <v>5</v>
      </c>
      <c r="BC46" s="22"/>
    </row>
    <row r="47" spans="2:55" ht="14.45" customHeight="1" x14ac:dyDescent="0.25">
      <c r="B47" s="44"/>
      <c r="C47" s="45"/>
      <c r="D47" s="45">
        <f>AVERAGE(E47:E49)</f>
        <v>2.6233333333333335</v>
      </c>
      <c r="E47" s="7">
        <v>2.65</v>
      </c>
      <c r="F47" s="46">
        <v>4</v>
      </c>
      <c r="H47" s="44"/>
      <c r="I47" s="45"/>
      <c r="J47" s="45">
        <f>AVERAGE(K47:K49)</f>
        <v>2.5099999999999998</v>
      </c>
      <c r="K47" s="7">
        <v>2.5299999999999998</v>
      </c>
      <c r="L47" s="46">
        <v>8</v>
      </c>
      <c r="M47" s="49">
        <v>47.01</v>
      </c>
      <c r="N47" s="47"/>
      <c r="AR47" s="44"/>
      <c r="AS47" s="45"/>
      <c r="AT47" s="45"/>
      <c r="AU47" s="6">
        <v>15.08</v>
      </c>
      <c r="AV47" s="46"/>
      <c r="AW47" s="22"/>
      <c r="AX47" s="44"/>
      <c r="AY47" s="45"/>
      <c r="AZ47" s="45"/>
      <c r="BA47" s="6">
        <v>15.3</v>
      </c>
      <c r="BB47" s="46"/>
      <c r="BC47" s="22"/>
    </row>
    <row r="48" spans="2:55" ht="14.45" customHeight="1" x14ac:dyDescent="0.25">
      <c r="B48" s="44"/>
      <c r="C48" s="45"/>
      <c r="D48" s="45"/>
      <c r="E48" s="7">
        <v>2.6</v>
      </c>
      <c r="F48" s="46"/>
      <c r="H48" s="44"/>
      <c r="I48" s="45"/>
      <c r="J48" s="45"/>
      <c r="K48" s="7">
        <v>2.52</v>
      </c>
      <c r="L48" s="46"/>
      <c r="M48" s="49"/>
      <c r="N48" s="47"/>
      <c r="AR48" s="44"/>
      <c r="AS48" s="45"/>
      <c r="AT48" s="45">
        <f t="shared" ref="AT48" si="50">AVERAGE(AU48:AU49)</f>
        <v>15.21</v>
      </c>
      <c r="AU48" s="7">
        <v>15.25</v>
      </c>
      <c r="AV48" s="46">
        <v>6</v>
      </c>
      <c r="AW48" s="22"/>
      <c r="AX48" s="44"/>
      <c r="AY48" s="45"/>
      <c r="AZ48" s="45">
        <f t="shared" ref="AZ48" si="51">AVERAGE(BA48:BA49)</f>
        <v>15.11</v>
      </c>
      <c r="BA48" s="7">
        <v>15.12</v>
      </c>
      <c r="BB48" s="46">
        <v>6</v>
      </c>
      <c r="BC48" s="22"/>
    </row>
    <row r="49" spans="2:55" ht="14.45" customHeight="1" x14ac:dyDescent="0.25">
      <c r="B49" s="44"/>
      <c r="C49" s="45"/>
      <c r="D49" s="45"/>
      <c r="E49" s="7">
        <v>2.62</v>
      </c>
      <c r="F49" s="46"/>
      <c r="H49" s="44"/>
      <c r="I49" s="45"/>
      <c r="J49" s="45"/>
      <c r="K49" s="7">
        <v>2.48</v>
      </c>
      <c r="L49" s="46"/>
      <c r="M49" s="49"/>
      <c r="N49" s="47"/>
      <c r="AR49" s="44"/>
      <c r="AS49" s="45"/>
      <c r="AT49" s="45"/>
      <c r="AU49" s="7">
        <v>15.17</v>
      </c>
      <c r="AV49" s="46"/>
      <c r="AW49" s="22"/>
      <c r="AX49" s="44"/>
      <c r="AY49" s="45"/>
      <c r="AZ49" s="45"/>
      <c r="BA49" s="7">
        <v>15.1</v>
      </c>
      <c r="BB49" s="46"/>
      <c r="BC49" s="22"/>
    </row>
    <row r="50" spans="2:55" ht="14.45" customHeight="1" x14ac:dyDescent="0.25">
      <c r="B50" s="44"/>
      <c r="C50" s="45"/>
      <c r="D50" s="45">
        <f>AVERAGE(E50:E52)</f>
        <v>2.6333333333333333</v>
      </c>
      <c r="E50" s="6">
        <v>2.63</v>
      </c>
      <c r="F50" s="46">
        <v>5</v>
      </c>
      <c r="H50" s="44">
        <v>3</v>
      </c>
      <c r="I50" s="45">
        <f>AVERAGE(K50:K73)</f>
        <v>2.6270833333333328</v>
      </c>
      <c r="J50" s="45">
        <f>AVERAGE(K50:K52)</f>
        <v>2.6366666666666667</v>
      </c>
      <c r="K50" s="6">
        <v>2.62</v>
      </c>
      <c r="L50" s="46">
        <v>1</v>
      </c>
      <c r="AR50" s="44">
        <v>5</v>
      </c>
      <c r="AS50" s="45">
        <f t="shared" ref="AS50" si="52">AVERAGE(AU50:AU61)</f>
        <v>15.074999999999998</v>
      </c>
      <c r="AT50" s="45">
        <f t="shared" ref="AT50" si="53">AVERAGE(AU50:AU51)</f>
        <v>15.04</v>
      </c>
      <c r="AU50" s="6">
        <v>14.98</v>
      </c>
      <c r="AV50" s="46">
        <v>1</v>
      </c>
      <c r="AW50" s="22"/>
      <c r="AX50" s="44">
        <v>5</v>
      </c>
      <c r="AY50" s="45">
        <f t="shared" ref="AY50" si="54">AVERAGE(BA50:BA61)</f>
        <v>15.168333333333335</v>
      </c>
      <c r="AZ50" s="45">
        <f t="shared" ref="AZ50" si="55">AVERAGE(BA50:BA51)</f>
        <v>15.18</v>
      </c>
      <c r="BA50" s="6">
        <v>15.12</v>
      </c>
      <c r="BB50" s="46">
        <v>1</v>
      </c>
      <c r="BC50" s="22"/>
    </row>
    <row r="51" spans="2:55" ht="14.45" customHeight="1" x14ac:dyDescent="0.25">
      <c r="B51" s="44"/>
      <c r="C51" s="45"/>
      <c r="D51" s="45"/>
      <c r="E51" s="6">
        <v>2.62</v>
      </c>
      <c r="F51" s="46"/>
      <c r="H51" s="44"/>
      <c r="I51" s="45"/>
      <c r="J51" s="45"/>
      <c r="K51" s="6">
        <v>2.62</v>
      </c>
      <c r="L51" s="46"/>
      <c r="AR51" s="44"/>
      <c r="AS51" s="45"/>
      <c r="AT51" s="45"/>
      <c r="AU51" s="6">
        <v>15.1</v>
      </c>
      <c r="AV51" s="46"/>
      <c r="AW51" s="22"/>
      <c r="AX51" s="44"/>
      <c r="AY51" s="45"/>
      <c r="AZ51" s="45"/>
      <c r="BA51" s="6">
        <v>15.24</v>
      </c>
      <c r="BB51" s="46"/>
      <c r="BC51" s="22"/>
    </row>
    <row r="52" spans="2:55" ht="14.45" customHeight="1" x14ac:dyDescent="0.25">
      <c r="B52" s="44"/>
      <c r="C52" s="45"/>
      <c r="D52" s="45"/>
      <c r="E52" s="6">
        <v>2.65</v>
      </c>
      <c r="F52" s="46"/>
      <c r="H52" s="44"/>
      <c r="I52" s="45"/>
      <c r="J52" s="45"/>
      <c r="K52" s="6">
        <v>2.67</v>
      </c>
      <c r="L52" s="46"/>
      <c r="AR52" s="44"/>
      <c r="AS52" s="45"/>
      <c r="AT52" s="45">
        <f t="shared" ref="AT52" si="56">AVERAGE(AU52:AU53)</f>
        <v>15.125</v>
      </c>
      <c r="AU52" s="7">
        <v>15.16</v>
      </c>
      <c r="AV52" s="46">
        <v>2</v>
      </c>
      <c r="AW52" s="22"/>
      <c r="AX52" s="44"/>
      <c r="AY52" s="45"/>
      <c r="AZ52" s="45">
        <f t="shared" ref="AZ52" si="57">AVERAGE(BA52:BA53)</f>
        <v>15.185</v>
      </c>
      <c r="BA52" s="7">
        <v>15.22</v>
      </c>
      <c r="BB52" s="46">
        <v>2</v>
      </c>
      <c r="BC52" s="22"/>
    </row>
    <row r="53" spans="2:55" ht="14.45" customHeight="1" x14ac:dyDescent="0.25">
      <c r="B53" s="44"/>
      <c r="C53" s="45"/>
      <c r="D53" s="45">
        <f>AVERAGE(E53:E55)</f>
        <v>2.6766666666666663</v>
      </c>
      <c r="E53" s="7">
        <v>2.69</v>
      </c>
      <c r="F53" s="46">
        <v>6</v>
      </c>
      <c r="H53" s="44"/>
      <c r="I53" s="45"/>
      <c r="J53" s="45">
        <f>AVERAGE(K53:K55)</f>
        <v>2.64</v>
      </c>
      <c r="K53" s="7">
        <v>2.64</v>
      </c>
      <c r="L53" s="46">
        <v>2</v>
      </c>
      <c r="AR53" s="44"/>
      <c r="AS53" s="45"/>
      <c r="AT53" s="45"/>
      <c r="AU53" s="7">
        <v>15.09</v>
      </c>
      <c r="AV53" s="46"/>
      <c r="AW53" s="22"/>
      <c r="AX53" s="44"/>
      <c r="AY53" s="45"/>
      <c r="AZ53" s="45"/>
      <c r="BA53" s="7">
        <v>15.15</v>
      </c>
      <c r="BB53" s="46"/>
      <c r="BC53" s="22"/>
    </row>
    <row r="54" spans="2:55" ht="14.45" customHeight="1" x14ac:dyDescent="0.25">
      <c r="B54" s="44"/>
      <c r="C54" s="45"/>
      <c r="D54" s="45"/>
      <c r="E54" s="7">
        <v>2.66</v>
      </c>
      <c r="F54" s="46"/>
      <c r="H54" s="44"/>
      <c r="I54" s="45"/>
      <c r="J54" s="45"/>
      <c r="K54" s="7">
        <v>2.63</v>
      </c>
      <c r="L54" s="46"/>
      <c r="AR54" s="44"/>
      <c r="AS54" s="45"/>
      <c r="AT54" s="45">
        <f t="shared" ref="AT54" si="58">AVERAGE(AU54:AU55)</f>
        <v>15.11</v>
      </c>
      <c r="AU54" s="6">
        <v>15.12</v>
      </c>
      <c r="AV54" s="46">
        <v>3</v>
      </c>
      <c r="AW54" s="22"/>
      <c r="AX54" s="44"/>
      <c r="AY54" s="45"/>
      <c r="AZ54" s="45">
        <f t="shared" ref="AZ54" si="59">AVERAGE(BA54:BA55)</f>
        <v>15.145</v>
      </c>
      <c r="BA54" s="6">
        <v>15.19</v>
      </c>
      <c r="BB54" s="46">
        <v>3</v>
      </c>
      <c r="BC54" s="22"/>
    </row>
    <row r="55" spans="2:55" ht="14.45" customHeight="1" x14ac:dyDescent="0.25">
      <c r="B55" s="44"/>
      <c r="C55" s="45"/>
      <c r="D55" s="45"/>
      <c r="E55" s="7">
        <v>2.68</v>
      </c>
      <c r="F55" s="46"/>
      <c r="H55" s="44"/>
      <c r="I55" s="45"/>
      <c r="J55" s="45"/>
      <c r="K55" s="7">
        <v>2.65</v>
      </c>
      <c r="L55" s="46"/>
      <c r="AR55" s="44"/>
      <c r="AS55" s="45"/>
      <c r="AT55" s="45"/>
      <c r="AU55" s="6">
        <v>15.1</v>
      </c>
      <c r="AV55" s="46"/>
      <c r="AW55" s="22"/>
      <c r="AX55" s="44"/>
      <c r="AY55" s="45"/>
      <c r="AZ55" s="45"/>
      <c r="BA55" s="6">
        <v>15.1</v>
      </c>
      <c r="BB55" s="46"/>
      <c r="BC55" s="22"/>
    </row>
    <row r="56" spans="2:55" ht="14.45" customHeight="1" x14ac:dyDescent="0.25">
      <c r="B56" s="44">
        <v>4</v>
      </c>
      <c r="C56" s="45">
        <f>AVERAGE(E56:E73)</f>
        <v>2.6383333333333332</v>
      </c>
      <c r="D56" s="45">
        <f>AVERAGE(E56:E58)</f>
        <v>2.6666666666666665</v>
      </c>
      <c r="E56" s="6">
        <v>2.66</v>
      </c>
      <c r="F56" s="46">
        <v>1</v>
      </c>
      <c r="H56" s="44"/>
      <c r="I56" s="45"/>
      <c r="J56" s="45">
        <f>AVERAGE(K56:K58)</f>
        <v>2.63</v>
      </c>
      <c r="K56" s="6">
        <v>2.59</v>
      </c>
      <c r="L56" s="46">
        <v>3</v>
      </c>
      <c r="AR56" s="44"/>
      <c r="AS56" s="45"/>
      <c r="AT56" s="45">
        <f t="shared" ref="AT56" si="60">AVERAGE(AU56:AU57)</f>
        <v>15.09</v>
      </c>
      <c r="AU56" s="7">
        <v>15.09</v>
      </c>
      <c r="AV56" s="46">
        <v>4</v>
      </c>
      <c r="AW56" s="22"/>
      <c r="AX56" s="44"/>
      <c r="AY56" s="45"/>
      <c r="AZ56" s="45">
        <f t="shared" ref="AZ56" si="61">AVERAGE(BA56:BA57)</f>
        <v>15.175000000000001</v>
      </c>
      <c r="BA56" s="7">
        <v>15.2</v>
      </c>
      <c r="BB56" s="46">
        <v>4</v>
      </c>
      <c r="BC56" s="22"/>
    </row>
    <row r="57" spans="2:55" ht="14.45" customHeight="1" x14ac:dyDescent="0.25">
      <c r="B57" s="44"/>
      <c r="C57" s="45"/>
      <c r="D57" s="45"/>
      <c r="E57" s="6">
        <v>2.62</v>
      </c>
      <c r="F57" s="46"/>
      <c r="H57" s="44"/>
      <c r="I57" s="45"/>
      <c r="J57" s="45"/>
      <c r="K57" s="6">
        <v>2.63</v>
      </c>
      <c r="L57" s="46"/>
      <c r="AR57" s="44"/>
      <c r="AS57" s="45"/>
      <c r="AT57" s="45"/>
      <c r="AU57" s="7">
        <v>15.09</v>
      </c>
      <c r="AV57" s="46"/>
      <c r="AW57" s="22"/>
      <c r="AX57" s="44"/>
      <c r="AY57" s="45"/>
      <c r="AZ57" s="45"/>
      <c r="BA57" s="7">
        <v>15.15</v>
      </c>
      <c r="BB57" s="46"/>
      <c r="BC57" s="22"/>
    </row>
    <row r="58" spans="2:55" ht="14.45" customHeight="1" x14ac:dyDescent="0.25">
      <c r="B58" s="44"/>
      <c r="C58" s="45"/>
      <c r="D58" s="45"/>
      <c r="E58" s="6">
        <v>2.72</v>
      </c>
      <c r="F58" s="46"/>
      <c r="H58" s="44"/>
      <c r="I58" s="45"/>
      <c r="J58" s="45"/>
      <c r="K58" s="6">
        <v>2.67</v>
      </c>
      <c r="L58" s="46"/>
      <c r="AR58" s="44"/>
      <c r="AS58" s="45"/>
      <c r="AT58" s="45">
        <f t="shared" ref="AT58" si="62">AVERAGE(AU58:AU59)</f>
        <v>15.065000000000001</v>
      </c>
      <c r="AU58" s="6">
        <v>15.06</v>
      </c>
      <c r="AV58" s="46">
        <v>5</v>
      </c>
      <c r="AW58" s="22"/>
      <c r="AX58" s="44"/>
      <c r="AY58" s="45"/>
      <c r="AZ58" s="45">
        <f t="shared" ref="AZ58" si="63">AVERAGE(BA58:BA59)</f>
        <v>15.16</v>
      </c>
      <c r="BA58" s="6">
        <v>15.14</v>
      </c>
      <c r="BB58" s="46">
        <v>5</v>
      </c>
      <c r="BC58" s="22"/>
    </row>
    <row r="59" spans="2:55" ht="14.45" customHeight="1" x14ac:dyDescent="0.25">
      <c r="B59" s="44"/>
      <c r="C59" s="45"/>
      <c r="D59" s="45">
        <f>AVERAGE(E59:E61)</f>
        <v>2.64</v>
      </c>
      <c r="E59" s="7">
        <v>2.64</v>
      </c>
      <c r="F59" s="46">
        <v>2</v>
      </c>
      <c r="H59" s="44"/>
      <c r="I59" s="45"/>
      <c r="J59" s="45">
        <f>AVERAGE(K59:K61)</f>
        <v>2.6799999999999997</v>
      </c>
      <c r="K59" s="7">
        <v>2.65</v>
      </c>
      <c r="L59" s="46">
        <v>4</v>
      </c>
      <c r="AR59" s="44"/>
      <c r="AS59" s="45"/>
      <c r="AT59" s="45"/>
      <c r="AU59" s="6">
        <v>15.07</v>
      </c>
      <c r="AV59" s="46"/>
      <c r="AW59" s="22"/>
      <c r="AX59" s="44"/>
      <c r="AY59" s="45"/>
      <c r="AZ59" s="45"/>
      <c r="BA59" s="6">
        <v>15.18</v>
      </c>
      <c r="BB59" s="46"/>
      <c r="BC59" s="22"/>
    </row>
    <row r="60" spans="2:55" ht="14.45" customHeight="1" x14ac:dyDescent="0.25">
      <c r="B60" s="44"/>
      <c r="C60" s="45"/>
      <c r="D60" s="45"/>
      <c r="E60" s="7">
        <v>2.63</v>
      </c>
      <c r="F60" s="46"/>
      <c r="H60" s="44"/>
      <c r="I60" s="45"/>
      <c r="J60" s="45"/>
      <c r="K60" s="7">
        <v>2.68</v>
      </c>
      <c r="L60" s="46"/>
      <c r="AR60" s="44"/>
      <c r="AS60" s="45"/>
      <c r="AT60" s="45">
        <f t="shared" ref="AT60" si="64">AVERAGE(AU60:AU61)</f>
        <v>15.02</v>
      </c>
      <c r="AU60" s="7">
        <v>15.03</v>
      </c>
      <c r="AV60" s="46">
        <v>6</v>
      </c>
      <c r="AW60" s="22"/>
      <c r="AX60" s="44"/>
      <c r="AY60" s="45"/>
      <c r="AZ60" s="45">
        <f t="shared" ref="AZ60" si="65">AVERAGE(BA60:BA61)</f>
        <v>15.164999999999999</v>
      </c>
      <c r="BA60" s="7">
        <v>15.18</v>
      </c>
      <c r="BB60" s="46">
        <v>6</v>
      </c>
      <c r="BC60" s="22"/>
    </row>
    <row r="61" spans="2:55" ht="14.45" customHeight="1" x14ac:dyDescent="0.25">
      <c r="B61" s="44"/>
      <c r="C61" s="45"/>
      <c r="D61" s="45"/>
      <c r="E61" s="7">
        <v>2.65</v>
      </c>
      <c r="F61" s="46"/>
      <c r="H61" s="44"/>
      <c r="I61" s="45"/>
      <c r="J61" s="45"/>
      <c r="K61" s="7">
        <v>2.71</v>
      </c>
      <c r="L61" s="46"/>
      <c r="AR61" s="44"/>
      <c r="AS61" s="45"/>
      <c r="AT61" s="45"/>
      <c r="AU61" s="7">
        <v>15.01</v>
      </c>
      <c r="AV61" s="46"/>
      <c r="AW61" s="22"/>
      <c r="AX61" s="44"/>
      <c r="AY61" s="45"/>
      <c r="AZ61" s="45"/>
      <c r="BA61" s="7">
        <v>15.15</v>
      </c>
      <c r="BB61" s="46"/>
      <c r="BC61" s="22"/>
    </row>
    <row r="62" spans="2:55" ht="14.45" customHeight="1" x14ac:dyDescent="0.25">
      <c r="B62" s="44"/>
      <c r="C62" s="45"/>
      <c r="D62" s="45">
        <f>AVERAGE(E62:E64)</f>
        <v>2.6366666666666667</v>
      </c>
      <c r="E62" s="6">
        <v>2.64</v>
      </c>
      <c r="F62" s="46">
        <v>3</v>
      </c>
      <c r="H62" s="44"/>
      <c r="I62" s="45"/>
      <c r="J62" s="45">
        <f>AVERAGE(K62:K64)</f>
        <v>2.6933333333333334</v>
      </c>
      <c r="K62" s="6">
        <v>2.68</v>
      </c>
      <c r="L62" s="46">
        <v>5</v>
      </c>
      <c r="AR62" s="44">
        <v>6</v>
      </c>
      <c r="AS62" s="45">
        <f t="shared" ref="AS62" si="66">AVERAGE(AU62:AU73)</f>
        <v>15.11</v>
      </c>
      <c r="AT62" s="45">
        <f t="shared" ref="AT62" si="67">AVERAGE(AU62:AU63)</f>
        <v>15.004999999999999</v>
      </c>
      <c r="AU62" s="6">
        <v>14.91</v>
      </c>
      <c r="AV62" s="46">
        <v>1</v>
      </c>
      <c r="AW62" s="22"/>
      <c r="AX62" s="44">
        <v>6</v>
      </c>
      <c r="AY62" s="45">
        <f t="shared" ref="AY62" si="68">AVERAGE(BA62:BA73)</f>
        <v>15.125</v>
      </c>
      <c r="AZ62" s="45">
        <f t="shared" ref="AZ62" si="69">AVERAGE(BA62:BA63)</f>
        <v>15.059999999999999</v>
      </c>
      <c r="BA62" s="6">
        <v>15.03</v>
      </c>
      <c r="BB62" s="46">
        <v>1</v>
      </c>
      <c r="BC62" s="22"/>
    </row>
    <row r="63" spans="2:55" ht="14.45" customHeight="1" x14ac:dyDescent="0.25">
      <c r="B63" s="44"/>
      <c r="C63" s="45"/>
      <c r="D63" s="45"/>
      <c r="E63" s="6">
        <v>2.61</v>
      </c>
      <c r="F63" s="46"/>
      <c r="H63" s="44"/>
      <c r="I63" s="45"/>
      <c r="J63" s="45"/>
      <c r="K63" s="6">
        <v>2.66</v>
      </c>
      <c r="L63" s="46"/>
      <c r="AR63" s="44"/>
      <c r="AS63" s="45"/>
      <c r="AT63" s="45"/>
      <c r="AU63" s="6">
        <v>15.1</v>
      </c>
      <c r="AV63" s="46"/>
      <c r="AW63" s="22"/>
      <c r="AX63" s="44"/>
      <c r="AY63" s="45"/>
      <c r="AZ63" s="45"/>
      <c r="BA63" s="6">
        <v>15.09</v>
      </c>
      <c r="BB63" s="46"/>
      <c r="BC63" s="22"/>
    </row>
    <row r="64" spans="2:55" ht="14.45" customHeight="1" x14ac:dyDescent="0.25">
      <c r="B64" s="44"/>
      <c r="C64" s="45"/>
      <c r="D64" s="45"/>
      <c r="E64" s="6">
        <v>2.66</v>
      </c>
      <c r="F64" s="46"/>
      <c r="H64" s="44"/>
      <c r="I64" s="45"/>
      <c r="J64" s="45"/>
      <c r="K64" s="6">
        <v>2.74</v>
      </c>
      <c r="L64" s="46"/>
      <c r="AR64" s="44"/>
      <c r="AS64" s="45"/>
      <c r="AT64" s="45">
        <f t="shared" ref="AT64" si="70">AVERAGE(AU64:AU65)</f>
        <v>15.105</v>
      </c>
      <c r="AU64" s="7">
        <v>15.11</v>
      </c>
      <c r="AV64" s="46">
        <v>2</v>
      </c>
      <c r="AW64" s="22"/>
      <c r="AX64" s="44"/>
      <c r="AY64" s="45"/>
      <c r="AZ64" s="45">
        <f t="shared" ref="AZ64" si="71">AVERAGE(BA64:BA65)</f>
        <v>15.04</v>
      </c>
      <c r="BA64" s="7">
        <v>15</v>
      </c>
      <c r="BB64" s="46">
        <v>2</v>
      </c>
      <c r="BC64" s="22"/>
    </row>
    <row r="65" spans="2:55" ht="14.45" customHeight="1" x14ac:dyDescent="0.25">
      <c r="B65" s="44"/>
      <c r="C65" s="45"/>
      <c r="D65" s="45">
        <f>AVERAGE(E65:E67)</f>
        <v>2.6166666666666667</v>
      </c>
      <c r="E65" s="7">
        <v>2.62</v>
      </c>
      <c r="F65" s="46">
        <v>4</v>
      </c>
      <c r="H65" s="44"/>
      <c r="I65" s="45"/>
      <c r="J65" s="45">
        <f>AVERAGE(K65:K67)</f>
        <v>2.6666666666666665</v>
      </c>
      <c r="K65" s="7">
        <v>2.72</v>
      </c>
      <c r="L65" s="46">
        <v>6</v>
      </c>
      <c r="AR65" s="44"/>
      <c r="AS65" s="45"/>
      <c r="AT65" s="45"/>
      <c r="AU65" s="7">
        <v>15.1</v>
      </c>
      <c r="AV65" s="46"/>
      <c r="AW65" s="22"/>
      <c r="AX65" s="44"/>
      <c r="AY65" s="45"/>
      <c r="AZ65" s="45"/>
      <c r="BA65" s="7">
        <v>15.08</v>
      </c>
      <c r="BB65" s="46"/>
      <c r="BC65" s="22"/>
    </row>
    <row r="66" spans="2:55" ht="14.45" customHeight="1" x14ac:dyDescent="0.25">
      <c r="B66" s="44"/>
      <c r="C66" s="45"/>
      <c r="D66" s="45"/>
      <c r="E66" s="7">
        <v>2.6</v>
      </c>
      <c r="F66" s="46"/>
      <c r="H66" s="44"/>
      <c r="I66" s="45"/>
      <c r="J66" s="45"/>
      <c r="K66" s="7">
        <v>2.66</v>
      </c>
      <c r="L66" s="46"/>
      <c r="AR66" s="44"/>
      <c r="AS66" s="45"/>
      <c r="AT66" s="45">
        <f t="shared" ref="AT66" si="72">AVERAGE(AU66:AU67)</f>
        <v>15.239999999999998</v>
      </c>
      <c r="AU66" s="6">
        <v>15.2</v>
      </c>
      <c r="AV66" s="46">
        <v>3</v>
      </c>
      <c r="AW66" s="22"/>
      <c r="AX66" s="44"/>
      <c r="AY66" s="45"/>
      <c r="AZ66" s="45">
        <f t="shared" ref="AZ66" si="73">AVERAGE(BA66:BA67)</f>
        <v>15.205</v>
      </c>
      <c r="BA66" s="6">
        <v>15.27</v>
      </c>
      <c r="BB66" s="46">
        <v>3</v>
      </c>
      <c r="BC66" s="22"/>
    </row>
    <row r="67" spans="2:55" ht="14.45" customHeight="1" x14ac:dyDescent="0.25">
      <c r="B67" s="44"/>
      <c r="C67" s="45"/>
      <c r="D67" s="45"/>
      <c r="E67" s="7">
        <v>2.63</v>
      </c>
      <c r="F67" s="46"/>
      <c r="H67" s="44"/>
      <c r="I67" s="45"/>
      <c r="J67" s="45"/>
      <c r="K67" s="7">
        <v>2.62</v>
      </c>
      <c r="L67" s="46"/>
      <c r="M67" s="12" t="s">
        <v>25</v>
      </c>
      <c r="N67" s="12" t="s">
        <v>26</v>
      </c>
      <c r="AR67" s="44"/>
      <c r="AS67" s="45"/>
      <c r="AT67" s="45"/>
      <c r="AU67" s="6">
        <v>15.28</v>
      </c>
      <c r="AV67" s="46"/>
      <c r="AW67" s="22"/>
      <c r="AX67" s="44"/>
      <c r="AY67" s="45"/>
      <c r="AZ67" s="45"/>
      <c r="BA67" s="6">
        <v>15.14</v>
      </c>
      <c r="BB67" s="46"/>
      <c r="BC67" s="22"/>
    </row>
    <row r="68" spans="2:55" ht="14.45" customHeight="1" x14ac:dyDescent="0.25">
      <c r="B68" s="44"/>
      <c r="C68" s="45"/>
      <c r="D68" s="45">
        <f>AVERAGE(E68:E70)</f>
        <v>2.61</v>
      </c>
      <c r="E68" s="6">
        <v>2.62</v>
      </c>
      <c r="F68" s="46">
        <v>5</v>
      </c>
      <c r="H68" s="44"/>
      <c r="I68" s="45"/>
      <c r="J68" s="45">
        <f>AVERAGE(K68:K70)</f>
        <v>2.5299999999999998</v>
      </c>
      <c r="K68" s="6">
        <v>2.54</v>
      </c>
      <c r="L68" s="46">
        <v>7</v>
      </c>
      <c r="M68" s="48">
        <v>46.79</v>
      </c>
      <c r="N68" s="47">
        <v>9.4700000000000006</v>
      </c>
      <c r="AR68" s="44"/>
      <c r="AS68" s="45"/>
      <c r="AT68" s="45">
        <f t="shared" ref="AT68" si="74">AVERAGE(AU68:AU69)</f>
        <v>15.120000000000001</v>
      </c>
      <c r="AU68" s="7">
        <v>15.18</v>
      </c>
      <c r="AV68" s="46">
        <v>4</v>
      </c>
      <c r="AW68" s="22"/>
      <c r="AX68" s="44"/>
      <c r="AY68" s="45"/>
      <c r="AZ68" s="45">
        <f t="shared" ref="AZ68" si="75">AVERAGE(BA68:BA69)</f>
        <v>15.155000000000001</v>
      </c>
      <c r="BA68" s="7">
        <v>15.15</v>
      </c>
      <c r="BB68" s="46">
        <v>4</v>
      </c>
      <c r="BC68" s="22"/>
    </row>
    <row r="69" spans="2:55" ht="14.45" customHeight="1" x14ac:dyDescent="0.25">
      <c r="B69" s="44"/>
      <c r="C69" s="45"/>
      <c r="D69" s="45"/>
      <c r="E69" s="6">
        <v>2.58</v>
      </c>
      <c r="F69" s="46"/>
      <c r="H69" s="44"/>
      <c r="I69" s="45"/>
      <c r="J69" s="45"/>
      <c r="K69" s="6">
        <v>2.54</v>
      </c>
      <c r="L69" s="46"/>
      <c r="M69" s="48"/>
      <c r="N69" s="47"/>
      <c r="AR69" s="44"/>
      <c r="AS69" s="45"/>
      <c r="AT69" s="45"/>
      <c r="AU69" s="7">
        <v>15.06</v>
      </c>
      <c r="AV69" s="46"/>
      <c r="AW69" s="22"/>
      <c r="AX69" s="44"/>
      <c r="AY69" s="45"/>
      <c r="AZ69" s="45"/>
      <c r="BA69" s="7">
        <v>15.16</v>
      </c>
      <c r="BB69" s="46"/>
      <c r="BC69" s="22"/>
    </row>
    <row r="70" spans="2:55" ht="14.45" customHeight="1" x14ac:dyDescent="0.25">
      <c r="B70" s="44"/>
      <c r="C70" s="45"/>
      <c r="D70" s="45"/>
      <c r="E70" s="6">
        <v>2.63</v>
      </c>
      <c r="F70" s="46"/>
      <c r="H70" s="44"/>
      <c r="I70" s="45"/>
      <c r="J70" s="45"/>
      <c r="K70" s="6">
        <v>2.5099999999999998</v>
      </c>
      <c r="L70" s="46"/>
      <c r="M70" s="48"/>
      <c r="N70" s="47"/>
      <c r="AR70" s="44"/>
      <c r="AS70" s="45"/>
      <c r="AT70" s="45">
        <f t="shared" ref="AT70" si="76">AVERAGE(AU70:AU71)</f>
        <v>15.09</v>
      </c>
      <c r="AU70" s="6">
        <v>15.13</v>
      </c>
      <c r="AV70" s="46">
        <v>5</v>
      </c>
      <c r="AW70" s="22"/>
      <c r="AX70" s="44"/>
      <c r="AY70" s="45"/>
      <c r="AZ70" s="45">
        <f t="shared" ref="AZ70" si="77">AVERAGE(BA70:BA71)</f>
        <v>15.17</v>
      </c>
      <c r="BA70" s="6">
        <v>15.18</v>
      </c>
      <c r="BB70" s="46">
        <v>5</v>
      </c>
      <c r="BC70" s="22"/>
    </row>
    <row r="71" spans="2:55" ht="14.45" customHeight="1" x14ac:dyDescent="0.25">
      <c r="B71" s="44"/>
      <c r="C71" s="45"/>
      <c r="D71" s="45">
        <f>AVERAGE(E71:E73)</f>
        <v>2.66</v>
      </c>
      <c r="E71" s="7">
        <v>2.69</v>
      </c>
      <c r="F71" s="46">
        <v>6</v>
      </c>
      <c r="H71" s="44"/>
      <c r="I71" s="45"/>
      <c r="J71" s="45">
        <f>AVERAGE(K71:K73)</f>
        <v>2.5399999999999996</v>
      </c>
      <c r="K71" s="7">
        <v>2.5499999999999998</v>
      </c>
      <c r="L71" s="46">
        <v>8</v>
      </c>
      <c r="M71" s="49">
        <v>47.02</v>
      </c>
      <c r="N71" s="47"/>
      <c r="AR71" s="44"/>
      <c r="AS71" s="45"/>
      <c r="AT71" s="45"/>
      <c r="AU71" s="6">
        <v>15.05</v>
      </c>
      <c r="AV71" s="46"/>
      <c r="AW71" s="22"/>
      <c r="AX71" s="44"/>
      <c r="AY71" s="45"/>
      <c r="AZ71" s="45"/>
      <c r="BA71" s="6">
        <v>15.16</v>
      </c>
      <c r="BB71" s="46"/>
      <c r="BC71" s="22"/>
    </row>
    <row r="72" spans="2:55" ht="14.45" customHeight="1" x14ac:dyDescent="0.25">
      <c r="B72" s="44"/>
      <c r="C72" s="45"/>
      <c r="D72" s="45"/>
      <c r="E72" s="7">
        <v>2.63</v>
      </c>
      <c r="F72" s="46"/>
      <c r="H72" s="44"/>
      <c r="I72" s="45"/>
      <c r="J72" s="45"/>
      <c r="K72" s="7">
        <v>2.5499999999999998</v>
      </c>
      <c r="L72" s="46"/>
      <c r="M72" s="49"/>
      <c r="N72" s="47"/>
      <c r="AR72" s="44"/>
      <c r="AS72" s="45"/>
      <c r="AT72" s="45">
        <f t="shared" ref="AT72" si="78">AVERAGE(AU72:AU73)</f>
        <v>15.1</v>
      </c>
      <c r="AU72" s="7">
        <v>15.1</v>
      </c>
      <c r="AV72" s="46">
        <v>6</v>
      </c>
      <c r="AW72" s="22"/>
      <c r="AX72" s="44"/>
      <c r="AY72" s="45"/>
      <c r="AZ72" s="45">
        <f t="shared" ref="AZ72" si="79">AVERAGE(BA72:BA73)</f>
        <v>15.12</v>
      </c>
      <c r="BA72" s="7">
        <v>15.12</v>
      </c>
      <c r="BB72" s="46">
        <v>6</v>
      </c>
      <c r="BC72" s="22"/>
    </row>
    <row r="73" spans="2:55" ht="14.45" customHeight="1" x14ac:dyDescent="0.25">
      <c r="B73" s="44"/>
      <c r="C73" s="45"/>
      <c r="D73" s="45"/>
      <c r="E73" s="7">
        <v>2.66</v>
      </c>
      <c r="F73" s="46"/>
      <c r="H73" s="44"/>
      <c r="I73" s="45"/>
      <c r="J73" s="45"/>
      <c r="K73" s="7">
        <v>2.52</v>
      </c>
      <c r="L73" s="46"/>
      <c r="M73" s="49"/>
      <c r="N73" s="47"/>
      <c r="AR73" s="44"/>
      <c r="AS73" s="45"/>
      <c r="AT73" s="45"/>
      <c r="AU73" s="7">
        <v>15.1</v>
      </c>
      <c r="AV73" s="46"/>
      <c r="AW73" s="22"/>
      <c r="AX73" s="44"/>
      <c r="AY73" s="45"/>
      <c r="AZ73" s="45"/>
      <c r="BA73" s="7">
        <v>15.12</v>
      </c>
      <c r="BB73" s="46"/>
      <c r="BC73" s="22"/>
    </row>
    <row r="74" spans="2:55" ht="14.65" customHeight="1" x14ac:dyDescent="0.25">
      <c r="B74" s="44">
        <v>5</v>
      </c>
      <c r="C74" s="45">
        <f>AVERAGE(E74:E91)</f>
        <v>2.6366666666666667</v>
      </c>
      <c r="D74" s="45">
        <f>AVERAGE(E74:E76)</f>
        <v>2.6766666666666672</v>
      </c>
      <c r="E74" s="6">
        <v>2.69</v>
      </c>
      <c r="F74" s="46">
        <v>1</v>
      </c>
      <c r="H74" s="44">
        <v>4</v>
      </c>
      <c r="I74" s="45">
        <f>AVERAGE(K74:K97)</f>
        <v>2.6158333333333332</v>
      </c>
      <c r="J74" s="45">
        <f>AVERAGE(K74:K76)</f>
        <v>2.6333333333333333</v>
      </c>
      <c r="K74" s="6">
        <v>2.64</v>
      </c>
      <c r="L74" s="46">
        <v>1</v>
      </c>
      <c r="AX74" s="44">
        <v>7</v>
      </c>
      <c r="AY74" s="45">
        <f t="shared" ref="AY74" si="80">AVERAGE(BA74:BA85)</f>
        <v>15.163333333333332</v>
      </c>
      <c r="AZ74" s="45">
        <f t="shared" ref="AZ74" si="81">AVERAGE(BA74:BA75)</f>
        <v>15.08</v>
      </c>
      <c r="BA74" s="6">
        <v>15.11</v>
      </c>
      <c r="BB74" s="46">
        <v>1</v>
      </c>
    </row>
    <row r="75" spans="2:55" ht="14.65" customHeight="1" x14ac:dyDescent="0.25">
      <c r="B75" s="44"/>
      <c r="C75" s="45"/>
      <c r="D75" s="45"/>
      <c r="E75" s="6">
        <v>2.63</v>
      </c>
      <c r="F75" s="46"/>
      <c r="H75" s="44"/>
      <c r="I75" s="45"/>
      <c r="J75" s="45"/>
      <c r="K75" s="6">
        <v>2.6</v>
      </c>
      <c r="L75" s="46"/>
      <c r="AX75" s="44"/>
      <c r="AY75" s="45"/>
      <c r="AZ75" s="45"/>
      <c r="BA75" s="6">
        <v>15.05</v>
      </c>
      <c r="BB75" s="46"/>
    </row>
    <row r="76" spans="2:55" ht="14.65" customHeight="1" x14ac:dyDescent="0.25">
      <c r="B76" s="44"/>
      <c r="C76" s="45"/>
      <c r="D76" s="45"/>
      <c r="E76" s="6">
        <v>2.71</v>
      </c>
      <c r="F76" s="46"/>
      <c r="H76" s="44"/>
      <c r="I76" s="45"/>
      <c r="J76" s="45"/>
      <c r="K76" s="6">
        <v>2.66</v>
      </c>
      <c r="L76" s="46"/>
      <c r="AX76" s="44"/>
      <c r="AY76" s="45"/>
      <c r="AZ76" s="45">
        <f t="shared" ref="AZ76" si="82">AVERAGE(BA76:BA77)</f>
        <v>15.079999999999998</v>
      </c>
      <c r="BA76" s="7">
        <v>15.04</v>
      </c>
      <c r="BB76" s="46">
        <v>2</v>
      </c>
    </row>
    <row r="77" spans="2:55" ht="14.65" customHeight="1" x14ac:dyDescent="0.25">
      <c r="B77" s="44"/>
      <c r="C77" s="45"/>
      <c r="D77" s="45">
        <f>AVERAGE(E77:E79)</f>
        <v>2.6599999999999997</v>
      </c>
      <c r="E77" s="7">
        <v>2.66</v>
      </c>
      <c r="F77" s="46">
        <v>2</v>
      </c>
      <c r="H77" s="44"/>
      <c r="I77" s="45"/>
      <c r="J77" s="45">
        <f>AVERAGE(K77:K79)</f>
        <v>2.62</v>
      </c>
      <c r="K77" s="7">
        <v>2.62</v>
      </c>
      <c r="L77" s="46">
        <v>2</v>
      </c>
      <c r="AX77" s="44"/>
      <c r="AY77" s="45"/>
      <c r="AZ77" s="45"/>
      <c r="BA77" s="7">
        <v>15.12</v>
      </c>
      <c r="BB77" s="46"/>
    </row>
    <row r="78" spans="2:55" ht="14.65" customHeight="1" x14ac:dyDescent="0.25">
      <c r="B78" s="44"/>
      <c r="C78" s="45"/>
      <c r="D78" s="45"/>
      <c r="E78" s="7">
        <v>2.61</v>
      </c>
      <c r="F78" s="46"/>
      <c r="H78" s="44"/>
      <c r="I78" s="45"/>
      <c r="J78" s="45"/>
      <c r="K78" s="7">
        <v>2.61</v>
      </c>
      <c r="L78" s="46"/>
      <c r="AX78" s="44"/>
      <c r="AY78" s="45"/>
      <c r="AZ78" s="45">
        <f t="shared" ref="AZ78" si="83">AVERAGE(BA78:BA79)</f>
        <v>15.215</v>
      </c>
      <c r="BA78" s="6">
        <v>15.28</v>
      </c>
      <c r="BB78" s="46">
        <v>3</v>
      </c>
    </row>
    <row r="79" spans="2:55" ht="14.65" customHeight="1" x14ac:dyDescent="0.25">
      <c r="B79" s="44"/>
      <c r="C79" s="45"/>
      <c r="D79" s="45"/>
      <c r="E79" s="7">
        <v>2.71</v>
      </c>
      <c r="F79" s="46"/>
      <c r="H79" s="44"/>
      <c r="I79" s="45"/>
      <c r="J79" s="45"/>
      <c r="K79" s="7">
        <v>2.63</v>
      </c>
      <c r="L79" s="46"/>
      <c r="AS79" s="26">
        <f>AVERAGE(AS2:AS74)</f>
        <v>15.134027777777776</v>
      </c>
      <c r="AX79" s="44"/>
      <c r="AY79" s="45"/>
      <c r="AZ79" s="45"/>
      <c r="BA79" s="6">
        <v>15.15</v>
      </c>
      <c r="BB79" s="46"/>
    </row>
    <row r="80" spans="2:55" ht="14.65" customHeight="1" x14ac:dyDescent="0.25">
      <c r="B80" s="44"/>
      <c r="C80" s="45"/>
      <c r="D80" s="45">
        <f>AVERAGE(E80:E82)</f>
        <v>2.6433333333333331</v>
      </c>
      <c r="E80" s="6">
        <v>2.65</v>
      </c>
      <c r="F80" s="46">
        <v>3</v>
      </c>
      <c r="H80" s="44"/>
      <c r="I80" s="45"/>
      <c r="J80" s="45">
        <f>AVERAGE(K80:K82)</f>
        <v>2.6233333333333335</v>
      </c>
      <c r="K80" s="6">
        <v>2.62</v>
      </c>
      <c r="L80" s="46">
        <v>3</v>
      </c>
      <c r="AX80" s="44"/>
      <c r="AY80" s="45"/>
      <c r="AZ80" s="45">
        <f t="shared" ref="AZ80" si="84">AVERAGE(BA80:BA81)</f>
        <v>15.185</v>
      </c>
      <c r="BA80" s="7">
        <v>15.13</v>
      </c>
      <c r="BB80" s="46">
        <v>4</v>
      </c>
    </row>
    <row r="81" spans="2:54" ht="14.65" customHeight="1" x14ac:dyDescent="0.25">
      <c r="B81" s="44"/>
      <c r="C81" s="45"/>
      <c r="D81" s="45"/>
      <c r="E81" s="6">
        <v>2.64</v>
      </c>
      <c r="F81" s="46"/>
      <c r="H81" s="44"/>
      <c r="I81" s="45"/>
      <c r="J81" s="45"/>
      <c r="K81" s="6">
        <v>2.59</v>
      </c>
      <c r="L81" s="46"/>
      <c r="AX81" s="44"/>
      <c r="AY81" s="45"/>
      <c r="AZ81" s="45"/>
      <c r="BA81" s="7">
        <v>15.24</v>
      </c>
      <c r="BB81" s="46"/>
    </row>
    <row r="82" spans="2:54" ht="14.65" customHeight="1" x14ac:dyDescent="0.25">
      <c r="B82" s="44"/>
      <c r="C82" s="45"/>
      <c r="D82" s="45"/>
      <c r="E82" s="6">
        <v>2.64</v>
      </c>
      <c r="F82" s="46"/>
      <c r="H82" s="44"/>
      <c r="I82" s="45"/>
      <c r="J82" s="45"/>
      <c r="K82" s="6">
        <v>2.66</v>
      </c>
      <c r="L82" s="46"/>
      <c r="AX82" s="44"/>
      <c r="AY82" s="45"/>
      <c r="AZ82" s="45">
        <f t="shared" ref="AZ82" si="85">AVERAGE(BA82:BA83)</f>
        <v>15.27</v>
      </c>
      <c r="BA82" s="6">
        <v>15.29</v>
      </c>
      <c r="BB82" s="46">
        <v>5</v>
      </c>
    </row>
    <row r="83" spans="2:54" ht="14.65" customHeight="1" x14ac:dyDescent="0.25">
      <c r="B83" s="44"/>
      <c r="C83" s="45"/>
      <c r="D83" s="45">
        <f>AVERAGE(E83:E85)</f>
        <v>2.6233333333333335</v>
      </c>
      <c r="E83" s="7">
        <v>2.62</v>
      </c>
      <c r="F83" s="46">
        <v>4</v>
      </c>
      <c r="H83" s="44"/>
      <c r="I83" s="45"/>
      <c r="J83" s="45">
        <f>AVERAGE(K83:K85)</f>
        <v>2.6833333333333336</v>
      </c>
      <c r="K83" s="7">
        <v>2.66</v>
      </c>
      <c r="L83" s="46">
        <v>4</v>
      </c>
      <c r="AX83" s="44"/>
      <c r="AY83" s="45"/>
      <c r="AZ83" s="45"/>
      <c r="BA83" s="6">
        <v>15.25</v>
      </c>
      <c r="BB83" s="46"/>
    </row>
    <row r="84" spans="2:54" ht="14.65" customHeight="1" x14ac:dyDescent="0.25">
      <c r="B84" s="44"/>
      <c r="C84" s="45"/>
      <c r="D84" s="45"/>
      <c r="E84" s="7">
        <v>2.6</v>
      </c>
      <c r="F84" s="46"/>
      <c r="H84" s="44"/>
      <c r="I84" s="45"/>
      <c r="J84" s="45"/>
      <c r="K84" s="7">
        <v>2.67</v>
      </c>
      <c r="L84" s="46"/>
      <c r="AX84" s="44"/>
      <c r="AY84" s="45"/>
      <c r="AZ84" s="45">
        <f t="shared" ref="AZ84" si="86">AVERAGE(BA84:BA85)</f>
        <v>15.15</v>
      </c>
      <c r="BA84" s="7">
        <v>15.17</v>
      </c>
      <c r="BB84" s="46">
        <v>6</v>
      </c>
    </row>
    <row r="85" spans="2:54" ht="14.65" customHeight="1" x14ac:dyDescent="0.25">
      <c r="B85" s="44"/>
      <c r="C85" s="45"/>
      <c r="D85" s="45"/>
      <c r="E85" s="7">
        <v>2.65</v>
      </c>
      <c r="F85" s="46"/>
      <c r="H85" s="44"/>
      <c r="I85" s="45"/>
      <c r="J85" s="45"/>
      <c r="K85" s="7">
        <v>2.72</v>
      </c>
      <c r="L85" s="46"/>
      <c r="AX85" s="44"/>
      <c r="AY85" s="45"/>
      <c r="AZ85" s="45"/>
      <c r="BA85" s="7">
        <v>15.13</v>
      </c>
      <c r="BB85" s="46"/>
    </row>
    <row r="86" spans="2:54" ht="14.65" customHeight="1" x14ac:dyDescent="0.25">
      <c r="B86" s="44"/>
      <c r="C86" s="45"/>
      <c r="D86" s="45">
        <f>AVERAGE(E86:E88)</f>
        <v>2.6</v>
      </c>
      <c r="E86" s="6">
        <v>2.59</v>
      </c>
      <c r="F86" s="46">
        <v>5</v>
      </c>
      <c r="H86" s="44"/>
      <c r="I86" s="45"/>
      <c r="J86" s="45">
        <f>AVERAGE(K86:K88)</f>
        <v>2.69</v>
      </c>
      <c r="K86" s="6">
        <v>2.7</v>
      </c>
      <c r="L86" s="46">
        <v>5</v>
      </c>
      <c r="AX86" s="44">
        <v>8</v>
      </c>
      <c r="AY86" s="45">
        <f t="shared" ref="AY86" si="87">AVERAGE(BA86:BA97)</f>
        <v>15.172499999999998</v>
      </c>
      <c r="AZ86" s="45">
        <f t="shared" ref="AZ86" si="88">AVERAGE(BA86:BA87)</f>
        <v>15.114999999999998</v>
      </c>
      <c r="BA86" s="6">
        <v>15.12</v>
      </c>
      <c r="BB86" s="46">
        <v>1</v>
      </c>
    </row>
    <row r="87" spans="2:54" ht="14.65" customHeight="1" x14ac:dyDescent="0.25">
      <c r="B87" s="44"/>
      <c r="C87" s="45"/>
      <c r="D87" s="45"/>
      <c r="E87" s="6">
        <v>2.59</v>
      </c>
      <c r="F87" s="46"/>
      <c r="H87" s="44"/>
      <c r="I87" s="45"/>
      <c r="J87" s="45"/>
      <c r="K87" s="6">
        <v>2.65</v>
      </c>
      <c r="L87" s="46"/>
      <c r="AX87" s="44"/>
      <c r="AY87" s="45"/>
      <c r="AZ87" s="45"/>
      <c r="BA87" s="6">
        <v>15.11</v>
      </c>
      <c r="BB87" s="46"/>
    </row>
    <row r="88" spans="2:54" ht="14.65" customHeight="1" x14ac:dyDescent="0.25">
      <c r="B88" s="44"/>
      <c r="C88" s="45"/>
      <c r="D88" s="45"/>
      <c r="E88" s="6">
        <v>2.62</v>
      </c>
      <c r="F88" s="46"/>
      <c r="H88" s="44"/>
      <c r="I88" s="45"/>
      <c r="J88" s="45"/>
      <c r="K88" s="6">
        <v>2.72</v>
      </c>
      <c r="L88" s="46"/>
      <c r="AX88" s="44"/>
      <c r="AY88" s="45"/>
      <c r="AZ88" s="45">
        <f t="shared" ref="AZ88" si="89">AVERAGE(BA88:BA89)</f>
        <v>15.145</v>
      </c>
      <c r="BA88" s="7">
        <v>15.13</v>
      </c>
      <c r="BB88" s="46">
        <v>2</v>
      </c>
    </row>
    <row r="89" spans="2:54" ht="14.65" customHeight="1" x14ac:dyDescent="0.25">
      <c r="B89" s="44"/>
      <c r="C89" s="45"/>
      <c r="D89" s="45">
        <f>AVERAGE(E89:E91)</f>
        <v>2.6166666666666667</v>
      </c>
      <c r="E89" s="7">
        <v>2.61</v>
      </c>
      <c r="F89" s="46">
        <v>6</v>
      </c>
      <c r="H89" s="44"/>
      <c r="I89" s="45"/>
      <c r="J89" s="45">
        <f>AVERAGE(K89:K91)</f>
        <v>2.6633333333333336</v>
      </c>
      <c r="K89" s="7">
        <v>2.69</v>
      </c>
      <c r="L89" s="46">
        <v>6</v>
      </c>
      <c r="AX89" s="44"/>
      <c r="AY89" s="45"/>
      <c r="AZ89" s="45"/>
      <c r="BA89" s="7">
        <v>15.16</v>
      </c>
      <c r="BB89" s="46"/>
    </row>
    <row r="90" spans="2:54" ht="14.65" customHeight="1" x14ac:dyDescent="0.25">
      <c r="B90" s="44"/>
      <c r="C90" s="45"/>
      <c r="D90" s="45"/>
      <c r="E90" s="7">
        <v>2.59</v>
      </c>
      <c r="F90" s="46"/>
      <c r="H90" s="44"/>
      <c r="I90" s="45"/>
      <c r="J90" s="45"/>
      <c r="K90" s="7">
        <v>2.66</v>
      </c>
      <c r="L90" s="46"/>
      <c r="AX90" s="44"/>
      <c r="AY90" s="45"/>
      <c r="AZ90" s="45">
        <f t="shared" ref="AZ90" si="90">AVERAGE(BA90:BA91)</f>
        <v>15.18</v>
      </c>
      <c r="BA90" s="6">
        <v>15.18</v>
      </c>
      <c r="BB90" s="46">
        <v>3</v>
      </c>
    </row>
    <row r="91" spans="2:54" ht="14.65" customHeight="1" x14ac:dyDescent="0.25">
      <c r="B91" s="44"/>
      <c r="C91" s="45"/>
      <c r="D91" s="45"/>
      <c r="E91" s="7">
        <v>2.65</v>
      </c>
      <c r="F91" s="46"/>
      <c r="H91" s="44"/>
      <c r="I91" s="45"/>
      <c r="J91" s="45"/>
      <c r="K91" s="7">
        <v>2.64</v>
      </c>
      <c r="L91" s="46"/>
      <c r="M91" s="12" t="s">
        <v>25</v>
      </c>
      <c r="N91" s="12" t="s">
        <v>26</v>
      </c>
      <c r="AX91" s="44"/>
      <c r="AY91" s="45"/>
      <c r="AZ91" s="45"/>
      <c r="BA91" s="6">
        <v>15.18</v>
      </c>
      <c r="BB91" s="46"/>
    </row>
    <row r="92" spans="2:54" ht="14.65" customHeight="1" x14ac:dyDescent="0.25">
      <c r="B92" s="44">
        <v>6</v>
      </c>
      <c r="C92" s="45">
        <f>AVERAGE(E92:E109)</f>
        <v>2.6300000000000008</v>
      </c>
      <c r="D92" s="45">
        <f>AVERAGE(E92:E94)</f>
        <v>2.6566666666666667</v>
      </c>
      <c r="E92" s="6">
        <v>2.6</v>
      </c>
      <c r="F92" s="46">
        <v>1</v>
      </c>
      <c r="H92" s="44"/>
      <c r="I92" s="45"/>
      <c r="J92" s="45">
        <f>AVERAGE(K92:K94)</f>
        <v>2.5066666666666664</v>
      </c>
      <c r="K92" s="6">
        <v>2.52</v>
      </c>
      <c r="L92" s="46">
        <v>7</v>
      </c>
      <c r="M92" s="48">
        <v>47.08</v>
      </c>
      <c r="N92" s="47">
        <v>9.85</v>
      </c>
      <c r="AX92" s="44"/>
      <c r="AY92" s="45"/>
      <c r="AZ92" s="45">
        <f t="shared" ref="AZ92" si="91">AVERAGE(BA92:BA93)</f>
        <v>15.245000000000001</v>
      </c>
      <c r="BA92" s="7">
        <v>15.25</v>
      </c>
      <c r="BB92" s="46">
        <v>4</v>
      </c>
    </row>
    <row r="93" spans="2:54" ht="14.65" customHeight="1" x14ac:dyDescent="0.25">
      <c r="B93" s="44"/>
      <c r="C93" s="45"/>
      <c r="D93" s="45"/>
      <c r="E93" s="6">
        <v>2.61</v>
      </c>
      <c r="F93" s="46"/>
      <c r="H93" s="44"/>
      <c r="I93" s="45"/>
      <c r="J93" s="45"/>
      <c r="K93" s="6">
        <v>2.5299999999999998</v>
      </c>
      <c r="L93" s="46"/>
      <c r="M93" s="48"/>
      <c r="N93" s="47"/>
      <c r="AX93" s="44"/>
      <c r="AY93" s="45"/>
      <c r="AZ93" s="45"/>
      <c r="BA93" s="7">
        <v>15.24</v>
      </c>
      <c r="BB93" s="46"/>
    </row>
    <row r="94" spans="2:54" ht="14.65" customHeight="1" x14ac:dyDescent="0.25">
      <c r="B94" s="44"/>
      <c r="C94" s="45"/>
      <c r="D94" s="45"/>
      <c r="E94" s="6">
        <v>2.76</v>
      </c>
      <c r="F94" s="46"/>
      <c r="H94" s="44"/>
      <c r="I94" s="45"/>
      <c r="J94" s="45"/>
      <c r="K94" s="6">
        <v>2.4700000000000002</v>
      </c>
      <c r="L94" s="46"/>
      <c r="M94" s="48"/>
      <c r="N94" s="47"/>
      <c r="AX94" s="44"/>
      <c r="AY94" s="45"/>
      <c r="AZ94" s="45">
        <f t="shared" ref="AZ94" si="92">AVERAGE(BA94:BA95)</f>
        <v>15.245000000000001</v>
      </c>
      <c r="BA94" s="6">
        <v>15.21</v>
      </c>
      <c r="BB94" s="46">
        <v>5</v>
      </c>
    </row>
    <row r="95" spans="2:54" ht="14.65" customHeight="1" x14ac:dyDescent="0.25">
      <c r="B95" s="44"/>
      <c r="C95" s="45"/>
      <c r="D95" s="45">
        <f>AVERAGE(E95:E97)</f>
        <v>2.6333333333333333</v>
      </c>
      <c r="E95" s="7">
        <v>2.62</v>
      </c>
      <c r="F95" s="46">
        <v>2</v>
      </c>
      <c r="H95" s="44"/>
      <c r="I95" s="45"/>
      <c r="J95" s="45">
        <f>AVERAGE(K95:K97)</f>
        <v>2.5066666666666668</v>
      </c>
      <c r="K95" s="7">
        <v>2.4900000000000002</v>
      </c>
      <c r="L95" s="46">
        <v>8</v>
      </c>
      <c r="M95" s="49">
        <v>47.04</v>
      </c>
      <c r="N95" s="47"/>
      <c r="AX95" s="44"/>
      <c r="AY95" s="45"/>
      <c r="AZ95" s="45"/>
      <c r="BA95" s="6">
        <v>15.28</v>
      </c>
      <c r="BB95" s="46"/>
    </row>
    <row r="96" spans="2:54" ht="14.65" customHeight="1" x14ac:dyDescent="0.25">
      <c r="B96" s="44"/>
      <c r="C96" s="45"/>
      <c r="D96" s="45"/>
      <c r="E96" s="7">
        <v>2.63</v>
      </c>
      <c r="F96" s="46"/>
      <c r="H96" s="44"/>
      <c r="I96" s="45"/>
      <c r="J96" s="45"/>
      <c r="K96" s="7">
        <v>2.54</v>
      </c>
      <c r="L96" s="46"/>
      <c r="M96" s="49"/>
      <c r="N96" s="47"/>
      <c r="AX96" s="44"/>
      <c r="AY96" s="45"/>
      <c r="AZ96" s="45">
        <f t="shared" ref="AZ96" si="93">AVERAGE(BA96:BA97)</f>
        <v>15.105</v>
      </c>
      <c r="BA96" s="7">
        <v>15.11</v>
      </c>
      <c r="BB96" s="46">
        <v>6</v>
      </c>
    </row>
    <row r="97" spans="2:54" ht="14.65" customHeight="1" x14ac:dyDescent="0.25">
      <c r="B97" s="44"/>
      <c r="C97" s="45"/>
      <c r="D97" s="45"/>
      <c r="E97" s="7">
        <v>2.65</v>
      </c>
      <c r="F97" s="46"/>
      <c r="H97" s="44"/>
      <c r="I97" s="45"/>
      <c r="J97" s="45"/>
      <c r="K97" s="7">
        <v>2.4900000000000002</v>
      </c>
      <c r="L97" s="46"/>
      <c r="M97" s="49"/>
      <c r="N97" s="47"/>
      <c r="AX97" s="44"/>
      <c r="AY97" s="45"/>
      <c r="AZ97" s="45"/>
      <c r="BA97" s="7">
        <v>15.1</v>
      </c>
      <c r="BB97" s="46"/>
    </row>
    <row r="98" spans="2:54" ht="14.65" customHeight="1" x14ac:dyDescent="0.25">
      <c r="B98" s="44"/>
      <c r="C98" s="45"/>
      <c r="D98" s="45">
        <f>AVERAGE(E98:E100)</f>
        <v>2.6233333333333335</v>
      </c>
      <c r="E98" s="6">
        <v>2.61</v>
      </c>
      <c r="F98" s="46">
        <v>3</v>
      </c>
      <c r="H98" s="44">
        <v>5</v>
      </c>
      <c r="I98" s="45">
        <f>AVERAGE(K98:K121)</f>
        <v>2.6304166666666671</v>
      </c>
      <c r="J98" s="45">
        <f>AVERAGE(K98:K100)</f>
        <v>2.686666666666667</v>
      </c>
      <c r="K98" s="6">
        <v>2.68</v>
      </c>
      <c r="L98" s="46">
        <v>1</v>
      </c>
      <c r="AX98" s="44">
        <v>9</v>
      </c>
      <c r="AY98" s="45">
        <f t="shared" ref="AY98" si="94">AVERAGE(BA98:BA109)</f>
        <v>15.094166666666666</v>
      </c>
      <c r="AZ98" s="45">
        <f t="shared" ref="AZ98" si="95">AVERAGE(BA98:BA99)</f>
        <v>15.16</v>
      </c>
      <c r="BA98" s="6">
        <v>15.15</v>
      </c>
      <c r="BB98" s="46">
        <v>1</v>
      </c>
    </row>
    <row r="99" spans="2:54" ht="14.65" customHeight="1" x14ac:dyDescent="0.25">
      <c r="B99" s="44"/>
      <c r="C99" s="45"/>
      <c r="D99" s="45"/>
      <c r="E99" s="6">
        <v>2.6</v>
      </c>
      <c r="F99" s="46"/>
      <c r="H99" s="44"/>
      <c r="I99" s="45"/>
      <c r="J99" s="45"/>
      <c r="K99" s="6">
        <v>2.65</v>
      </c>
      <c r="L99" s="46"/>
      <c r="AX99" s="44"/>
      <c r="AY99" s="45"/>
      <c r="AZ99" s="45"/>
      <c r="BA99" s="6">
        <v>15.17</v>
      </c>
      <c r="BB99" s="46"/>
    </row>
    <row r="100" spans="2:54" ht="14.65" customHeight="1" x14ac:dyDescent="0.25">
      <c r="B100" s="44"/>
      <c r="C100" s="45"/>
      <c r="D100" s="45"/>
      <c r="E100" s="6">
        <v>2.66</v>
      </c>
      <c r="F100" s="46"/>
      <c r="H100" s="44"/>
      <c r="I100" s="45"/>
      <c r="J100" s="45"/>
      <c r="K100" s="6">
        <v>2.73</v>
      </c>
      <c r="L100" s="46"/>
      <c r="AX100" s="44"/>
      <c r="AY100" s="45"/>
      <c r="AZ100" s="45">
        <f t="shared" ref="AZ100" si="96">AVERAGE(BA100:BA101)</f>
        <v>15.094999999999999</v>
      </c>
      <c r="BA100" s="7">
        <v>15.11</v>
      </c>
      <c r="BB100" s="46">
        <v>2</v>
      </c>
    </row>
    <row r="101" spans="2:54" ht="14.65" customHeight="1" x14ac:dyDescent="0.25">
      <c r="B101" s="44"/>
      <c r="C101" s="45"/>
      <c r="D101" s="45">
        <f>AVERAGE(E101:E103)</f>
        <v>2.6066666666666665</v>
      </c>
      <c r="E101" s="7">
        <v>2.6</v>
      </c>
      <c r="F101" s="46">
        <v>4</v>
      </c>
      <c r="H101" s="44"/>
      <c r="I101" s="45"/>
      <c r="J101" s="45">
        <f>AVERAGE(K101:K103)</f>
        <v>2.6966666666666668</v>
      </c>
      <c r="K101" s="7">
        <v>2.68</v>
      </c>
      <c r="L101" s="46">
        <v>2</v>
      </c>
      <c r="AX101" s="44"/>
      <c r="AY101" s="45"/>
      <c r="AZ101" s="45"/>
      <c r="BA101" s="7">
        <v>15.08</v>
      </c>
      <c r="BB101" s="46"/>
    </row>
    <row r="102" spans="2:54" ht="14.65" customHeight="1" x14ac:dyDescent="0.25">
      <c r="B102" s="44"/>
      <c r="C102" s="45"/>
      <c r="D102" s="45"/>
      <c r="E102" s="7">
        <v>2.59</v>
      </c>
      <c r="F102" s="46"/>
      <c r="H102" s="44"/>
      <c r="I102" s="45"/>
      <c r="J102" s="45"/>
      <c r="K102" s="7">
        <v>2.66</v>
      </c>
      <c r="L102" s="46"/>
      <c r="AX102" s="44"/>
      <c r="AY102" s="45"/>
      <c r="AZ102" s="45">
        <f t="shared" ref="AZ102" si="97">AVERAGE(BA102:BA103)</f>
        <v>15.08</v>
      </c>
      <c r="BA102" s="6">
        <v>15.07</v>
      </c>
      <c r="BB102" s="46">
        <v>3</v>
      </c>
    </row>
    <row r="103" spans="2:54" ht="14.65" customHeight="1" x14ac:dyDescent="0.25">
      <c r="B103" s="44"/>
      <c r="C103" s="45"/>
      <c r="D103" s="45"/>
      <c r="E103" s="7">
        <v>2.63</v>
      </c>
      <c r="F103" s="46"/>
      <c r="H103" s="44"/>
      <c r="I103" s="45"/>
      <c r="J103" s="45"/>
      <c r="K103" s="7">
        <v>2.75</v>
      </c>
      <c r="L103" s="46"/>
      <c r="AX103" s="44"/>
      <c r="AY103" s="45"/>
      <c r="AZ103" s="45"/>
      <c r="BA103" s="6">
        <v>15.09</v>
      </c>
      <c r="BB103" s="46"/>
    </row>
    <row r="104" spans="2:54" ht="14.65" customHeight="1" x14ac:dyDescent="0.25">
      <c r="B104" s="44"/>
      <c r="C104" s="45"/>
      <c r="D104" s="45">
        <f>AVERAGE(E104:E106)</f>
        <v>2.61</v>
      </c>
      <c r="E104" s="6">
        <v>2.61</v>
      </c>
      <c r="F104" s="46">
        <v>5</v>
      </c>
      <c r="H104" s="44"/>
      <c r="I104" s="45"/>
      <c r="J104" s="45">
        <f>AVERAGE(K104:K106)</f>
        <v>2.6766666666666663</v>
      </c>
      <c r="K104" s="6">
        <v>2.71</v>
      </c>
      <c r="L104" s="46">
        <v>3</v>
      </c>
      <c r="AX104" s="44"/>
      <c r="AY104" s="45"/>
      <c r="AZ104" s="45">
        <f t="shared" ref="AZ104" si="98">AVERAGE(BA104:BA105)</f>
        <v>15.074999999999999</v>
      </c>
      <c r="BA104" s="7">
        <v>15.1</v>
      </c>
      <c r="BB104" s="46">
        <v>4</v>
      </c>
    </row>
    <row r="105" spans="2:54" ht="14.65" customHeight="1" x14ac:dyDescent="0.25">
      <c r="B105" s="44"/>
      <c r="C105" s="45"/>
      <c r="D105" s="45"/>
      <c r="E105" s="6">
        <v>2.59</v>
      </c>
      <c r="F105" s="46"/>
      <c r="H105" s="44"/>
      <c r="I105" s="45"/>
      <c r="J105" s="45"/>
      <c r="K105" s="6">
        <v>2.67</v>
      </c>
      <c r="L105" s="46"/>
      <c r="AX105" s="44"/>
      <c r="AY105" s="45"/>
      <c r="AZ105" s="45"/>
      <c r="BA105" s="7">
        <v>15.05</v>
      </c>
      <c r="BB105" s="46"/>
    </row>
    <row r="106" spans="2:54" ht="14.65" customHeight="1" x14ac:dyDescent="0.25">
      <c r="B106" s="44"/>
      <c r="C106" s="45"/>
      <c r="D106" s="45"/>
      <c r="E106" s="6">
        <v>2.63</v>
      </c>
      <c r="F106" s="46"/>
      <c r="H106" s="44"/>
      <c r="I106" s="45"/>
      <c r="J106" s="45"/>
      <c r="K106" s="6">
        <v>2.65</v>
      </c>
      <c r="L106" s="46"/>
      <c r="AX106" s="44"/>
      <c r="AY106" s="45"/>
      <c r="AZ106" s="45">
        <f t="shared" ref="AZ106" si="99">AVERAGE(BA106:BA107)</f>
        <v>15.06</v>
      </c>
      <c r="BA106" s="6">
        <v>15.05</v>
      </c>
      <c r="BB106" s="46">
        <v>5</v>
      </c>
    </row>
    <row r="107" spans="2:54" ht="14.65" customHeight="1" x14ac:dyDescent="0.25">
      <c r="B107" s="44"/>
      <c r="C107" s="45"/>
      <c r="D107" s="45">
        <f>AVERAGE(E107:E109)</f>
        <v>2.6500000000000004</v>
      </c>
      <c r="E107" s="7">
        <v>2.67</v>
      </c>
      <c r="F107" s="46">
        <v>6</v>
      </c>
      <c r="H107" s="44"/>
      <c r="I107" s="45"/>
      <c r="J107" s="45">
        <f>AVERAGE(K107:K109)</f>
        <v>2.6266666666666665</v>
      </c>
      <c r="K107" s="7">
        <v>2.64</v>
      </c>
      <c r="L107" s="46">
        <v>4</v>
      </c>
      <c r="AX107" s="44"/>
      <c r="AY107" s="45"/>
      <c r="AZ107" s="45"/>
      <c r="BA107" s="6">
        <v>15.07</v>
      </c>
      <c r="BB107" s="46"/>
    </row>
    <row r="108" spans="2:54" ht="14.65" customHeight="1" x14ac:dyDescent="0.25">
      <c r="B108" s="44"/>
      <c r="C108" s="45"/>
      <c r="D108" s="45"/>
      <c r="E108" s="7">
        <v>2.64</v>
      </c>
      <c r="F108" s="46"/>
      <c r="H108" s="44"/>
      <c r="I108" s="45"/>
      <c r="J108" s="45"/>
      <c r="K108" s="7">
        <v>2.5299999999999998</v>
      </c>
      <c r="L108" s="46"/>
      <c r="AX108" s="44"/>
      <c r="AY108" s="45"/>
      <c r="AZ108" s="45">
        <f t="shared" ref="AZ108" si="100">AVERAGE(BA108:BA109)</f>
        <v>15.095000000000001</v>
      </c>
      <c r="BA108" s="7">
        <v>15.06</v>
      </c>
      <c r="BB108" s="46">
        <v>6</v>
      </c>
    </row>
    <row r="109" spans="2:54" ht="14.65" customHeight="1" x14ac:dyDescent="0.25">
      <c r="B109" s="44"/>
      <c r="C109" s="45"/>
      <c r="D109" s="45"/>
      <c r="E109" s="7">
        <v>2.64</v>
      </c>
      <c r="F109" s="46"/>
      <c r="H109" s="44"/>
      <c r="I109" s="45"/>
      <c r="J109" s="45"/>
      <c r="K109" s="7">
        <v>2.71</v>
      </c>
      <c r="L109" s="46"/>
      <c r="AX109" s="44"/>
      <c r="AY109" s="45"/>
      <c r="AZ109" s="45"/>
      <c r="BA109" s="7">
        <v>15.13</v>
      </c>
      <c r="BB109" s="46"/>
    </row>
    <row r="110" spans="2:54" ht="14.65" customHeight="1" x14ac:dyDescent="0.25">
      <c r="F110" s="10"/>
      <c r="H110" s="44"/>
      <c r="I110" s="45"/>
      <c r="J110" s="45">
        <f>AVERAGE(K110:K112)</f>
        <v>2.6566666666666667</v>
      </c>
      <c r="K110" s="6">
        <v>2.66</v>
      </c>
      <c r="L110" s="46">
        <v>5</v>
      </c>
      <c r="AX110" s="44">
        <v>10</v>
      </c>
      <c r="AY110" s="45">
        <f t="shared" ref="AY110" si="101">AVERAGE(BA110:BA121)</f>
        <v>15.138333333333334</v>
      </c>
      <c r="AZ110" s="45">
        <f t="shared" ref="AZ110" si="102">AVERAGE(BA110:BA111)</f>
        <v>15.17</v>
      </c>
      <c r="BA110" s="6">
        <v>15.15</v>
      </c>
      <c r="BB110" s="46">
        <v>1</v>
      </c>
    </row>
    <row r="111" spans="2:54" ht="14.65" customHeight="1" x14ac:dyDescent="0.25">
      <c r="F111" s="10"/>
      <c r="H111" s="44"/>
      <c r="I111" s="45"/>
      <c r="J111" s="45"/>
      <c r="K111" s="6">
        <v>2.65</v>
      </c>
      <c r="L111" s="46"/>
      <c r="AX111" s="44"/>
      <c r="AY111" s="45"/>
      <c r="AZ111" s="45"/>
      <c r="BA111" s="6">
        <v>15.19</v>
      </c>
      <c r="BB111" s="46"/>
    </row>
    <row r="112" spans="2:54" ht="14.65" customHeight="1" x14ac:dyDescent="0.25">
      <c r="F112" s="10"/>
      <c r="H112" s="44"/>
      <c r="I112" s="45"/>
      <c r="J112" s="45"/>
      <c r="K112" s="6">
        <v>2.66</v>
      </c>
      <c r="L112" s="46"/>
      <c r="AX112" s="44"/>
      <c r="AY112" s="45"/>
      <c r="AZ112" s="45">
        <f t="shared" ref="AZ112" si="103">AVERAGE(BA112:BA113)</f>
        <v>15.09</v>
      </c>
      <c r="BA112" s="7">
        <v>15.08</v>
      </c>
      <c r="BB112" s="46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44"/>
      <c r="I113" s="45"/>
      <c r="J113" s="45">
        <f>AVERAGE(K113:K115)</f>
        <v>2.66</v>
      </c>
      <c r="K113" s="7">
        <v>2.63</v>
      </c>
      <c r="L113" s="46">
        <v>6</v>
      </c>
      <c r="AX113" s="44"/>
      <c r="AY113" s="45"/>
      <c r="AZ113" s="45"/>
      <c r="BA113" s="7">
        <v>15.1</v>
      </c>
      <c r="BB113" s="46"/>
    </row>
    <row r="114" spans="3:54" ht="14.65" customHeight="1" x14ac:dyDescent="0.25">
      <c r="F114" s="10"/>
      <c r="H114" s="44"/>
      <c r="I114" s="45"/>
      <c r="J114" s="45"/>
      <c r="K114" s="7">
        <v>2.67</v>
      </c>
      <c r="L114" s="46"/>
      <c r="AX114" s="44"/>
      <c r="AY114" s="45"/>
      <c r="AZ114" s="45">
        <f t="shared" ref="AZ114" si="105">AVERAGE(BA114:BA115)</f>
        <v>15.17</v>
      </c>
      <c r="BA114" s="6">
        <v>15.14</v>
      </c>
      <c r="BB114" s="46">
        <v>3</v>
      </c>
    </row>
    <row r="115" spans="3:54" ht="14.65" customHeight="1" x14ac:dyDescent="0.25">
      <c r="F115" s="10"/>
      <c r="H115" s="44"/>
      <c r="I115" s="45"/>
      <c r="J115" s="45"/>
      <c r="K115" s="7">
        <v>2.68</v>
      </c>
      <c r="L115" s="46"/>
      <c r="M115" s="12" t="s">
        <v>25</v>
      </c>
      <c r="N115" s="12" t="s">
        <v>26</v>
      </c>
      <c r="AX115" s="44"/>
      <c r="AY115" s="45"/>
      <c r="AZ115" s="45"/>
      <c r="BA115" s="6">
        <v>15.2</v>
      </c>
      <c r="BB115" s="46"/>
    </row>
    <row r="116" spans="3:54" ht="14.65" customHeight="1" x14ac:dyDescent="0.25">
      <c r="F116" s="10"/>
      <c r="H116" s="44"/>
      <c r="I116" s="45"/>
      <c r="J116" s="45">
        <f>AVERAGE(K116:K118)</f>
        <v>2.5099999999999998</v>
      </c>
      <c r="K116" s="6">
        <v>2.46</v>
      </c>
      <c r="L116" s="46">
        <v>7</v>
      </c>
      <c r="M116" s="48">
        <v>47.06</v>
      </c>
      <c r="N116" s="47">
        <v>9.61</v>
      </c>
      <c r="AX116" s="44"/>
      <c r="AY116" s="45"/>
      <c r="AZ116" s="45">
        <f t="shared" ref="AZ116" si="106">AVERAGE(BA116:BA117)</f>
        <v>15.149999999999999</v>
      </c>
      <c r="BA116" s="7">
        <v>15.12</v>
      </c>
      <c r="BB116" s="46">
        <v>4</v>
      </c>
    </row>
    <row r="117" spans="3:54" ht="14.65" customHeight="1" x14ac:dyDescent="0.25">
      <c r="F117" s="10"/>
      <c r="H117" s="44"/>
      <c r="I117" s="45"/>
      <c r="J117" s="45"/>
      <c r="K117" s="6">
        <v>2.54</v>
      </c>
      <c r="L117" s="46"/>
      <c r="M117" s="48"/>
      <c r="N117" s="47"/>
      <c r="AX117" s="44"/>
      <c r="AY117" s="45"/>
      <c r="AZ117" s="45"/>
      <c r="BA117" s="7">
        <v>15.18</v>
      </c>
      <c r="BB117" s="46"/>
    </row>
    <row r="118" spans="3:54" ht="14.65" customHeight="1" x14ac:dyDescent="0.25">
      <c r="F118" s="10"/>
      <c r="H118" s="44"/>
      <c r="I118" s="45"/>
      <c r="J118" s="45"/>
      <c r="K118" s="6">
        <v>2.5299999999999998</v>
      </c>
      <c r="L118" s="46"/>
      <c r="M118" s="48"/>
      <c r="N118" s="47"/>
      <c r="AX118" s="44"/>
      <c r="AY118" s="45"/>
      <c r="AZ118" s="45">
        <f t="shared" ref="AZ118" si="107">AVERAGE(BA118:BA119)</f>
        <v>15.17</v>
      </c>
      <c r="BA118" s="6">
        <v>15.18</v>
      </c>
      <c r="BB118" s="46">
        <v>5</v>
      </c>
    </row>
    <row r="119" spans="3:54" ht="14.65" customHeight="1" x14ac:dyDescent="0.25">
      <c r="H119" s="44"/>
      <c r="I119" s="45"/>
      <c r="J119" s="45">
        <f>AVERAGE(K119:K121)</f>
        <v>2.5299999999999998</v>
      </c>
      <c r="K119" s="7">
        <v>2.54</v>
      </c>
      <c r="L119" s="46">
        <v>8</v>
      </c>
      <c r="M119" s="49">
        <v>46.81</v>
      </c>
      <c r="N119" s="47"/>
      <c r="AX119" s="44"/>
      <c r="AY119" s="45"/>
      <c r="AZ119" s="45"/>
      <c r="BA119" s="6">
        <v>15.16</v>
      </c>
      <c r="BB119" s="46"/>
    </row>
    <row r="120" spans="3:54" ht="14.65" customHeight="1" x14ac:dyDescent="0.25">
      <c r="H120" s="44"/>
      <c r="I120" s="45"/>
      <c r="J120" s="45"/>
      <c r="K120" s="7">
        <v>2.5299999999999998</v>
      </c>
      <c r="L120" s="46"/>
      <c r="M120" s="49"/>
      <c r="N120" s="47"/>
      <c r="AX120" s="44"/>
      <c r="AY120" s="45"/>
      <c r="AZ120" s="45">
        <f t="shared" ref="AZ120" si="108">AVERAGE(BA120:BA121)</f>
        <v>15.08</v>
      </c>
      <c r="BA120" s="7">
        <v>15.09</v>
      </c>
      <c r="BB120" s="46">
        <v>6</v>
      </c>
    </row>
    <row r="121" spans="3:54" ht="14.65" customHeight="1" x14ac:dyDescent="0.25">
      <c r="H121" s="44"/>
      <c r="I121" s="45"/>
      <c r="J121" s="45"/>
      <c r="K121" s="7">
        <v>2.52</v>
      </c>
      <c r="L121" s="46"/>
      <c r="M121" s="49"/>
      <c r="N121" s="47"/>
      <c r="AX121" s="44"/>
      <c r="AY121" s="45"/>
      <c r="AZ121" s="45"/>
      <c r="BA121" s="7">
        <v>15.07</v>
      </c>
      <c r="BB121" s="46"/>
    </row>
    <row r="122" spans="3:54" ht="14.65" customHeight="1" x14ac:dyDescent="0.25">
      <c r="H122" s="44">
        <v>6</v>
      </c>
      <c r="I122" s="45">
        <f>AVERAGE(K122:K145)</f>
        <v>2.6329166666666666</v>
      </c>
      <c r="J122" s="45">
        <f>AVERAGE(K122:K124)</f>
        <v>2.66</v>
      </c>
      <c r="K122" s="6">
        <v>2.67</v>
      </c>
      <c r="L122" s="46">
        <v>1</v>
      </c>
      <c r="AX122" s="44">
        <v>11</v>
      </c>
      <c r="AY122" s="45">
        <f t="shared" ref="AY122" si="109">AVERAGE(BA122:BA133)</f>
        <v>15.035833333333334</v>
      </c>
      <c r="AZ122" s="45">
        <f t="shared" ref="AZ122" si="110">AVERAGE(BA122:BA123)</f>
        <v>15.07</v>
      </c>
      <c r="BA122" s="6">
        <v>15.09</v>
      </c>
      <c r="BB122" s="46">
        <v>1</v>
      </c>
    </row>
    <row r="123" spans="3:54" ht="14.65" customHeight="1" x14ac:dyDescent="0.25">
      <c r="H123" s="44"/>
      <c r="I123" s="45"/>
      <c r="J123" s="45"/>
      <c r="K123" s="6">
        <v>2.64</v>
      </c>
      <c r="L123" s="46"/>
      <c r="AX123" s="44"/>
      <c r="AY123" s="45"/>
      <c r="AZ123" s="45"/>
      <c r="BA123" s="6">
        <v>15.05</v>
      </c>
      <c r="BB123" s="46"/>
    </row>
    <row r="124" spans="3:54" ht="14.65" customHeight="1" x14ac:dyDescent="0.25">
      <c r="H124" s="44"/>
      <c r="I124" s="45"/>
      <c r="J124" s="45"/>
      <c r="K124" s="6">
        <v>2.67</v>
      </c>
      <c r="L124" s="46"/>
      <c r="AX124" s="44"/>
      <c r="AY124" s="45"/>
      <c r="AZ124" s="45">
        <f t="shared" ref="AZ124" si="111">AVERAGE(BA124:BA125)</f>
        <v>15.045</v>
      </c>
      <c r="BA124" s="7">
        <v>15.03</v>
      </c>
      <c r="BB124" s="46">
        <v>2</v>
      </c>
    </row>
    <row r="125" spans="3:54" ht="14.65" customHeight="1" x14ac:dyDescent="0.25">
      <c r="H125" s="44"/>
      <c r="I125" s="45"/>
      <c r="J125" s="45">
        <f>AVERAGE(K125:K127)</f>
        <v>2.6466666666666669</v>
      </c>
      <c r="K125" s="7">
        <v>2.66</v>
      </c>
      <c r="L125" s="46">
        <v>2</v>
      </c>
      <c r="AX125" s="44"/>
      <c r="AY125" s="45"/>
      <c r="AZ125" s="45"/>
      <c r="BA125" s="7">
        <v>15.06</v>
      </c>
      <c r="BB125" s="46"/>
    </row>
    <row r="126" spans="3:54" ht="14.65" customHeight="1" x14ac:dyDescent="0.25">
      <c r="H126" s="44"/>
      <c r="I126" s="45"/>
      <c r="J126" s="45"/>
      <c r="K126" s="7">
        <v>2.66</v>
      </c>
      <c r="L126" s="46"/>
      <c r="AX126" s="44"/>
      <c r="AY126" s="45"/>
      <c r="AZ126" s="45">
        <f t="shared" ref="AZ126" si="112">AVERAGE(BA126:BA127)</f>
        <v>15.03</v>
      </c>
      <c r="BA126" s="6">
        <v>15.04</v>
      </c>
      <c r="BB126" s="46">
        <v>3</v>
      </c>
    </row>
    <row r="127" spans="3:54" ht="14.65" customHeight="1" x14ac:dyDescent="0.25">
      <c r="H127" s="44"/>
      <c r="I127" s="45"/>
      <c r="J127" s="45"/>
      <c r="K127" s="7">
        <v>2.62</v>
      </c>
      <c r="L127" s="46"/>
      <c r="AX127" s="44"/>
      <c r="AY127" s="45"/>
      <c r="AZ127" s="45"/>
      <c r="BA127" s="6">
        <v>15.02</v>
      </c>
      <c r="BB127" s="46"/>
    </row>
    <row r="128" spans="3:54" ht="14.65" customHeight="1" x14ac:dyDescent="0.25">
      <c r="H128" s="44"/>
      <c r="I128" s="45"/>
      <c r="J128" s="45">
        <f>AVERAGE(K128:K130)</f>
        <v>2.67</v>
      </c>
      <c r="K128" s="6">
        <v>2.65</v>
      </c>
      <c r="L128" s="46">
        <v>3</v>
      </c>
      <c r="AX128" s="44"/>
      <c r="AY128" s="45"/>
      <c r="AZ128" s="45">
        <f t="shared" ref="AZ128" si="113">AVERAGE(BA128:BA129)</f>
        <v>15.04</v>
      </c>
      <c r="BA128" s="7">
        <v>15.01</v>
      </c>
      <c r="BB128" s="46">
        <v>4</v>
      </c>
    </row>
    <row r="129" spans="8:54" ht="14.65" customHeight="1" x14ac:dyDescent="0.25">
      <c r="H129" s="44"/>
      <c r="I129" s="45"/>
      <c r="J129" s="45"/>
      <c r="K129" s="6">
        <v>2.68</v>
      </c>
      <c r="L129" s="46"/>
      <c r="AX129" s="44"/>
      <c r="AY129" s="45"/>
      <c r="AZ129" s="45"/>
      <c r="BA129" s="7">
        <v>15.07</v>
      </c>
      <c r="BB129" s="46"/>
    </row>
    <row r="130" spans="8:54" ht="14.65" customHeight="1" x14ac:dyDescent="0.25">
      <c r="H130" s="44"/>
      <c r="I130" s="45"/>
      <c r="J130" s="45"/>
      <c r="K130" s="6">
        <v>2.68</v>
      </c>
      <c r="L130" s="46"/>
      <c r="AX130" s="44"/>
      <c r="AY130" s="45"/>
      <c r="AZ130" s="45">
        <f t="shared" ref="AZ130" si="114">AVERAGE(BA130:BA131)</f>
        <v>14.984999999999999</v>
      </c>
      <c r="BA130" s="6">
        <v>15.05</v>
      </c>
      <c r="BB130" s="46">
        <v>5</v>
      </c>
    </row>
    <row r="131" spans="8:54" ht="14.65" customHeight="1" x14ac:dyDescent="0.25">
      <c r="H131" s="44"/>
      <c r="I131" s="45"/>
      <c r="J131" s="45">
        <f>AVERAGE(K131:K133)</f>
        <v>2.6933333333333334</v>
      </c>
      <c r="K131" s="7">
        <v>2.66</v>
      </c>
      <c r="L131" s="46">
        <v>4</v>
      </c>
      <c r="AX131" s="44"/>
      <c r="AY131" s="45"/>
      <c r="AZ131" s="45"/>
      <c r="BA131" s="6">
        <v>14.92</v>
      </c>
      <c r="BB131" s="46"/>
    </row>
    <row r="132" spans="8:54" ht="14.65" customHeight="1" x14ac:dyDescent="0.25">
      <c r="H132" s="44"/>
      <c r="I132" s="45"/>
      <c r="J132" s="45"/>
      <c r="K132" s="7">
        <v>2.73</v>
      </c>
      <c r="L132" s="46"/>
      <c r="AX132" s="44"/>
      <c r="AY132" s="45"/>
      <c r="AZ132" s="45">
        <f t="shared" ref="AZ132" si="115">AVERAGE(BA132:BA133)</f>
        <v>15.045</v>
      </c>
      <c r="BA132" s="7">
        <v>15.05</v>
      </c>
      <c r="BB132" s="46">
        <v>6</v>
      </c>
    </row>
    <row r="133" spans="8:54" ht="14.65" customHeight="1" x14ac:dyDescent="0.25">
      <c r="H133" s="44"/>
      <c r="I133" s="45"/>
      <c r="J133" s="45"/>
      <c r="K133" s="7">
        <v>2.69</v>
      </c>
      <c r="L133" s="46"/>
      <c r="AX133" s="44"/>
      <c r="AY133" s="45"/>
      <c r="AZ133" s="45"/>
      <c r="BA133" s="7">
        <v>15.04</v>
      </c>
      <c r="BB133" s="46"/>
    </row>
    <row r="134" spans="8:54" ht="14.65" customHeight="1" x14ac:dyDescent="0.25">
      <c r="H134" s="44"/>
      <c r="I134" s="45"/>
      <c r="J134" s="45">
        <f>AVERAGE(K134:K136)</f>
        <v>2.706666666666667</v>
      </c>
      <c r="K134" s="6">
        <v>2.66</v>
      </c>
      <c r="L134" s="46">
        <v>5</v>
      </c>
      <c r="AX134" s="44">
        <v>12</v>
      </c>
      <c r="AY134" s="45">
        <f t="shared" ref="AY134" si="116">AVERAGE(BA134:BA145)</f>
        <v>15.167500000000002</v>
      </c>
      <c r="AZ134" s="45">
        <f t="shared" ref="AZ134" si="117">AVERAGE(BA134:BA135)</f>
        <v>15.114999999999998</v>
      </c>
      <c r="BA134" s="6">
        <v>15.12</v>
      </c>
      <c r="BB134" s="46">
        <v>1</v>
      </c>
    </row>
    <row r="135" spans="8:54" ht="14.65" customHeight="1" x14ac:dyDescent="0.25">
      <c r="H135" s="44"/>
      <c r="I135" s="45"/>
      <c r="J135" s="45"/>
      <c r="K135" s="6">
        <v>2.74</v>
      </c>
      <c r="L135" s="46"/>
      <c r="AX135" s="44"/>
      <c r="AY135" s="45"/>
      <c r="AZ135" s="45"/>
      <c r="BA135" s="6">
        <v>15.11</v>
      </c>
      <c r="BB135" s="46"/>
    </row>
    <row r="136" spans="8:54" ht="14.65" customHeight="1" x14ac:dyDescent="0.25">
      <c r="H136" s="44"/>
      <c r="I136" s="45"/>
      <c r="J136" s="45"/>
      <c r="K136" s="6">
        <v>2.72</v>
      </c>
      <c r="L136" s="46"/>
      <c r="AX136" s="44"/>
      <c r="AY136" s="45"/>
      <c r="AZ136" s="45">
        <f t="shared" ref="AZ136" si="118">AVERAGE(BA136:BA137)</f>
        <v>15.245000000000001</v>
      </c>
      <c r="BA136" s="7">
        <v>15.27</v>
      </c>
      <c r="BB136" s="46">
        <v>2</v>
      </c>
    </row>
    <row r="137" spans="8:54" ht="14.65" customHeight="1" x14ac:dyDescent="0.25">
      <c r="H137" s="44"/>
      <c r="I137" s="45"/>
      <c r="J137" s="45">
        <f>AVERAGE(K137:K139)</f>
        <v>2.63</v>
      </c>
      <c r="K137" s="7">
        <v>2.68</v>
      </c>
      <c r="L137" s="46">
        <v>6</v>
      </c>
      <c r="AX137" s="44"/>
      <c r="AY137" s="45"/>
      <c r="AZ137" s="45"/>
      <c r="BA137" s="7">
        <v>15.22</v>
      </c>
      <c r="BB137" s="46"/>
    </row>
    <row r="138" spans="8:54" ht="14.65" customHeight="1" x14ac:dyDescent="0.25">
      <c r="H138" s="44"/>
      <c r="I138" s="45"/>
      <c r="J138" s="45"/>
      <c r="K138" s="7">
        <v>2.67</v>
      </c>
      <c r="L138" s="46"/>
      <c r="AX138" s="44"/>
      <c r="AY138" s="45"/>
      <c r="AZ138" s="45">
        <f t="shared" ref="AZ138" si="119">AVERAGE(BA138:BA139)</f>
        <v>15.175000000000001</v>
      </c>
      <c r="BA138" s="6">
        <v>15.23</v>
      </c>
      <c r="BB138" s="46">
        <v>3</v>
      </c>
    </row>
    <row r="139" spans="8:54" ht="14.65" customHeight="1" x14ac:dyDescent="0.25">
      <c r="H139" s="44"/>
      <c r="I139" s="45"/>
      <c r="J139" s="45"/>
      <c r="K139" s="7">
        <v>2.54</v>
      </c>
      <c r="L139" s="46"/>
      <c r="M139" s="12" t="s">
        <v>25</v>
      </c>
      <c r="N139" s="12" t="s">
        <v>26</v>
      </c>
      <c r="AX139" s="44"/>
      <c r="AY139" s="45"/>
      <c r="AZ139" s="45"/>
      <c r="BA139" s="6">
        <v>15.12</v>
      </c>
      <c r="BB139" s="46"/>
    </row>
    <row r="140" spans="8:54" ht="14.65" customHeight="1" x14ac:dyDescent="0.25">
      <c r="H140" s="44"/>
      <c r="I140" s="45"/>
      <c r="J140" s="45">
        <f>AVERAGE(K140:K142)</f>
        <v>2.5299999999999998</v>
      </c>
      <c r="K140" s="6">
        <v>2.5499999999999998</v>
      </c>
      <c r="L140" s="46">
        <v>7</v>
      </c>
      <c r="M140" s="48">
        <v>47.01</v>
      </c>
      <c r="N140" s="47">
        <v>9.4</v>
      </c>
      <c r="AX140" s="44"/>
      <c r="AY140" s="45"/>
      <c r="AZ140" s="45">
        <f t="shared" ref="AZ140" si="120">AVERAGE(BA140:BA141)</f>
        <v>15.12</v>
      </c>
      <c r="BA140" s="7">
        <v>15.04</v>
      </c>
      <c r="BB140" s="46">
        <v>4</v>
      </c>
    </row>
    <row r="141" spans="8:54" ht="14.65" customHeight="1" x14ac:dyDescent="0.25">
      <c r="H141" s="44"/>
      <c r="I141" s="45"/>
      <c r="J141" s="45"/>
      <c r="K141" s="6">
        <v>2.5099999999999998</v>
      </c>
      <c r="L141" s="46"/>
      <c r="M141" s="48"/>
      <c r="N141" s="47"/>
      <c r="AX141" s="44"/>
      <c r="AY141" s="45"/>
      <c r="AZ141" s="45"/>
      <c r="BA141" s="7">
        <v>15.2</v>
      </c>
      <c r="BB141" s="46"/>
    </row>
    <row r="142" spans="8:54" ht="14.65" customHeight="1" x14ac:dyDescent="0.25">
      <c r="H142" s="44"/>
      <c r="I142" s="45"/>
      <c r="J142" s="45"/>
      <c r="K142" s="6">
        <v>2.5299999999999998</v>
      </c>
      <c r="L142" s="46"/>
      <c r="M142" s="48"/>
      <c r="N142" s="47"/>
      <c r="AX142" s="44"/>
      <c r="AY142" s="45"/>
      <c r="AZ142" s="45">
        <f t="shared" ref="AZ142" si="121">AVERAGE(BA142:BA143)</f>
        <v>15.145</v>
      </c>
      <c r="BA142" s="6">
        <v>15.17</v>
      </c>
      <c r="BB142" s="46">
        <v>5</v>
      </c>
    </row>
    <row r="143" spans="8:54" ht="14.65" customHeight="1" x14ac:dyDescent="0.25">
      <c r="H143" s="44"/>
      <c r="I143" s="45"/>
      <c r="J143" s="45">
        <f>AVERAGE(K143:K145)</f>
        <v>2.5266666666666668</v>
      </c>
      <c r="K143" s="7">
        <v>2.5299999999999998</v>
      </c>
      <c r="L143" s="46">
        <v>8</v>
      </c>
      <c r="M143" s="49">
        <v>46.96</v>
      </c>
      <c r="N143" s="47"/>
      <c r="AX143" s="44"/>
      <c r="AY143" s="45"/>
      <c r="AZ143" s="45"/>
      <c r="BA143" s="6">
        <v>15.12</v>
      </c>
      <c r="BB143" s="46"/>
    </row>
    <row r="144" spans="8:54" ht="14.65" customHeight="1" x14ac:dyDescent="0.25">
      <c r="H144" s="44"/>
      <c r="I144" s="45"/>
      <c r="J144" s="45"/>
      <c r="K144" s="7">
        <v>2.54</v>
      </c>
      <c r="L144" s="46"/>
      <c r="M144" s="49"/>
      <c r="N144" s="47"/>
      <c r="AX144" s="44"/>
      <c r="AY144" s="45"/>
      <c r="AZ144" s="45">
        <f t="shared" ref="AZ144" si="122">AVERAGE(BA144:BA145)</f>
        <v>15.205</v>
      </c>
      <c r="BA144" s="7">
        <v>15.15</v>
      </c>
      <c r="BB144" s="46">
        <v>6</v>
      </c>
    </row>
    <row r="145" spans="8:54" ht="14.65" customHeight="1" x14ac:dyDescent="0.25">
      <c r="H145" s="44"/>
      <c r="I145" s="45"/>
      <c r="J145" s="45"/>
      <c r="K145" s="7">
        <v>2.5099999999999998</v>
      </c>
      <c r="L145" s="46"/>
      <c r="M145" s="49"/>
      <c r="N145" s="47"/>
      <c r="AX145" s="44"/>
      <c r="AY145" s="45"/>
      <c r="AZ145" s="45"/>
      <c r="BA145" s="7">
        <v>15.26</v>
      </c>
      <c r="BB145" s="46"/>
    </row>
    <row r="146" spans="8:54" ht="14.65" customHeight="1" x14ac:dyDescent="0.25">
      <c r="H146" s="44">
        <v>7</v>
      </c>
      <c r="I146" s="45">
        <f>AVERAGE(K146:K169)</f>
        <v>2.6112500000000005</v>
      </c>
      <c r="J146" s="45">
        <f>AVERAGE(K146:K148)</f>
        <v>2.6300000000000003</v>
      </c>
      <c r="K146" s="6">
        <v>2.63</v>
      </c>
      <c r="L146" s="46">
        <v>1</v>
      </c>
      <c r="AX146" s="44">
        <v>13</v>
      </c>
      <c r="AY146" s="45">
        <f t="shared" ref="AY146" si="123">AVERAGE(BA146:BA157)</f>
        <v>15.103333333333332</v>
      </c>
      <c r="AZ146" s="45">
        <f t="shared" ref="AZ146" si="124">AVERAGE(BA146:BA147)</f>
        <v>15.07</v>
      </c>
      <c r="BA146" s="6">
        <v>15.06</v>
      </c>
      <c r="BB146" s="46">
        <v>1</v>
      </c>
    </row>
    <row r="147" spans="8:54" ht="14.65" customHeight="1" x14ac:dyDescent="0.25">
      <c r="H147" s="44"/>
      <c r="I147" s="45"/>
      <c r="J147" s="45"/>
      <c r="K147" s="6">
        <v>2.61</v>
      </c>
      <c r="L147" s="46"/>
      <c r="AX147" s="44"/>
      <c r="AY147" s="45"/>
      <c r="AZ147" s="45"/>
      <c r="BA147" s="6">
        <v>15.08</v>
      </c>
      <c r="BB147" s="46"/>
    </row>
    <row r="148" spans="8:54" ht="14.65" customHeight="1" x14ac:dyDescent="0.25">
      <c r="H148" s="44"/>
      <c r="I148" s="45"/>
      <c r="J148" s="45"/>
      <c r="K148" s="6">
        <v>2.65</v>
      </c>
      <c r="L148" s="46"/>
      <c r="AX148" s="44"/>
      <c r="AY148" s="45"/>
      <c r="AZ148" s="45">
        <f t="shared" ref="AZ148" si="125">AVERAGE(BA148:BA149)</f>
        <v>15.15</v>
      </c>
      <c r="BA148" s="7">
        <v>15.16</v>
      </c>
      <c r="BB148" s="46">
        <v>2</v>
      </c>
    </row>
    <row r="149" spans="8:54" ht="14.65" customHeight="1" x14ac:dyDescent="0.25">
      <c r="H149" s="44"/>
      <c r="I149" s="45"/>
      <c r="J149" s="45">
        <f>AVERAGE(K149:K151)</f>
        <v>2.6266666666666665</v>
      </c>
      <c r="K149" s="7">
        <v>2.62</v>
      </c>
      <c r="L149" s="46">
        <v>2</v>
      </c>
      <c r="AX149" s="44"/>
      <c r="AY149" s="45"/>
      <c r="AZ149" s="45"/>
      <c r="BA149" s="7">
        <v>15.14</v>
      </c>
      <c r="BB149" s="46"/>
    </row>
    <row r="150" spans="8:54" ht="14.65" customHeight="1" x14ac:dyDescent="0.25">
      <c r="H150" s="44"/>
      <c r="I150" s="45"/>
      <c r="J150" s="45"/>
      <c r="K150" s="7">
        <v>2.63</v>
      </c>
      <c r="L150" s="46"/>
      <c r="AX150" s="44"/>
      <c r="AY150" s="45"/>
      <c r="AZ150" s="45">
        <f t="shared" ref="AZ150" si="126">AVERAGE(BA150:BA151)</f>
        <v>15.105</v>
      </c>
      <c r="BA150" s="6">
        <v>15.06</v>
      </c>
      <c r="BB150" s="46">
        <v>3</v>
      </c>
    </row>
    <row r="151" spans="8:54" ht="14.65" customHeight="1" x14ac:dyDescent="0.25">
      <c r="H151" s="44"/>
      <c r="I151" s="45"/>
      <c r="J151" s="45"/>
      <c r="K151" s="7">
        <v>2.63</v>
      </c>
      <c r="L151" s="46"/>
      <c r="AX151" s="44"/>
      <c r="AY151" s="45"/>
      <c r="AZ151" s="45"/>
      <c r="BA151" s="6">
        <v>15.15</v>
      </c>
      <c r="BB151" s="46"/>
    </row>
    <row r="152" spans="8:54" ht="14.65" customHeight="1" x14ac:dyDescent="0.25">
      <c r="H152" s="44"/>
      <c r="I152" s="45"/>
      <c r="J152" s="45">
        <f>AVERAGE(K152:K154)</f>
        <v>2.65</v>
      </c>
      <c r="K152" s="6">
        <v>2.6</v>
      </c>
      <c r="L152" s="46">
        <v>3</v>
      </c>
      <c r="AX152" s="44"/>
      <c r="AY152" s="45"/>
      <c r="AZ152" s="45">
        <f t="shared" ref="AZ152" si="127">AVERAGE(BA152:BA153)</f>
        <v>15.04</v>
      </c>
      <c r="BA152" s="7">
        <v>15.04</v>
      </c>
      <c r="BB152" s="46">
        <v>4</v>
      </c>
    </row>
    <row r="153" spans="8:54" ht="14.65" customHeight="1" x14ac:dyDescent="0.25">
      <c r="H153" s="44"/>
      <c r="I153" s="45"/>
      <c r="J153" s="45"/>
      <c r="K153" s="6">
        <v>2.67</v>
      </c>
      <c r="L153" s="46"/>
      <c r="AX153" s="44"/>
      <c r="AY153" s="45"/>
      <c r="AZ153" s="45"/>
      <c r="BA153" s="7">
        <v>15.04</v>
      </c>
      <c r="BB153" s="46"/>
    </row>
    <row r="154" spans="8:54" ht="14.65" customHeight="1" x14ac:dyDescent="0.25">
      <c r="H154" s="44"/>
      <c r="I154" s="45"/>
      <c r="J154" s="45"/>
      <c r="K154" s="6">
        <v>2.68</v>
      </c>
      <c r="L154" s="46"/>
      <c r="AX154" s="44"/>
      <c r="AY154" s="45"/>
      <c r="AZ154" s="45">
        <f t="shared" ref="AZ154" si="128">AVERAGE(BA154:BA155)</f>
        <v>15.11</v>
      </c>
      <c r="BA154" s="6">
        <v>15.06</v>
      </c>
      <c r="BB154" s="46">
        <v>5</v>
      </c>
    </row>
    <row r="155" spans="8:54" ht="14.65" customHeight="1" x14ac:dyDescent="0.25">
      <c r="H155" s="44"/>
      <c r="I155" s="45"/>
      <c r="J155" s="45">
        <f>AVERAGE(K155:K157)</f>
        <v>2.6533333333333329</v>
      </c>
      <c r="K155" s="7">
        <v>2.65</v>
      </c>
      <c r="L155" s="46">
        <v>4</v>
      </c>
      <c r="AX155" s="44"/>
      <c r="AY155" s="45"/>
      <c r="AZ155" s="45"/>
      <c r="BA155" s="6">
        <v>15.16</v>
      </c>
      <c r="BB155" s="46"/>
    </row>
    <row r="156" spans="8:54" ht="14.65" customHeight="1" x14ac:dyDescent="0.25">
      <c r="H156" s="44"/>
      <c r="I156" s="45"/>
      <c r="J156" s="45"/>
      <c r="K156" s="7">
        <v>2.62</v>
      </c>
      <c r="L156" s="46"/>
      <c r="AX156" s="44"/>
      <c r="AY156" s="45"/>
      <c r="AZ156" s="45">
        <f t="shared" ref="AZ156" si="129">AVERAGE(BA156:BA157)</f>
        <v>15.145</v>
      </c>
      <c r="BA156" s="7">
        <v>15.09</v>
      </c>
      <c r="BB156" s="46">
        <v>6</v>
      </c>
    </row>
    <row r="157" spans="8:54" ht="14.65" customHeight="1" x14ac:dyDescent="0.25">
      <c r="H157" s="44"/>
      <c r="I157" s="45"/>
      <c r="J157" s="45"/>
      <c r="K157" s="7">
        <v>2.69</v>
      </c>
      <c r="L157" s="46"/>
      <c r="AX157" s="44"/>
      <c r="AY157" s="45"/>
      <c r="AZ157" s="45"/>
      <c r="BA157" s="7">
        <v>15.2</v>
      </c>
      <c r="BB157" s="46"/>
    </row>
    <row r="158" spans="8:54" ht="14.65" customHeight="1" x14ac:dyDescent="0.25">
      <c r="H158" s="44"/>
      <c r="I158" s="45"/>
      <c r="J158" s="45">
        <f>AVERAGE(K158:K160)</f>
        <v>2.67</v>
      </c>
      <c r="K158" s="6">
        <v>2.66</v>
      </c>
      <c r="L158" s="46">
        <v>5</v>
      </c>
      <c r="BA158" s="7"/>
    </row>
    <row r="159" spans="8:54" ht="14.65" customHeight="1" x14ac:dyDescent="0.25">
      <c r="H159" s="44"/>
      <c r="I159" s="45"/>
      <c r="J159" s="45"/>
      <c r="K159" s="6">
        <v>2.63</v>
      </c>
      <c r="L159" s="46"/>
    </row>
    <row r="160" spans="8:54" ht="14.65" customHeight="1" x14ac:dyDescent="0.25">
      <c r="H160" s="44"/>
      <c r="I160" s="45"/>
      <c r="J160" s="45"/>
      <c r="K160" s="6">
        <v>2.72</v>
      </c>
      <c r="L160" s="46"/>
    </row>
    <row r="161" spans="8:53" ht="14.65" customHeight="1" x14ac:dyDescent="0.25">
      <c r="H161" s="44"/>
      <c r="I161" s="45"/>
      <c r="J161" s="45">
        <f>AVERAGE(K161:K163)</f>
        <v>2.6466666666666669</v>
      </c>
      <c r="K161" s="7">
        <v>2.67</v>
      </c>
      <c r="L161" s="46">
        <v>6</v>
      </c>
    </row>
    <row r="162" spans="8:53" ht="14.65" customHeight="1" x14ac:dyDescent="0.25">
      <c r="H162" s="44"/>
      <c r="I162" s="45"/>
      <c r="J162" s="45"/>
      <c r="K162" s="7">
        <v>2.64</v>
      </c>
      <c r="L162" s="46"/>
    </row>
    <row r="163" spans="8:53" ht="14.65" customHeight="1" x14ac:dyDescent="0.25">
      <c r="H163" s="44"/>
      <c r="I163" s="45"/>
      <c r="J163" s="45"/>
      <c r="K163" s="7">
        <v>2.63</v>
      </c>
      <c r="L163" s="46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44"/>
      <c r="I164" s="45"/>
      <c r="J164" s="45">
        <f>AVERAGE(K164:K166)</f>
        <v>2.5133333333333332</v>
      </c>
      <c r="K164" s="6">
        <v>2.5099999999999998</v>
      </c>
      <c r="L164" s="46">
        <v>7</v>
      </c>
      <c r="M164" s="48"/>
      <c r="N164" s="47"/>
    </row>
    <row r="165" spans="8:53" ht="14.65" customHeight="1" x14ac:dyDescent="0.25">
      <c r="H165" s="44"/>
      <c r="I165" s="45"/>
      <c r="J165" s="45"/>
      <c r="K165" s="6">
        <v>2.5299999999999998</v>
      </c>
      <c r="L165" s="46"/>
      <c r="M165" s="48"/>
      <c r="N165" s="47"/>
    </row>
    <row r="166" spans="8:53" ht="14.65" customHeight="1" x14ac:dyDescent="0.25">
      <c r="H166" s="44"/>
      <c r="I166" s="45"/>
      <c r="J166" s="45"/>
      <c r="K166" s="6">
        <v>2.5</v>
      </c>
      <c r="L166" s="46"/>
      <c r="M166" s="48"/>
      <c r="N166" s="47"/>
    </row>
    <row r="167" spans="8:53" ht="14.65" customHeight="1" x14ac:dyDescent="0.25">
      <c r="H167" s="44"/>
      <c r="I167" s="45"/>
      <c r="J167" s="45">
        <f>AVERAGE(K167:K169)</f>
        <v>2.5</v>
      </c>
      <c r="K167" s="7">
        <v>2.5</v>
      </c>
      <c r="L167" s="46">
        <v>8</v>
      </c>
      <c r="M167" s="49"/>
      <c r="N167" s="47"/>
    </row>
    <row r="168" spans="8:53" ht="14.65" customHeight="1" x14ac:dyDescent="0.25">
      <c r="H168" s="44"/>
      <c r="I168" s="45"/>
      <c r="J168" s="45"/>
      <c r="K168" s="7">
        <v>2.52</v>
      </c>
      <c r="L168" s="46"/>
      <c r="M168" s="49"/>
      <c r="N168" s="47"/>
    </row>
    <row r="169" spans="8:53" ht="14.65" customHeight="1" x14ac:dyDescent="0.25">
      <c r="H169" s="44"/>
      <c r="I169" s="45"/>
      <c r="J169" s="45"/>
      <c r="K169" s="7">
        <v>2.48</v>
      </c>
      <c r="L169" s="46"/>
      <c r="M169" s="49"/>
      <c r="N169" s="47"/>
    </row>
    <row r="170" spans="8:53" ht="14.65" customHeight="1" x14ac:dyDescent="0.25">
      <c r="H170" s="44">
        <v>8</v>
      </c>
      <c r="I170" s="45">
        <f>AVERAGE(K170:K193)</f>
        <v>2.626666666666666</v>
      </c>
      <c r="J170" s="45">
        <f>AVERAGE(K170:K172)</f>
        <v>2.6766666666666672</v>
      </c>
      <c r="K170" s="6">
        <v>2.7</v>
      </c>
      <c r="L170" s="46">
        <v>1</v>
      </c>
    </row>
    <row r="171" spans="8:53" ht="14.65" customHeight="1" x14ac:dyDescent="0.25">
      <c r="H171" s="44"/>
      <c r="I171" s="45"/>
      <c r="J171" s="45"/>
      <c r="K171" s="6">
        <v>2.63</v>
      </c>
      <c r="L171" s="46"/>
    </row>
    <row r="172" spans="8:53" ht="14.65" customHeight="1" x14ac:dyDescent="0.25">
      <c r="H172" s="44"/>
      <c r="I172" s="45"/>
      <c r="J172" s="45"/>
      <c r="K172" s="6">
        <v>2.7</v>
      </c>
      <c r="L172" s="46"/>
    </row>
    <row r="173" spans="8:53" ht="14.65" customHeight="1" x14ac:dyDescent="0.25">
      <c r="H173" s="44"/>
      <c r="I173" s="45"/>
      <c r="J173" s="45">
        <f>AVERAGE(K173:K175)</f>
        <v>2.6366666666666667</v>
      </c>
      <c r="K173" s="7">
        <v>2.65</v>
      </c>
      <c r="L173" s="46">
        <v>2</v>
      </c>
    </row>
    <row r="174" spans="8:53" ht="14.65" customHeight="1" x14ac:dyDescent="0.25">
      <c r="H174" s="44"/>
      <c r="I174" s="45"/>
      <c r="J174" s="45"/>
      <c r="K174" s="7">
        <v>2.62</v>
      </c>
      <c r="L174" s="46"/>
    </row>
    <row r="175" spans="8:53" ht="14.65" customHeight="1" x14ac:dyDescent="0.25">
      <c r="H175" s="44"/>
      <c r="I175" s="45"/>
      <c r="J175" s="45"/>
      <c r="K175" s="7">
        <v>2.64</v>
      </c>
      <c r="L175" s="46"/>
    </row>
    <row r="176" spans="8:53" ht="14.65" customHeight="1" x14ac:dyDescent="0.25">
      <c r="H176" s="44"/>
      <c r="I176" s="45"/>
      <c r="J176" s="45">
        <f>AVERAGE(K176:K178)</f>
        <v>2.6333333333333333</v>
      </c>
      <c r="K176" s="6">
        <v>2.63</v>
      </c>
      <c r="L176" s="46">
        <v>3</v>
      </c>
    </row>
    <row r="177" spans="8:14" ht="14.65" customHeight="1" x14ac:dyDescent="0.25">
      <c r="H177" s="44"/>
      <c r="I177" s="45"/>
      <c r="J177" s="45"/>
      <c r="K177" s="6">
        <v>2.59</v>
      </c>
      <c r="L177" s="46"/>
    </row>
    <row r="178" spans="8:14" ht="14.65" customHeight="1" x14ac:dyDescent="0.25">
      <c r="H178" s="44"/>
      <c r="I178" s="45"/>
      <c r="J178" s="45"/>
      <c r="K178" s="6">
        <v>2.68</v>
      </c>
      <c r="L178" s="46"/>
    </row>
    <row r="179" spans="8:14" ht="14.65" customHeight="1" x14ac:dyDescent="0.25">
      <c r="H179" s="44"/>
      <c r="I179" s="45"/>
      <c r="J179" s="45">
        <f>AVERAGE(K179:K181)</f>
        <v>2.6766666666666672</v>
      </c>
      <c r="K179" s="7">
        <v>2.67</v>
      </c>
      <c r="L179" s="46">
        <v>4</v>
      </c>
    </row>
    <row r="180" spans="8:14" ht="14.65" customHeight="1" x14ac:dyDescent="0.25">
      <c r="H180" s="44"/>
      <c r="I180" s="45"/>
      <c r="J180" s="45"/>
      <c r="K180" s="7">
        <v>2.64</v>
      </c>
      <c r="L180" s="46"/>
    </row>
    <row r="181" spans="8:14" ht="14.65" customHeight="1" x14ac:dyDescent="0.25">
      <c r="H181" s="44"/>
      <c r="I181" s="45"/>
      <c r="J181" s="45"/>
      <c r="K181" s="7">
        <v>2.72</v>
      </c>
      <c r="L181" s="46"/>
    </row>
    <row r="182" spans="8:14" ht="14.65" customHeight="1" x14ac:dyDescent="0.25">
      <c r="H182" s="44"/>
      <c r="I182" s="45"/>
      <c r="J182" s="45">
        <f>AVERAGE(K182:K184)</f>
        <v>2.6933333333333334</v>
      </c>
      <c r="K182" s="6">
        <v>2.69</v>
      </c>
      <c r="L182" s="46">
        <v>5</v>
      </c>
    </row>
    <row r="183" spans="8:14" ht="14.65" customHeight="1" x14ac:dyDescent="0.25">
      <c r="H183" s="44"/>
      <c r="I183" s="45"/>
      <c r="J183" s="45"/>
      <c r="K183" s="6">
        <v>2.66</v>
      </c>
      <c r="L183" s="46"/>
    </row>
    <row r="184" spans="8:14" ht="14.65" customHeight="1" x14ac:dyDescent="0.25">
      <c r="H184" s="44"/>
      <c r="I184" s="45"/>
      <c r="J184" s="45"/>
      <c r="K184" s="6">
        <v>2.73</v>
      </c>
      <c r="L184" s="46"/>
    </row>
    <row r="185" spans="8:14" ht="14.65" customHeight="1" x14ac:dyDescent="0.25">
      <c r="H185" s="44"/>
      <c r="I185" s="45"/>
      <c r="J185" s="45">
        <f>AVERAGE(K185:K187)</f>
        <v>2.66</v>
      </c>
      <c r="K185" s="7">
        <v>2.7</v>
      </c>
      <c r="L185" s="46">
        <v>6</v>
      </c>
    </row>
    <row r="186" spans="8:14" ht="14.65" customHeight="1" x14ac:dyDescent="0.25">
      <c r="H186" s="44"/>
      <c r="I186" s="45"/>
      <c r="J186" s="45"/>
      <c r="K186" s="7">
        <v>2.62</v>
      </c>
      <c r="L186" s="46"/>
    </row>
    <row r="187" spans="8:14" ht="14.65" customHeight="1" x14ac:dyDescent="0.25">
      <c r="H187" s="44"/>
      <c r="I187" s="45"/>
      <c r="J187" s="45"/>
      <c r="K187" s="7">
        <v>2.66</v>
      </c>
      <c r="L187" s="46"/>
      <c r="M187" s="12" t="s">
        <v>25</v>
      </c>
      <c r="N187" s="12" t="s">
        <v>26</v>
      </c>
    </row>
    <row r="188" spans="8:14" ht="14.65" customHeight="1" x14ac:dyDescent="0.25">
      <c r="H188" s="44"/>
      <c r="I188" s="45"/>
      <c r="J188" s="45">
        <f>AVERAGE(K188:K190)</f>
        <v>2.5066666666666664</v>
      </c>
      <c r="K188" s="6">
        <v>2.5299999999999998</v>
      </c>
      <c r="L188" s="46">
        <v>7</v>
      </c>
      <c r="M188" s="48"/>
      <c r="N188" s="47"/>
    </row>
    <row r="189" spans="8:14" ht="14.65" customHeight="1" x14ac:dyDescent="0.25">
      <c r="H189" s="44"/>
      <c r="I189" s="45"/>
      <c r="J189" s="45"/>
      <c r="K189" s="6">
        <v>2.5499999999999998</v>
      </c>
      <c r="L189" s="46"/>
      <c r="M189" s="48"/>
      <c r="N189" s="47"/>
    </row>
    <row r="190" spans="8:14" ht="14.65" customHeight="1" x14ac:dyDescent="0.25">
      <c r="H190" s="44"/>
      <c r="I190" s="45"/>
      <c r="J190" s="45"/>
      <c r="K190" s="6">
        <v>2.44</v>
      </c>
      <c r="L190" s="46"/>
      <c r="M190" s="48"/>
      <c r="N190" s="47"/>
    </row>
    <row r="191" spans="8:14" ht="14.65" customHeight="1" x14ac:dyDescent="0.25">
      <c r="H191" s="44"/>
      <c r="I191" s="45"/>
      <c r="J191" s="45">
        <f>AVERAGE(K191:K193)</f>
        <v>2.5299999999999998</v>
      </c>
      <c r="K191" s="7">
        <v>2.5299999999999998</v>
      </c>
      <c r="L191" s="46">
        <v>8</v>
      </c>
      <c r="M191" s="49"/>
      <c r="N191" s="47"/>
    </row>
    <row r="192" spans="8:14" ht="14.65" customHeight="1" x14ac:dyDescent="0.25">
      <c r="H192" s="44"/>
      <c r="I192" s="45"/>
      <c r="J192" s="45"/>
      <c r="K192" s="7">
        <v>2.5499999999999998</v>
      </c>
      <c r="L192" s="46"/>
      <c r="M192" s="49"/>
      <c r="N192" s="47"/>
    </row>
    <row r="193" spans="8:14" ht="14.65" customHeight="1" x14ac:dyDescent="0.25">
      <c r="H193" s="44"/>
      <c r="I193" s="45"/>
      <c r="J193" s="45"/>
      <c r="K193" s="7">
        <v>2.5099999999999998</v>
      </c>
      <c r="L193" s="46"/>
      <c r="M193" s="49"/>
      <c r="N193" s="47"/>
    </row>
    <row r="194" spans="8:14" ht="14.65" customHeight="1" x14ac:dyDescent="0.25">
      <c r="H194" s="44">
        <v>9</v>
      </c>
      <c r="I194" s="45">
        <f>AVERAGE(K194:K217)</f>
        <v>2.6270833333333341</v>
      </c>
      <c r="J194" s="45">
        <f>AVERAGE(K194:K196)</f>
        <v>2.67</v>
      </c>
      <c r="K194" s="6">
        <v>2.68</v>
      </c>
      <c r="L194" s="46">
        <v>1</v>
      </c>
    </row>
    <row r="195" spans="8:14" ht="14.65" customHeight="1" x14ac:dyDescent="0.25">
      <c r="H195" s="44"/>
      <c r="I195" s="45"/>
      <c r="J195" s="45"/>
      <c r="K195" s="6">
        <v>2.64</v>
      </c>
      <c r="L195" s="46"/>
    </row>
    <row r="196" spans="8:14" ht="14.65" customHeight="1" x14ac:dyDescent="0.25">
      <c r="H196" s="44"/>
      <c r="I196" s="45"/>
      <c r="J196" s="45"/>
      <c r="K196" s="6">
        <v>2.69</v>
      </c>
      <c r="L196" s="46"/>
    </row>
    <row r="197" spans="8:14" ht="14.65" customHeight="1" x14ac:dyDescent="0.25">
      <c r="H197" s="44"/>
      <c r="I197" s="45"/>
      <c r="J197" s="45">
        <f>AVERAGE(K197:K199)</f>
        <v>2.6999999999999997</v>
      </c>
      <c r="K197" s="7">
        <v>2.7</v>
      </c>
      <c r="L197" s="46">
        <v>2</v>
      </c>
    </row>
    <row r="198" spans="8:14" ht="14.65" customHeight="1" x14ac:dyDescent="0.25">
      <c r="H198" s="44"/>
      <c r="I198" s="45"/>
      <c r="J198" s="45"/>
      <c r="K198" s="7">
        <v>2.67</v>
      </c>
      <c r="L198" s="46"/>
    </row>
    <row r="199" spans="8:14" ht="14.65" customHeight="1" x14ac:dyDescent="0.25">
      <c r="H199" s="44"/>
      <c r="I199" s="45"/>
      <c r="J199" s="45"/>
      <c r="K199" s="7">
        <v>2.73</v>
      </c>
      <c r="L199" s="46"/>
    </row>
    <row r="200" spans="8:14" ht="14.65" customHeight="1" x14ac:dyDescent="0.25">
      <c r="H200" s="44"/>
      <c r="I200" s="45"/>
      <c r="J200" s="45">
        <f>AVERAGE(K200:K202)</f>
        <v>2.6999999999999997</v>
      </c>
      <c r="K200" s="6">
        <v>2.73</v>
      </c>
      <c r="L200" s="46">
        <v>3</v>
      </c>
    </row>
    <row r="201" spans="8:14" ht="14.65" customHeight="1" x14ac:dyDescent="0.25">
      <c r="H201" s="44"/>
      <c r="I201" s="45"/>
      <c r="J201" s="45"/>
      <c r="K201" s="6">
        <v>2.69</v>
      </c>
      <c r="L201" s="46"/>
    </row>
    <row r="202" spans="8:14" ht="14.65" customHeight="1" x14ac:dyDescent="0.25">
      <c r="H202" s="44"/>
      <c r="I202" s="45"/>
      <c r="J202" s="45"/>
      <c r="K202" s="6">
        <v>2.68</v>
      </c>
      <c r="L202" s="46"/>
    </row>
    <row r="203" spans="8:14" ht="14.65" customHeight="1" x14ac:dyDescent="0.25">
      <c r="H203" s="44"/>
      <c r="I203" s="45"/>
      <c r="J203" s="45">
        <f>AVERAGE(K203:K205)</f>
        <v>2.6466666666666665</v>
      </c>
      <c r="K203" s="7">
        <v>2.64</v>
      </c>
      <c r="L203" s="46">
        <v>4</v>
      </c>
    </row>
    <row r="204" spans="8:14" ht="14.65" customHeight="1" x14ac:dyDescent="0.25">
      <c r="H204" s="44"/>
      <c r="I204" s="45"/>
      <c r="J204" s="45"/>
      <c r="K204" s="7">
        <v>2.62</v>
      </c>
      <c r="L204" s="46"/>
    </row>
    <row r="205" spans="8:14" ht="14.65" customHeight="1" x14ac:dyDescent="0.25">
      <c r="H205" s="44"/>
      <c r="I205" s="45"/>
      <c r="J205" s="45"/>
      <c r="K205" s="7">
        <v>2.68</v>
      </c>
      <c r="L205" s="46"/>
    </row>
    <row r="206" spans="8:14" ht="14.65" customHeight="1" x14ac:dyDescent="0.25">
      <c r="H206" s="44"/>
      <c r="I206" s="45"/>
      <c r="J206" s="45">
        <f>AVERAGE(K206:K208)</f>
        <v>2.6266666666666665</v>
      </c>
      <c r="K206" s="6">
        <v>2.64</v>
      </c>
      <c r="L206" s="46">
        <v>5</v>
      </c>
    </row>
    <row r="207" spans="8:14" ht="14.65" customHeight="1" x14ac:dyDescent="0.25">
      <c r="H207" s="44"/>
      <c r="I207" s="45"/>
      <c r="J207" s="45"/>
      <c r="K207" s="6">
        <v>2.61</v>
      </c>
      <c r="L207" s="46"/>
    </row>
    <row r="208" spans="8:14" ht="14.65" customHeight="1" x14ac:dyDescent="0.25">
      <c r="H208" s="44"/>
      <c r="I208" s="45"/>
      <c r="J208" s="45"/>
      <c r="K208" s="6">
        <v>2.63</v>
      </c>
      <c r="L208" s="46"/>
    </row>
    <row r="209" spans="8:14" ht="14.65" customHeight="1" x14ac:dyDescent="0.25">
      <c r="H209" s="44"/>
      <c r="I209" s="45"/>
      <c r="J209" s="45">
        <f>AVERAGE(K209:K211)</f>
        <v>2.6266666666666669</v>
      </c>
      <c r="K209" s="7">
        <v>2.61</v>
      </c>
      <c r="L209" s="46">
        <v>6</v>
      </c>
    </row>
    <row r="210" spans="8:14" ht="14.65" customHeight="1" x14ac:dyDescent="0.25">
      <c r="H210" s="44"/>
      <c r="I210" s="45"/>
      <c r="J210" s="45"/>
      <c r="K210" s="7">
        <v>2.63</v>
      </c>
      <c r="L210" s="46"/>
    </row>
    <row r="211" spans="8:14" ht="14.65" customHeight="1" x14ac:dyDescent="0.25">
      <c r="H211" s="44"/>
      <c r="I211" s="45"/>
      <c r="J211" s="45"/>
      <c r="K211" s="7">
        <v>2.64</v>
      </c>
      <c r="L211" s="46"/>
      <c r="M211" s="12" t="s">
        <v>25</v>
      </c>
      <c r="N211" s="12" t="s">
        <v>26</v>
      </c>
    </row>
    <row r="212" spans="8:14" ht="14.65" customHeight="1" x14ac:dyDescent="0.25">
      <c r="H212" s="44"/>
      <c r="I212" s="45"/>
      <c r="J212" s="45">
        <f>AVERAGE(K212:K214)</f>
        <v>2.5266666666666668</v>
      </c>
      <c r="K212" s="6">
        <v>2.5</v>
      </c>
      <c r="L212" s="46">
        <v>7</v>
      </c>
      <c r="M212" s="48"/>
      <c r="N212" s="47"/>
    </row>
    <row r="213" spans="8:14" ht="14.65" customHeight="1" x14ac:dyDescent="0.25">
      <c r="H213" s="44"/>
      <c r="I213" s="45"/>
      <c r="J213" s="45"/>
      <c r="K213" s="6">
        <v>2.56</v>
      </c>
      <c r="L213" s="46"/>
      <c r="M213" s="48"/>
      <c r="N213" s="47"/>
    </row>
    <row r="214" spans="8:14" ht="14.65" customHeight="1" x14ac:dyDescent="0.25">
      <c r="H214" s="44"/>
      <c r="I214" s="45"/>
      <c r="J214" s="45"/>
      <c r="K214" s="6">
        <v>2.52</v>
      </c>
      <c r="L214" s="46"/>
      <c r="M214" s="48"/>
      <c r="N214" s="47"/>
    </row>
    <row r="215" spans="8:14" ht="14.65" customHeight="1" x14ac:dyDescent="0.25">
      <c r="H215" s="44"/>
      <c r="I215" s="45"/>
      <c r="J215" s="45">
        <f>AVERAGE(K215:K217)</f>
        <v>2.52</v>
      </c>
      <c r="K215" s="7">
        <v>2.54</v>
      </c>
      <c r="L215" s="46">
        <v>8</v>
      </c>
      <c r="M215" s="49"/>
      <c r="N215" s="47"/>
    </row>
    <row r="216" spans="8:14" ht="14.65" customHeight="1" x14ac:dyDescent="0.25">
      <c r="H216" s="44"/>
      <c r="I216" s="45"/>
      <c r="J216" s="45"/>
      <c r="K216" s="7">
        <v>2.56</v>
      </c>
      <c r="L216" s="46"/>
      <c r="M216" s="49"/>
      <c r="N216" s="47"/>
    </row>
    <row r="217" spans="8:14" ht="14.65" customHeight="1" x14ac:dyDescent="0.25">
      <c r="H217" s="44"/>
      <c r="I217" s="45"/>
      <c r="J217" s="45"/>
      <c r="K217" s="7">
        <v>2.46</v>
      </c>
      <c r="L217" s="46"/>
      <c r="M217" s="49"/>
      <c r="N217" s="47"/>
    </row>
    <row r="218" spans="8:14" ht="14.65" customHeight="1" x14ac:dyDescent="0.25">
      <c r="H218" s="44">
        <v>10</v>
      </c>
      <c r="I218" s="45">
        <f>AVERAGE(K218:K241)</f>
        <v>2.6350000000000002</v>
      </c>
      <c r="J218" s="45">
        <f>AVERAGE(K218:K220)</f>
        <v>2.6433333333333331</v>
      </c>
      <c r="K218" s="6">
        <v>2.63</v>
      </c>
      <c r="L218" s="46">
        <v>1</v>
      </c>
    </row>
    <row r="219" spans="8:14" ht="14.65" customHeight="1" x14ac:dyDescent="0.25">
      <c r="H219" s="44"/>
      <c r="I219" s="45"/>
      <c r="J219" s="45"/>
      <c r="K219" s="6">
        <v>2.62</v>
      </c>
      <c r="L219" s="46"/>
    </row>
    <row r="220" spans="8:14" ht="14.65" customHeight="1" x14ac:dyDescent="0.25">
      <c r="H220" s="44"/>
      <c r="I220" s="45"/>
      <c r="J220" s="45"/>
      <c r="K220" s="6">
        <v>2.68</v>
      </c>
      <c r="L220" s="46"/>
    </row>
    <row r="221" spans="8:14" ht="14.65" customHeight="1" x14ac:dyDescent="0.25">
      <c r="H221" s="44"/>
      <c r="I221" s="45"/>
      <c r="J221" s="45">
        <f>AVERAGE(K221:K223)</f>
        <v>2.65</v>
      </c>
      <c r="K221" s="7">
        <v>2.65</v>
      </c>
      <c r="L221" s="46">
        <v>2</v>
      </c>
    </row>
    <row r="222" spans="8:14" ht="14.65" customHeight="1" x14ac:dyDescent="0.25">
      <c r="H222" s="44"/>
      <c r="I222" s="45"/>
      <c r="J222" s="45"/>
      <c r="K222" s="7">
        <v>2.65</v>
      </c>
      <c r="L222" s="46"/>
    </row>
    <row r="223" spans="8:14" ht="14.65" customHeight="1" x14ac:dyDescent="0.25">
      <c r="H223" s="44"/>
      <c r="I223" s="45"/>
      <c r="J223" s="45"/>
      <c r="K223" s="7">
        <v>2.65</v>
      </c>
      <c r="L223" s="46"/>
    </row>
    <row r="224" spans="8:14" ht="14.65" customHeight="1" x14ac:dyDescent="0.25">
      <c r="H224" s="44"/>
      <c r="I224" s="45"/>
      <c r="J224" s="45">
        <f>AVERAGE(K224:K226)</f>
        <v>2.66</v>
      </c>
      <c r="K224" s="6">
        <v>2.63</v>
      </c>
      <c r="L224" s="46">
        <v>3</v>
      </c>
    </row>
    <row r="225" spans="8:14" ht="14.65" customHeight="1" x14ac:dyDescent="0.25">
      <c r="H225" s="44"/>
      <c r="I225" s="45"/>
      <c r="J225" s="45"/>
      <c r="K225" s="6">
        <v>2.67</v>
      </c>
      <c r="L225" s="46"/>
    </row>
    <row r="226" spans="8:14" ht="14.65" customHeight="1" x14ac:dyDescent="0.25">
      <c r="H226" s="44"/>
      <c r="I226" s="45"/>
      <c r="J226" s="45"/>
      <c r="K226" s="6">
        <v>2.68</v>
      </c>
      <c r="L226" s="46"/>
    </row>
    <row r="227" spans="8:14" ht="14.65" customHeight="1" x14ac:dyDescent="0.25">
      <c r="H227" s="44"/>
      <c r="I227" s="45"/>
      <c r="J227" s="45">
        <f>AVERAGE(K227:K229)</f>
        <v>2.6633333333333336</v>
      </c>
      <c r="K227" s="7">
        <v>2.66</v>
      </c>
      <c r="L227" s="46">
        <v>4</v>
      </c>
    </row>
    <row r="228" spans="8:14" ht="14.65" customHeight="1" x14ac:dyDescent="0.25">
      <c r="H228" s="44"/>
      <c r="I228" s="45"/>
      <c r="J228" s="45"/>
      <c r="K228" s="7">
        <v>2.64</v>
      </c>
      <c r="L228" s="46"/>
    </row>
    <row r="229" spans="8:14" ht="14.65" customHeight="1" x14ac:dyDescent="0.25">
      <c r="H229" s="44"/>
      <c r="I229" s="45"/>
      <c r="J229" s="45"/>
      <c r="K229" s="7">
        <v>2.69</v>
      </c>
      <c r="L229" s="46"/>
    </row>
    <row r="230" spans="8:14" ht="14.65" customHeight="1" x14ac:dyDescent="0.25">
      <c r="H230" s="44"/>
      <c r="I230" s="45"/>
      <c r="J230" s="45">
        <f>AVERAGE(K230:K232)</f>
        <v>2.7133333333333334</v>
      </c>
      <c r="K230" s="6">
        <v>2.7</v>
      </c>
      <c r="L230" s="46">
        <v>5</v>
      </c>
    </row>
    <row r="231" spans="8:14" ht="14.65" customHeight="1" x14ac:dyDescent="0.25">
      <c r="H231" s="44"/>
      <c r="I231" s="45"/>
      <c r="J231" s="45"/>
      <c r="K231" s="6">
        <v>2.68</v>
      </c>
      <c r="L231" s="46"/>
    </row>
    <row r="232" spans="8:14" ht="14.65" customHeight="1" x14ac:dyDescent="0.25">
      <c r="H232" s="44"/>
      <c r="I232" s="45"/>
      <c r="J232" s="45"/>
      <c r="K232" s="6">
        <v>2.76</v>
      </c>
      <c r="L232" s="46"/>
    </row>
    <row r="233" spans="8:14" ht="14.65" customHeight="1" x14ac:dyDescent="0.25">
      <c r="H233" s="44"/>
      <c r="I233" s="45"/>
      <c r="J233" s="45">
        <f>AVERAGE(K233:K235)</f>
        <v>2.68</v>
      </c>
      <c r="K233" s="7">
        <v>2.7</v>
      </c>
      <c r="L233" s="46">
        <v>6</v>
      </c>
    </row>
    <row r="234" spans="8:14" ht="14.65" customHeight="1" x14ac:dyDescent="0.25">
      <c r="H234" s="44"/>
      <c r="I234" s="45"/>
      <c r="J234" s="45"/>
      <c r="K234" s="7">
        <v>2.68</v>
      </c>
      <c r="L234" s="46"/>
    </row>
    <row r="235" spans="8:14" ht="14.65" customHeight="1" x14ac:dyDescent="0.25">
      <c r="H235" s="44"/>
      <c r="I235" s="45"/>
      <c r="J235" s="45"/>
      <c r="K235" s="7">
        <v>2.66</v>
      </c>
      <c r="L235" s="46"/>
      <c r="M235" s="12" t="s">
        <v>25</v>
      </c>
      <c r="N235" s="12" t="s">
        <v>26</v>
      </c>
    </row>
    <row r="236" spans="8:14" ht="14.65" customHeight="1" x14ac:dyDescent="0.25">
      <c r="H236" s="44"/>
      <c r="I236" s="45"/>
      <c r="J236" s="45">
        <f>AVERAGE(K236:K238)</f>
        <v>2.5399999999999996</v>
      </c>
      <c r="K236" s="6">
        <v>2.5299999999999998</v>
      </c>
      <c r="L236" s="46">
        <v>7</v>
      </c>
      <c r="M236" s="48"/>
      <c r="N236" s="47"/>
    </row>
    <row r="237" spans="8:14" ht="14.65" customHeight="1" x14ac:dyDescent="0.25">
      <c r="H237" s="44"/>
      <c r="I237" s="45"/>
      <c r="J237" s="45"/>
      <c r="K237" s="6">
        <v>2.57</v>
      </c>
      <c r="L237" s="46"/>
      <c r="M237" s="48"/>
      <c r="N237" s="47"/>
    </row>
    <row r="238" spans="8:14" ht="14.65" customHeight="1" x14ac:dyDescent="0.25">
      <c r="H238" s="44"/>
      <c r="I238" s="45"/>
      <c r="J238" s="45"/>
      <c r="K238" s="6">
        <v>2.52</v>
      </c>
      <c r="L238" s="46"/>
      <c r="M238" s="48"/>
      <c r="N238" s="47"/>
    </row>
    <row r="239" spans="8:14" ht="14.65" customHeight="1" x14ac:dyDescent="0.25">
      <c r="H239" s="44"/>
      <c r="I239" s="45"/>
      <c r="J239" s="45">
        <f>AVERAGE(K239:K241)</f>
        <v>2.5299999999999998</v>
      </c>
      <c r="K239" s="7">
        <v>2.5299999999999998</v>
      </c>
      <c r="L239" s="46">
        <v>8</v>
      </c>
      <c r="M239" s="49"/>
      <c r="N239" s="47"/>
    </row>
    <row r="240" spans="8:14" ht="14.65" customHeight="1" x14ac:dyDescent="0.25">
      <c r="H240" s="44"/>
      <c r="I240" s="45"/>
      <c r="J240" s="45"/>
      <c r="K240" s="7">
        <v>2.5499999999999998</v>
      </c>
      <c r="L240" s="46"/>
      <c r="M240" s="49"/>
      <c r="N240" s="47"/>
    </row>
    <row r="241" spans="8:14" ht="14.65" customHeight="1" x14ac:dyDescent="0.25">
      <c r="H241" s="44"/>
      <c r="I241" s="45"/>
      <c r="J241" s="45"/>
      <c r="K241" s="7">
        <v>2.5099999999999998</v>
      </c>
      <c r="L241" s="46"/>
      <c r="M241" s="49"/>
      <c r="N241" s="47"/>
    </row>
    <row r="242" spans="8:14" ht="14.65" customHeight="1" x14ac:dyDescent="0.25">
      <c r="H242" s="44">
        <v>11</v>
      </c>
      <c r="I242" s="45">
        <f>AVERAGE(K242:K265)</f>
        <v>2.64</v>
      </c>
      <c r="J242" s="45">
        <f>AVERAGE(K242:K244)</f>
        <v>2.6766666666666672</v>
      </c>
      <c r="K242" s="6">
        <v>2.67</v>
      </c>
      <c r="L242" s="46">
        <v>1</v>
      </c>
    </row>
    <row r="243" spans="8:14" ht="14.65" customHeight="1" x14ac:dyDescent="0.25">
      <c r="H243" s="44"/>
      <c r="I243" s="45"/>
      <c r="J243" s="45"/>
      <c r="K243" s="6">
        <v>2.65</v>
      </c>
      <c r="L243" s="46"/>
    </row>
    <row r="244" spans="8:14" ht="14.65" customHeight="1" x14ac:dyDescent="0.25">
      <c r="H244" s="44"/>
      <c r="I244" s="45"/>
      <c r="J244" s="45"/>
      <c r="K244" s="6">
        <v>2.71</v>
      </c>
      <c r="L244" s="46"/>
    </row>
    <row r="245" spans="8:14" ht="14.65" customHeight="1" x14ac:dyDescent="0.25">
      <c r="H245" s="44"/>
      <c r="I245" s="45"/>
      <c r="J245" s="45">
        <f>AVERAGE(K245:K247)</f>
        <v>2.7099999999999995</v>
      </c>
      <c r="K245" s="7">
        <v>2.71</v>
      </c>
      <c r="L245" s="46">
        <v>2</v>
      </c>
    </row>
    <row r="246" spans="8:14" ht="14.65" customHeight="1" x14ac:dyDescent="0.25">
      <c r="H246" s="44"/>
      <c r="I246" s="45"/>
      <c r="J246" s="45"/>
      <c r="K246" s="7">
        <v>2.65</v>
      </c>
      <c r="L246" s="46"/>
    </row>
    <row r="247" spans="8:14" ht="14.65" customHeight="1" x14ac:dyDescent="0.25">
      <c r="H247" s="44"/>
      <c r="I247" s="45"/>
      <c r="J247" s="45"/>
      <c r="K247" s="7">
        <v>2.77</v>
      </c>
      <c r="L247" s="46"/>
    </row>
    <row r="248" spans="8:14" ht="14.65" customHeight="1" x14ac:dyDescent="0.25">
      <c r="H248" s="44"/>
      <c r="I248" s="45"/>
      <c r="J248" s="45">
        <f>AVERAGE(K248:K250)</f>
        <v>2.6933333333333334</v>
      </c>
      <c r="K248" s="6">
        <v>2.73</v>
      </c>
      <c r="L248" s="46">
        <v>3</v>
      </c>
    </row>
    <row r="249" spans="8:14" ht="14.65" customHeight="1" x14ac:dyDescent="0.25">
      <c r="H249" s="44"/>
      <c r="I249" s="45"/>
      <c r="J249" s="45"/>
      <c r="K249" s="6">
        <v>2.68</v>
      </c>
      <c r="L249" s="46"/>
    </row>
    <row r="250" spans="8:14" ht="14.65" customHeight="1" x14ac:dyDescent="0.25">
      <c r="H250" s="44"/>
      <c r="I250" s="45"/>
      <c r="J250" s="45"/>
      <c r="K250" s="6">
        <v>2.67</v>
      </c>
      <c r="L250" s="46"/>
    </row>
    <row r="251" spans="8:14" ht="14.65" customHeight="1" x14ac:dyDescent="0.25">
      <c r="H251" s="44"/>
      <c r="I251" s="45"/>
      <c r="J251" s="45">
        <f>AVERAGE(K251:K253)</f>
        <v>2.6633333333333336</v>
      </c>
      <c r="K251" s="7">
        <v>2.67</v>
      </c>
      <c r="L251" s="46">
        <v>4</v>
      </c>
    </row>
    <row r="252" spans="8:14" ht="14.65" customHeight="1" x14ac:dyDescent="0.25">
      <c r="H252" s="44"/>
      <c r="I252" s="45"/>
      <c r="J252" s="45"/>
      <c r="K252" s="7">
        <v>2.63</v>
      </c>
      <c r="L252" s="46"/>
    </row>
    <row r="253" spans="8:14" ht="14.65" customHeight="1" x14ac:dyDescent="0.25">
      <c r="H253" s="44"/>
      <c r="I253" s="45"/>
      <c r="J253" s="45"/>
      <c r="K253" s="7">
        <v>2.69</v>
      </c>
      <c r="L253" s="46"/>
    </row>
    <row r="254" spans="8:14" ht="14.65" customHeight="1" x14ac:dyDescent="0.25">
      <c r="H254" s="44"/>
      <c r="I254" s="45"/>
      <c r="J254" s="45">
        <f>AVERAGE(K254:K256)</f>
        <v>2.6466666666666665</v>
      </c>
      <c r="K254" s="6">
        <v>2.66</v>
      </c>
      <c r="L254" s="46">
        <v>5</v>
      </c>
    </row>
    <row r="255" spans="8:14" ht="14.65" customHeight="1" x14ac:dyDescent="0.25">
      <c r="H255" s="44"/>
      <c r="I255" s="45"/>
      <c r="J255" s="45"/>
      <c r="K255" s="6">
        <v>2.63</v>
      </c>
      <c r="L255" s="46"/>
    </row>
    <row r="256" spans="8:14" ht="14.65" customHeight="1" x14ac:dyDescent="0.25">
      <c r="H256" s="44"/>
      <c r="I256" s="45"/>
      <c r="J256" s="45"/>
      <c r="K256" s="6">
        <v>2.65</v>
      </c>
      <c r="L256" s="46"/>
    </row>
    <row r="257" spans="8:14" ht="14.65" customHeight="1" x14ac:dyDescent="0.25">
      <c r="H257" s="44"/>
      <c r="I257" s="45"/>
      <c r="J257" s="45">
        <f>AVERAGE(K257:K259)</f>
        <v>2.6533333333333333</v>
      </c>
      <c r="K257" s="7">
        <v>2.63</v>
      </c>
      <c r="L257" s="46">
        <v>6</v>
      </c>
    </row>
    <row r="258" spans="8:14" ht="14.65" customHeight="1" x14ac:dyDescent="0.25">
      <c r="H258" s="44"/>
      <c r="I258" s="45"/>
      <c r="J258" s="45"/>
      <c r="K258" s="7">
        <v>2.67</v>
      </c>
      <c r="L258" s="46"/>
    </row>
    <row r="259" spans="8:14" ht="14.65" customHeight="1" x14ac:dyDescent="0.25">
      <c r="H259" s="44"/>
      <c r="I259" s="45"/>
      <c r="J259" s="45"/>
      <c r="K259" s="7">
        <v>2.66</v>
      </c>
      <c r="L259" s="46"/>
      <c r="M259" s="12" t="s">
        <v>25</v>
      </c>
      <c r="N259" s="12" t="s">
        <v>26</v>
      </c>
    </row>
    <row r="260" spans="8:14" ht="14.65" customHeight="1" x14ac:dyDescent="0.25">
      <c r="H260" s="44"/>
      <c r="I260" s="45"/>
      <c r="J260" s="45">
        <f>AVERAGE(K260:K262)</f>
        <v>2.5333333333333332</v>
      </c>
      <c r="K260" s="6">
        <v>2.5299999999999998</v>
      </c>
      <c r="L260" s="46">
        <v>7</v>
      </c>
      <c r="M260" s="48"/>
      <c r="N260" s="47"/>
    </row>
    <row r="261" spans="8:14" ht="14.65" customHeight="1" x14ac:dyDescent="0.25">
      <c r="H261" s="44"/>
      <c r="I261" s="45"/>
      <c r="J261" s="45"/>
      <c r="K261" s="6">
        <v>2.57</v>
      </c>
      <c r="L261" s="46"/>
      <c r="M261" s="48"/>
      <c r="N261" s="47"/>
    </row>
    <row r="262" spans="8:14" ht="14.65" customHeight="1" x14ac:dyDescent="0.25">
      <c r="H262" s="44"/>
      <c r="I262" s="45"/>
      <c r="J262" s="45"/>
      <c r="K262" s="6">
        <v>2.5</v>
      </c>
      <c r="L262" s="46"/>
      <c r="M262" s="48"/>
      <c r="N262" s="47"/>
    </row>
    <row r="263" spans="8:14" ht="14.65" customHeight="1" x14ac:dyDescent="0.25">
      <c r="H263" s="44"/>
      <c r="I263" s="45"/>
      <c r="J263" s="45">
        <f>AVERAGE(K263:K265)</f>
        <v>2.5433333333333334</v>
      </c>
      <c r="K263" s="7">
        <v>2.54</v>
      </c>
      <c r="L263" s="46">
        <v>8</v>
      </c>
      <c r="M263" s="49"/>
      <c r="N263" s="47"/>
    </row>
    <row r="264" spans="8:14" ht="14.65" customHeight="1" x14ac:dyDescent="0.25">
      <c r="H264" s="44"/>
      <c r="I264" s="45"/>
      <c r="J264" s="45"/>
      <c r="K264" s="7">
        <v>2.5499999999999998</v>
      </c>
      <c r="L264" s="46"/>
      <c r="M264" s="49"/>
      <c r="N264" s="47"/>
    </row>
    <row r="265" spans="8:14" ht="14.65" customHeight="1" x14ac:dyDescent="0.25">
      <c r="H265" s="44"/>
      <c r="I265" s="45"/>
      <c r="J265" s="45"/>
      <c r="K265" s="7">
        <v>2.54</v>
      </c>
      <c r="L265" s="46"/>
      <c r="M265" s="49"/>
      <c r="N265" s="47"/>
    </row>
    <row r="266" spans="8:14" ht="14.65" customHeight="1" x14ac:dyDescent="0.25">
      <c r="H266" s="44">
        <v>12</v>
      </c>
      <c r="I266" s="45">
        <f>AVERAGE(K266:K289)</f>
        <v>2.6450000000000009</v>
      </c>
      <c r="J266" s="45">
        <f>AVERAGE(K266:K268)</f>
        <v>2.7033333333333336</v>
      </c>
      <c r="K266" s="6">
        <v>2.7</v>
      </c>
      <c r="L266" s="46">
        <v>1</v>
      </c>
    </row>
    <row r="267" spans="8:14" ht="14.65" customHeight="1" x14ac:dyDescent="0.25">
      <c r="H267" s="44"/>
      <c r="I267" s="45"/>
      <c r="J267" s="45"/>
      <c r="K267" s="6">
        <v>2.69</v>
      </c>
      <c r="L267" s="46"/>
    </row>
    <row r="268" spans="8:14" ht="14.65" customHeight="1" x14ac:dyDescent="0.25">
      <c r="H268" s="44"/>
      <c r="I268" s="45"/>
      <c r="J268" s="45"/>
      <c r="K268" s="6">
        <v>2.72</v>
      </c>
      <c r="L268" s="46"/>
    </row>
    <row r="269" spans="8:14" ht="14.65" customHeight="1" x14ac:dyDescent="0.25">
      <c r="H269" s="44"/>
      <c r="I269" s="45"/>
      <c r="J269" s="45">
        <f>AVERAGE(K269:K271)</f>
        <v>2.7166666666666668</v>
      </c>
      <c r="K269" s="7">
        <v>2.69</v>
      </c>
      <c r="L269" s="46">
        <v>2</v>
      </c>
    </row>
    <row r="270" spans="8:14" ht="14.65" customHeight="1" x14ac:dyDescent="0.25">
      <c r="H270" s="44"/>
      <c r="I270" s="45"/>
      <c r="J270" s="45"/>
      <c r="K270" s="7">
        <v>2.69</v>
      </c>
      <c r="L270" s="46"/>
    </row>
    <row r="271" spans="8:14" ht="14.65" customHeight="1" x14ac:dyDescent="0.25">
      <c r="H271" s="44"/>
      <c r="I271" s="45"/>
      <c r="J271" s="45"/>
      <c r="K271" s="7">
        <v>2.77</v>
      </c>
      <c r="L271" s="46"/>
    </row>
    <row r="272" spans="8:14" ht="14.65" customHeight="1" x14ac:dyDescent="0.25">
      <c r="H272" s="44"/>
      <c r="I272" s="45"/>
      <c r="J272" s="45">
        <f>AVERAGE(K272:K274)</f>
        <v>2.686666666666667</v>
      </c>
      <c r="K272" s="6">
        <v>2.73</v>
      </c>
      <c r="L272" s="46">
        <v>3</v>
      </c>
    </row>
    <row r="273" spans="8:14" ht="14.65" customHeight="1" x14ac:dyDescent="0.25">
      <c r="H273" s="44"/>
      <c r="I273" s="45"/>
      <c r="J273" s="45"/>
      <c r="K273" s="6">
        <v>2.68</v>
      </c>
      <c r="L273" s="46"/>
    </row>
    <row r="274" spans="8:14" ht="14.65" customHeight="1" x14ac:dyDescent="0.25">
      <c r="H274" s="44"/>
      <c r="I274" s="45"/>
      <c r="J274" s="45"/>
      <c r="K274" s="6">
        <v>2.65</v>
      </c>
      <c r="L274" s="46"/>
    </row>
    <row r="275" spans="8:14" ht="14.65" customHeight="1" x14ac:dyDescent="0.25">
      <c r="H275" s="44"/>
      <c r="I275" s="45"/>
      <c r="J275" s="45">
        <f>AVERAGE(K275:K277)</f>
        <v>2.66</v>
      </c>
      <c r="K275" s="7">
        <v>2.67</v>
      </c>
      <c r="L275" s="46">
        <v>4</v>
      </c>
    </row>
    <row r="276" spans="8:14" ht="14.65" customHeight="1" x14ac:dyDescent="0.25">
      <c r="H276" s="44"/>
      <c r="I276" s="45"/>
      <c r="J276" s="45"/>
      <c r="K276" s="7">
        <v>2.63</v>
      </c>
      <c r="L276" s="46"/>
    </row>
    <row r="277" spans="8:14" ht="14.65" customHeight="1" x14ac:dyDescent="0.25">
      <c r="H277" s="44"/>
      <c r="I277" s="45"/>
      <c r="J277" s="45"/>
      <c r="K277" s="7">
        <v>2.68</v>
      </c>
      <c r="L277" s="46"/>
    </row>
    <row r="278" spans="8:14" ht="14.65" customHeight="1" x14ac:dyDescent="0.25">
      <c r="H278" s="44"/>
      <c r="I278" s="45"/>
      <c r="J278" s="45">
        <f>AVERAGE(K278:K280)</f>
        <v>2.6633333333333336</v>
      </c>
      <c r="K278" s="6">
        <v>2.65</v>
      </c>
      <c r="L278" s="46">
        <v>5</v>
      </c>
    </row>
    <row r="279" spans="8:14" ht="14.65" customHeight="1" x14ac:dyDescent="0.25">
      <c r="H279" s="44"/>
      <c r="I279" s="45"/>
      <c r="J279" s="45"/>
      <c r="K279" s="6">
        <v>2.68</v>
      </c>
      <c r="L279" s="46"/>
    </row>
    <row r="280" spans="8:14" ht="14.65" customHeight="1" x14ac:dyDescent="0.25">
      <c r="H280" s="44"/>
      <c r="I280" s="45"/>
      <c r="J280" s="45"/>
      <c r="K280" s="6">
        <v>2.66</v>
      </c>
      <c r="L280" s="46"/>
    </row>
    <row r="281" spans="8:14" ht="14.65" customHeight="1" x14ac:dyDescent="0.25">
      <c r="H281" s="44"/>
      <c r="I281" s="45"/>
      <c r="J281" s="45">
        <f>AVERAGE(K281:K283)</f>
        <v>2.6533333333333333</v>
      </c>
      <c r="K281" s="7">
        <v>2.63</v>
      </c>
      <c r="L281" s="46">
        <v>6</v>
      </c>
    </row>
    <row r="282" spans="8:14" ht="14.65" customHeight="1" x14ac:dyDescent="0.25">
      <c r="H282" s="44"/>
      <c r="I282" s="45"/>
      <c r="J282" s="45"/>
      <c r="K282" s="7">
        <v>2.66</v>
      </c>
      <c r="L282" s="46"/>
    </row>
    <row r="283" spans="8:14" ht="14.65" customHeight="1" x14ac:dyDescent="0.25">
      <c r="H283" s="44"/>
      <c r="I283" s="45"/>
      <c r="J283" s="45"/>
      <c r="K283" s="7">
        <v>2.67</v>
      </c>
      <c r="L283" s="46"/>
      <c r="M283" s="12" t="s">
        <v>25</v>
      </c>
      <c r="N283" s="12" t="s">
        <v>26</v>
      </c>
    </row>
    <row r="284" spans="8:14" ht="14.65" customHeight="1" x14ac:dyDescent="0.25">
      <c r="H284" s="44"/>
      <c r="I284" s="45"/>
      <c r="J284" s="45">
        <f>AVERAGE(K284:K286)</f>
        <v>2.5533333333333332</v>
      </c>
      <c r="K284" s="6">
        <v>2.5299999999999998</v>
      </c>
      <c r="L284" s="46">
        <v>7</v>
      </c>
      <c r="M284" s="48"/>
      <c r="N284" s="47"/>
    </row>
    <row r="285" spans="8:14" ht="14.65" customHeight="1" x14ac:dyDescent="0.25">
      <c r="H285" s="44"/>
      <c r="I285" s="45"/>
      <c r="J285" s="45"/>
      <c r="K285" s="6">
        <v>2.56</v>
      </c>
      <c r="L285" s="46"/>
      <c r="M285" s="48"/>
      <c r="N285" s="47"/>
    </row>
    <row r="286" spans="8:14" ht="14.65" customHeight="1" x14ac:dyDescent="0.25">
      <c r="H286" s="44"/>
      <c r="I286" s="45"/>
      <c r="J286" s="45"/>
      <c r="K286" s="6">
        <v>2.57</v>
      </c>
      <c r="L286" s="46"/>
      <c r="M286" s="48"/>
      <c r="N286" s="47"/>
    </row>
    <row r="287" spans="8:14" ht="14.65" customHeight="1" x14ac:dyDescent="0.25">
      <c r="H287" s="44"/>
      <c r="I287" s="45"/>
      <c r="J287" s="45">
        <f>AVERAGE(K287:K289)</f>
        <v>2.5233333333333334</v>
      </c>
      <c r="K287" s="7">
        <v>2.54</v>
      </c>
      <c r="L287" s="46">
        <v>8</v>
      </c>
      <c r="M287" s="49"/>
      <c r="N287" s="47"/>
    </row>
    <row r="288" spans="8:14" ht="14.65" customHeight="1" x14ac:dyDescent="0.25">
      <c r="H288" s="44"/>
      <c r="I288" s="45"/>
      <c r="J288" s="45"/>
      <c r="K288" s="7">
        <v>2.58</v>
      </c>
      <c r="L288" s="46"/>
      <c r="M288" s="49"/>
      <c r="N288" s="47"/>
    </row>
    <row r="289" spans="8:14" ht="14.65" customHeight="1" x14ac:dyDescent="0.25">
      <c r="H289" s="44"/>
      <c r="I289" s="45"/>
      <c r="J289" s="45"/>
      <c r="K289" s="7">
        <v>2.4500000000000002</v>
      </c>
      <c r="L289" s="46"/>
      <c r="M289" s="49"/>
      <c r="N289" s="47"/>
    </row>
    <row r="290" spans="8:14" ht="14.65" customHeight="1" x14ac:dyDescent="0.25">
      <c r="H290" s="44">
        <v>13</v>
      </c>
      <c r="I290" s="45">
        <f>AVERAGE(K290:K313)</f>
        <v>2.8604166666666657</v>
      </c>
      <c r="J290" s="45">
        <f>AVERAGE(K290:K292)</f>
        <v>2.6666666666666665</v>
      </c>
      <c r="K290" s="6">
        <v>2.66</v>
      </c>
      <c r="L290" s="46">
        <v>1</v>
      </c>
    </row>
    <row r="291" spans="8:14" ht="14.65" customHeight="1" x14ac:dyDescent="0.25">
      <c r="H291" s="44"/>
      <c r="I291" s="45"/>
      <c r="J291" s="45"/>
      <c r="K291" s="6">
        <v>2.65</v>
      </c>
      <c r="L291" s="46"/>
    </row>
    <row r="292" spans="8:14" ht="14.65" customHeight="1" x14ac:dyDescent="0.25">
      <c r="H292" s="44"/>
      <c r="I292" s="45"/>
      <c r="J292" s="45"/>
      <c r="K292" s="6">
        <v>2.69</v>
      </c>
      <c r="L292" s="46"/>
    </row>
    <row r="293" spans="8:14" ht="14.65" customHeight="1" x14ac:dyDescent="0.25">
      <c r="H293" s="44"/>
      <c r="I293" s="45"/>
      <c r="J293" s="45">
        <f>AVERAGE(K293:K295)</f>
        <v>2.6666666666666665</v>
      </c>
      <c r="K293" s="7">
        <v>2.67</v>
      </c>
      <c r="L293" s="46">
        <v>2</v>
      </c>
    </row>
    <row r="294" spans="8:14" ht="14.65" customHeight="1" x14ac:dyDescent="0.25">
      <c r="H294" s="44"/>
      <c r="I294" s="45"/>
      <c r="J294" s="45"/>
      <c r="K294" s="7">
        <v>2.63</v>
      </c>
      <c r="L294" s="46"/>
    </row>
    <row r="295" spans="8:14" ht="14.65" customHeight="1" x14ac:dyDescent="0.25">
      <c r="H295" s="44"/>
      <c r="I295" s="45"/>
      <c r="J295" s="45"/>
      <c r="K295" s="7">
        <v>2.7</v>
      </c>
      <c r="L295" s="46"/>
    </row>
    <row r="296" spans="8:14" ht="14.65" customHeight="1" x14ac:dyDescent="0.25">
      <c r="H296" s="44"/>
      <c r="I296" s="45"/>
      <c r="J296" s="45">
        <f>AVERAGE(K296:K298)</f>
        <v>2.6966666666666668</v>
      </c>
      <c r="K296" s="6">
        <v>2.67</v>
      </c>
      <c r="L296" s="46">
        <v>3</v>
      </c>
    </row>
    <row r="297" spans="8:14" ht="14.65" customHeight="1" x14ac:dyDescent="0.25">
      <c r="H297" s="44"/>
      <c r="I297" s="45"/>
      <c r="J297" s="45"/>
      <c r="K297" s="6">
        <v>2.7</v>
      </c>
      <c r="L297" s="46"/>
    </row>
    <row r="298" spans="8:14" ht="14.65" customHeight="1" x14ac:dyDescent="0.25">
      <c r="H298" s="44"/>
      <c r="I298" s="45"/>
      <c r="J298" s="45"/>
      <c r="K298" s="6">
        <v>2.72</v>
      </c>
      <c r="L298" s="46"/>
    </row>
    <row r="299" spans="8:14" ht="14.65" customHeight="1" x14ac:dyDescent="0.25">
      <c r="H299" s="44"/>
      <c r="I299" s="45"/>
      <c r="J299" s="45">
        <f>AVERAGE(K299:K301)</f>
        <v>4.3966666666666674</v>
      </c>
      <c r="K299" s="7">
        <v>2.77</v>
      </c>
      <c r="L299" s="46">
        <v>4</v>
      </c>
    </row>
    <row r="300" spans="8:14" ht="14.65" customHeight="1" x14ac:dyDescent="0.25">
      <c r="H300" s="44"/>
      <c r="I300" s="45"/>
      <c r="J300" s="45"/>
      <c r="K300" s="7">
        <v>7.69</v>
      </c>
      <c r="L300" s="46"/>
    </row>
    <row r="301" spans="8:14" ht="14.65" customHeight="1" x14ac:dyDescent="0.25">
      <c r="H301" s="44"/>
      <c r="I301" s="45"/>
      <c r="J301" s="45"/>
      <c r="K301" s="7">
        <v>2.73</v>
      </c>
      <c r="L301" s="46"/>
    </row>
    <row r="302" spans="8:14" ht="14.65" customHeight="1" x14ac:dyDescent="0.25">
      <c r="H302" s="44"/>
      <c r="I302" s="45"/>
      <c r="J302" s="45">
        <f>AVERAGE(K302:K304)</f>
        <v>2.6999999999999997</v>
      </c>
      <c r="K302" s="6">
        <v>2.75</v>
      </c>
      <c r="L302" s="46">
        <v>5</v>
      </c>
    </row>
    <row r="303" spans="8:14" ht="14.65" customHeight="1" x14ac:dyDescent="0.25">
      <c r="H303" s="44"/>
      <c r="I303" s="45"/>
      <c r="J303" s="45"/>
      <c r="K303" s="6">
        <v>2.66</v>
      </c>
      <c r="L303" s="46"/>
    </row>
    <row r="304" spans="8:14" ht="14.65" customHeight="1" x14ac:dyDescent="0.25">
      <c r="H304" s="44"/>
      <c r="I304" s="45"/>
      <c r="J304" s="45"/>
      <c r="K304" s="6">
        <v>2.69</v>
      </c>
      <c r="L304" s="46"/>
    </row>
    <row r="305" spans="8:14" ht="14.65" customHeight="1" x14ac:dyDescent="0.25">
      <c r="H305" s="44"/>
      <c r="I305" s="45"/>
      <c r="J305" s="45">
        <f>AVERAGE(K305:K307)</f>
        <v>2.6700000000000004</v>
      </c>
      <c r="K305" s="7">
        <v>2.72</v>
      </c>
      <c r="L305" s="46">
        <v>6</v>
      </c>
    </row>
    <row r="306" spans="8:14" ht="14.65" customHeight="1" x14ac:dyDescent="0.25">
      <c r="H306" s="44"/>
      <c r="I306" s="45"/>
      <c r="J306" s="45"/>
      <c r="K306" s="7">
        <v>2.66</v>
      </c>
      <c r="L306" s="46"/>
    </row>
    <row r="307" spans="8:14" ht="14.65" customHeight="1" x14ac:dyDescent="0.25">
      <c r="H307" s="44"/>
      <c r="I307" s="45"/>
      <c r="J307" s="45"/>
      <c r="K307" s="7">
        <v>2.63</v>
      </c>
      <c r="L307" s="46"/>
      <c r="M307" s="12" t="s">
        <v>25</v>
      </c>
      <c r="N307" s="12" t="s">
        <v>26</v>
      </c>
    </row>
    <row r="308" spans="8:14" ht="14.65" customHeight="1" x14ac:dyDescent="0.25">
      <c r="H308" s="44"/>
      <c r="I308" s="45"/>
      <c r="J308" s="45">
        <f>AVERAGE(K308:K310)</f>
        <v>2.54</v>
      </c>
      <c r="K308" s="6">
        <v>2.5099999999999998</v>
      </c>
      <c r="L308" s="46">
        <v>7</v>
      </c>
      <c r="M308" s="48"/>
      <c r="N308" s="47"/>
    </row>
    <row r="309" spans="8:14" ht="14.65" customHeight="1" x14ac:dyDescent="0.25">
      <c r="H309" s="44"/>
      <c r="I309" s="45"/>
      <c r="J309" s="45"/>
      <c r="K309" s="6">
        <v>2.57</v>
      </c>
      <c r="L309" s="46"/>
      <c r="M309" s="48"/>
      <c r="N309" s="47"/>
    </row>
    <row r="310" spans="8:14" ht="14.65" customHeight="1" x14ac:dyDescent="0.25">
      <c r="H310" s="44"/>
      <c r="I310" s="45"/>
      <c r="J310" s="45"/>
      <c r="K310" s="6">
        <v>2.54</v>
      </c>
      <c r="L310" s="46"/>
      <c r="M310" s="48"/>
      <c r="N310" s="47"/>
    </row>
    <row r="311" spans="8:14" ht="14.65" customHeight="1" x14ac:dyDescent="0.25">
      <c r="H311" s="44"/>
      <c r="I311" s="45"/>
      <c r="J311" s="45">
        <f>AVERAGE(K311:K313)</f>
        <v>2.5466666666666664</v>
      </c>
      <c r="K311" s="7">
        <v>2.5499999999999998</v>
      </c>
      <c r="L311" s="46">
        <v>8</v>
      </c>
      <c r="M311" s="49"/>
      <c r="N311" s="47"/>
    </row>
    <row r="312" spans="8:14" ht="14.65" customHeight="1" x14ac:dyDescent="0.25">
      <c r="H312" s="44"/>
      <c r="I312" s="45"/>
      <c r="J312" s="45"/>
      <c r="K312" s="7">
        <v>2.57</v>
      </c>
      <c r="L312" s="46"/>
      <c r="M312" s="49"/>
      <c r="N312" s="47"/>
    </row>
    <row r="313" spans="8:14" ht="14.65" customHeight="1" x14ac:dyDescent="0.25">
      <c r="H313" s="44"/>
      <c r="I313" s="45"/>
      <c r="J313" s="45"/>
      <c r="K313" s="7">
        <v>2.52</v>
      </c>
      <c r="L313" s="46"/>
      <c r="M313" s="49"/>
      <c r="N313" s="47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List1</vt:lpstr>
      <vt:lpstr>Roughness</vt:lpstr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2024-01-08T23:07:53Z</dcterms:modified>
</cp:coreProperties>
</file>