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W\Project Management_Assignment_01\"/>
    </mc:Choice>
  </mc:AlternateContent>
  <bookViews>
    <workbookView xWindow="0" yWindow="0" windowWidth="20490" windowHeight="7755" activeTab="2"/>
  </bookViews>
  <sheets>
    <sheet name="Sheet1" sheetId="1" r:id="rId1"/>
    <sheet name="PM Guide" sheetId="2" r:id="rId2"/>
    <sheet name="W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3" l="1"/>
  <c r="J27" i="3"/>
  <c r="J26" i="3"/>
  <c r="J24" i="3"/>
  <c r="J22" i="3"/>
  <c r="J21" i="3"/>
  <c r="J20" i="3"/>
  <c r="J18" i="3"/>
  <c r="J17" i="3"/>
  <c r="J14" i="3"/>
  <c r="J13" i="3"/>
  <c r="J12" i="3"/>
  <c r="J11" i="3"/>
  <c r="J10" i="3"/>
  <c r="J9" i="3"/>
  <c r="J8" i="3"/>
  <c r="J7" i="3"/>
  <c r="J6" i="3"/>
  <c r="J5" i="3"/>
  <c r="D28" i="3"/>
  <c r="D25" i="3"/>
  <c r="D23" i="3"/>
  <c r="D19" i="3"/>
  <c r="D16" i="3"/>
  <c r="D15" i="3" s="1"/>
  <c r="D4" i="3"/>
  <c r="D3" i="3" s="1"/>
  <c r="G30" i="3"/>
  <c r="G23" i="3"/>
  <c r="G28" i="3"/>
  <c r="G25" i="3"/>
  <c r="G19" i="3"/>
  <c r="G16" i="3"/>
  <c r="G4" i="3"/>
  <c r="G3" i="3" s="1"/>
  <c r="J33" i="3" l="1"/>
  <c r="J34" i="3" s="1"/>
  <c r="E27" i="3" s="1"/>
  <c r="F27" i="3" s="1"/>
  <c r="D30" i="3"/>
  <c r="G15" i="3"/>
  <c r="E5" i="3" l="1"/>
  <c r="F5" i="3" s="1"/>
  <c r="E14" i="3"/>
  <c r="F14" i="3" s="1"/>
  <c r="E29" i="3"/>
  <c r="F29" i="3" s="1"/>
  <c r="F28" i="3" s="1"/>
  <c r="E17" i="3"/>
  <c r="F17" i="3" s="1"/>
  <c r="E26" i="3"/>
  <c r="F26" i="3" s="1"/>
  <c r="F25" i="3" s="1"/>
  <c r="E10" i="3"/>
  <c r="F10" i="3" s="1"/>
  <c r="E18" i="3"/>
  <c r="F18" i="3" s="1"/>
  <c r="E13" i="3"/>
  <c r="F13" i="3" s="1"/>
  <c r="E9" i="3"/>
  <c r="F9" i="3" s="1"/>
  <c r="E20" i="3"/>
  <c r="F20" i="3" s="1"/>
  <c r="E6" i="3"/>
  <c r="F6" i="3" s="1"/>
  <c r="E7" i="3"/>
  <c r="F7" i="3" s="1"/>
  <c r="E8" i="3"/>
  <c r="F8" i="3" s="1"/>
  <c r="E11" i="3"/>
  <c r="F11" i="3" s="1"/>
  <c r="E22" i="3"/>
  <c r="F22" i="3" s="1"/>
  <c r="E12" i="3"/>
  <c r="F12" i="3" s="1"/>
  <c r="E24" i="3"/>
  <c r="F24" i="3" s="1"/>
  <c r="F23" i="3" s="1"/>
  <c r="E21" i="3"/>
  <c r="F21" i="3" s="1"/>
  <c r="E28" i="3"/>
  <c r="E25" i="3" l="1"/>
  <c r="F19" i="3"/>
  <c r="F4" i="3"/>
  <c r="F3" i="3" s="1"/>
  <c r="E19" i="3"/>
  <c r="E23" i="3"/>
  <c r="E4" i="3"/>
  <c r="E3" i="3" s="1"/>
  <c r="F16" i="3"/>
  <c r="E16" i="3"/>
  <c r="F15" i="3" l="1"/>
  <c r="E15" i="3"/>
  <c r="E30" i="3" s="1"/>
</calcChain>
</file>

<file path=xl/sharedStrings.xml><?xml version="1.0" encoding="utf-8"?>
<sst xmlns="http://schemas.openxmlformats.org/spreadsheetml/2006/main" count="256" uniqueCount="164">
  <si>
    <t>Initiative Activities</t>
  </si>
  <si>
    <t>Research</t>
  </si>
  <si>
    <t>Planning</t>
  </si>
  <si>
    <t>Executing</t>
  </si>
  <si>
    <t>Monitoring &amp; Control</t>
  </si>
  <si>
    <t>Closing</t>
  </si>
  <si>
    <t>Basic design</t>
  </si>
  <si>
    <t>Scheduling</t>
  </si>
  <si>
    <t>Study</t>
  </si>
  <si>
    <t>Identifying subjects (SOW)</t>
  </si>
  <si>
    <t>Prepare Time Schedule</t>
  </si>
  <si>
    <t>Brain storm</t>
  </si>
  <si>
    <t>Divide Works (WBS)</t>
  </si>
  <si>
    <t>Identify Resources</t>
  </si>
  <si>
    <t>Assign Resources</t>
  </si>
  <si>
    <t>Execute the Task steps</t>
  </si>
  <si>
    <t>Identify Critical path</t>
  </si>
  <si>
    <t>Identify Risks</t>
  </si>
  <si>
    <t>Identifying detailed contents (Scope Of Work)</t>
  </si>
  <si>
    <t>Integration Management</t>
  </si>
  <si>
    <t>Stakeholder Management</t>
  </si>
  <si>
    <t>1.10</t>
  </si>
  <si>
    <t>A</t>
  </si>
  <si>
    <t>B</t>
  </si>
  <si>
    <t>C</t>
  </si>
  <si>
    <t>D</t>
  </si>
  <si>
    <t>E</t>
  </si>
  <si>
    <t>F</t>
  </si>
  <si>
    <t>1</t>
  </si>
  <si>
    <t>1.1</t>
  </si>
  <si>
    <t>1.2</t>
  </si>
  <si>
    <t>10</t>
  </si>
  <si>
    <t>10.1</t>
  </si>
  <si>
    <t>A.1</t>
  </si>
  <si>
    <t>A.10</t>
  </si>
  <si>
    <t>A.10.1</t>
  </si>
  <si>
    <t>A.1.1</t>
  </si>
  <si>
    <t>A.1.2</t>
  </si>
  <si>
    <t>A.1.3</t>
  </si>
  <si>
    <t>A.1.4</t>
  </si>
  <si>
    <t>A.1.5</t>
  </si>
  <si>
    <t>Develop Project Charter</t>
  </si>
  <si>
    <t>Identify Stakeholder</t>
  </si>
  <si>
    <t>Planning Activities</t>
  </si>
  <si>
    <t>Develop Project Management Plan</t>
  </si>
  <si>
    <t>2</t>
  </si>
  <si>
    <t>2.1</t>
  </si>
  <si>
    <t>Plan Scope Management</t>
  </si>
  <si>
    <t>2.2</t>
  </si>
  <si>
    <t>Collect Requirements</t>
  </si>
  <si>
    <t>Define Scope</t>
  </si>
  <si>
    <t>Create WBS</t>
  </si>
  <si>
    <t>2.3</t>
  </si>
  <si>
    <t>2.4</t>
  </si>
  <si>
    <t>3</t>
  </si>
  <si>
    <t>3.1</t>
  </si>
  <si>
    <t>3.2</t>
  </si>
  <si>
    <t>Plan Schedule Management</t>
  </si>
  <si>
    <t>Define Activities</t>
  </si>
  <si>
    <t>Sequence Activities</t>
  </si>
  <si>
    <t>Estimate Activity Durations</t>
  </si>
  <si>
    <t>Develop Schedule</t>
  </si>
  <si>
    <t>3.3</t>
  </si>
  <si>
    <t>3.4</t>
  </si>
  <si>
    <t>3.5</t>
  </si>
  <si>
    <t>4</t>
  </si>
  <si>
    <t>4.1</t>
  </si>
  <si>
    <t>Plan Cost Management</t>
  </si>
  <si>
    <t>4.2</t>
  </si>
  <si>
    <t>Estimate Cost</t>
  </si>
  <si>
    <t>4.3</t>
  </si>
  <si>
    <t>Determine Budget</t>
  </si>
  <si>
    <t>5</t>
  </si>
  <si>
    <t>Plan Quality Management</t>
  </si>
  <si>
    <t>5.1</t>
  </si>
  <si>
    <t>6</t>
  </si>
  <si>
    <t>6.1</t>
  </si>
  <si>
    <t>Plan Resource Management</t>
  </si>
  <si>
    <t>Estimate Activity Resources</t>
  </si>
  <si>
    <t>6.2</t>
  </si>
  <si>
    <t>7</t>
  </si>
  <si>
    <t>7.1</t>
  </si>
  <si>
    <t>Plan Communication Management</t>
  </si>
  <si>
    <t>Plan Risk Management</t>
  </si>
  <si>
    <t>Identify Risk</t>
  </si>
  <si>
    <t>Perform Qualitative Risk Analysis</t>
  </si>
  <si>
    <t>Plan Risk Responses</t>
  </si>
  <si>
    <t>8</t>
  </si>
  <si>
    <t>8.1</t>
  </si>
  <si>
    <t>8.2</t>
  </si>
  <si>
    <t>8.3</t>
  </si>
  <si>
    <t>8.4</t>
  </si>
  <si>
    <t>9</t>
  </si>
  <si>
    <t>9.1</t>
  </si>
  <si>
    <t>Plan Procurement Management</t>
  </si>
  <si>
    <t>Plan Stakeholder Engagement</t>
  </si>
  <si>
    <t>Scope Management</t>
  </si>
  <si>
    <t>Schedule Management</t>
  </si>
  <si>
    <t>Cost Management</t>
  </si>
  <si>
    <t>Quality Management</t>
  </si>
  <si>
    <t>Resource Management</t>
  </si>
  <si>
    <t>Communication Management</t>
  </si>
  <si>
    <t>Risk Management</t>
  </si>
  <si>
    <t>Procurement Management</t>
  </si>
  <si>
    <t>Direct and Manage work</t>
  </si>
  <si>
    <t>Manage Project Knowledge</t>
  </si>
  <si>
    <t>Manage Quality</t>
  </si>
  <si>
    <t xml:space="preserve">Acquire Resources </t>
  </si>
  <si>
    <t>Develop Team</t>
  </si>
  <si>
    <t>6.3</t>
  </si>
  <si>
    <t>Manage Team</t>
  </si>
  <si>
    <t>Manage Communications</t>
  </si>
  <si>
    <t>Implement Risk Responses</t>
  </si>
  <si>
    <t>Conduct Procurements</t>
  </si>
  <si>
    <t>Manage Stakeholder Engagement</t>
  </si>
  <si>
    <t>Monitoring and Control</t>
  </si>
  <si>
    <t>Monitor and Control Project Work</t>
  </si>
  <si>
    <t>Perform Integrated Change Control</t>
  </si>
  <si>
    <t>Validate Scope</t>
  </si>
  <si>
    <t>Control Scope</t>
  </si>
  <si>
    <t>Control Schedule</t>
  </si>
  <si>
    <t>Control Costs</t>
  </si>
  <si>
    <t>Control Quality</t>
  </si>
  <si>
    <t>Control Resources</t>
  </si>
  <si>
    <t>Monitor Communication</t>
  </si>
  <si>
    <t>Monitor Risks</t>
  </si>
  <si>
    <t>Control Procurements</t>
  </si>
  <si>
    <t>Monitor Stakeholder Engagement</t>
  </si>
  <si>
    <t>Close Project</t>
  </si>
  <si>
    <t>QA</t>
  </si>
  <si>
    <t>Powerpoint</t>
  </si>
  <si>
    <t>Narration</t>
  </si>
  <si>
    <t>Types of Audiences</t>
  </si>
  <si>
    <t>Communication Plans</t>
  </si>
  <si>
    <t>Communication Design</t>
  </si>
  <si>
    <t>Two way Communications</t>
  </si>
  <si>
    <t>One Way Communications</t>
  </si>
  <si>
    <t>Presentation and meetings</t>
  </si>
  <si>
    <t>Preface</t>
  </si>
  <si>
    <t>Conclusion</t>
  </si>
  <si>
    <t>WBS</t>
  </si>
  <si>
    <t>ENGINEERING</t>
  </si>
  <si>
    <t>Graphics Design</t>
  </si>
  <si>
    <t>PROCUREMENT &amp; CONSTRUCTION</t>
  </si>
  <si>
    <t>Design of Scenario</t>
  </si>
  <si>
    <t>Structure</t>
  </si>
  <si>
    <t>Transitions</t>
  </si>
  <si>
    <t>Generation</t>
  </si>
  <si>
    <t>Voice generation</t>
  </si>
  <si>
    <t>Production</t>
  </si>
  <si>
    <t>Synching Slides to Narrations</t>
  </si>
  <si>
    <t>Formal &amp; Informal</t>
  </si>
  <si>
    <t>Messages</t>
  </si>
  <si>
    <t>Content</t>
  </si>
  <si>
    <t>Static Pictures</t>
  </si>
  <si>
    <t>Quality standards</t>
  </si>
  <si>
    <t>Weight (%)</t>
  </si>
  <si>
    <t>Progress (%)</t>
  </si>
  <si>
    <t>Cost (£)</t>
  </si>
  <si>
    <t>Total</t>
  </si>
  <si>
    <t>Estimated
time (day)</t>
  </si>
  <si>
    <t>Coeff</t>
  </si>
  <si>
    <t>Sum</t>
  </si>
  <si>
    <t>Graphic Gifs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</si>
</sst>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J11" sqref="J11"/>
    </sheetView>
  </sheetViews>
  <sheetFormatPr defaultRowHeight="15" outlineLevelRow="2" x14ac:dyDescent="0.25"/>
  <cols>
    <col min="1" max="1" width="6.42578125" style="2" customWidth="1"/>
    <col min="2" max="2" width="38.7109375" style="1" bestFit="1" customWidth="1"/>
  </cols>
  <sheetData>
    <row r="2" spans="1:2" ht="15.75" x14ac:dyDescent="0.25">
      <c r="A2" s="4" t="s">
        <v>22</v>
      </c>
      <c r="B2" s="3" t="s">
        <v>0</v>
      </c>
    </row>
    <row r="3" spans="1:2" ht="15.75" outlineLevel="1" x14ac:dyDescent="0.25">
      <c r="A3" s="4" t="s">
        <v>33</v>
      </c>
      <c r="B3" s="2" t="s">
        <v>19</v>
      </c>
    </row>
    <row r="4" spans="1:2" outlineLevel="2" x14ac:dyDescent="0.25">
      <c r="A4" s="5" t="s">
        <v>36</v>
      </c>
      <c r="B4" s="1" t="s">
        <v>1</v>
      </c>
    </row>
    <row r="5" spans="1:2" outlineLevel="2" x14ac:dyDescent="0.25">
      <c r="A5" s="5" t="s">
        <v>37</v>
      </c>
      <c r="B5" s="1" t="s">
        <v>8</v>
      </c>
    </row>
    <row r="6" spans="1:2" outlineLevel="2" x14ac:dyDescent="0.25">
      <c r="A6" s="5" t="s">
        <v>38</v>
      </c>
      <c r="B6" s="1" t="s">
        <v>9</v>
      </c>
    </row>
    <row r="7" spans="1:2" outlineLevel="2" x14ac:dyDescent="0.25">
      <c r="A7" s="5" t="s">
        <v>39</v>
      </c>
      <c r="B7" s="1" t="s">
        <v>11</v>
      </c>
    </row>
    <row r="8" spans="1:2" outlineLevel="2" x14ac:dyDescent="0.25">
      <c r="A8" s="5" t="s">
        <v>40</v>
      </c>
      <c r="B8" s="1" t="s">
        <v>6</v>
      </c>
    </row>
    <row r="9" spans="1:2" ht="15.75" outlineLevel="1" x14ac:dyDescent="0.25">
      <c r="A9" s="4" t="s">
        <v>34</v>
      </c>
      <c r="B9" s="2" t="s">
        <v>20</v>
      </c>
    </row>
    <row r="10" spans="1:2" outlineLevel="2" x14ac:dyDescent="0.25">
      <c r="A10" s="5" t="s">
        <v>35</v>
      </c>
      <c r="B10" s="1" t="s">
        <v>1</v>
      </c>
    </row>
    <row r="11" spans="1:2" ht="15.75" x14ac:dyDescent="0.25">
      <c r="A11" s="3" t="s">
        <v>23</v>
      </c>
      <c r="B11" s="3" t="s">
        <v>2</v>
      </c>
    </row>
    <row r="12" spans="1:2" x14ac:dyDescent="0.25">
      <c r="A12" s="1">
        <v>2.1</v>
      </c>
      <c r="B12" s="1" t="s">
        <v>18</v>
      </c>
    </row>
    <row r="13" spans="1:2" x14ac:dyDescent="0.25">
      <c r="A13" s="1">
        <v>2.2000000000000002</v>
      </c>
      <c r="B13" s="1" t="s">
        <v>12</v>
      </c>
    </row>
    <row r="14" spans="1:2" x14ac:dyDescent="0.25">
      <c r="A14" s="1">
        <v>2.2999999999999998</v>
      </c>
      <c r="B14" s="1" t="s">
        <v>13</v>
      </c>
    </row>
    <row r="15" spans="1:2" x14ac:dyDescent="0.25">
      <c r="A15" s="1">
        <v>2.4</v>
      </c>
      <c r="B15" s="1" t="s">
        <v>16</v>
      </c>
    </row>
    <row r="16" spans="1:2" x14ac:dyDescent="0.25">
      <c r="A16" s="1">
        <v>2.5</v>
      </c>
      <c r="B16" s="1" t="s">
        <v>17</v>
      </c>
    </row>
    <row r="17" spans="1:2" ht="15.75" x14ac:dyDescent="0.25">
      <c r="A17" s="3" t="s">
        <v>24</v>
      </c>
      <c r="B17" s="3" t="s">
        <v>7</v>
      </c>
    </row>
    <row r="18" spans="1:2" x14ac:dyDescent="0.25">
      <c r="A18" s="1">
        <v>3.1</v>
      </c>
      <c r="B18" s="1" t="s">
        <v>10</v>
      </c>
    </row>
    <row r="19" spans="1:2" x14ac:dyDescent="0.25">
      <c r="A19" s="1">
        <v>3.2</v>
      </c>
      <c r="B19" s="1" t="s">
        <v>14</v>
      </c>
    </row>
    <row r="20" spans="1:2" ht="15.75" x14ac:dyDescent="0.25">
      <c r="A20" s="3" t="s">
        <v>25</v>
      </c>
      <c r="B20" s="3" t="s">
        <v>3</v>
      </c>
    </row>
    <row r="21" spans="1:2" x14ac:dyDescent="0.25">
      <c r="A21" s="1">
        <v>4.0999999999999996</v>
      </c>
      <c r="B21" s="1" t="s">
        <v>15</v>
      </c>
    </row>
    <row r="23" spans="1:2" ht="15.75" x14ac:dyDescent="0.25">
      <c r="A23" s="3" t="s">
        <v>26</v>
      </c>
      <c r="B23" s="3" t="s">
        <v>4</v>
      </c>
    </row>
    <row r="25" spans="1:2" ht="15.75" x14ac:dyDescent="0.25">
      <c r="A25" s="3" t="s">
        <v>27</v>
      </c>
      <c r="B25" s="3" t="s">
        <v>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B86" sqref="B86"/>
    </sheetView>
  </sheetViews>
  <sheetFormatPr defaultRowHeight="15" outlineLevelRow="2" x14ac:dyDescent="0.25"/>
  <cols>
    <col min="1" max="1" width="5.28515625" style="5" customWidth="1"/>
    <col min="2" max="2" width="33.28515625" style="1" customWidth="1"/>
  </cols>
  <sheetData>
    <row r="1" spans="1:2" ht="16.5" thickBot="1" x14ac:dyDescent="0.3">
      <c r="A1" s="6" t="s">
        <v>22</v>
      </c>
      <c r="B1" s="7" t="s">
        <v>0</v>
      </c>
    </row>
    <row r="2" spans="1:2" hidden="1" outlineLevel="1" x14ac:dyDescent="0.25">
      <c r="A2" s="8">
        <v>1</v>
      </c>
      <c r="B2" s="9" t="s">
        <v>19</v>
      </c>
    </row>
    <row r="3" spans="1:2" hidden="1" outlineLevel="2" x14ac:dyDescent="0.25">
      <c r="A3" s="5">
        <v>1.1000000000000001</v>
      </c>
      <c r="B3" s="1" t="s">
        <v>41</v>
      </c>
    </row>
    <row r="4" spans="1:2" ht="15.75" hidden="1" outlineLevel="2" thickBot="1" x14ac:dyDescent="0.3">
      <c r="A4" s="5" t="s">
        <v>21</v>
      </c>
      <c r="B4" s="1" t="s">
        <v>42</v>
      </c>
    </row>
    <row r="5" spans="1:2" ht="16.5" collapsed="1" thickBot="1" x14ac:dyDescent="0.3">
      <c r="A5" s="6" t="s">
        <v>23</v>
      </c>
      <c r="B5" s="7" t="s">
        <v>43</v>
      </c>
    </row>
    <row r="6" spans="1:2" hidden="1" outlineLevel="1" x14ac:dyDescent="0.25">
      <c r="A6" s="8" t="s">
        <v>28</v>
      </c>
      <c r="B6" s="9" t="s">
        <v>19</v>
      </c>
    </row>
    <row r="7" spans="1:2" hidden="1" outlineLevel="2" x14ac:dyDescent="0.25">
      <c r="A7" s="5" t="s">
        <v>29</v>
      </c>
      <c r="B7" s="1" t="s">
        <v>44</v>
      </c>
    </row>
    <row r="8" spans="1:2" hidden="1" outlineLevel="1" x14ac:dyDescent="0.25">
      <c r="A8" s="8" t="s">
        <v>45</v>
      </c>
      <c r="B8" s="9" t="s">
        <v>96</v>
      </c>
    </row>
    <row r="9" spans="1:2" hidden="1" outlineLevel="2" x14ac:dyDescent="0.25">
      <c r="A9" s="5" t="s">
        <v>46</v>
      </c>
      <c r="B9" s="1" t="s">
        <v>47</v>
      </c>
    </row>
    <row r="10" spans="1:2" hidden="1" outlineLevel="2" x14ac:dyDescent="0.25">
      <c r="A10" s="5" t="s">
        <v>48</v>
      </c>
      <c r="B10" s="1" t="s">
        <v>49</v>
      </c>
    </row>
    <row r="11" spans="1:2" hidden="1" outlineLevel="2" x14ac:dyDescent="0.25">
      <c r="A11" s="5" t="s">
        <v>52</v>
      </c>
      <c r="B11" s="1" t="s">
        <v>50</v>
      </c>
    </row>
    <row r="12" spans="1:2" hidden="1" outlineLevel="2" x14ac:dyDescent="0.25">
      <c r="A12" s="5" t="s">
        <v>53</v>
      </c>
      <c r="B12" s="1" t="s">
        <v>51</v>
      </c>
    </row>
    <row r="13" spans="1:2" hidden="1" outlineLevel="1" x14ac:dyDescent="0.25">
      <c r="A13" s="8" t="s">
        <v>54</v>
      </c>
      <c r="B13" s="9" t="s">
        <v>97</v>
      </c>
    </row>
    <row r="14" spans="1:2" hidden="1" outlineLevel="2" x14ac:dyDescent="0.25">
      <c r="A14" s="5" t="s">
        <v>55</v>
      </c>
      <c r="B14" s="1" t="s">
        <v>57</v>
      </c>
    </row>
    <row r="15" spans="1:2" hidden="1" outlineLevel="2" x14ac:dyDescent="0.25">
      <c r="A15" s="5" t="s">
        <v>56</v>
      </c>
      <c r="B15" s="1" t="s">
        <v>58</v>
      </c>
    </row>
    <row r="16" spans="1:2" hidden="1" outlineLevel="2" x14ac:dyDescent="0.25">
      <c r="A16" s="5" t="s">
        <v>62</v>
      </c>
      <c r="B16" s="1" t="s">
        <v>59</v>
      </c>
    </row>
    <row r="17" spans="1:2" hidden="1" outlineLevel="2" x14ac:dyDescent="0.25">
      <c r="A17" s="5" t="s">
        <v>63</v>
      </c>
      <c r="B17" s="1" t="s">
        <v>60</v>
      </c>
    </row>
    <row r="18" spans="1:2" hidden="1" outlineLevel="2" x14ac:dyDescent="0.25">
      <c r="A18" s="5" t="s">
        <v>64</v>
      </c>
      <c r="B18" s="1" t="s">
        <v>61</v>
      </c>
    </row>
    <row r="19" spans="1:2" hidden="1" outlineLevel="1" x14ac:dyDescent="0.25">
      <c r="A19" s="8" t="s">
        <v>65</v>
      </c>
      <c r="B19" s="9" t="s">
        <v>98</v>
      </c>
    </row>
    <row r="20" spans="1:2" hidden="1" outlineLevel="2" x14ac:dyDescent="0.25">
      <c r="A20" s="5" t="s">
        <v>66</v>
      </c>
      <c r="B20" s="1" t="s">
        <v>67</v>
      </c>
    </row>
    <row r="21" spans="1:2" hidden="1" outlineLevel="2" x14ac:dyDescent="0.25">
      <c r="A21" s="5" t="s">
        <v>68</v>
      </c>
      <c r="B21" s="1" t="s">
        <v>69</v>
      </c>
    </row>
    <row r="22" spans="1:2" hidden="1" outlineLevel="2" x14ac:dyDescent="0.25">
      <c r="A22" s="5" t="s">
        <v>70</v>
      </c>
      <c r="B22" s="1" t="s">
        <v>71</v>
      </c>
    </row>
    <row r="23" spans="1:2" hidden="1" outlineLevel="1" x14ac:dyDescent="0.25">
      <c r="A23" s="8" t="s">
        <v>72</v>
      </c>
      <c r="B23" s="9" t="s">
        <v>99</v>
      </c>
    </row>
    <row r="24" spans="1:2" hidden="1" outlineLevel="2" x14ac:dyDescent="0.25">
      <c r="A24" s="5" t="s">
        <v>74</v>
      </c>
      <c r="B24" s="1" t="s">
        <v>73</v>
      </c>
    </row>
    <row r="25" spans="1:2" hidden="1" outlineLevel="1" x14ac:dyDescent="0.25">
      <c r="A25" s="8" t="s">
        <v>75</v>
      </c>
      <c r="B25" s="9" t="s">
        <v>100</v>
      </c>
    </row>
    <row r="26" spans="1:2" hidden="1" outlineLevel="2" x14ac:dyDescent="0.25">
      <c r="A26" s="5" t="s">
        <v>76</v>
      </c>
      <c r="B26" s="1" t="s">
        <v>77</v>
      </c>
    </row>
    <row r="27" spans="1:2" hidden="1" outlineLevel="2" x14ac:dyDescent="0.25">
      <c r="A27" s="5" t="s">
        <v>79</v>
      </c>
      <c r="B27" s="1" t="s">
        <v>78</v>
      </c>
    </row>
    <row r="28" spans="1:2" hidden="1" outlineLevel="1" x14ac:dyDescent="0.25">
      <c r="A28" s="8" t="s">
        <v>80</v>
      </c>
      <c r="B28" s="9" t="s">
        <v>101</v>
      </c>
    </row>
    <row r="29" spans="1:2" hidden="1" outlineLevel="2" x14ac:dyDescent="0.25">
      <c r="A29" s="5" t="s">
        <v>81</v>
      </c>
      <c r="B29" s="1" t="s">
        <v>82</v>
      </c>
    </row>
    <row r="30" spans="1:2" hidden="1" outlineLevel="1" x14ac:dyDescent="0.25">
      <c r="A30" s="8" t="s">
        <v>87</v>
      </c>
      <c r="B30" s="9" t="s">
        <v>102</v>
      </c>
    </row>
    <row r="31" spans="1:2" hidden="1" outlineLevel="2" x14ac:dyDescent="0.25">
      <c r="A31" s="5" t="s">
        <v>88</v>
      </c>
      <c r="B31" s="1" t="s">
        <v>83</v>
      </c>
    </row>
    <row r="32" spans="1:2" hidden="1" outlineLevel="2" x14ac:dyDescent="0.25">
      <c r="A32" s="5" t="s">
        <v>89</v>
      </c>
      <c r="B32" s="1" t="s">
        <v>84</v>
      </c>
    </row>
    <row r="33" spans="1:2" hidden="1" outlineLevel="2" x14ac:dyDescent="0.25">
      <c r="A33" s="5" t="s">
        <v>90</v>
      </c>
      <c r="B33" s="1" t="s">
        <v>85</v>
      </c>
    </row>
    <row r="34" spans="1:2" hidden="1" outlineLevel="2" x14ac:dyDescent="0.25">
      <c r="A34" s="5" t="s">
        <v>91</v>
      </c>
      <c r="B34" s="1" t="s">
        <v>86</v>
      </c>
    </row>
    <row r="35" spans="1:2" hidden="1" outlineLevel="1" x14ac:dyDescent="0.25">
      <c r="A35" s="8" t="s">
        <v>92</v>
      </c>
      <c r="B35" s="9" t="s">
        <v>103</v>
      </c>
    </row>
    <row r="36" spans="1:2" hidden="1" outlineLevel="2" x14ac:dyDescent="0.25">
      <c r="A36" s="5" t="s">
        <v>93</v>
      </c>
      <c r="B36" s="1" t="s">
        <v>94</v>
      </c>
    </row>
    <row r="37" spans="1:2" hidden="1" outlineLevel="1" x14ac:dyDescent="0.25">
      <c r="A37" s="8" t="s">
        <v>31</v>
      </c>
      <c r="B37" s="9" t="s">
        <v>20</v>
      </c>
    </row>
    <row r="38" spans="1:2" ht="15.75" hidden="1" outlineLevel="2" thickBot="1" x14ac:dyDescent="0.3">
      <c r="A38" s="5" t="s">
        <v>32</v>
      </c>
      <c r="B38" s="1" t="s">
        <v>95</v>
      </c>
    </row>
    <row r="39" spans="1:2" ht="16.5" collapsed="1" thickBot="1" x14ac:dyDescent="0.3">
      <c r="A39" s="6" t="s">
        <v>24</v>
      </c>
      <c r="B39" s="7" t="s">
        <v>3</v>
      </c>
    </row>
    <row r="40" spans="1:2" hidden="1" outlineLevel="1" collapsed="1" x14ac:dyDescent="0.25">
      <c r="A40" s="8" t="s">
        <v>28</v>
      </c>
      <c r="B40" s="9" t="s">
        <v>19</v>
      </c>
    </row>
    <row r="41" spans="1:2" hidden="1" outlineLevel="2" x14ac:dyDescent="0.25">
      <c r="A41" s="5" t="s">
        <v>29</v>
      </c>
      <c r="B41" s="1" t="s">
        <v>104</v>
      </c>
    </row>
    <row r="42" spans="1:2" hidden="1" outlineLevel="2" x14ac:dyDescent="0.25">
      <c r="A42" s="5" t="s">
        <v>30</v>
      </c>
      <c r="B42" s="1" t="s">
        <v>105</v>
      </c>
    </row>
    <row r="43" spans="1:2" hidden="1" outlineLevel="1" x14ac:dyDescent="0.25">
      <c r="A43" s="8" t="s">
        <v>72</v>
      </c>
      <c r="B43" s="9" t="s">
        <v>99</v>
      </c>
    </row>
    <row r="44" spans="1:2" hidden="1" outlineLevel="2" x14ac:dyDescent="0.25">
      <c r="A44" s="5" t="s">
        <v>74</v>
      </c>
      <c r="B44" s="1" t="s">
        <v>106</v>
      </c>
    </row>
    <row r="45" spans="1:2" hidden="1" outlineLevel="1" x14ac:dyDescent="0.25">
      <c r="A45" s="8" t="s">
        <v>75</v>
      </c>
      <c r="B45" s="9" t="s">
        <v>100</v>
      </c>
    </row>
    <row r="46" spans="1:2" hidden="1" outlineLevel="2" x14ac:dyDescent="0.25">
      <c r="A46" s="5" t="s">
        <v>76</v>
      </c>
      <c r="B46" s="1" t="s">
        <v>107</v>
      </c>
    </row>
    <row r="47" spans="1:2" hidden="1" outlineLevel="2" x14ac:dyDescent="0.25">
      <c r="A47" s="5" t="s">
        <v>79</v>
      </c>
      <c r="B47" s="1" t="s">
        <v>108</v>
      </c>
    </row>
    <row r="48" spans="1:2" hidden="1" outlineLevel="2" x14ac:dyDescent="0.25">
      <c r="A48" s="5" t="s">
        <v>109</v>
      </c>
      <c r="B48" s="1" t="s">
        <v>110</v>
      </c>
    </row>
    <row r="49" spans="1:2" hidden="1" outlineLevel="1" x14ac:dyDescent="0.25">
      <c r="A49" s="8" t="s">
        <v>80</v>
      </c>
      <c r="B49" s="9" t="s">
        <v>101</v>
      </c>
    </row>
    <row r="50" spans="1:2" hidden="1" outlineLevel="2" x14ac:dyDescent="0.25">
      <c r="A50" s="5" t="s">
        <v>81</v>
      </c>
      <c r="B50" s="1" t="s">
        <v>111</v>
      </c>
    </row>
    <row r="51" spans="1:2" hidden="1" outlineLevel="1" x14ac:dyDescent="0.25">
      <c r="A51" s="8" t="s">
        <v>87</v>
      </c>
      <c r="B51" s="9" t="s">
        <v>102</v>
      </c>
    </row>
    <row r="52" spans="1:2" hidden="1" outlineLevel="2" x14ac:dyDescent="0.25">
      <c r="A52" s="5" t="s">
        <v>88</v>
      </c>
      <c r="B52" s="1" t="s">
        <v>112</v>
      </c>
    </row>
    <row r="53" spans="1:2" hidden="1" outlineLevel="1" x14ac:dyDescent="0.25">
      <c r="A53" s="8" t="s">
        <v>92</v>
      </c>
      <c r="B53" s="9" t="s">
        <v>103</v>
      </c>
    </row>
    <row r="54" spans="1:2" hidden="1" outlineLevel="2" x14ac:dyDescent="0.25">
      <c r="A54" s="5" t="s">
        <v>93</v>
      </c>
      <c r="B54" s="1" t="s">
        <v>113</v>
      </c>
    </row>
    <row r="55" spans="1:2" hidden="1" outlineLevel="1" x14ac:dyDescent="0.25">
      <c r="A55" s="8" t="s">
        <v>31</v>
      </c>
      <c r="B55" s="9" t="s">
        <v>20</v>
      </c>
    </row>
    <row r="56" spans="1:2" ht="15.75" hidden="1" outlineLevel="2" thickBot="1" x14ac:dyDescent="0.3">
      <c r="A56" s="5" t="s">
        <v>32</v>
      </c>
      <c r="B56" s="1" t="s">
        <v>114</v>
      </c>
    </row>
    <row r="57" spans="1:2" ht="16.5" collapsed="1" thickBot="1" x14ac:dyDescent="0.3">
      <c r="A57" s="6" t="s">
        <v>25</v>
      </c>
      <c r="B57" s="7" t="s">
        <v>115</v>
      </c>
    </row>
    <row r="58" spans="1:2" hidden="1" outlineLevel="1" collapsed="1" x14ac:dyDescent="0.25">
      <c r="A58" s="8" t="s">
        <v>28</v>
      </c>
      <c r="B58" s="9" t="s">
        <v>19</v>
      </c>
    </row>
    <row r="59" spans="1:2" hidden="1" outlineLevel="2" x14ac:dyDescent="0.25">
      <c r="A59" s="5" t="s">
        <v>29</v>
      </c>
      <c r="B59" s="1" t="s">
        <v>116</v>
      </c>
    </row>
    <row r="60" spans="1:2" hidden="1" outlineLevel="2" x14ac:dyDescent="0.25">
      <c r="A60" s="5" t="s">
        <v>30</v>
      </c>
      <c r="B60" s="1" t="s">
        <v>117</v>
      </c>
    </row>
    <row r="61" spans="1:2" hidden="1" outlineLevel="1" x14ac:dyDescent="0.25">
      <c r="A61" s="8" t="s">
        <v>45</v>
      </c>
      <c r="B61" s="9" t="s">
        <v>96</v>
      </c>
    </row>
    <row r="62" spans="1:2" hidden="1" outlineLevel="2" x14ac:dyDescent="0.25">
      <c r="A62" s="5" t="s">
        <v>46</v>
      </c>
      <c r="B62" s="1" t="s">
        <v>118</v>
      </c>
    </row>
    <row r="63" spans="1:2" hidden="1" outlineLevel="2" x14ac:dyDescent="0.25">
      <c r="A63" s="5" t="s">
        <v>48</v>
      </c>
      <c r="B63" s="1" t="s">
        <v>119</v>
      </c>
    </row>
    <row r="64" spans="1:2" hidden="1" outlineLevel="1" x14ac:dyDescent="0.25">
      <c r="A64" s="8" t="s">
        <v>54</v>
      </c>
      <c r="B64" s="9" t="s">
        <v>97</v>
      </c>
    </row>
    <row r="65" spans="1:2" hidden="1" outlineLevel="2" x14ac:dyDescent="0.25">
      <c r="A65" s="5" t="s">
        <v>55</v>
      </c>
      <c r="B65" s="1" t="s">
        <v>120</v>
      </c>
    </row>
    <row r="66" spans="1:2" hidden="1" outlineLevel="1" x14ac:dyDescent="0.25">
      <c r="A66" s="8" t="s">
        <v>65</v>
      </c>
      <c r="B66" s="9" t="s">
        <v>98</v>
      </c>
    </row>
    <row r="67" spans="1:2" hidden="1" outlineLevel="2" x14ac:dyDescent="0.25">
      <c r="A67" s="5" t="s">
        <v>66</v>
      </c>
      <c r="B67" s="1" t="s">
        <v>121</v>
      </c>
    </row>
    <row r="68" spans="1:2" hidden="1" outlineLevel="1" x14ac:dyDescent="0.25">
      <c r="A68" s="8" t="s">
        <v>72</v>
      </c>
      <c r="B68" s="9" t="s">
        <v>99</v>
      </c>
    </row>
    <row r="69" spans="1:2" hidden="1" outlineLevel="2" x14ac:dyDescent="0.25">
      <c r="A69" s="5" t="s">
        <v>74</v>
      </c>
      <c r="B69" s="1" t="s">
        <v>122</v>
      </c>
    </row>
    <row r="70" spans="1:2" hidden="1" outlineLevel="1" x14ac:dyDescent="0.25">
      <c r="A70" s="8" t="s">
        <v>75</v>
      </c>
      <c r="B70" s="9" t="s">
        <v>100</v>
      </c>
    </row>
    <row r="71" spans="1:2" hidden="1" outlineLevel="2" x14ac:dyDescent="0.25">
      <c r="A71" s="5" t="s">
        <v>76</v>
      </c>
      <c r="B71" s="1" t="s">
        <v>123</v>
      </c>
    </row>
    <row r="72" spans="1:2" hidden="1" outlineLevel="1" x14ac:dyDescent="0.25">
      <c r="A72" s="8" t="s">
        <v>80</v>
      </c>
      <c r="B72" s="9" t="s">
        <v>101</v>
      </c>
    </row>
    <row r="73" spans="1:2" hidden="1" outlineLevel="2" x14ac:dyDescent="0.25">
      <c r="A73" s="5" t="s">
        <v>81</v>
      </c>
      <c r="B73" s="1" t="s">
        <v>124</v>
      </c>
    </row>
    <row r="74" spans="1:2" hidden="1" outlineLevel="1" x14ac:dyDescent="0.25">
      <c r="A74" s="8" t="s">
        <v>87</v>
      </c>
      <c r="B74" s="9" t="s">
        <v>102</v>
      </c>
    </row>
    <row r="75" spans="1:2" hidden="1" outlineLevel="2" x14ac:dyDescent="0.25">
      <c r="A75" s="5" t="s">
        <v>88</v>
      </c>
      <c r="B75" s="1" t="s">
        <v>125</v>
      </c>
    </row>
    <row r="76" spans="1:2" hidden="1" outlineLevel="1" x14ac:dyDescent="0.25">
      <c r="A76" s="8" t="s">
        <v>92</v>
      </c>
      <c r="B76" s="9" t="s">
        <v>103</v>
      </c>
    </row>
    <row r="77" spans="1:2" hidden="1" outlineLevel="2" x14ac:dyDescent="0.25">
      <c r="A77" s="5" t="s">
        <v>93</v>
      </c>
      <c r="B77" s="1" t="s">
        <v>126</v>
      </c>
    </row>
    <row r="78" spans="1:2" hidden="1" outlineLevel="1" x14ac:dyDescent="0.25">
      <c r="A78" s="8" t="s">
        <v>31</v>
      </c>
      <c r="B78" s="9" t="s">
        <v>20</v>
      </c>
    </row>
    <row r="79" spans="1:2" ht="15.75" hidden="1" outlineLevel="2" thickBot="1" x14ac:dyDescent="0.3">
      <c r="A79" s="5" t="s">
        <v>32</v>
      </c>
      <c r="B79" s="1" t="s">
        <v>127</v>
      </c>
    </row>
    <row r="80" spans="1:2" ht="16.5" collapsed="1" thickBot="1" x14ac:dyDescent="0.3">
      <c r="A80" s="6" t="s">
        <v>26</v>
      </c>
      <c r="B80" s="7" t="s">
        <v>5</v>
      </c>
    </row>
    <row r="81" spans="1:2" hidden="1" outlineLevel="1" collapsed="1" x14ac:dyDescent="0.25">
      <c r="A81" s="8" t="s">
        <v>28</v>
      </c>
      <c r="B81" s="9" t="s">
        <v>128</v>
      </c>
    </row>
    <row r="82" spans="1:2" hidden="1" outlineLevel="2" x14ac:dyDescent="0.25"/>
    <row r="83" spans="1:2" collapsed="1" x14ac:dyDescent="0.25"/>
  </sheetData>
  <phoneticPr fontId="3" type="noConversion"/>
  <pageMargins left="0.7" right="0.7" top="0.75" bottom="0.75" header="0.3" footer="0.3"/>
  <ignoredErrors>
    <ignoredError sqref="A4 A6:A7 A8:A9 A13 A10:A12 A14:A38 A40:A52 A53:A56 A58:A71 A72:A75 A76:A79 A8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workbookViewId="0">
      <selection activeCell="I16" sqref="I16"/>
    </sheetView>
  </sheetViews>
  <sheetFormatPr defaultRowHeight="15" outlineLevelRow="2" x14ac:dyDescent="0.25"/>
  <cols>
    <col min="1" max="1" width="1.85546875" customWidth="1"/>
    <col min="2" max="2" width="5.28515625" style="5" customWidth="1"/>
    <col min="3" max="3" width="39.28515625" style="1" customWidth="1"/>
    <col min="4" max="4" width="10.85546875" style="14" customWidth="1"/>
    <col min="5" max="6" width="11.140625" customWidth="1"/>
    <col min="7" max="7" width="12.5703125" customWidth="1"/>
    <col min="10" max="11" width="8.85546875" hidden="1" customWidth="1"/>
  </cols>
  <sheetData>
    <row r="1" spans="2:10" ht="6.6" customHeight="1" thickBot="1" x14ac:dyDescent="0.3"/>
    <row r="2" spans="2:10" ht="30.75" thickBot="1" x14ac:dyDescent="0.3">
      <c r="B2" s="27" t="s">
        <v>140</v>
      </c>
      <c r="C2" s="28"/>
      <c r="D2" s="24" t="s">
        <v>160</v>
      </c>
      <c r="E2" s="12" t="s">
        <v>156</v>
      </c>
      <c r="F2" s="12" t="s">
        <v>158</v>
      </c>
      <c r="G2" s="12" t="s">
        <v>157</v>
      </c>
    </row>
    <row r="3" spans="2:10" ht="19.5" thickBot="1" x14ac:dyDescent="0.3">
      <c r="B3" s="25" t="s">
        <v>141</v>
      </c>
      <c r="C3" s="26"/>
      <c r="D3" s="15">
        <f>D4</f>
        <v>15</v>
      </c>
      <c r="E3" s="15">
        <f>E4</f>
        <v>25</v>
      </c>
      <c r="F3" s="15">
        <f>F4</f>
        <v>250.00000000000003</v>
      </c>
      <c r="G3" s="18">
        <f>G4</f>
        <v>0</v>
      </c>
    </row>
    <row r="4" spans="2:10" ht="16.5" outlineLevel="1" thickBot="1" x14ac:dyDescent="0.3">
      <c r="B4" s="10" t="s">
        <v>22</v>
      </c>
      <c r="C4" s="11" t="s">
        <v>144</v>
      </c>
      <c r="D4" s="16">
        <f>SUM(D5:D14)</f>
        <v>15</v>
      </c>
      <c r="E4" s="16">
        <f>SUM(E5:E14)</f>
        <v>25</v>
      </c>
      <c r="F4" s="16">
        <f>SUM(F5:F14)</f>
        <v>250.00000000000003</v>
      </c>
      <c r="G4" s="17">
        <f>SUM(G5:G14)/9</f>
        <v>0</v>
      </c>
    </row>
    <row r="5" spans="2:10" outlineLevel="2" x14ac:dyDescent="0.25">
      <c r="B5" s="19" t="s">
        <v>28</v>
      </c>
      <c r="C5" s="20" t="s">
        <v>138</v>
      </c>
      <c r="D5" s="23">
        <v>1</v>
      </c>
      <c r="E5" s="21">
        <f>J5*$J$34</f>
        <v>1.6666666666666667</v>
      </c>
      <c r="F5" s="21">
        <f t="shared" ref="F5:F14" si="0">E5*$F$30/100</f>
        <v>16.666666666666668</v>
      </c>
      <c r="G5" s="22">
        <v>0</v>
      </c>
      <c r="J5" s="13">
        <f>D5</f>
        <v>1</v>
      </c>
    </row>
    <row r="6" spans="2:10" outlineLevel="2" x14ac:dyDescent="0.25">
      <c r="B6" s="19" t="s">
        <v>45</v>
      </c>
      <c r="C6" s="20" t="s">
        <v>132</v>
      </c>
      <c r="D6" s="23">
        <v>1</v>
      </c>
      <c r="E6" s="21">
        <f t="shared" ref="E6:E14" si="1">J6*$J$34</f>
        <v>1.6666666666666667</v>
      </c>
      <c r="F6" s="21">
        <f t="shared" si="0"/>
        <v>16.666666666666668</v>
      </c>
      <c r="G6" s="22">
        <v>0</v>
      </c>
      <c r="J6" s="13">
        <f t="shared" ref="J6:J14" si="2">D6</f>
        <v>1</v>
      </c>
    </row>
    <row r="7" spans="2:10" outlineLevel="2" x14ac:dyDescent="0.25">
      <c r="B7" s="19" t="s">
        <v>54</v>
      </c>
      <c r="C7" s="20" t="s">
        <v>133</v>
      </c>
      <c r="D7" s="23">
        <v>1</v>
      </c>
      <c r="E7" s="21">
        <f t="shared" si="1"/>
        <v>1.6666666666666667</v>
      </c>
      <c r="F7" s="21">
        <f t="shared" si="0"/>
        <v>16.666666666666668</v>
      </c>
      <c r="G7" s="22">
        <v>0</v>
      </c>
      <c r="J7" s="13">
        <f t="shared" si="2"/>
        <v>1</v>
      </c>
    </row>
    <row r="8" spans="2:10" outlineLevel="2" x14ac:dyDescent="0.25">
      <c r="B8" s="19" t="s">
        <v>65</v>
      </c>
      <c r="C8" s="20" t="s">
        <v>134</v>
      </c>
      <c r="D8" s="23">
        <v>1</v>
      </c>
      <c r="E8" s="21">
        <f t="shared" si="1"/>
        <v>1.6666666666666667</v>
      </c>
      <c r="F8" s="21">
        <f t="shared" si="0"/>
        <v>16.666666666666668</v>
      </c>
      <c r="G8" s="22">
        <v>0</v>
      </c>
      <c r="J8" s="13">
        <f t="shared" si="2"/>
        <v>1</v>
      </c>
    </row>
    <row r="9" spans="2:10" outlineLevel="2" x14ac:dyDescent="0.25">
      <c r="B9" s="19" t="s">
        <v>72</v>
      </c>
      <c r="C9" s="20" t="s">
        <v>135</v>
      </c>
      <c r="D9" s="23">
        <v>1</v>
      </c>
      <c r="E9" s="21">
        <f t="shared" si="1"/>
        <v>1.6666666666666667</v>
      </c>
      <c r="F9" s="21">
        <f t="shared" si="0"/>
        <v>16.666666666666668</v>
      </c>
      <c r="G9" s="22">
        <v>0</v>
      </c>
      <c r="J9" s="13">
        <f t="shared" si="2"/>
        <v>1</v>
      </c>
    </row>
    <row r="10" spans="2:10" outlineLevel="2" x14ac:dyDescent="0.25">
      <c r="B10" s="19" t="s">
        <v>75</v>
      </c>
      <c r="C10" s="20" t="s">
        <v>136</v>
      </c>
      <c r="D10" s="23">
        <v>1</v>
      </c>
      <c r="E10" s="21">
        <f t="shared" si="1"/>
        <v>1.6666666666666667</v>
      </c>
      <c r="F10" s="21">
        <f t="shared" si="0"/>
        <v>16.666666666666668</v>
      </c>
      <c r="G10" s="22">
        <v>0</v>
      </c>
      <c r="J10" s="13">
        <f t="shared" si="2"/>
        <v>1</v>
      </c>
    </row>
    <row r="11" spans="2:10" outlineLevel="2" x14ac:dyDescent="0.25">
      <c r="B11" s="19" t="s">
        <v>80</v>
      </c>
      <c r="C11" s="20" t="s">
        <v>151</v>
      </c>
      <c r="D11" s="23">
        <v>1</v>
      </c>
      <c r="E11" s="21">
        <f t="shared" si="1"/>
        <v>1.6666666666666667</v>
      </c>
      <c r="F11" s="21">
        <f t="shared" si="0"/>
        <v>16.666666666666668</v>
      </c>
      <c r="G11" s="22">
        <v>0</v>
      </c>
      <c r="J11" s="13">
        <f t="shared" si="2"/>
        <v>1</v>
      </c>
    </row>
    <row r="12" spans="2:10" outlineLevel="2" x14ac:dyDescent="0.25">
      <c r="B12" s="19" t="s">
        <v>87</v>
      </c>
      <c r="C12" s="20" t="s">
        <v>152</v>
      </c>
      <c r="D12" s="23">
        <v>4</v>
      </c>
      <c r="E12" s="21">
        <f t="shared" si="1"/>
        <v>6.666666666666667</v>
      </c>
      <c r="F12" s="21">
        <f t="shared" si="0"/>
        <v>66.666666666666671</v>
      </c>
      <c r="G12" s="22">
        <v>0</v>
      </c>
      <c r="J12" s="13">
        <f t="shared" si="2"/>
        <v>4</v>
      </c>
    </row>
    <row r="13" spans="2:10" outlineLevel="2" x14ac:dyDescent="0.25">
      <c r="B13" s="19" t="s">
        <v>87</v>
      </c>
      <c r="C13" s="20" t="s">
        <v>137</v>
      </c>
      <c r="D13" s="23">
        <v>3</v>
      </c>
      <c r="E13" s="21">
        <f t="shared" si="1"/>
        <v>5</v>
      </c>
      <c r="F13" s="21">
        <f t="shared" si="0"/>
        <v>50</v>
      </c>
      <c r="G13" s="22">
        <v>0</v>
      </c>
      <c r="J13" s="13">
        <f t="shared" si="2"/>
        <v>3</v>
      </c>
    </row>
    <row r="14" spans="2:10" ht="15.75" outlineLevel="2" thickBot="1" x14ac:dyDescent="0.3">
      <c r="B14" s="19" t="s">
        <v>92</v>
      </c>
      <c r="C14" s="20" t="s">
        <v>139</v>
      </c>
      <c r="D14" s="23">
        <v>1</v>
      </c>
      <c r="E14" s="21">
        <f t="shared" si="1"/>
        <v>1.6666666666666667</v>
      </c>
      <c r="F14" s="21">
        <f t="shared" si="0"/>
        <v>16.666666666666668</v>
      </c>
      <c r="G14" s="22">
        <v>0</v>
      </c>
      <c r="J14" s="13">
        <f t="shared" si="2"/>
        <v>1</v>
      </c>
    </row>
    <row r="15" spans="2:10" ht="19.5" thickBot="1" x14ac:dyDescent="0.3">
      <c r="B15" s="25" t="s">
        <v>143</v>
      </c>
      <c r="C15" s="26"/>
      <c r="D15" s="15">
        <f>(D16+D19+D23+D25+D28)</f>
        <v>45</v>
      </c>
      <c r="E15" s="15">
        <f>(E16+E19+E23+E25+E28)</f>
        <v>75</v>
      </c>
      <c r="F15" s="15">
        <f>(F16+F19+F23+F25+F28)</f>
        <v>750.00000000000011</v>
      </c>
      <c r="G15" s="18">
        <f>(G16+G19+G23+G25+G28)/5</f>
        <v>0</v>
      </c>
    </row>
    <row r="16" spans="2:10" ht="16.5" outlineLevel="1" thickBot="1" x14ac:dyDescent="0.3">
      <c r="B16" s="10" t="s">
        <v>23</v>
      </c>
      <c r="C16" s="11" t="s">
        <v>142</v>
      </c>
      <c r="D16" s="16">
        <f>SUM(D17:D18)</f>
        <v>10</v>
      </c>
      <c r="E16" s="16">
        <f>SUM(E17:E18)</f>
        <v>16.666666666666668</v>
      </c>
      <c r="F16" s="16">
        <f>SUM(F17:F18)</f>
        <v>166.66666666666669</v>
      </c>
      <c r="G16" s="17">
        <f>SUM(G17:G18)/2</f>
        <v>0</v>
      </c>
    </row>
    <row r="17" spans="2:10" outlineLevel="2" x14ac:dyDescent="0.25">
      <c r="B17" s="19" t="s">
        <v>28</v>
      </c>
      <c r="C17" s="20" t="s">
        <v>163</v>
      </c>
      <c r="D17" s="23">
        <v>4</v>
      </c>
      <c r="E17" s="21">
        <f t="shared" ref="E17:E18" si="3">J17*$J$34</f>
        <v>6.666666666666667</v>
      </c>
      <c r="F17" s="21">
        <f>E17*$F$30/100</f>
        <v>66.666666666666671</v>
      </c>
      <c r="G17" s="22"/>
      <c r="J17" s="13">
        <f t="shared" ref="J17:J18" si="4">D17</f>
        <v>4</v>
      </c>
    </row>
    <row r="18" spans="2:10" ht="15.75" outlineLevel="2" thickBot="1" x14ac:dyDescent="0.3">
      <c r="B18" s="19" t="s">
        <v>45</v>
      </c>
      <c r="C18" s="20" t="s">
        <v>154</v>
      </c>
      <c r="D18" s="23">
        <v>6</v>
      </c>
      <c r="E18" s="21">
        <f t="shared" si="3"/>
        <v>10</v>
      </c>
      <c r="F18" s="21">
        <f>E18*$F$30/100</f>
        <v>100</v>
      </c>
      <c r="G18" s="22"/>
      <c r="J18" s="13">
        <f t="shared" si="4"/>
        <v>6</v>
      </c>
    </row>
    <row r="19" spans="2:10" ht="16.5" outlineLevel="1" thickBot="1" x14ac:dyDescent="0.3">
      <c r="B19" s="10" t="s">
        <v>24</v>
      </c>
      <c r="C19" s="11" t="s">
        <v>130</v>
      </c>
      <c r="D19" s="16">
        <f>SUM(D20:D22)</f>
        <v>17</v>
      </c>
      <c r="E19" s="16">
        <f>SUM(E20:E22)</f>
        <v>28.333333333333336</v>
      </c>
      <c r="F19" s="16">
        <f>SUM(F20:F22)</f>
        <v>283.33333333333337</v>
      </c>
      <c r="G19" s="17">
        <f>SUM(G20:G22)/3</f>
        <v>0</v>
      </c>
    </row>
    <row r="20" spans="2:10" outlineLevel="2" x14ac:dyDescent="0.25">
      <c r="B20" s="19" t="s">
        <v>28</v>
      </c>
      <c r="C20" s="20" t="s">
        <v>145</v>
      </c>
      <c r="D20" s="23">
        <v>2</v>
      </c>
      <c r="E20" s="21">
        <f t="shared" ref="E20:E22" si="5">J20*$J$34</f>
        <v>3.3333333333333335</v>
      </c>
      <c r="F20" s="21">
        <f>E20*$F$30/100</f>
        <v>33.333333333333336</v>
      </c>
      <c r="G20" s="22"/>
      <c r="J20" s="13">
        <f t="shared" ref="J20:J22" si="6">D20</f>
        <v>2</v>
      </c>
    </row>
    <row r="21" spans="2:10" outlineLevel="2" x14ac:dyDescent="0.25">
      <c r="B21" s="19" t="s">
        <v>45</v>
      </c>
      <c r="C21" s="20" t="s">
        <v>153</v>
      </c>
      <c r="D21" s="23">
        <v>5</v>
      </c>
      <c r="E21" s="21">
        <f t="shared" si="5"/>
        <v>8.3333333333333339</v>
      </c>
      <c r="F21" s="21">
        <f>E21*$F$30/100</f>
        <v>83.333333333333343</v>
      </c>
      <c r="G21" s="22"/>
      <c r="J21" s="13">
        <f t="shared" si="6"/>
        <v>5</v>
      </c>
    </row>
    <row r="22" spans="2:10" ht="15.75" outlineLevel="2" thickBot="1" x14ac:dyDescent="0.3">
      <c r="B22" s="19" t="s">
        <v>54</v>
      </c>
      <c r="C22" s="20" t="s">
        <v>146</v>
      </c>
      <c r="D22" s="23">
        <v>10</v>
      </c>
      <c r="E22" s="21">
        <f t="shared" si="5"/>
        <v>16.666666666666668</v>
      </c>
      <c r="F22" s="21">
        <f>E22*$F$30/100</f>
        <v>166.66666666666669</v>
      </c>
      <c r="G22" s="22"/>
      <c r="J22" s="13">
        <f t="shared" si="6"/>
        <v>10</v>
      </c>
    </row>
    <row r="23" spans="2:10" ht="16.5" outlineLevel="1" thickBot="1" x14ac:dyDescent="0.3">
      <c r="B23" s="10" t="s">
        <v>25</v>
      </c>
      <c r="C23" s="11" t="s">
        <v>131</v>
      </c>
      <c r="D23" s="16">
        <f>SUM(D24)</f>
        <v>5</v>
      </c>
      <c r="E23" s="16">
        <f>SUM(E24)</f>
        <v>8.3333333333333339</v>
      </c>
      <c r="F23" s="16">
        <f>SUM(F24)</f>
        <v>83.333333333333343</v>
      </c>
      <c r="G23" s="17">
        <f>SUM(G24)/2</f>
        <v>0</v>
      </c>
    </row>
    <row r="24" spans="2:10" ht="15.75" outlineLevel="2" thickBot="1" x14ac:dyDescent="0.3">
      <c r="B24" s="19" t="s">
        <v>28</v>
      </c>
      <c r="C24" s="20" t="s">
        <v>148</v>
      </c>
      <c r="D24" s="23">
        <v>5</v>
      </c>
      <c r="E24" s="21">
        <f>J24*$J$34</f>
        <v>8.3333333333333339</v>
      </c>
      <c r="F24" s="21">
        <f>E24*$F$30/100</f>
        <v>83.333333333333343</v>
      </c>
      <c r="G24" s="22"/>
      <c r="J24" s="13">
        <f>D24</f>
        <v>5</v>
      </c>
    </row>
    <row r="25" spans="2:10" ht="16.5" outlineLevel="1" thickBot="1" x14ac:dyDescent="0.3">
      <c r="B25" s="10" t="s">
        <v>26</v>
      </c>
      <c r="C25" s="11" t="s">
        <v>149</v>
      </c>
      <c r="D25" s="16">
        <f>SUM(D26:D27)</f>
        <v>8</v>
      </c>
      <c r="E25" s="16">
        <f>SUM(E26:E27)</f>
        <v>13.333333333333334</v>
      </c>
      <c r="F25" s="16">
        <f>SUM(F26:F27)</f>
        <v>133.33333333333334</v>
      </c>
      <c r="G25" s="17">
        <f>SUM(G26:G27)/2</f>
        <v>0</v>
      </c>
    </row>
    <row r="26" spans="2:10" outlineLevel="2" x14ac:dyDescent="0.25">
      <c r="B26" s="19" t="s">
        <v>28</v>
      </c>
      <c r="C26" s="20" t="s">
        <v>150</v>
      </c>
      <c r="D26" s="23">
        <v>5</v>
      </c>
      <c r="E26" s="21">
        <f t="shared" ref="E26:E29" si="7">J26*$J$34</f>
        <v>8.3333333333333339</v>
      </c>
      <c r="F26" s="21">
        <f>E26*$F$30/100</f>
        <v>83.333333333333343</v>
      </c>
      <c r="G26" s="22"/>
      <c r="J26" s="13">
        <f t="shared" ref="J26:J27" si="8">D26</f>
        <v>5</v>
      </c>
    </row>
    <row r="27" spans="2:10" ht="15.75" outlineLevel="2" thickBot="1" x14ac:dyDescent="0.3">
      <c r="B27" s="19" t="s">
        <v>45</v>
      </c>
      <c r="C27" s="20" t="s">
        <v>147</v>
      </c>
      <c r="D27" s="23">
        <v>3</v>
      </c>
      <c r="E27" s="21">
        <f t="shared" si="7"/>
        <v>5</v>
      </c>
      <c r="F27" s="21">
        <f>E27*$F$30/100</f>
        <v>50</v>
      </c>
      <c r="G27" s="22"/>
      <c r="J27" s="13">
        <f t="shared" si="8"/>
        <v>3</v>
      </c>
    </row>
    <row r="28" spans="2:10" ht="16.5" outlineLevel="1" thickBot="1" x14ac:dyDescent="0.3">
      <c r="B28" s="10" t="s">
        <v>27</v>
      </c>
      <c r="C28" s="11" t="s">
        <v>129</v>
      </c>
      <c r="D28" s="16">
        <f>SUM(D29)</f>
        <v>5</v>
      </c>
      <c r="E28" s="16">
        <f>SUM(E29)</f>
        <v>8.3333333333333339</v>
      </c>
      <c r="F28" s="16">
        <f>SUM(F29)</f>
        <v>83.333333333333343</v>
      </c>
      <c r="G28" s="17">
        <f>SUM(G29)/2</f>
        <v>0</v>
      </c>
    </row>
    <row r="29" spans="2:10" ht="15.75" outlineLevel="2" thickBot="1" x14ac:dyDescent="0.3">
      <c r="B29" s="19" t="s">
        <v>28</v>
      </c>
      <c r="C29" s="20" t="s">
        <v>155</v>
      </c>
      <c r="D29" s="23">
        <v>5</v>
      </c>
      <c r="E29" s="21">
        <f t="shared" si="7"/>
        <v>8.3333333333333339</v>
      </c>
      <c r="F29" s="21">
        <f>E29*$F$30/100</f>
        <v>83.333333333333343</v>
      </c>
      <c r="G29" s="22"/>
      <c r="J29" s="13">
        <f>D29</f>
        <v>5</v>
      </c>
    </row>
    <row r="30" spans="2:10" ht="19.5" thickBot="1" x14ac:dyDescent="0.3">
      <c r="B30" s="25" t="s">
        <v>159</v>
      </c>
      <c r="C30" s="26"/>
      <c r="D30" s="15">
        <f>D15+D3</f>
        <v>60</v>
      </c>
      <c r="E30" s="15">
        <f>E15+E3</f>
        <v>100</v>
      </c>
      <c r="F30" s="15">
        <v>1000</v>
      </c>
      <c r="G30" s="18">
        <f>(G31+G34+G38+G40+G43)/5</f>
        <v>0</v>
      </c>
    </row>
    <row r="33" spans="10:11" x14ac:dyDescent="0.25">
      <c r="J33" s="14">
        <f>SUM(J5:J32)</f>
        <v>60</v>
      </c>
      <c r="K33" t="s">
        <v>162</v>
      </c>
    </row>
    <row r="34" spans="10:11" x14ac:dyDescent="0.25">
      <c r="J34">
        <f>100/J33</f>
        <v>1.6666666666666667</v>
      </c>
      <c r="K34" t="s">
        <v>161</v>
      </c>
    </row>
  </sheetData>
  <mergeCells count="4">
    <mergeCell ref="B3:C3"/>
    <mergeCell ref="B15:C15"/>
    <mergeCell ref="B2:C2"/>
    <mergeCell ref="B30:C30"/>
  </mergeCells>
  <phoneticPr fontId="3" type="noConversion"/>
  <pageMargins left="0.7" right="0.7" top="0.75" bottom="0.75" header="0.3" footer="0.3"/>
  <pageSetup orientation="portrait" verticalDpi="0" r:id="rId1"/>
  <ignoredErrors>
    <ignoredError sqref="B29 B12:B14 B5:B11 B26:B27 B24 B20:B22 B17:B18" numberStoredAsText="1"/>
    <ignoredError sqref="E19:F19 E25:F25 E23:F23 E28:F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PM Guide</vt:lpstr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HP</cp:lastModifiedBy>
  <dcterms:created xsi:type="dcterms:W3CDTF">2015-06-05T18:17:20Z</dcterms:created>
  <dcterms:modified xsi:type="dcterms:W3CDTF">2024-04-12T22:08:29Z</dcterms:modified>
</cp:coreProperties>
</file>