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6.xml" ContentType="application/vnd.openxmlformats-officedocument.spreadsheetml.comments+xml"/>
  <Override PartName="/xl/comments12.xml" ContentType="application/vnd.openxmlformats-officedocument.spreadsheetml.comments+xml"/>
  <Override PartName="/xl/comments15.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1.Header" sheetId="1" r:id="rId4"/>
    <sheet name="2.Milestones" sheetId="2" r:id="rId5"/>
    <sheet name="3.Issues" sheetId="3" r:id="rId6"/>
    <sheet name="4.Risks" sheetId="4" r:id="rId7"/>
    <sheet name="5.Changes" sheetId="5" r:id="rId8"/>
    <sheet name="6.Dependencies" sheetId="6" r:id="rId9"/>
    <sheet name="7.Measures" sheetId="7" r:id="rId10"/>
    <sheet name="8.Communications" sheetId="8" r:id="rId11"/>
    <sheet name="9.Finance" sheetId="9" state="hidden" r:id="rId12"/>
    <sheet name="Legend" sheetId="10" r:id="rId13"/>
    <sheet name="Data- TO BE HIDDEN" sheetId="11" state="hidden" r:id="rId14"/>
    <sheet name="ReportInformation" sheetId="12" state="hidden" r:id="rId15"/>
    <sheet name="10.Assets" sheetId="13" r:id="rId16"/>
    <sheet name="Sheet1" sheetId="14" state="hidden" r:id="rId17"/>
    <sheet name="Finance 2" sheetId="15" r:id="rId18"/>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 name="_xlnm.Print_Area" localSheetId="0">'1.Header'!$B$11:$N$42</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9">'Legend'!$C$10:$F$22</definedName>
    <definedName name="_xlnm.Print_Area" localSheetId="12">'10.Assets'!$B$11:$J$36</definedName>
    <definedName name="_xlnm.Print_Area" localSheetId="14">'Finance 2'!$B$11:$M$102</definedName>
  </definedNames>
  <calcPr calcId="124519" calcMode="auto" fullCalcOnLoad="0"/>
</workbook>
</file>

<file path=xl/comments1.xml><?xml version="1.0" encoding="utf-8"?>
<comments xmlns="http://schemas.openxmlformats.org/spreadsheetml/2006/main">
  <authors>
    <author>The University Of Melbourne</author>
  </authors>
  <commentList>
    <comment ref="Q11"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12.xml><?xml version="1.0" encoding="utf-8"?>
<comments xmlns="http://schemas.openxmlformats.org/spreadsheetml/2006/main">
  <authors>
    <author>The University Of Melbourne</author>
  </authors>
  <commentList>
    <comment ref="U2"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These fields are to come from the database. On creating report 2, report 1 data will be included in the actual EIF and Actual Co row against report 1.</t>
        </r>
      </text>
    </comment>
  </commentList>
</comments>
</file>

<file path=xl/comments15.xml><?xml version="1.0" encoding="utf-8"?>
<comments xmlns="http://schemas.openxmlformats.org/spreadsheetml/2006/main">
  <authors>
    <author>mecolesm</author>
  </authors>
  <commentList>
    <comment ref="O19" authorId="0">
      <text>
        <r>
          <rPr>
            <rFont val="Tahoma"/>
            <b val="true"/>
            <i val="false"/>
            <strike val="false"/>
            <color rgb="FF000000"/>
            <sz val="8"/>
            <u val="none"/>
          </rPr>
          <t xml:space="preserve">mecolesm:</t>
        </r>
        <r>
          <rPr>
            <rFont val="Tahoma"/>
            <b val="false"/>
            <i val="false"/>
            <strike val="false"/>
            <color rgb="FF000000"/>
            <sz val="8"/>
            <u val="none"/>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comments6.xml><?xml version="1.0" encoding="utf-8"?>
<comments xmlns="http://schemas.openxmlformats.org/spreadsheetml/2006/main">
  <authors>
    <author>The University Of Melbourne</author>
  </authors>
  <commentList>
    <comment ref="G24"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sharedStrings.xml><?xml version="1.0" encoding="utf-8"?>
<sst xmlns="http://schemas.openxmlformats.org/spreadsheetml/2006/main" uniqueCount="391">
  <si>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</si>
  <si>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</si>
  <si>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</si>
  <si>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</si>
  <si>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</si>
  <si>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</si>
  <si>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</si>
  <si>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</si>
  <si>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</si>
  <si>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</si>
  <si>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</si>
  <si>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</si>
  <si>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</si>
  <si>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</si>
  <si>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</si>
  <si>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</si>
  <si>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</si>
  <si>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</si>
  <si>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</si>
  <si>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</si>
  <si>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</si>
  <si>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</si>
  <si>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</si>
  <si>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</si>
  <si>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</si>
  <si>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</si>
  <si>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</si>
  <si>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</si>
  <si>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</si>
  <si>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</si>
  <si>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</si>
  <si>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</si>
  <si>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</si>
  <si>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</si>
  <si>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</si>
  <si>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</si>
  <si>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</si>
  <si>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</si>
  <si>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</si>
  <si>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</si>
  <si>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</si>
  <si>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</si>
  <si>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</si>
  <si>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</si>
  <si>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</si>
  <si>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</si>
  <si>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</si>
  <si>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</si>
  <si>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</si>
  <si>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</si>
  <si>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</si>
  <si>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</si>
  <si>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</si>
  <si>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</si>
  <si>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</si>
  <si>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</si>
  <si>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</si>
  <si>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</si>
  <si>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</si>
  <si>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</si>
  <si>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</si>
  <si>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</si>
  <si>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</si>
  <si>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</si>
  <si>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</si>
  <si>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</si>
  <si>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</si>
  <si>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</si>
  <si>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</si>
  <si>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</si>
  <si>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</si>
  <si>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</si>
  <si>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</si>
  <si>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</si>
  <si>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</si>
  <si>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</si>
  <si>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</si>
  <si>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</si>
  <si>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</si>
  <si>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</si>
  <si>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</si>
  <si>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</si>
  <si>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</si>
  <si>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</si>
  <si>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</si>
  <si>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</si>
  <si>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</si>
  <si>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</si>
  <si>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</si>
  <si>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</si>
  <si>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Have completed design work and database schema changes. Have also identified &amp; are utilizing suitable pedigree visualisation tool for integration.  Just finalizing integration/presentation of the data beyond picture-based visualization of uploads to be manipulatable and presented in text/table formats</t>
  </si>
  <si>
    <t>Funding Milestone 4</t>
  </si>
  <si>
    <t>Linked to Milestone 10 and 11</t>
  </si>
  <si>
    <t>In reality approx 90-95%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</si>
  <si>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</si>
  <si>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</si>
  <si>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</si>
  <si>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</si>
  <si>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</si>
  <si>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</si>
  <si>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</si>
  <si>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Started, designed.  Probably more like 15% right now, but wanted to indicate started and that is the best this worksheet offers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</si>
  <si>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</si>
  <si>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</si>
  <si>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</si>
  <si>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</si>
  <si>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</si>
  <si>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</si>
  <si>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</si>
  <si>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</si>
  <si>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</si>
  <si>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</si>
  <si>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rFont val="Calibri"/>
        <b val="true"/>
        <i val="false"/>
        <strike val="false"/>
        <color rgb="FF1F497D"/>
        <sz val="12"/>
        <u val="none"/>
      </rPr>
      <t xml:space="preserve">*Required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</si>
  <si>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</si>
  <si>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</si>
  <si>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</si>
  <si>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</si>
  <si>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</si>
  <si>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</si>
  <si>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</si>
  <si>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</si>
  <si>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</si>
  <si>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</si>
  <si>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</si>
  <si>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</si>
  <si>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</si>
  <si>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rFont val="Calibri"/>
        <b val="true"/>
        <i val="false"/>
        <strike val="false"/>
        <color rgb="FF1F497D"/>
        <sz val="12"/>
        <u val="none"/>
      </rPr>
      <t xml:space="preserve">*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</si>
  <si>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</si>
  <si>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</si>
  <si>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</si>
  <si>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</si>
  <si>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</si>
  <si>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   UWA staff developed a solution which bypassed GVL.  Travis will do some research to check that GVL may be back as an option, and if timeline permits we can head back in that direction.  The reduced dollars is obviously always a risk given that the original estimates are what they are and reducing dollars means reducing hours of developer time.</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</si>
  <si>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</si>
  <si>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</si>
  <si>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 tight timeline still exists, and part-time developer has not had the time available initially indicated to us. In the interim an increased output from some key members has allowed the project to make up for this shortfall as staff roll back into productivity.  A member of UWA team took on an extra day a week and has worked significantly over time to get back on (revised) schedule.  PhD student Thilina is also having to adjust his schedule to meet his writing and other needs, so his availability is a little less than originally thought but his productivity is still good at times he is available</t>
  </si>
  <si>
    <t>Ongoing availability of partner organisation resources.</t>
  </si>
  <si>
    <t>Resourcing is not currently an issue.</t>
  </si>
  <si>
    <t>Green</t>
  </si>
  <si>
    <t>Availability RDSI, AAF and the Research Cloud.</t>
  </si>
  <si>
    <t>NSP stability is good. UWA will support use of UWA AAF services for production authentication.  This is going well but we now have a lot of studies and data and will need more processing power.  Travis to address this</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</si>
  <si>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</si>
  <si>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</si>
  <si>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</si>
  <si>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</si>
  <si>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</si>
  <si>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</si>
  <si>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</si>
  <si>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rFont val="Calibri"/>
        <b val="true"/>
        <i val="false"/>
        <strike val="false"/>
        <color rgb="FF1F497D"/>
        <sz val="10"/>
        <u val="none"/>
      </rPr>
      <t xml:space="preserve">No. (in Nectar register)</t>
    </r>
    <r>
      <rPr>
        <rFont val="Calibri"/>
        <b val="true"/>
        <i val="false"/>
        <strike val="false"/>
        <color rgb="FF1F497D"/>
        <sz val="11"/>
        <u val="none"/>
      </rPr>
      <t xml:space="preserve">
</t>
    </r>
    <r>
      <rPr>
        <rFont val="Calibri"/>
        <b val="true"/>
        <i val="false"/>
        <strike val="false"/>
        <color rgb="FF1F497D"/>
        <sz val="14"/>
        <u val="none"/>
      </rPr>
      <t xml:space="preserve">*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</si>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</sst>
</file>

<file path=xl/styles.xml><?xml version="1.0" encoding="utf-8"?>
<styleSheet xmlns="http://schemas.openxmlformats.org/spreadsheetml/2006/main" xml:space="preserve">
  <numFmts count="6">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3">
    <font>
      <b val="0"/>
      <i val="0"/>
      <strike val="0"/>
      <u val="none"/>
      <sz val="10"/>
      <color rgb="FF000000"/>
      <name val="Calibri"/>
    </font>
    <font>
      <b val="0"/>
      <i val="0"/>
      <strike val="0"/>
      <u val="none"/>
      <sz val="10"/>
      <color rgb="FF7F7F7F"/>
      <name val="Calibri"/>
    </font>
    <font>
      <b val="0"/>
      <i val="0"/>
      <strike val="0"/>
      <u val="none"/>
      <sz val="12"/>
      <color rgb="FFFFFFFF"/>
      <name val="Calibri"/>
    </font>
    <font>
      <b val="1"/>
      <i val="0"/>
      <strike val="0"/>
      <u val="none"/>
      <sz val="13"/>
      <color rgb="FF1F497D"/>
      <name val="Calibri"/>
    </font>
    <font>
      <b val="1"/>
      <i val="0"/>
      <strike val="0"/>
      <u val="none"/>
      <sz val="15"/>
      <color rgb="FF1F497D"/>
      <name val="Calibri"/>
    </font>
    <font>
      <b val="1"/>
      <i val="0"/>
      <strike val="0"/>
      <u val="none"/>
      <sz val="10"/>
      <color rgb="FF000000"/>
      <name val="Calibri"/>
    </font>
    <font>
      <b val="1"/>
      <i val="0"/>
      <strike val="0"/>
      <u val="none"/>
      <sz val="18"/>
      <color rgb="FF1F497D"/>
      <name val="Cambria"/>
    </font>
    <font>
      <b val="0"/>
      <i val="0"/>
      <strike val="0"/>
      <u val="none"/>
      <sz val="11"/>
      <color rgb="FF000000"/>
      <name val="Calibri"/>
    </font>
    <font>
      <b val="0"/>
      <i val="0"/>
      <strike val="0"/>
      <u val="single"/>
      <sz val="10"/>
      <color rgb="FF0000FF"/>
      <name val="Calibri"/>
    </font>
    <font>
      <b val="1"/>
      <i val="0"/>
      <strike val="0"/>
      <u val="single"/>
      <sz val="10"/>
      <color rgb="FF0000FF"/>
      <name val="Calibri"/>
    </font>
    <font>
      <b val="1"/>
      <i val="0"/>
      <strike val="0"/>
      <u val="none"/>
      <sz val="11"/>
      <color rgb="FF1F497D"/>
      <name val="Calibri"/>
    </font>
    <font>
      <b val="1"/>
      <i val="0"/>
      <strike val="0"/>
      <u val="none"/>
      <sz val="9"/>
      <color rgb="FF1F497D"/>
      <name val="Calibri"/>
    </font>
    <font>
      <b val="0"/>
      <i val="0"/>
      <strike val="0"/>
      <u val="none"/>
      <sz val="11"/>
      <color rgb="FF1F497D"/>
      <name val="Calibri"/>
    </font>
    <font>
      <b val="0"/>
      <i val="0"/>
      <strike val="0"/>
      <u val="none"/>
      <sz val="12"/>
      <color rgb="FF006100"/>
      <name val="Calibri"/>
    </font>
    <font>
      <b val="0"/>
      <i val="0"/>
      <strike val="0"/>
      <u val="none"/>
      <sz val="12"/>
      <color rgb="FF9C6500"/>
      <name val="Calibri"/>
    </font>
    <font>
      <b val="0"/>
      <i val="0"/>
      <strike val="0"/>
      <u val="none"/>
      <sz val="12"/>
      <color rgb="FF9C0006"/>
      <name val="Calibri"/>
    </font>
    <font>
      <b val="1"/>
      <i val="0"/>
      <strike val="0"/>
      <u val="none"/>
      <sz val="12"/>
      <color rgb="FF000000"/>
      <name val="Calibri"/>
    </font>
    <font>
      <b val="1"/>
      <i val="0"/>
      <strike val="0"/>
      <u val="none"/>
      <sz val="12"/>
      <color rgb="FF006100"/>
      <name val="Calibri"/>
    </font>
    <font>
      <b val="1"/>
      <i val="0"/>
      <strike val="0"/>
      <u val="none"/>
      <sz val="12"/>
      <color rgb="FF9C6500"/>
      <name val="Calibri"/>
    </font>
    <font>
      <b val="1"/>
      <i val="0"/>
      <strike val="0"/>
      <u val="none"/>
      <sz val="12"/>
      <color rgb="FF9C0006"/>
      <name val="Calibri"/>
    </font>
    <font>
      <b val="0"/>
      <i val="0"/>
      <strike val="0"/>
      <u val="none"/>
      <sz val="10"/>
      <color rgb="FFFFFFFF"/>
      <name val="Calibri"/>
    </font>
    <font>
      <b val="1"/>
      <i val="0"/>
      <strike val="0"/>
      <u val="none"/>
      <sz val="12"/>
      <color rgb="FF3F3F3F"/>
      <name val="Calibri"/>
    </font>
    <font>
      <b val="0"/>
      <i val="0"/>
      <strike val="0"/>
      <u val="none"/>
      <sz val="24"/>
      <color rgb="FF000000"/>
      <name val="Calibri"/>
    </font>
    <font>
      <b val="1"/>
      <i val="0"/>
      <strike val="0"/>
      <u val="none"/>
      <sz val="12"/>
      <color rgb="FFFFFFFF"/>
      <name val="Calibri"/>
    </font>
    <font>
      <b val="1"/>
      <i val="0"/>
      <strike val="0"/>
      <u val="none"/>
      <sz val="10"/>
      <color rgb="FF7F7F7F"/>
      <name val="Calibri"/>
    </font>
    <font>
      <b val="0"/>
      <i val="0"/>
      <strike val="0"/>
      <u val="none"/>
      <sz val="12"/>
      <color rgb="FF000000"/>
      <name val="Calibri"/>
    </font>
    <font>
      <b val="0"/>
      <i val="1"/>
      <strike val="0"/>
      <u val="none"/>
      <sz val="12"/>
      <color rgb="FF7F7F7F"/>
      <name val="Calibri"/>
    </font>
    <font>
      <b val="1"/>
      <i val="0"/>
      <strike val="0"/>
      <u val="none"/>
      <sz val="11"/>
      <color rgb="FF000000"/>
      <name val="Calibri"/>
    </font>
    <font>
      <b val="1"/>
      <i val="0"/>
      <strike val="0"/>
      <u val="none"/>
      <sz val="8"/>
      <color rgb="FF000000"/>
      <name val="Calibri"/>
    </font>
    <font>
      <b val="1"/>
      <i val="0"/>
      <strike val="0"/>
      <u val="none"/>
      <sz val="10"/>
      <color rgb="FFFFFFFF"/>
      <name val="Calibri"/>
    </font>
    <font>
      <b val="1"/>
      <i val="1"/>
      <strike val="0"/>
      <u val="none"/>
      <sz val="14"/>
      <color rgb="FFFF0000"/>
      <name val="Calibri"/>
    </font>
    <font>
      <b val="1"/>
      <i val="0"/>
      <strike val="0"/>
      <u val="none"/>
      <sz val="10"/>
      <color rgb="FF1F497D"/>
      <name val="Calibri"/>
    </font>
    <font>
      <b val="0"/>
      <i val="0"/>
      <strike val="0"/>
      <u val="single"/>
      <sz val="14"/>
      <color rgb="FF0000FF"/>
      <name val="Calibri"/>
    </font>
  </fonts>
  <fills count="15">
    <fill>
      <patternFill patternType="none"/>
    </fill>
    <fill>
      <patternFill patternType="gray125">
        <fgColor rgb="FFFFFFFF"/>
        <bgColor rgb="FF000000"/>
      </patternFill>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rder>
    <border>
      <left style="medium">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bottom style="thick">
        <color rgb="FF4F81BD"/>
      </bottom>
    </border>
    <border>
      <left style="thin">
        <color rgb="FF000000"/>
      </left>
      <right style="thin">
        <color rgb="FF000000"/>
      </right>
      <top style="thin">
        <color rgb="FF000000"/>
      </top>
      <bottom style="medium">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
      <top style="thin">
        <color rgb="FF000000"/>
      </top>
    </border>
    <border>
      <bottom style="thin">
        <color rgb="FF000000"/>
      </bottom>
    </border>
    <border>
      <left style="thin">
        <color rgb="FF000000"/>
      </left>
      <right style="thin">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medium">
        <color rgb="FF000000"/>
      </top>
      <bottom style="thin">
        <color rgb="FF000000"/>
      </bottom>
    </border>
    <border>
      <top style="thin">
        <color rgb="FF000000"/>
      </top>
      <bottom style="thin">
        <color rgb="FF000000"/>
      </bottom>
    </border>
    <border>
      <top style="thin">
        <color rgb="FF000000"/>
      </top>
      <bottom style="medium">
        <color rgb="FF000000"/>
      </bottom>
    </border>
    <border>
      <left style="thin">
        <color rgb="FF3F3F3F"/>
      </left>
      <right style="thin">
        <color rgb="FF3F3F3F"/>
      </right>
      <top style="thin">
        <color rgb="FF3F3F3F"/>
      </top>
      <bottom style="thin">
        <color rgb="FF3F3F3F"/>
      </bottom>
    </border>
    <border>
      <bottom style="medium">
        <color rgb="FF000000"/>
      </bottom>
    </border>
    <border>
      <right style="thin">
        <color rgb="FF000000"/>
      </right>
      <top style="medium">
        <color rgb="FF000000"/>
      </top>
      <bottom style="thin">
        <color rgb="FF000000"/>
      </bottom>
    </border>
    <border>
      <right style="thin">
        <color rgb="FF000000"/>
      </right>
    </border>
    <border>
      <left style="thin">
        <color rgb="FF000000"/>
      </left>
      <top style="medium">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top style="thin">
        <color rgb="FF000000"/>
      </top>
      <bottom style="thin">
        <color rgb="FF000000"/>
      </bottom>
    </border>
    <border>
      <left style="medium">
        <color rgb="FF000000"/>
      </left>
    </border>
    <border>
      <right style="medium">
        <color rgb="FF000000"/>
      </right>
    </border>
    <border>
      <left style="thin">
        <color rgb="FF000000"/>
      </left>
      <right style="medium">
        <color rgb="FF000000"/>
      </right>
      <top style="thin">
        <color rgb="FF000000"/>
      </top>
    </border>
    <border>
      <right style="thin">
        <color rgb="FF000000"/>
      </right>
      <top style="thin">
        <color rgb="FF000000"/>
      </top>
      <bottom style="thin">
        <color rgb="FF000000"/>
      </bottom>
    </border>
    <border>
      <right style="medium">
        <color rgb="FF000000"/>
      </right>
      <top style="medium">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A6BFDD"/>
      </top>
      <bottom style="thin">
        <color rgb="FF000000"/>
      </bottom>
    </border>
    <border>
      <left style="medium">
        <color rgb="FF000000"/>
      </left>
      <bottom style="medium">
        <color rgb="FF000000"/>
      </bottom>
    </border>
    <border>
      <top style="medium">
        <color rgb="FF95B3D7"/>
      </top>
      <bottom style="thin">
        <color rgb="FF000000"/>
      </bottom>
    </border>
    <border>
      <right style="medium">
        <color rgb="FF000000"/>
      </right>
      <top style="thin">
        <color rgb="FF000000"/>
      </top>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thin">
        <color rgb="FF000000"/>
      </top>
    </border>
    <border>
      <bottom style="medium">
        <color rgb="FF95B3D7"/>
      </bottom>
    </border>
    <border>
      <left style="medium">
        <color rgb="FF000000"/>
      </left>
      <right style="medium">
        <color rgb="FF000000"/>
      </right>
      <bottom style="thin">
        <color rgb="FF000000"/>
      </bottom>
    </border>
    <border>
      <left style="medium">
        <color rgb="FF000000"/>
      </left>
      <right style="thin">
        <color rgb="FF000000"/>
      </right>
      <bottom style="medium">
        <color rgb="FF000000"/>
      </bottom>
    </border>
    <border>
      <left style="medium">
        <color rgb="FF000000"/>
      </left>
      <right style="medium">
        <color rgb="FF000000"/>
      </right>
      <top style="thin">
        <color rgb="FF000000"/>
      </top>
      <bottom style="medium">
        <color rgb="FF000000"/>
      </bottom>
    </border>
    <border>
      <right style="medium">
        <color rgb="FF000000"/>
      </right>
      <bottom style="thin">
        <color rgb="FF000000"/>
      </bottom>
    </border>
    <border>
      <left style="mediumDashed">
        <color rgb="FF000000"/>
      </left>
      <right style="mediumDashed">
        <color rgb="FF000000"/>
      </right>
      <top style="mediumDashed">
        <color rgb="FF000000"/>
      </top>
      <bottom style="medium">
        <color rgb="FF000000"/>
      </bottom>
    </border>
    <border>
      <left style="mediumDashed">
        <color rgb="FF000000"/>
      </left>
      <right style="mediumDashed">
        <color rgb="FF000000"/>
      </right>
      <bottom style="mediumDashed">
        <color rgb="FF000000"/>
      </bottom>
    </border>
    <border>
      <left style="thin">
        <color rgb="FF000000"/>
      </left>
      <right style="thin">
        <color rgb="FF000000"/>
      </right>
      <bottom style="medium">
        <color rgb="FF000000"/>
      </bottom>
    </border>
    <border>
      <right style="medium">
        <color rgb="FF000000"/>
      </right>
      <bottom style="medium">
        <color rgb="FF000000"/>
      </bottom>
    </border>
    <border>
      <left style="thin">
        <color rgb="FFB2B2B2"/>
      </left>
      <right style="thin">
        <color rgb="FFB2B2B2"/>
      </right>
      <top style="thin">
        <color rgb="FFB2B2B2"/>
      </top>
      <bottom style="thin">
        <color rgb="FFB2B2B2"/>
      </bottom>
    </border>
    <border>
      <left style="medium">
        <color rgb="FF000000"/>
      </left>
      <right style="thin">
        <color rgb="FF000000"/>
      </right>
      <top style="medium">
        <color rgb="FF000000"/>
      </top>
      <bottom style="thin">
        <color rgb="FFA6BFDD"/>
      </bottom>
    </border>
    <border>
      <left style="thin">
        <color rgb="FF000000"/>
      </left>
      <right style="medium">
        <color rgb="FF000000"/>
      </right>
      <top style="medium">
        <color rgb="FF000000"/>
      </top>
      <bottom style="thin">
        <color rgb="FFA6BFDD"/>
      </bottom>
    </border>
    <border>
      <left style="medium">
        <color rgb="FF000000"/>
      </left>
      <top style="medium">
        <color rgb="FF000000"/>
      </top>
      <bottom style="medium">
        <color rgb="FF95B3D7"/>
      </bottom>
    </border>
    <border>
      <top style="medium">
        <color rgb="FF000000"/>
      </top>
      <bottom style="medium">
        <color rgb="FF95B3D7"/>
      </bottom>
    </border>
    <border>
      <right style="medium">
        <color rgb="FF000000"/>
      </right>
      <top style="medium">
        <color rgb="FF000000"/>
      </top>
      <bottom style="medium">
        <color rgb="FF95B3D7"/>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medium">
        <color rgb="FF000000"/>
      </bottom>
    </border>
  </borders>
  <cellStyleXfs count="1">
    <xf numFmtId="0" fontId="0" fillId="0" borderId="0"/>
  </cellStyleXfs>
  <cellXfs count="518">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left"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0" numFmtId="164" fillId="3" borderId="0" applyFont="0" applyNumberFormat="1"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1" numFmtId="0" fillId="3" borderId="1" applyFont="1" applyNumberFormat="0" applyFill="1"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3" borderId="0" applyFont="0" applyNumberFormat="0" applyFill="1" applyBorder="0" applyAlignment="1">
      <alignment horizontal="center" vertical="bottom" textRotation="0" wrapText="false" shrinkToFit="false"/>
    </xf>
    <xf xfId="0" fontId="1" numFmtId="14" fillId="3" borderId="1" applyFont="1" applyNumberFormat="1" applyFill="1" applyBorder="1" applyAlignment="1">
      <alignment horizontal="center" vertical="bottom" textRotation="0" wrapText="fals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4" numFmtId="0" fillId="2" borderId="10" applyFont="1" applyNumberFormat="0" applyFill="0" applyBorder="1" applyAlignment="1">
      <alignment horizontal="left"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0"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 numFmtId="14" fillId="3" borderId="11" applyFont="1" applyNumberFormat="1" applyFill="1" applyBorder="1" applyAlignment="1">
      <alignment horizontal="center" vertical="bottom" textRotation="0" wrapText="false" shrinkToFit="false"/>
    </xf>
    <xf xfId="0" fontId="10" numFmtId="0" fillId="4" borderId="7" applyFont="1" applyNumberFormat="0" applyFill="1" applyBorder="1" applyAlignment="0">
      <alignment horizontal="general" vertical="bottom" textRotation="0" wrapText="false" shrinkToFit="false"/>
    </xf>
    <xf xfId="0" fontId="10" numFmtId="0" fillId="4" borderId="8" applyFont="1" applyNumberFormat="0" applyFill="1" applyBorder="1" applyAlignment="0">
      <alignment horizontal="general" vertical="bottom" textRotation="0" wrapText="false" shrinkToFit="false"/>
    </xf>
    <xf xfId="0" fontId="10" numFmtId="0" fillId="4" borderId="9" applyFont="1" applyNumberFormat="0" applyFill="1" applyBorder="1" applyAlignment="0">
      <alignment horizontal="general" vertical="bottom" textRotation="0" wrapText="false" shrinkToFit="false"/>
    </xf>
    <xf xfId="0" fontId="10" numFmtId="0" fillId="4" borderId="12" applyFont="1" applyNumberFormat="0" applyFill="1" applyBorder="1" applyAlignment="0">
      <alignment horizontal="general" vertical="bottom" textRotation="0" wrapText="false" shrinkToFit="false"/>
    </xf>
    <xf xfId="0" fontId="1" numFmtId="0" fillId="3" borderId="13" applyFont="1" applyNumberFormat="0" applyFill="1" applyBorder="1" applyAlignment="0">
      <alignment horizontal="general" vertical="bottom" textRotation="0" wrapText="false" shrinkToFit="false"/>
    </xf>
    <xf xfId="0" fontId="0" numFmtId="0" fillId="2" borderId="13" applyFont="0" applyNumberFormat="0" applyFill="0" applyBorder="1"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8" numFmtId="0" fillId="2" borderId="0" applyFont="1" applyNumberFormat="0" applyFill="0" applyBorder="0" applyAlignment="0" applyProtection="true">
      <alignment horizontal="general" vertical="bottom" textRotation="0" wrapText="false" shrinkToFit="false"/>
      <protection locked="false"/>
    </xf>
    <xf xfId="0" fontId="8" numFmtId="0" fillId="2" borderId="0" applyFont="1"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0" numFmtId="0" fillId="2" borderId="0" applyFont="1" applyNumberFormat="0" applyFill="0" applyBorder="0"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1"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left"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3" borderId="1" applyFont="0" applyNumberFormat="0" applyFill="1" applyBorder="1"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true" shrinkToFit="false"/>
    </xf>
    <xf xfId="0" fontId="0" numFmtId="0" fillId="2" borderId="0" applyFont="0" applyNumberFormat="0" applyFill="0" applyBorder="0"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left" vertical="bottom" textRotation="0" wrapText="true" shrinkToFit="false"/>
    </xf>
    <xf xfId="0" fontId="4"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true" shrinkToFit="false"/>
    </xf>
    <xf xfId="0" fontId="1" numFmtId="0" fillId="3" borderId="1" applyFont="1" applyNumberFormat="0" applyFill="1" applyBorder="1"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false" shrinkToFit="false"/>
    </xf>
    <xf xfId="0" fontId="1" numFmtId="0" fillId="3" borderId="1" applyFont="1" applyNumberFormat="0" applyFill="1" applyBorder="1" applyAlignment="1">
      <alignment horizontal="center" vertical="bottom" textRotation="0" wrapText="fals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10" numFmtId="0" fillId="4" borderId="14"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0" numFmtId="0" fillId="4" borderId="15" applyFont="1" applyNumberFormat="0" applyFill="1" applyBorder="1" applyAlignment="0">
      <alignment horizontal="general" vertical="bottom" textRotation="0" wrapText="false" shrinkToFit="false"/>
    </xf>
    <xf xfId="0" fontId="10" numFmtId="0" fillId="4" borderId="16" applyFont="1" applyNumberFormat="0" applyFill="1" applyBorder="1" applyAlignment="0">
      <alignment horizontal="general" vertical="bottom" textRotation="0" wrapText="false" shrinkToFit="false"/>
    </xf>
    <xf xfId="0" fontId="1" numFmtId="165" fillId="3" borderId="17" applyFont="1" applyNumberFormat="1" applyFill="1" applyBorder="1" applyAlignment="1">
      <alignment horizontal="center"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18" applyFont="0" applyNumberFormat="0" applyFill="0"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10" numFmtId="0" fillId="4" borderId="19" applyFont="1" applyNumberFormat="0" applyFill="1" applyBorder="1" applyAlignment="1">
      <alignment horizontal="general" vertical="bottom" textRotation="0" wrapText="true" shrinkToFit="false"/>
    </xf>
    <xf xfId="0" fontId="10" numFmtId="0" fillId="4" borderId="20" applyFont="1" applyNumberFormat="0" applyFill="1" applyBorder="1" applyAlignment="1">
      <alignment horizontal="general" vertical="bottom" textRotation="0" wrapText="true" shrinkToFit="false"/>
    </xf>
    <xf xfId="0" fontId="0" numFmtId="0" fillId="2" borderId="1" applyFont="0" applyNumberFormat="0" applyFill="0" applyBorder="1" applyAlignment="1" applyProtection="true">
      <alignment horizontal="center" vertical="top" textRotation="0" wrapText="false" shrinkToFit="false"/>
      <protection locked="false"/>
    </xf>
    <xf xfId="0" fontId="3" numFmtId="0" fillId="2" borderId="0" applyFont="1" applyNumberFormat="0" applyFill="0" applyBorder="0" applyAlignment="0">
      <alignment horizontal="general"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5" numFmtId="0" fillId="2" borderId="1" applyFont="1"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10"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3" numFmtId="0" fillId="2" borderId="26" applyFont="1" applyNumberFormat="0" applyFill="0" applyBorder="1" applyAlignment="1">
      <alignment horizontal="general" vertical="bottom" textRotation="0" wrapText="true" shrinkToFit="false"/>
    </xf>
    <xf xfId="0" fontId="3" numFmtId="0" fillId="2" borderId="26" applyFont="1" applyNumberFormat="0" applyFill="0" applyBorder="1" applyAlignment="1">
      <alignment horizontal="general" vertical="bottom" textRotation="0" wrapText="true" shrinkToFit="false"/>
    </xf>
    <xf xfId="0" fontId="6" numFmtId="0" fillId="2" borderId="10" applyFont="1" applyNumberFormat="0" applyFill="0" applyBorder="1" applyAlignment="0">
      <alignment horizontal="general" vertical="bottom" textRotation="0" wrapText="false" shrinkToFit="false"/>
    </xf>
    <xf xfId="0" fontId="3" numFmtId="0" fillId="2" borderId="23" applyFont="1" applyNumberFormat="0" applyFill="0" applyBorder="1" applyAlignment="1">
      <alignment horizontal="general" vertical="bottom" textRotation="0" wrapText="true" shrinkToFit="false"/>
    </xf>
    <xf xfId="0" fontId="3" numFmtId="0" fillId="2" borderId="27" applyFont="1" applyNumberFormat="0" applyFill="0" applyBorder="1" applyAlignment="1">
      <alignment horizontal="general" vertical="bottom" textRotation="0" wrapText="true" shrinkToFit="false"/>
    </xf>
    <xf xfId="0" fontId="3" numFmtId="0" fillId="2" borderId="28" applyFont="1" applyNumberFormat="0" applyFill="0" applyBorder="1" applyAlignment="1">
      <alignment horizontal="general" vertical="bottom" textRotation="0" wrapText="true" shrinkToFit="false"/>
    </xf>
    <xf xfId="0" fontId="0" numFmtId="0" fillId="4" borderId="19" applyFont="0" applyNumberFormat="0" applyFill="1" applyBorder="1" applyAlignment="1">
      <alignment horizontal="left" vertical="bottom" textRotation="0" wrapText="true" shrinkToFit="false"/>
    </xf>
    <xf xfId="0" fontId="12" numFmtId="0" fillId="2" borderId="20" applyFont="1" applyNumberFormat="0" applyFill="0" applyBorder="1" applyAlignment="1" applyProtection="true">
      <alignment horizontal="general" vertical="bottom" textRotation="0" wrapText="tru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4" borderId="29" applyFont="0" applyNumberFormat="0" applyFill="1" applyBorder="1" applyAlignment="1">
      <alignment horizontal="left" vertical="bottom" textRotation="0" wrapText="true" shrinkToFit="false"/>
    </xf>
    <xf xfId="0" fontId="0" numFmtId="0" fillId="2" borderId="17" applyFont="0" applyNumberFormat="0" applyFill="0" applyBorder="1" applyAlignment="0" applyProtection="true">
      <alignment horizontal="general" vertical="bottom" textRotation="0" wrapText="false" shrinkToFit="false"/>
      <protection locked="false"/>
    </xf>
    <xf xfId="0" fontId="13" numFmtId="0" fillId="6" borderId="1" applyFont="1" applyNumberFormat="0" applyFill="1" applyBorder="1" applyAlignment="1">
      <alignment horizontal="center" vertical="center" textRotation="0" wrapText="true" shrinkToFit="false"/>
    </xf>
    <xf xfId="0" fontId="14" numFmtId="0" fillId="7" borderId="1" applyFont="1" applyNumberFormat="0" applyFill="1" applyBorder="1" applyAlignment="1">
      <alignment horizontal="center" vertical="center" textRotation="0" wrapText="true" shrinkToFit="false"/>
    </xf>
    <xf xfId="0" fontId="15" numFmtId="0" fillId="8" borderId="1" applyFont="1" applyNumberFormat="0" applyFill="1" applyBorder="1" applyAlignment="1">
      <alignment horizontal="center" vertical="center" textRotation="0" wrapText="true" shrinkToFit="false"/>
    </xf>
    <xf xfId="0" fontId="16" numFmtId="0" fillId="2" borderId="1" applyFont="1" applyNumberFormat="0" applyFill="0" applyBorder="1" applyAlignment="1">
      <alignment horizontal="center" vertical="center" textRotation="0" wrapText="false" shrinkToFit="false"/>
    </xf>
    <xf xfId="0" fontId="17" numFmtId="0" fillId="6" borderId="26" applyFont="1" applyNumberFormat="0" applyFill="1" applyBorder="1" applyAlignment="1">
      <alignment horizontal="center" vertical="center" textRotation="0" wrapText="false" shrinkToFit="false"/>
    </xf>
    <xf xfId="0" fontId="18" numFmtId="0" fillId="7" borderId="26" applyFont="1" applyNumberFormat="0" applyFill="1" applyBorder="1" applyAlignment="1">
      <alignment horizontal="center" vertical="center" textRotation="0" wrapText="false" shrinkToFit="false"/>
    </xf>
    <xf xfId="0" fontId="19" numFmtId="0" fillId="8" borderId="26" applyFont="1" applyNumberFormat="0" applyFill="1" applyBorder="1" applyAlignment="1">
      <alignment horizontal="center" vertical="center" textRotation="0" wrapText="false" shrinkToFit="false"/>
    </xf>
    <xf xfId="0" fontId="3" numFmtId="0" fillId="2" borderId="30" applyFont="1" applyNumberFormat="0" applyFill="0" applyBorder="1" applyAlignment="1">
      <alignment horizontal="center" vertical="center" textRotation="0" wrapText="false" shrinkToFit="false"/>
    </xf>
    <xf xfId="0" fontId="0" numFmtId="2" fillId="2" borderId="31" applyFont="0" applyNumberFormat="1" applyFill="0" applyBorder="1" applyAlignment="0" applyProtection="true">
      <alignment horizontal="general" vertical="bottom" textRotation="0" wrapText="false" shrinkToFit="false"/>
      <protection locked="false"/>
    </xf>
    <xf xfId="0" fontId="9" numFmtId="0" fillId="2" borderId="0" applyFont="1" applyNumberFormat="0" applyFill="0" applyBorder="0" applyAlignment="0" applyProtection="true">
      <alignment horizontal="general" vertical="bottom" textRotation="0" wrapText="false" shrinkToFit="false"/>
      <protection locked="false"/>
    </xf>
    <xf xfId="0" fontId="20" numFmtId="0" fillId="2" borderId="5" applyFont="1" applyNumberFormat="0" applyFill="0" applyBorder="1" applyAlignment="1">
      <alignment horizontal="center" vertical="bottom" textRotation="0" wrapText="false" shrinkToFit="false"/>
    </xf>
    <xf xfId="0" fontId="0" numFmtId="0" fillId="2" borderId="21" applyFont="0" applyNumberFormat="0" applyFill="0" applyBorder="1" applyAlignment="1">
      <alignment horizontal="left" vertical="bottom" textRotation="0" wrapText="true" shrinkToFit="false"/>
    </xf>
    <xf xfId="0" fontId="10" numFmtId="0" fillId="4" borderId="32" applyFont="1" applyNumberFormat="0" applyFill="1" applyBorder="1" applyAlignment="0">
      <alignment horizontal="general" vertical="bottom" textRotation="0" wrapText="false" shrinkToFit="false"/>
    </xf>
    <xf xfId="0" fontId="10" numFmtId="0" fillId="4" borderId="33" applyFont="1" applyNumberFormat="0" applyFill="1" applyBorder="1" applyAlignment="0">
      <alignment horizontal="general" vertical="bottom" textRotation="0" wrapText="false" shrinkToFit="false"/>
    </xf>
    <xf xfId="0" fontId="10" numFmtId="0" fillId="4" borderId="34" applyFont="1" applyNumberFormat="0" applyFill="1" applyBorder="1" applyAlignment="0">
      <alignment horizontal="general" vertical="bottom" textRotation="0" wrapText="false" shrinkToFit="false"/>
    </xf>
    <xf xfId="0" fontId="0" numFmtId="165" fillId="2" borderId="1" applyFont="0" applyNumberFormat="1" applyFill="0" applyBorder="1" applyAlignment="1" applyProtection="true">
      <alignment horizontal="center" vertical="bottom" textRotation="0" wrapText="false" shrinkToFit="false"/>
      <protection locked="false"/>
    </xf>
    <xf xfId="0" fontId="10" numFmtId="0" fillId="4" borderId="7" applyFont="1" applyNumberFormat="0" applyFill="1" applyBorder="1" applyAlignment="1">
      <alignment horizontal="center" vertical="bottom" textRotation="0" wrapText="false" shrinkToFit="false"/>
    </xf>
    <xf xfId="0" fontId="10" numFmtId="0" fillId="4" borderId="8" applyFont="1" applyNumberFormat="0" applyFill="1" applyBorder="1" applyAlignment="1">
      <alignment horizontal="center" vertical="bottom" textRotation="0" wrapText="false" shrinkToFit="false"/>
    </xf>
    <xf xfId="0" fontId="10" numFmtId="0" fillId="4" borderId="9" applyFont="1" applyNumberFormat="0" applyFill="1" applyBorder="1" applyAlignment="1">
      <alignment horizontal="center" vertical="bottom" textRotation="0" wrapText="false" shrinkToFit="false"/>
    </xf>
    <xf xfId="0" fontId="1" numFmtId="165" fillId="3" borderId="29" applyFont="1" applyNumberFormat="1" applyFill="1" applyBorder="1" applyAlignment="1">
      <alignment horizontal="center" vertical="bottom" textRotation="0" wrapText="false" shrinkToFit="false"/>
    </xf>
    <xf xfId="0" fontId="1" numFmtId="165" fillId="3" borderId="11" applyFont="1" applyNumberFormat="1" applyFill="1" applyBorder="1" applyAlignment="1">
      <alignment horizontal="center" vertical="bottom" textRotation="0" wrapText="false" shrinkToFit="false"/>
    </xf>
    <xf xfId="0" fontId="0" numFmtId="165" fillId="2" borderId="19" applyFont="0" applyNumberFormat="1" applyFill="0" applyBorder="1" applyAlignment="1" applyProtection="true">
      <alignment horizontal="center" vertical="bottom" textRotation="0" wrapText="false" shrinkToFit="false"/>
      <protection locked="false"/>
    </xf>
    <xf xfId="0" fontId="0" numFmtId="165" fillId="2" borderId="20" applyFont="0" applyNumberFormat="1" applyFill="0" applyBorder="1" applyAlignment="1" applyProtection="true">
      <alignment horizontal="center" vertical="bottom" textRotation="0" wrapText="false" shrinkToFit="false"/>
      <protection locked="false"/>
    </xf>
    <xf xfId="0" fontId="0" numFmtId="165" fillId="4" borderId="19" applyFont="0" applyNumberFormat="1" applyFill="1" applyBorder="1" applyAlignment="1">
      <alignment horizontal="center" vertical="bottom" textRotation="0" wrapText="true" shrinkToFit="false"/>
    </xf>
    <xf xfId="0" fontId="0" numFmtId="165" fillId="4" borderId="1" applyFont="0" applyNumberFormat="1" applyFill="1" applyBorder="1" applyAlignment="1">
      <alignment horizontal="center" vertical="bottom" textRotation="0" wrapText="true" shrinkToFit="false"/>
    </xf>
    <xf xfId="0" fontId="0" numFmtId="165" fillId="4" borderId="20" applyFont="0" applyNumberFormat="1" applyFill="1" applyBorder="1" applyAlignment="1">
      <alignment horizontal="center" vertical="bottom" textRotation="0" wrapText="true" shrinkToFit="false"/>
    </xf>
    <xf xfId="0" fontId="21" numFmtId="0" fillId="9" borderId="35" applyFont="1" applyNumberFormat="0" applyFill="1" applyBorder="1" applyAlignment="1">
      <alignment horizontal="center" vertical="bottom" textRotation="0" wrapText="false" shrinkToFit="false"/>
    </xf>
    <xf xfId="0" fontId="2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10" numFmtId="0" fillId="2" borderId="18" applyFont="1" applyNumberFormat="0" applyFill="0" applyBorder="1" applyAlignment="1">
      <alignment horizontal="center" vertical="bottom" textRotation="0" wrapText="true" shrinkToFit="false"/>
    </xf>
    <xf xfId="0" fontId="1" numFmtId="0" fillId="3" borderId="8" applyFont="1" applyNumberFormat="0" applyFill="1" applyBorder="1" applyAlignment="1">
      <alignment horizontal="general" vertical="bottom" textRotation="0" wrapText="true" shrinkToFit="false"/>
    </xf>
    <xf xfId="0" fontId="0" numFmtId="164" fillId="2" borderId="36" applyFont="0" applyNumberFormat="1" applyFill="0" applyBorder="1" applyAlignment="1">
      <alignment horizontal="center" vertical="bottom" textRotation="0" wrapText="true" shrinkToFit="false"/>
    </xf>
    <xf xfId="0" fontId="1" numFmtId="0" fillId="3" borderId="11" applyFont="1" applyNumberFormat="0" applyFill="1" applyBorder="1" applyAlignment="0">
      <alignment horizontal="general" vertical="bottom" textRotation="0" wrapText="false" shrinkToFit="false"/>
    </xf>
    <xf xfId="0" fontId="1" numFmtId="0" fillId="3" borderId="20" applyFont="1" applyNumberFormat="0" applyFill="1" applyBorder="1" applyAlignment="0">
      <alignment horizontal="general" vertical="bottom" textRotation="0" wrapText="false" shrinkToFit="false"/>
    </xf>
    <xf xfId="0" fontId="1" numFmtId="0" fillId="3" borderId="17" applyFont="1" applyNumberFormat="0" applyFill="1"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10" numFmtId="0" fillId="4" borderId="1" applyFont="1" applyNumberFormat="0" applyFill="1" applyBorder="1" applyAlignment="0">
      <alignment horizontal="general" vertical="bottom" textRotation="0" wrapText="false" shrinkToFit="false"/>
    </xf>
    <xf xfId="0" fontId="10" numFmtId="0" fillId="4" borderId="1" applyFont="1" applyNumberFormat="0" applyFill="1" applyBorder="1" applyAlignment="1">
      <alignment horizontal="left" vertical="bottom" textRotation="0" wrapText="true" shrinkToFit="false"/>
    </xf>
    <xf xfId="0" fontId="10" numFmtId="0" fillId="4" borderId="0" applyFont="1" applyNumberFormat="0" applyFill="1" applyBorder="0" applyAlignment="1">
      <alignment horizontal="general" vertical="bottom" textRotation="0" wrapText="true" shrinkToFit="false"/>
    </xf>
    <xf xfId="0" fontId="0" numFmtId="164" fillId="4" borderId="1" applyFont="0" applyNumberFormat="1" applyFill="1" applyBorder="1" applyAlignment="1">
      <alignment horizontal="center" vertical="center"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0" applyFont="0" applyNumberFormat="0" applyFill="1" applyBorder="0"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5" numFmtId="0" fillId="2" borderId="0" applyFont="1" applyNumberFormat="0" applyFill="0" applyBorder="0" applyAlignment="1">
      <alignment horizontal="center" vertical="bottom" textRotation="0" wrapText="false" shrinkToFit="false"/>
    </xf>
    <xf xfId="0" fontId="3" numFmtId="0" fillId="5" borderId="25" applyFont="1" applyNumberFormat="0" applyFill="1" applyBorder="1" applyAlignment="1">
      <alignment horizontal="left" vertical="bottom" textRotation="0" wrapText="false" shrinkToFit="false"/>
    </xf>
    <xf xfId="0" fontId="10" numFmtId="0" fillId="4" borderId="37" applyFont="1" applyNumberFormat="0" applyFill="1" applyBorder="1" applyAlignment="1">
      <alignment horizontal="center" vertical="bottom" textRotation="0" wrapText="tru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10" numFmtId="0" fillId="4" borderId="1" applyFont="1" applyNumberFormat="0" applyFill="1"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3" numFmtId="0" fillId="2" borderId="38" applyFont="1" applyNumberFormat="0" applyFill="0" applyBorder="1" applyAlignment="1">
      <alignment horizontal="general" vertical="bottom" textRotation="0" wrapText="true" shrinkToFit="false"/>
    </xf>
    <xf xfId="0" fontId="3" numFmtId="0" fillId="2" borderId="1" applyFont="1" applyNumberFormat="0" applyFill="0" applyBorder="1" applyAlignment="1">
      <alignment horizontal="general" vertical="bottom" textRotation="0" wrapText="true" shrinkToFit="false"/>
    </xf>
    <xf xfId="0" fontId="10" numFmtId="0" fillId="4" borderId="39" applyFont="1" applyNumberFormat="0" applyFill="1" applyBorder="1" applyAlignment="0">
      <alignment horizontal="general" vertical="bottom" textRotation="0" wrapText="false" shrinkToFit="false"/>
    </xf>
    <xf xfId="0" fontId="10" numFmtId="0" fillId="4" borderId="23" applyFont="1" applyNumberFormat="0" applyFill="1" applyBorder="1" applyAlignment="1">
      <alignment horizontal="general" vertical="bottom" textRotation="0" wrapText="true" shrinkToFit="false"/>
    </xf>
    <xf xfId="0" fontId="23" numFmtId="0" fillId="10" borderId="26" applyFont="1" applyNumberFormat="0" applyFill="1" applyBorder="1" applyAlignment="1" applyProtection="true">
      <alignment horizontal="general" vertical="bottom" textRotation="0" wrapText="true" shrinkToFit="false"/>
      <protection locked="false"/>
    </xf>
    <xf xfId="0" fontId="23" numFmtId="0" fillId="10" borderId="40" applyFont="1" applyNumberFormat="0" applyFill="1" applyBorder="1" applyAlignment="1" applyProtection="true">
      <alignment horizontal="general" vertical="bottom" textRotation="0" wrapText="true" shrinkToFit="false"/>
      <protection locked="false"/>
    </xf>
    <xf xfId="0" fontId="23" numFmtId="0" fillId="10" borderId="41" applyFont="1" applyNumberFormat="0" applyFill="1" applyBorder="1" applyAlignment="1" applyProtection="true">
      <alignment horizontal="general" vertical="bottom" textRotation="0" wrapText="true" shrinkToFit="false"/>
      <protection locked="false"/>
    </xf>
    <xf xfId="0" fontId="0" numFmtId="164" fillId="2" borderId="0" applyFont="0" applyNumberFormat="1" applyFill="0" applyBorder="0" applyAlignment="0">
      <alignment horizontal="general" vertical="bottom" textRotation="0" wrapText="false" shrinkToFit="false"/>
    </xf>
    <xf xfId="0" fontId="24" numFmtId="0" fillId="3" borderId="1" applyFont="1" applyNumberFormat="0" applyFill="1" applyBorder="1" applyAlignment="1">
      <alignment horizontal="general" vertical="bottom" textRotation="0" wrapText="true" shrinkToFit="false"/>
    </xf>
    <xf xfId="0" fontId="1" numFmtId="0" fillId="3" borderId="1" applyFont="1" applyNumberFormat="0" applyFill="1" applyBorder="1" applyAlignment="1">
      <alignment horizontal="center" vertical="top" textRotation="0" wrapText="true" shrinkToFit="false"/>
    </xf>
    <xf xfId="0" fontId="24" numFmtId="0" fillId="3" borderId="1" applyFont="1" applyNumberFormat="0" applyFill="1" applyBorder="1" applyAlignment="0">
      <alignment horizontal="general" vertical="bottom" textRotation="0" wrapText="false" shrinkToFit="false"/>
    </xf>
    <xf xfId="0" fontId="10" numFmtId="0" fillId="4" borderId="26" applyFont="1" applyNumberFormat="0" applyFill="1" applyBorder="1" applyAlignment="1">
      <alignment horizontal="center" vertical="bottom" textRotation="0" wrapText="true" shrinkToFit="false"/>
    </xf>
    <xf xfId="0" fontId="1" numFmtId="1" fillId="3" borderId="1" applyFont="1" applyNumberFormat="1" applyFill="1" applyBorder="1"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0" numFmtId="0" fillId="4" borderId="42" applyFont="1" applyNumberFormat="0" applyFill="1" applyBorder="1" applyAlignment="0">
      <alignment horizontal="general" vertical="bottom" textRotation="0" wrapText="false" shrinkToFit="false"/>
    </xf>
    <xf xfId="0" fontId="10" numFmtId="0" fillId="4" borderId="43" applyFont="1" applyNumberFormat="0" applyFill="1" applyBorder="1" applyAlignment="0">
      <alignment horizontal="general" vertical="bottom" textRotation="0" wrapText="false" shrinkToFit="false"/>
    </xf>
    <xf xfId="0" fontId="0" numFmtId="167" fillId="2" borderId="31" applyFont="0" applyNumberFormat="1" applyFill="0" applyBorder="1"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center" textRotation="0" wrapText="true" shrinkToFit="false"/>
    </xf>
    <xf xfId="0" fontId="16" numFmtId="0" fillId="2" borderId="44" applyFont="1" applyNumberFormat="0" applyFill="0" applyBorder="1" applyAlignment="1">
      <alignment horizontal="general" vertical="bottom" textRotation="0" wrapText="true" shrinkToFit="false"/>
    </xf>
    <xf xfId="0" fontId="16" numFmtId="0" fillId="2" borderId="18" applyFont="1" applyNumberFormat="0" applyFill="0" applyBorder="1" applyAlignment="1">
      <alignment horizontal="general" vertical="bottom" textRotation="0" wrapText="true" shrinkToFit="false"/>
    </xf>
    <xf xfId="0" fontId="16" numFmtId="0" fillId="2" borderId="45" applyFont="1" applyNumberFormat="0" applyFill="0" applyBorder="1"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25" numFmtId="0" fillId="2" borderId="1" applyFont="1" applyNumberFormat="0" applyFill="0" applyBorder="1" applyAlignment="1">
      <alignment horizontal="general" vertical="center" textRotation="0" wrapText="false" shrinkToFit="false"/>
    </xf>
    <xf xfId="0" fontId="25" numFmtId="14" fillId="2" borderId="1" applyFont="1" applyNumberFormat="1" applyFill="0" applyBorder="1" applyAlignment="1">
      <alignment horizontal="general" vertical="center" textRotation="0" wrapText="false" shrinkToFit="false"/>
    </xf>
    <xf xfId="0" fontId="0" numFmtId="167" fillId="2" borderId="1" applyFont="0" applyNumberFormat="1" applyFill="0" applyBorder="1" applyAlignment="0">
      <alignment horizontal="general" vertical="bottom" textRotation="0" wrapText="false" shrinkToFit="false"/>
    </xf>
    <xf xfId="0" fontId="1" numFmtId="167" fillId="3" borderId="1" applyFont="1" applyNumberFormat="1" applyFill="1" applyBorder="1" applyAlignment="0">
      <alignment horizontal="general" vertical="bottom" textRotation="0" wrapText="false" shrinkToFit="false"/>
    </xf>
    <xf xfId="0" fontId="0" numFmtId="167" fillId="2" borderId="1" applyFont="0" applyNumberFormat="1" applyFill="0" applyBorder="1" applyAlignment="0">
      <alignment horizontal="general" vertical="bottom" textRotation="0" wrapText="false" shrinkToFit="false"/>
    </xf>
    <xf xfId="0" fontId="0" numFmtId="167" fillId="2" borderId="0" applyFont="0" applyNumberFormat="1" applyFill="0" applyBorder="0" applyAlignment="0">
      <alignment horizontal="general" vertical="bottom" textRotation="0" wrapText="false" shrinkToFit="false"/>
    </xf>
    <xf xfId="0" fontId="1" numFmtId="167" fillId="3" borderId="46" applyFont="1" applyNumberFormat="1" applyFill="1" applyBorder="1" applyAlignment="0">
      <alignment horizontal="general" vertical="bottom" textRotation="0" wrapText="false" shrinkToFit="false"/>
    </xf>
    <xf xfId="0" fontId="16" numFmtId="0" fillId="2" borderId="7" applyFont="1" applyNumberFormat="0" applyFill="0" applyBorder="1" applyAlignment="1">
      <alignment horizontal="general" vertical="bottom" textRotation="0" wrapText="true" shrinkToFit="false"/>
    </xf>
    <xf xfId="0" fontId="16" numFmtId="0" fillId="2" borderId="8" applyFont="1" applyNumberFormat="0" applyFill="0" applyBorder="1" applyAlignment="1">
      <alignment horizontal="general" vertical="bottom" textRotation="0" wrapText="true" shrinkToFit="false"/>
    </xf>
    <xf xfId="0" fontId="16" numFmtId="0" fillId="2" borderId="9" applyFont="1" applyNumberFormat="0" applyFill="0" applyBorder="1" applyAlignment="1">
      <alignment horizontal="general" vertical="bottom" textRotation="0" wrapText="true" shrinkToFit="false"/>
    </xf>
    <xf xfId="0" fontId="0" numFmtId="167" fillId="2" borderId="19" applyFont="0" applyNumberFormat="1" applyFill="0" applyBorder="1" applyAlignment="0">
      <alignment horizontal="general" vertical="bottom" textRotation="0" wrapText="false" shrinkToFit="false"/>
    </xf>
    <xf xfId="0" fontId="1" numFmtId="167" fillId="3" borderId="20" applyFont="1" applyNumberFormat="1" applyFill="1" applyBorder="1" applyAlignment="0">
      <alignment horizontal="general" vertical="bottom" textRotation="0" wrapText="false" shrinkToFit="false"/>
    </xf>
    <xf xfId="0" fontId="0" numFmtId="167" fillId="2" borderId="29" applyFont="0" applyNumberFormat="1" applyFill="0" applyBorder="1" applyAlignment="0">
      <alignment horizontal="general" vertical="bottom" textRotation="0" wrapText="false" shrinkToFit="false"/>
    </xf>
    <xf xfId="0" fontId="0" numFmtId="167" fillId="2" borderId="11" applyFont="0" applyNumberFormat="1" applyFill="0" applyBorder="1" applyAlignment="0">
      <alignment horizontal="general" vertical="bottom" textRotation="0" wrapText="false" shrinkToFit="false"/>
    </xf>
    <xf xfId="0" fontId="1" numFmtId="167" fillId="3" borderId="11" applyFont="1" applyNumberFormat="1" applyFill="1" applyBorder="1" applyAlignment="0">
      <alignment horizontal="general" vertical="bottom" textRotation="0" wrapText="false" shrinkToFit="false"/>
    </xf>
    <xf xfId="0" fontId="1" numFmtId="167" fillId="3" borderId="17" applyFont="1" applyNumberFormat="1" applyFill="1" applyBorder="1" applyAlignment="0">
      <alignment horizontal="general" vertical="bottom" textRotation="0" wrapText="false" shrinkToFit="false"/>
    </xf>
    <xf xfId="0" fontId="10" numFmtId="0" fillId="4" borderId="19" applyFont="1" applyNumberFormat="0" applyFill="1" applyBorder="1" applyAlignment="0">
      <alignment horizontal="general" vertical="bottom" textRotation="0" wrapText="false" shrinkToFit="false"/>
    </xf>
    <xf xfId="0" fontId="10" numFmtId="0" fillId="4" borderId="1" applyFont="1" applyNumberFormat="0" applyFill="1" applyBorder="1" applyAlignment="0">
      <alignment horizontal="general" vertical="bottom" textRotation="0" wrapText="false" shrinkToFit="false"/>
    </xf>
    <xf xfId="0" fontId="10" numFmtId="0" fillId="4" borderId="20" applyFont="1" applyNumberFormat="0" applyFill="1" applyBorder="1" applyAlignment="0">
      <alignment horizontal="general" vertical="bottom" textRotation="0" wrapText="false" shrinkToFit="false"/>
    </xf>
    <xf xfId="0" fontId="0" numFmtId="0" fillId="11" borderId="47"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1" numFmtId="165" fillId="3" borderId="29" applyFont="1" applyNumberFormat="1" applyFill="1" applyBorder="1" applyAlignment="0">
      <alignment horizontal="general" vertical="bottom" textRotation="0" wrapText="false" shrinkToFit="false"/>
    </xf>
    <xf xfId="0" fontId="1" numFmtId="165" fillId="3" borderId="11" applyFont="1" applyNumberFormat="1" applyFill="1" applyBorder="1" applyAlignment="0">
      <alignment horizontal="general" vertical="bottom" textRotation="0" wrapText="false" shrinkToFit="false"/>
    </xf>
    <xf xfId="0" fontId="1" numFmtId="165" fillId="3" borderId="17" applyFont="1" applyNumberFormat="1" applyFill="1" applyBorder="1" applyAlignment="0">
      <alignment horizontal="general" vertical="bottom" textRotation="0" wrapText="false" shrinkToFit="false"/>
    </xf>
    <xf xfId="0" fontId="1" numFmtId="167" fillId="3" borderId="29" applyFont="1" applyNumberFormat="1" applyFill="1" applyBorder="1" applyAlignment="0">
      <alignment horizontal="general" vertical="bottom" textRotation="0" wrapText="false" shrinkToFit="false"/>
    </xf>
    <xf xfId="0" fontId="1" numFmtId="0" fillId="3" borderId="2" applyFont="1" applyNumberFormat="0" applyFill="1" applyBorder="1"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1" numFmtId="167" fillId="3" borderId="26" applyFont="1" applyNumberFormat="1" applyFill="1" applyBorder="1" applyAlignment="0">
      <alignment horizontal="general" vertical="bottom" textRotation="0" wrapText="false" shrinkToFit="false"/>
    </xf>
    <xf xfId="0" fontId="1" numFmtId="167" fillId="3" borderId="49" applyFont="1" applyNumberFormat="1" applyFill="1" applyBorder="1" applyAlignment="0">
      <alignment horizontal="general" vertical="bottom" textRotation="0" wrapText="false" shrinkToFit="false"/>
    </xf>
    <xf xfId="0" fontId="1" numFmtId="167" fillId="3" borderId="50" applyFont="1" applyNumberFormat="1" applyFill="1" applyBorder="1" applyAlignment="0">
      <alignment horizontal="general" vertical="bottom" textRotation="0" wrapText="false" shrinkToFit="false"/>
    </xf>
    <xf xfId="0" fontId="1" numFmtId="167" fillId="3" borderId="51" applyFont="1" applyNumberFormat="1" applyFill="1" applyBorder="1" applyAlignment="0">
      <alignment horizontal="general" vertical="bottom" textRotation="0" wrapText="false" shrinkToFit="false"/>
    </xf>
    <xf xfId="0" fontId="1" numFmtId="167" fillId="3" borderId="2" applyFont="1" applyNumberFormat="1" applyFill="1" applyBorder="1" applyAlignment="0">
      <alignment horizontal="general" vertical="bottom" textRotation="0" wrapText="false" shrinkToFit="false"/>
    </xf>
    <xf xfId="0" fontId="0" numFmtId="0" fillId="2" borderId="46" applyFont="0" applyNumberFormat="0" applyFill="0" applyBorder="1" applyAlignment="1" applyProtection="true">
      <alignment horizontal="general" vertical="bottom" textRotation="0" wrapText="true" shrinkToFit="false"/>
      <protection locked="false"/>
    </xf>
    <xf xfId="0" fontId="2" numFmtId="0" fillId="2" borderId="0" applyFont="1" applyNumberFormat="0" applyFill="0" applyBorder="0" applyAlignment="0">
      <alignment horizontal="general" vertical="bottom" textRotation="0" wrapText="false" shrinkToFit="false"/>
    </xf>
    <xf xfId="0" fontId="5" numFmtId="166" fillId="2" borderId="0" applyFont="1" applyNumberFormat="1"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23"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4" fillId="2" borderId="1" applyFont="0" applyNumberFormat="1" applyFill="0" applyBorder="1" applyAlignment="1" applyProtection="true">
      <alignment horizontal="left" vertical="center" textRotation="0" wrapText="true" shrinkToFit="false"/>
      <protection locked="false"/>
    </xf>
    <xf xfId="0" fontId="0" numFmtId="0" fillId="4" borderId="1" applyFont="0" applyNumberFormat="0" applyFill="1" applyBorder="1" applyAlignment="1">
      <alignment horizontal="left" vertical="center" textRotation="0" wrapText="true" shrinkToFit="false"/>
    </xf>
    <xf xfId="0" fontId="0" numFmtId="164" fillId="4" borderId="1" applyFont="0" applyNumberFormat="1" applyFill="1" applyBorder="1" applyAlignment="1">
      <alignment horizontal="left" vertical="center" textRotation="0" wrapText="true" shrinkToFit="false"/>
    </xf>
    <xf xfId="0" fontId="0" numFmtId="164" fillId="4" borderId="46" applyFont="0" applyNumberFormat="1" applyFill="1" applyBorder="1" applyAlignment="1">
      <alignment horizontal="left" vertical="center" textRotation="0" wrapText="true" shrinkToFit="false"/>
    </xf>
    <xf xfId="0" fontId="0" numFmtId="49" fillId="4" borderId="1" applyFont="0" applyNumberFormat="1" applyFill="1" applyBorder="1" applyAlignment="1">
      <alignment horizontal="left" vertical="center" textRotation="0" wrapText="true" shrinkToFit="false"/>
    </xf>
    <xf xfId="0" fontId="0" numFmtId="0" fillId="4" borderId="50"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4" borderId="52"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29" applyFont="0" applyNumberFormat="0" applyFill="0" applyBorder="1" applyAlignment="1" applyProtection="true">
      <alignment horizontal="left" vertical="top" textRotation="0" wrapText="true" shrinkToFit="false"/>
      <protection locked="false"/>
    </xf>
    <xf xfId="0" fontId="0" numFmtId="0" fillId="2" borderId="53" applyFont="0" applyNumberFormat="0" applyFill="0" applyBorder="1" applyAlignment="1" applyProtection="true">
      <alignment horizontal="left" vertical="top"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13" applyFont="0" applyNumberFormat="0" applyFill="0" applyBorder="1" applyAlignment="1" applyProtection="true">
      <alignment horizontal="left" vertical="center" textRotation="0" wrapText="true" shrinkToFit="false"/>
      <protection locked="false"/>
    </xf>
    <xf xfId="0" fontId="0" numFmtId="0" fillId="2" borderId="54"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9"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2" borderId="1" applyFont="0" applyNumberFormat="1" applyFill="0" applyBorder="1" applyAlignment="1" applyProtection="true">
      <alignment horizontal="left" vertical="center" textRotation="0" wrapText="true" shrinkToFit="false"/>
      <protection locked="false"/>
    </xf>
    <xf xfId="0" fontId="0" numFmtId="164" fillId="2" borderId="20" applyFont="0" applyNumberFormat="1"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164" fillId="2" borderId="11" applyFont="0" applyNumberFormat="1" applyFill="0" applyBorder="1" applyAlignment="1" applyProtection="true">
      <alignment horizontal="left" vertical="center" textRotation="0" wrapText="true" shrinkToFit="false"/>
      <protection locked="false"/>
    </xf>
    <xf xfId="0" fontId="0" numFmtId="164" fillId="2" borderId="17" applyFont="0" applyNumberFormat="1"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center" textRotation="0" wrapText="true" shrinkToFit="false"/>
      <protection locked="false"/>
    </xf>
    <xf xfId="0" fontId="0" numFmtId="0" fillId="2" borderId="24" applyFont="0" applyNumberFormat="0" applyFill="0" applyBorder="1" applyAlignment="0">
      <alignment horizontal="general" vertical="bottom" textRotation="0" wrapText="false" shrinkToFit="false"/>
    </xf>
    <xf xfId="0" fontId="5" numFmtId="0" fillId="2" borderId="24"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5" numFmtId="0" fillId="2" borderId="25"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2" numFmtId="0" fillId="2" borderId="25" applyFont="1" applyNumberFormat="0" applyFill="0" applyBorder="1" applyAlignment="0">
      <alignment horizontal="general" vertical="bottom" textRotation="0" wrapText="false" shrinkToFit="false"/>
    </xf>
    <xf xfId="0" fontId="0" numFmtId="0" fillId="4" borderId="1"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fals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164" fillId="2" borderId="1" applyFont="0" applyNumberFormat="1" applyFill="0" applyBorder="1" applyAlignment="1" applyProtection="true">
      <alignment horizontal="left" vertical="center" textRotation="0" wrapText="false" shrinkToFit="false"/>
      <protection locked="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0" fillId="2" borderId="29" applyFont="0" applyNumberFormat="0" applyFill="0" applyBorder="1" applyAlignment="1" applyProtection="true">
      <alignment horizontal="left" vertical="center" textRotation="0" wrapText="false" shrinkToFit="false"/>
      <protection locked="false"/>
    </xf>
    <xf xfId="0" fontId="0" numFmtId="0" fillId="2" borderId="52"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false" shrinkToFit="false"/>
      <protection locked="false"/>
    </xf>
    <xf xfId="0" fontId="0" numFmtId="3" fillId="2" borderId="11" applyFont="0" applyNumberFormat="1" applyFill="0" applyBorder="1" applyAlignment="1" applyProtection="true">
      <alignment horizontal="left" vertical="center" textRotation="0" wrapText="false" shrinkToFit="false"/>
      <protection locked="false"/>
    </xf>
    <xf xfId="0" fontId="0" numFmtId="164" fillId="2" borderId="11" applyFont="0" applyNumberFormat="1" applyFill="0" applyBorder="1" applyAlignment="1" applyProtection="true">
      <alignment horizontal="left" vertical="center" textRotation="0" wrapText="false" shrinkToFit="false"/>
      <protection locked="false"/>
    </xf>
    <xf xfId="0" fontId="0" numFmtId="164" fillId="2" borderId="20" applyFont="0" applyNumberFormat="1" applyFill="0" applyBorder="1" applyAlignment="1" applyProtection="true">
      <alignment horizontal="left" vertical="center" textRotation="0" wrapText="false" shrinkToFit="false"/>
      <protection locked="false"/>
    </xf>
    <xf xfId="0" fontId="0" numFmtId="164" fillId="2" borderId="17" applyFont="0" applyNumberFormat="1" applyFill="0" applyBorder="1" applyAlignment="1" applyProtection="true">
      <alignment horizontal="left" vertical="center" textRotation="0" wrapText="false" shrinkToFit="false"/>
      <protection locked="false"/>
    </xf>
    <xf xfId="0" fontId="0" numFmtId="0" fillId="2" borderId="33" applyFont="0" applyNumberFormat="0" applyFill="0" applyBorder="1" applyAlignment="0">
      <alignment horizontal="general" vertical="bottom" textRotation="0" wrapText="false" shrinkToFit="false"/>
    </xf>
    <xf xfId="0" fontId="0" numFmtId="0" fillId="2" borderId="50" applyFont="0" applyNumberFormat="0" applyFill="0" applyBorder="1" applyAlignment="0">
      <alignment horizontal="general" vertical="bottom" textRotation="0" wrapText="false" shrinkToFit="false"/>
    </xf>
    <xf xfId="0" fontId="0" numFmtId="0" fillId="2" borderId="33" applyFont="0" applyNumberFormat="0" applyFill="0" applyBorder="1" applyAlignment="1">
      <alignment horizontal="center" vertical="bottom" textRotation="0" wrapText="false" shrinkToFit="false"/>
    </xf>
    <xf xfId="0" fontId="0" numFmtId="0" fillId="2" borderId="50" applyFont="0" applyNumberFormat="0" applyFill="0" applyBorder="1" applyAlignment="1">
      <alignment horizontal="center" vertical="bottom" textRotation="0" wrapText="false" shrinkToFit="false"/>
    </xf>
    <xf xfId="0" fontId="5" numFmtId="0" fillId="2" borderId="46" applyFont="1" applyNumberFormat="0" applyFill="0" applyBorder="1" applyAlignment="1" applyProtection="true">
      <alignment horizontal="center" vertical="center" textRotation="0" wrapText="false" shrinkToFit="false"/>
      <protection locked="false"/>
    </xf>
    <xf xfId="0" fontId="0" numFmtId="0" fillId="2" borderId="33" applyFont="0" applyNumberFormat="0" applyFill="0" applyBorder="1"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26"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general" vertical="bottom" textRotation="0" wrapText="true" shrinkToFit="false"/>
    </xf>
    <xf xfId="0" fontId="25" numFmtId="0" fillId="2" borderId="55" applyFont="1" applyNumberFormat="0" applyFill="0" applyBorder="1" applyAlignment="1" applyProtection="true">
      <alignment horizontal="general" vertical="bottom" textRotation="0" wrapText="true" shrinkToFit="false"/>
      <protection locked="false"/>
    </xf>
    <xf xfId="0" fontId="25" numFmtId="49" fillId="2" borderId="55" applyFont="1" applyNumberFormat="1" applyFill="0" applyBorder="1" applyAlignment="1" applyProtection="true">
      <alignment horizontal="general" vertical="bottom" textRotation="0" wrapText="true" shrinkToFit="false"/>
      <protection locked="false"/>
    </xf>
    <xf xfId="0" fontId="25" numFmtId="165" fillId="2" borderId="55" applyFont="1" applyNumberFormat="1" applyFill="0" applyBorder="1" applyAlignment="1" applyProtection="true">
      <alignment horizontal="general" vertical="bottom"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5" numFmtId="164" fillId="2" borderId="0" applyFont="1" applyNumberFormat="1" applyFill="0" applyBorder="0" applyAlignment="1">
      <alignment horizontal="left" vertical="bottom" textRotation="0" wrapText="false" shrinkToFit="false"/>
    </xf>
    <xf xfId="0" fontId="0" numFmtId="164" fillId="2" borderId="1" applyFont="0" applyNumberFormat="1" applyFill="0" applyBorder="1" applyAlignment="1" applyProtection="true">
      <alignment horizontal="center" vertical="top" textRotation="0" wrapText="true" shrinkToFit="false"/>
      <protection locked="false"/>
    </xf>
    <xf xfId="0" fontId="7" numFmtId="0" fillId="2" borderId="0" applyFont="1" applyNumberFormat="0" applyFill="0" applyBorder="0" applyAlignment="0">
      <alignment horizontal="general" vertical="bottom" textRotation="0" wrapText="false" shrinkToFit="false"/>
    </xf>
    <xf xfId="0" fontId="27" numFmtId="0" fillId="2" borderId="0" applyFont="1" applyNumberFormat="0" applyFill="0" applyBorder="0" applyAlignment="1">
      <alignment horizontal="left" vertical="top" textRotation="0" wrapText="true" shrinkToFit="false"/>
    </xf>
    <xf xfId="0" fontId="27"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27" numFmtId="44" fillId="2" borderId="0" applyFont="1" applyNumberFormat="1" applyFill="0" applyBorder="0"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1" applyFont="1" applyNumberFormat="1" applyFill="1" applyBorder="1" applyAlignment="0">
      <alignment horizontal="general" vertical="bottom" textRotation="0" wrapText="false" shrinkToFit="false"/>
    </xf>
    <xf xfId="0" fontId="1" numFmtId="44" fillId="3" borderId="54" applyFont="1" applyNumberFormat="1" applyFill="1" applyBorder="1" applyAlignment="0">
      <alignment horizontal="general" vertical="bottom" textRotation="0" wrapText="false" shrinkToFit="false"/>
    </xf>
    <xf xfId="0" fontId="1" numFmtId="44" fillId="3" borderId="1" applyFont="1" applyNumberFormat="1" applyFill="1" applyBorder="1" applyAlignment="1">
      <alignment horizontal="left" vertical="bottom" textRotation="0" wrapText="true" shrinkToFit="false"/>
    </xf>
    <xf xfId="0" fontId="1" numFmtId="44" fillId="3" borderId="16" applyFont="1" applyNumberFormat="1" applyFill="1" applyBorder="1" applyAlignment="0">
      <alignment horizontal="general" vertical="bottom" textRotation="0" wrapText="false" shrinkToFit="false"/>
    </xf>
    <xf xfId="0" fontId="7" numFmtId="44" fillId="2" borderId="0" applyFont="1" applyNumberFormat="1" applyFill="0" applyBorder="0" applyAlignment="0">
      <alignment horizontal="general" vertical="bottom" textRotation="0" wrapText="false" shrinkToFit="false"/>
    </xf>
    <xf xfId="0" fontId="0" numFmtId="44" fillId="2" borderId="19" applyFont="0" applyNumberFormat="1" applyFill="0" applyBorder="1" applyAlignment="0" applyProtection="true">
      <alignment horizontal="general" vertical="bottom" textRotation="0" wrapText="false" shrinkToFit="false"/>
      <protection locked="false"/>
    </xf>
    <xf xfId="0" fontId="0" numFmtId="44" fillId="2" borderId="13"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20" applyFont="1" applyNumberFormat="1" applyFill="1" applyBorder="1" applyAlignment="0">
      <alignment horizontal="general" vertical="bottom" textRotation="0" wrapText="false" shrinkToFit="false"/>
    </xf>
    <xf xfId="0" fontId="7" numFmtId="0" fillId="2" borderId="44" applyFont="1" applyNumberFormat="0" applyFill="0" applyBorder="1" applyAlignment="0">
      <alignment horizontal="general" vertical="bottom" textRotation="0" wrapText="false" shrinkToFit="false"/>
    </xf>
    <xf xfId="0" fontId="7" numFmtId="0" fillId="2" borderId="18" applyFont="1" applyNumberFormat="0" applyFill="0" applyBorder="1" applyAlignment="0">
      <alignment horizontal="general" vertical="bottom" textRotation="0" wrapText="false" shrinkToFit="false"/>
    </xf>
    <xf xfId="0" fontId="7" numFmtId="0" fillId="2" borderId="47" applyFont="1" applyNumberFormat="0" applyFill="0" applyBorder="1" applyAlignment="1">
      <alignment horizontal="center" vertical="center"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56" applyFont="1" applyNumberFormat="0" applyFill="0" applyBorder="1" applyAlignment="0">
      <alignment horizontal="general" vertical="bottom" textRotation="0" wrapText="false" shrinkToFit="false"/>
    </xf>
    <xf xfId="0" fontId="7" numFmtId="0" fillId="2" borderId="36" applyFont="1" applyNumberFormat="0" applyFill="0" applyBorder="1" applyAlignment="0">
      <alignment horizontal="general" vertical="bottom" textRotation="0" wrapText="false" shrinkToFit="false"/>
    </xf>
    <xf xfId="0" fontId="16" numFmtId="0" fillId="2" borderId="1" applyFont="1" applyNumberFormat="0" applyFill="0" applyBorder="1" applyAlignment="1">
      <alignment horizontal="center" vertical="center" textRotation="0" wrapText="true" shrinkToFit="false"/>
    </xf>
    <xf xfId="0" fontId="1" numFmtId="44" fillId="3" borderId="13" applyFont="1" applyNumberFormat="1" applyFill="1" applyBorder="1"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28"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1">
      <alignment horizontal="general" vertical="top" textRotation="0" wrapText="false" shrinkToFit="false"/>
    </xf>
    <xf xfId="0" fontId="7" numFmtId="44" fillId="2" borderId="0" applyFont="1" applyNumberFormat="1" applyFill="0" applyBorder="0" applyAlignment="1">
      <alignment horizontal="general" vertical="top" textRotation="0" wrapText="true" shrinkToFit="false"/>
    </xf>
    <xf xfId="0" fontId="7" numFmtId="44" fillId="2" borderId="0" applyFont="1" applyNumberFormat="1" applyFill="0" applyBorder="0" applyAlignment="0">
      <alignment horizontal="general" vertical="bottom" textRotation="0" wrapText="false" shrinkToFit="false"/>
    </xf>
    <xf xfId="0" fontId="27" numFmtId="1" fillId="2" borderId="0" applyFont="1" applyNumberFormat="1" applyFill="0" applyBorder="0" applyAlignment="0">
      <alignment horizontal="general" vertical="bottom" textRotation="0" wrapText="false" shrinkToFit="false"/>
    </xf>
    <xf xfId="0" fontId="0" numFmtId="164" fillId="4" borderId="4" applyFont="0" applyNumberFormat="1" applyFill="1" applyBorder="1" applyAlignment="1">
      <alignment horizontal="left" vertical="bottom" textRotation="0" wrapText="true" shrinkToFit="false"/>
    </xf>
    <xf xfId="0" fontId="0" numFmtId="0" fillId="4" borderId="57" applyFont="0" applyNumberFormat="0" applyFill="1" applyBorder="1" applyAlignment="1">
      <alignment horizontal="left" vertical="bottom" textRotation="0" wrapText="true" shrinkToFit="false"/>
    </xf>
    <xf xfId="0" fontId="1" numFmtId="44" fillId="3" borderId="50" applyFont="1" applyNumberFormat="1" applyFill="1" applyBorder="1" applyAlignment="0">
      <alignment horizontal="general" vertical="bottom" textRotation="0" wrapText="false" shrinkToFit="false"/>
    </xf>
    <xf xfId="0" fontId="1" numFmtId="44" fillId="3" borderId="19" applyFont="1" applyNumberFormat="1" applyFill="1" applyBorder="1"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 numFmtId="164" fillId="3" borderId="4" applyFont="1" applyNumberFormat="1" applyFill="1" applyBorder="1" applyAlignment="1">
      <alignment horizontal="left" vertical="bottom" textRotation="0" wrapText="true" shrinkToFit="false"/>
    </xf>
    <xf xfId="0" fontId="1" numFmtId="44" fillId="3" borderId="0" applyFont="1" applyNumberFormat="1" applyFill="1" applyBorder="0" applyAlignment="0">
      <alignment horizontal="general" vertical="bottom" textRotation="0" wrapText="false" shrinkToFit="false"/>
    </xf>
    <xf xfId="0" fontId="10" numFmtId="0" fillId="4" borderId="19" applyFont="1" applyNumberFormat="0" applyFill="1" applyBorder="1" applyAlignment="1">
      <alignment horizontal="center" vertical="top" textRotation="0" wrapText="true" shrinkToFit="false"/>
    </xf>
    <xf xfId="0" fontId="10" numFmtId="0" fillId="4" borderId="1" applyFont="1" applyNumberFormat="0" applyFill="1" applyBorder="1" applyAlignment="1">
      <alignment horizontal="center" vertical="top" textRotation="0" wrapText="true" shrinkToFit="false"/>
    </xf>
    <xf xfId="0" fontId="10" numFmtId="0" fillId="4" borderId="20" applyFont="1" applyNumberFormat="0" applyFill="1" applyBorder="1" applyAlignment="1">
      <alignment horizontal="center" vertical="top" textRotation="0" wrapText="true" shrinkToFit="false"/>
    </xf>
    <xf xfId="0" fontId="0" numFmtId="44" fillId="2" borderId="4" applyFont="0" applyNumberFormat="1" applyFill="0" applyBorder="1" applyAlignment="0" applyProtection="true">
      <alignment horizontal="general" vertical="bottom" textRotation="0" wrapText="false" shrinkToFit="false"/>
      <protection locked="false"/>
    </xf>
    <xf xfId="0" fontId="1" numFmtId="44" fillId="3" borderId="4" applyFont="1" applyNumberFormat="1" applyFill="1" applyBorder="1" applyAlignment="0">
      <alignment horizontal="general" vertical="bottom" textRotation="0" wrapText="false" shrinkToFit="false"/>
    </xf>
    <xf xfId="0" fontId="1" numFmtId="44" fillId="3" borderId="26" applyFont="1" applyNumberFormat="1" applyFill="1" applyBorder="1" applyAlignment="0">
      <alignment horizontal="general" vertical="bottom" textRotation="0" wrapText="false" shrinkToFit="false"/>
    </xf>
    <xf xfId="0" fontId="1" numFmtId="44" fillId="3" borderId="6" applyFont="1" applyNumberFormat="1" applyFill="1" applyBorder="1" applyAlignment="0">
      <alignment horizontal="general" vertical="bottom" textRotation="0" wrapText="false" shrinkToFit="false"/>
    </xf>
    <xf xfId="0" fontId="1" numFmtId="44" fillId="3" borderId="49" applyFont="1" applyNumberFormat="1" applyFill="1" applyBorder="1" applyAlignment="0">
      <alignment horizontal="general" vertical="bottom" textRotation="0" wrapText="false" shrinkToFit="false"/>
    </xf>
    <xf xfId="0" fontId="1" numFmtId="44" fillId="3" borderId="58" applyFont="1" applyNumberFormat="1" applyFill="1" applyBorder="1" applyAlignment="0">
      <alignment horizontal="general" vertical="bottom" textRotation="0" wrapText="false" shrinkToFit="false"/>
    </xf>
    <xf xfId="0" fontId="1" numFmtId="44" fillId="3" borderId="59" applyFont="1" applyNumberFormat="1" applyFill="1" applyBorder="1" applyAlignment="0">
      <alignment horizontal="general" vertical="bottom" textRotation="0" wrapText="false" shrinkToFit="false"/>
    </xf>
    <xf xfId="0" fontId="1" numFmtId="44" fillId="3" borderId="60" applyFont="1" applyNumberFormat="1" applyFill="1" applyBorder="1" applyAlignment="0">
      <alignment horizontal="general" vertical="bottom" textRotation="0" wrapText="false" shrinkToFit="false"/>
    </xf>
    <xf xfId="0" fontId="29" numFmtId="44" fillId="12" borderId="2" applyFont="1" applyNumberFormat="1" applyFill="1" applyBorder="1" applyAlignment="0">
      <alignment horizontal="general" vertical="bottom" textRotation="0" wrapText="false" shrinkToFit="false"/>
    </xf>
    <xf xfId="0" fontId="1" numFmtId="0" fillId="3" borderId="47" applyFont="1" applyNumberFormat="0" applyFill="1" applyBorder="1" applyAlignment="0">
      <alignment horizontal="general" vertical="bottom" textRotation="0" wrapText="false" shrinkToFit="false"/>
    </xf>
    <xf xfId="0" fontId="1" numFmtId="44" fillId="3" borderId="61" applyFont="1" applyNumberFormat="1" applyFill="1" applyBorder="1" applyAlignment="0">
      <alignment horizontal="general" vertical="bottom" textRotation="0" wrapText="false" shrinkToFit="false"/>
    </xf>
    <xf xfId="0" fontId="1" numFmtId="44" fillId="3" borderId="30" applyFont="1" applyNumberFormat="1" applyFill="1" applyBorder="1" applyAlignment="0">
      <alignment horizontal="general" vertical="bottom" textRotation="0" wrapText="false" shrinkToFit="false"/>
    </xf>
    <xf xfId="0" fontId="1" numFmtId="44" fillId="3" borderId="31" applyFont="1" applyNumberFormat="1" applyFill="1" applyBorder="1" applyAlignment="0">
      <alignment horizontal="general" vertical="bottom" textRotation="0" wrapText="false" shrinkToFit="false"/>
    </xf>
    <xf xfId="0" fontId="29" numFmtId="44" fillId="12" borderId="51" applyFont="1" applyNumberFormat="1" applyFill="1" applyBorder="1" applyAlignment="0">
      <alignment horizontal="general" vertical="bottom" textRotation="0" wrapText="false" shrinkToFit="false"/>
    </xf>
    <xf xfId="0" fontId="10" numFmtId="0" fillId="4" borderId="0" applyFont="1" applyNumberFormat="0" applyFill="1" applyBorder="0" applyAlignment="0">
      <alignment horizontal="general" vertical="bottom" textRotation="0" wrapText="false" shrinkToFit="false"/>
    </xf>
    <xf xfId="0" fontId="0" numFmtId="0" fillId="2" borderId="20" applyFont="0" applyNumberFormat="0" applyFill="0" applyBorder="1" applyAlignment="1" applyProtection="true">
      <alignment horizontal="center" vertical="center" textRotation="0" wrapText="true" shrinkToFit="false"/>
      <protection locked="false"/>
    </xf>
    <xf xfId="0" fontId="0" numFmtId="0" fillId="2" borderId="17" applyFont="0" applyNumberFormat="0" applyFill="0" applyBorder="1" applyAlignment="1" applyProtection="true">
      <alignment horizontal="center" vertical="center" textRotation="0" wrapText="true" shrinkToFit="false"/>
      <protection locked="false"/>
    </xf>
    <xf xfId="0" fontId="30" numFmtId="0" fillId="2" borderId="0" applyFont="1" applyNumberFormat="0" applyFill="0" applyBorder="0" applyAlignment="1">
      <alignment horizontal="center" vertical="center"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62" applyFont="1" applyNumberFormat="0" applyFill="0" applyBorder="1"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4" borderId="63" applyFont="0" applyNumberFormat="1" applyFill="1" applyBorder="1" applyAlignment="1">
      <alignment horizontal="left" vertical="bottom" textRotation="0" wrapText="true" shrinkToFit="false"/>
    </xf>
    <xf xfId="0" fontId="0" numFmtId="44" fillId="2" borderId="32" applyFont="0" applyNumberFormat="1" applyFill="0" applyBorder="1" applyAlignment="1" applyProtection="true">
      <alignment horizontal="left" vertical="bottom" textRotation="0" wrapText="true" shrinkToFit="false"/>
      <protection locked="false"/>
    </xf>
    <xf xfId="0" fontId="0" numFmtId="44" fillId="2" borderId="33" applyFont="0" applyNumberFormat="1" applyFill="0" applyBorder="1" applyAlignment="1" applyProtection="true">
      <alignment horizontal="left" vertical="bottom" textRotation="0" wrapText="true" shrinkToFit="false"/>
      <protection locked="false"/>
    </xf>
    <xf xfId="0" fontId="1" numFmtId="44" fillId="3" borderId="33" applyFont="1" applyNumberFormat="1" applyFill="1" applyBorder="1" applyAlignment="1">
      <alignment horizontal="left" vertical="bottom" textRotation="0" wrapText="true" shrinkToFit="false"/>
    </xf>
    <xf xfId="0" fontId="1" numFmtId="14" fillId="3" borderId="33" applyFont="1" applyNumberFormat="1" applyFill="1" applyBorder="1" applyAlignment="1">
      <alignment horizontal="left" vertical="bottom" textRotation="0" wrapText="true" shrinkToFit="false"/>
    </xf>
    <xf xfId="0" fontId="1" numFmtId="0" fillId="3" borderId="33" applyFont="1" applyNumberFormat="0" applyFill="1" applyBorder="1" applyAlignment="1">
      <alignment horizontal="left" vertical="bottom" textRotation="0" wrapText="true" shrinkToFit="false"/>
    </xf>
    <xf xfId="0" fontId="1" numFmtId="0" fillId="3" borderId="24" applyFont="1" applyNumberFormat="0" applyFill="1" applyBorder="1" applyAlignment="1">
      <alignment horizontal="left" vertical="bottom" textRotation="0" wrapText="true" shrinkToFit="false"/>
    </xf>
    <xf xfId="0" fontId="1" numFmtId="0" fillId="3" borderId="64" applyFont="1" applyNumberFormat="0" applyFill="1" applyBorder="1" applyAlignment="0">
      <alignment horizontal="general" vertical="bottom" textRotation="0" wrapText="false" shrinkToFit="false"/>
    </xf>
    <xf xfId="0" fontId="1" numFmtId="164" fillId="3" borderId="65" applyFont="1" applyNumberFormat="1" applyFill="1" applyBorder="1" applyAlignment="1">
      <alignment horizontal="left"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4" borderId="57" applyFont="0" applyNumberFormat="0" applyFill="1" applyBorder="1" applyAlignment="1">
      <alignment horizontal="left" vertical="bottom" textRotation="0" wrapText="true" shrinkToFit="false"/>
    </xf>
    <xf xfId="0" fontId="31" numFmtId="0" fillId="4" borderId="50" applyFont="1" applyNumberFormat="0" applyFill="1" applyBorder="1" applyAlignment="1">
      <alignment horizontal="center" vertical="top" textRotation="0" wrapText="true" shrinkToFit="false"/>
    </xf>
    <xf xfId="0" fontId="0" numFmtId="164" fillId="4" borderId="13" applyFont="0" applyNumberFormat="1" applyFill="1" applyBorder="1" applyAlignment="1">
      <alignment horizontal="left" vertical="bottom" textRotation="0" wrapText="true" shrinkToFit="false"/>
    </xf>
    <xf xfId="0" fontId="1" numFmtId="164" fillId="3" borderId="13" applyFont="1" applyNumberFormat="1" applyFill="1" applyBorder="1" applyAlignment="1">
      <alignment horizontal="left" vertical="bottom" textRotation="0" wrapText="true" shrinkToFit="false"/>
    </xf>
    <xf xfId="0" fontId="1" numFmtId="164" fillId="3" borderId="54" applyFont="1" applyNumberFormat="1" applyFill="1" applyBorder="1" applyAlignment="1">
      <alignment horizontal="left" vertical="bottom" textRotation="0" wrapText="true" shrinkToFit="false"/>
    </xf>
    <xf xfId="0" fontId="0" numFmtId="0" fillId="4" borderId="4" applyFont="0" applyNumberFormat="0" applyFill="1" applyBorder="1" applyAlignment="1">
      <alignment horizontal="left" vertical="bottom" textRotation="0" wrapText="true" shrinkToFit="false"/>
    </xf>
    <xf xfId="0" fontId="0" numFmtId="0" fillId="4" borderId="65" applyFont="0" applyNumberFormat="0" applyFill="1" applyBorder="1" applyAlignment="1">
      <alignment horizontal="left" vertical="bottom" textRotation="0" wrapText="true" shrinkToFit="false"/>
    </xf>
    <xf xfId="0" fontId="0" numFmtId="164" fillId="4" borderId="66" applyFont="0" applyNumberFormat="1"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1" numFmtId="44" fillId="3" borderId="2" applyFont="1" applyNumberFormat="1" applyFill="1" applyBorder="1" applyAlignment="0">
      <alignment horizontal="general" vertical="bottom" textRotation="0" wrapText="false" shrinkToFit="false"/>
    </xf>
    <xf xfId="0" fontId="1" numFmtId="17" fillId="3" borderId="1" applyFont="1" applyNumberFormat="1" applyFill="1" applyBorder="1" applyAlignment="1">
      <alignment horizontal="center" vertical="bottom" textRotation="0" wrapText="false" shrinkToFit="false"/>
    </xf>
    <xf xfId="0" fontId="0" numFmtId="168" fillId="4" borderId="1" applyFont="0" applyNumberFormat="1" applyFill="1" applyBorder="1" applyAlignment="1">
      <alignment horizontal="left" vertical="bottom" textRotation="0" wrapText="true" shrinkToFit="false"/>
    </xf>
    <xf xfId="0" fontId="1" numFmtId="168" fillId="3" borderId="1" applyFont="1" applyNumberFormat="1" applyFill="1" applyBorder="1" applyAlignment="1">
      <alignment horizontal="left" vertical="bottom" textRotation="0" wrapText="true" shrinkToFit="false"/>
    </xf>
    <xf xfId="0" fontId="1" numFmtId="168" fillId="3" borderId="1" applyFont="1" applyNumberFormat="1" applyFill="1" applyBorder="1" applyAlignment="0">
      <alignment horizontal="general" vertical="bottom" textRotation="0" wrapText="false" shrinkToFit="false"/>
    </xf>
    <xf xfId="0" fontId="11" numFmtId="0" fillId="2" borderId="0" applyFont="1" applyNumberFormat="0" applyFill="0" applyBorder="0" applyAlignment="1">
      <alignment horizontal="general" vertical="top" textRotation="0" wrapText="true" shrinkToFit="false"/>
    </xf>
    <xf xfId="0" fontId="1" numFmtId="44" fillId="3" borderId="63" applyFont="1" applyNumberFormat="1" applyFill="1" applyBorder="1"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31" numFmtId="0" fillId="4" borderId="61" applyFont="1" applyNumberFormat="0" applyFill="1" applyBorder="1" applyAlignment="1">
      <alignment horizontal="center" vertical="center" textRotation="0" wrapText="true" shrinkToFit="false"/>
    </xf>
    <xf xfId="0" fontId="31" numFmtId="0" fillId="4" borderId="26" applyFont="1" applyNumberFormat="0" applyFill="1" applyBorder="1" applyAlignment="1">
      <alignment horizontal="center" vertical="center" textRotation="0" wrapText="true" shrinkToFit="false"/>
    </xf>
    <xf xfId="0" fontId="31" numFmtId="0" fillId="4" borderId="24" applyFont="1" applyNumberFormat="0" applyFill="1" applyBorder="1" applyAlignment="1">
      <alignment horizontal="center" vertical="center" textRotation="0" wrapText="true" shrinkToFit="false"/>
    </xf>
    <xf xfId="0" fontId="31" numFmtId="0" fillId="4" borderId="67" applyFont="1" applyNumberFormat="0" applyFill="1" applyBorder="1" applyAlignment="1">
      <alignment horizontal="center" vertical="center" textRotation="0" wrapText="true" shrinkToFit="false"/>
    </xf>
    <xf xfId="0" fontId="31" numFmtId="3" fillId="4" borderId="33" applyFont="1" applyNumberFormat="1" applyFill="1" applyBorder="1" applyAlignment="1">
      <alignment horizontal="center" vertical="center" textRotation="0" wrapText="true" shrinkToFit="false"/>
    </xf>
    <xf xfId="0" fontId="31" numFmtId="3" fillId="4" borderId="1" applyFont="1" applyNumberFormat="1" applyFill="1" applyBorder="1" applyAlignment="1">
      <alignment horizontal="center" vertical="center" textRotation="0" wrapText="true" shrinkToFit="false"/>
    </xf>
    <xf xfId="0" fontId="31" numFmtId="0" fillId="4" borderId="13" applyFont="1" applyNumberFormat="0" applyFill="1" applyBorder="1" applyAlignment="1">
      <alignment horizontal="center" vertical="center" textRotation="0" wrapText="true" shrinkToFit="false"/>
    </xf>
    <xf xfId="0" fontId="1" numFmtId="44" fillId="3" borderId="29" applyFont="1" applyNumberFormat="1" applyFill="1" applyBorder="1" applyAlignment="1">
      <alignment horizontal="left" vertical="bottom" textRotation="0" wrapText="true" shrinkToFit="false"/>
    </xf>
    <xf xfId="0" fontId="1" numFmtId="44" fillId="3" borderId="11" applyFont="1" applyNumberFormat="1" applyFill="1" applyBorder="1" applyAlignment="1">
      <alignment horizontal="left" vertical="bottom" textRotation="0" wrapText="true" shrinkToFit="false"/>
    </xf>
    <xf xfId="0" fontId="1" numFmtId="44" fillId="3" borderId="53" applyFont="1" applyNumberFormat="1" applyFill="1" applyBorder="1" applyAlignment="1">
      <alignment horizontal="left" vertical="bottom" textRotation="0" wrapText="true" shrinkToFit="false"/>
    </xf>
    <xf xfId="0" fontId="7" numFmtId="44" fillId="13" borderId="68" applyFont="1" applyNumberFormat="1" applyFill="1" applyBorder="1" applyAlignment="1">
      <alignment horizontal="center" vertical="center" textRotation="0" wrapText="false" shrinkToFit="false"/>
    </xf>
    <xf xfId="0" fontId="1" numFmtId="44" fillId="3" borderId="36" applyFont="1" applyNumberFormat="1" applyFill="1" applyBorder="1" applyAlignment="0">
      <alignment horizontal="general" vertical="bottom" textRotation="0" wrapText="false" shrinkToFit="false"/>
    </xf>
    <xf xfId="0" fontId="1" numFmtId="44" fillId="3" borderId="69" applyFont="1" applyNumberFormat="1" applyFill="1" applyBorder="1" applyAlignment="1">
      <alignment horizontal="right" vertical="bottom" textRotation="0" wrapText="false" shrinkToFit="false"/>
    </xf>
    <xf xfId="0" fontId="1" numFmtId="44" fillId="3" borderId="70" applyFont="1" applyNumberFormat="1" applyFill="1" applyBorder="1" applyAlignment="0">
      <alignment horizontal="general" vertical="bottom" textRotation="0" wrapText="false" shrinkToFit="false"/>
    </xf>
    <xf xfId="0" fontId="26" numFmtId="0" fillId="14" borderId="71" applyFont="1" applyNumberFormat="0" applyFill="1"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33" applyFont="0" applyNumberFormat="0" applyFill="0" applyBorder="1" applyAlignment="1" applyProtection="true">
      <alignment horizontal="left" vertical="top" textRotation="0" wrapText="true" shrinkToFit="false"/>
      <protection locked="false"/>
    </xf>
    <xf xfId="0" fontId="0" numFmtId="0" fillId="2" borderId="50"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bottom" textRotation="0" wrapText="false" shrinkToFit="false"/>
      <protection locked="false"/>
    </xf>
    <xf xfId="0" fontId="0" numFmtId="0" fillId="2" borderId="33" applyFont="0" applyNumberFormat="0" applyFill="0" applyBorder="1" applyAlignment="1" applyProtection="true">
      <alignment horizontal="left" vertical="bottom" textRotation="0" wrapText="false" shrinkToFit="false"/>
      <protection locked="false"/>
    </xf>
    <xf xfId="0" fontId="0" numFmtId="0" fillId="2" borderId="50" applyFont="0" applyNumberFormat="0" applyFill="0" applyBorder="1" applyAlignment="1" applyProtection="true">
      <alignment horizontal="left" vertical="bottom" textRotation="0" wrapText="false" shrinkToFit="false"/>
      <protection locked="false"/>
    </xf>
    <xf xfId="0" fontId="0" numFmtId="169" fillId="2" borderId="46" applyFont="0" applyNumberFormat="1" applyFill="0" applyBorder="1" applyAlignment="1" applyProtection="true">
      <alignment horizontal="left" vertical="bottom" textRotation="0" wrapText="false" shrinkToFit="false"/>
      <protection locked="false"/>
    </xf>
    <xf xfId="0" fontId="0" numFmtId="169" fillId="2" borderId="33" applyFont="0" applyNumberFormat="1" applyFill="0" applyBorder="1" applyAlignment="1" applyProtection="true">
      <alignment horizontal="left" vertical="bottom" textRotation="0" wrapText="false" shrinkToFit="false"/>
      <protection locked="false"/>
    </xf>
    <xf xfId="0" fontId="0" numFmtId="169" fillId="2" borderId="50" applyFont="0" applyNumberFormat="1" applyFill="0" applyBorder="1" applyAlignment="1" applyProtection="true">
      <alignment horizontal="left" vertical="bottom" textRotation="0" wrapText="false" shrinkToFit="false"/>
      <protection locked="false"/>
    </xf>
    <xf xfId="0" fontId="7" numFmtId="0" fillId="14" borderId="24" applyFont="1" applyNumberFormat="0" applyFill="1" applyBorder="1" applyAlignment="1">
      <alignment horizontal="left" vertical="center" textRotation="0" wrapText="true" shrinkToFit="false"/>
    </xf>
    <xf xfId="0" fontId="0" numFmtId="0" fillId="2" borderId="24" applyFont="0" applyNumberFormat="0" applyFill="0" applyBorder="1" applyAlignment="1">
      <alignment horizontal="left" vertical="center" textRotation="0" wrapText="true" shrinkToFit="false"/>
    </xf>
    <xf xfId="0" fontId="0" numFmtId="0" fillId="2" borderId="0" applyFont="0" applyNumberFormat="0" applyFill="0" applyBorder="0" applyAlignment="1">
      <alignment horizontal="left" vertical="center" textRotation="0" wrapText="true" shrinkToFit="false"/>
    </xf>
    <xf xfId="0" fontId="8" numFmtId="0" fillId="14" borderId="25" applyFont="1" applyNumberFormat="0" applyFill="1" applyBorder="1" applyAlignment="1" applyProtection="true">
      <alignment horizontal="center" vertical="center" textRotation="0" wrapText="true" shrinkToFit="false"/>
      <protection locked="false"/>
    </xf>
    <xf xfId="0" fontId="32" numFmtId="0" fillId="14" borderId="25"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3" numFmtId="0" fillId="2" borderId="72" applyFont="1" applyNumberFormat="0" applyFill="0" applyBorder="1" applyAlignment="1">
      <alignment horizontal="center" vertical="top" textRotation="0" wrapText="true" shrinkToFit="false"/>
    </xf>
    <xf xfId="0" fontId="3" numFmtId="0" fillId="2" borderId="73" applyFont="1" applyNumberFormat="0" applyFill="0" applyBorder="1" applyAlignment="1">
      <alignment horizontal="center" vertical="top" textRotation="0" wrapText="true" shrinkToFit="false"/>
    </xf>
    <xf xfId="0" fontId="3" numFmtId="0" fillId="2" borderId="72" applyFont="1" applyNumberFormat="0" applyFill="0" applyBorder="1" applyAlignment="1">
      <alignment horizontal="center" vertical="bottom" textRotation="0" wrapText="true" shrinkToFit="false"/>
    </xf>
    <xf xfId="0" fontId="3" numFmtId="0" fillId="2" borderId="73" applyFont="1" applyNumberFormat="0" applyFill="0" applyBorder="1" applyAlignment="1">
      <alignment horizontal="center" vertical="bottom" textRotation="0" wrapText="true" shrinkToFit="false"/>
    </xf>
    <xf xfId="0" fontId="0" numFmtId="0" fillId="2" borderId="42" applyFont="0" applyNumberFormat="0" applyFill="0" applyBorder="1" applyAlignment="1" applyProtection="true">
      <alignment horizontal="left" vertical="top" textRotation="0" wrapText="true" shrinkToFit="false"/>
      <protection locked="false"/>
    </xf>
    <xf xfId="0" fontId="0" numFmtId="0" fillId="2" borderId="43" applyFont="0" applyNumberFormat="0" applyFill="0" applyBorder="1" applyAlignment="1" applyProtection="true">
      <alignment horizontal="left" vertical="top" textRotation="0" wrapText="true" shrinkToFit="false"/>
      <protection locked="false"/>
    </xf>
    <xf xfId="0" fontId="0" numFmtId="0" fillId="2" borderId="51" applyFont="0" applyNumberFormat="0" applyFill="0" applyBorder="1" applyAlignment="1" applyProtection="true">
      <alignment horizontal="left" vertical="top" textRotation="0" wrapText="true" shrinkToFit="false"/>
      <protection locked="false"/>
    </xf>
    <xf xfId="0" fontId="10" numFmtId="0" fillId="2" borderId="44" applyFont="1" applyNumberFormat="0" applyFill="0" applyBorder="1" applyAlignment="1">
      <alignment horizontal="center" vertical="bottom" textRotation="0" wrapText="false" shrinkToFit="false"/>
    </xf>
    <xf xfId="0" fontId="10" numFmtId="0" fillId="2" borderId="18" applyFont="1" applyNumberFormat="0" applyFill="0" applyBorder="1" applyAlignment="1">
      <alignment horizontal="center" vertical="bottom" textRotation="0" wrapText="false" shrinkToFit="false"/>
    </xf>
    <xf xfId="0" fontId="10" numFmtId="0" fillId="2" borderId="45" applyFont="1"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25" numFmtId="0" fillId="2" borderId="1" applyFont="1" applyNumberFormat="0" applyFill="0" applyBorder="1" applyAlignment="1">
      <alignment horizontal="center" vertical="center" textRotation="0" wrapText="false" shrinkToFit="false"/>
    </xf>
    <xf xfId="0" fontId="30" numFmtId="0" fillId="2" borderId="46" applyFont="1" applyNumberFormat="0" applyFill="0" applyBorder="1" applyAlignment="1">
      <alignment horizontal="center" vertical="center" textRotation="0" wrapText="false" shrinkToFit="false"/>
    </xf>
    <xf xfId="0" fontId="30" numFmtId="0" fillId="2" borderId="33" applyFont="1" applyNumberFormat="0" applyFill="0" applyBorder="1" applyAlignment="1">
      <alignment horizontal="center" vertical="center" textRotation="0" wrapText="false" shrinkToFit="false"/>
    </xf>
    <xf xfId="0" fontId="30" numFmtId="0" fillId="2" borderId="50" applyFont="1" applyNumberFormat="0" applyFill="0" applyBorder="1" applyAlignment="1">
      <alignment horizontal="center" vertical="center" textRotation="0" wrapText="false" shrinkToFit="false"/>
    </xf>
    <xf xfId="0" fontId="10" numFmtId="0" fillId="4" borderId="14" applyFont="1" applyNumberFormat="0" applyFill="1" applyBorder="1" applyAlignment="1">
      <alignment horizontal="center" vertical="top" textRotation="0" wrapText="true" shrinkToFit="false"/>
    </xf>
    <xf xfId="0" fontId="10" numFmtId="0" fillId="4" borderId="32" applyFont="1" applyNumberFormat="0" applyFill="1" applyBorder="1" applyAlignment="1">
      <alignment horizontal="center" vertical="top" textRotation="0" wrapText="true" shrinkToFit="false"/>
    </xf>
    <xf xfId="0" fontId="10" numFmtId="0" fillId="4" borderId="12" applyFont="1" applyNumberFormat="0" applyFill="1" applyBorder="1" applyAlignment="1">
      <alignment horizontal="center" vertical="top" textRotation="0" wrapText="true" shrinkToFit="false"/>
    </xf>
    <xf xfId="0" fontId="31" numFmtId="0" fillId="4" borderId="45" applyFont="1" applyNumberFormat="0" applyFill="1" applyBorder="1" applyAlignment="1">
      <alignment horizontal="center" vertical="top" textRotation="0" wrapText="true" shrinkToFit="false"/>
    </xf>
    <xf xfId="0" fontId="31" numFmtId="0" fillId="4" borderId="66" applyFont="1" applyNumberFormat="0" applyFill="1" applyBorder="1" applyAlignment="1">
      <alignment horizontal="center" vertical="top" textRotation="0" wrapText="true" shrinkToFit="false"/>
    </xf>
    <xf xfId="0" fontId="0" numFmtId="0" fillId="4" borderId="1" applyFont="0" applyNumberFormat="0" applyFill="1" applyBorder="1" applyAlignment="1">
      <alignment horizontal="left" vertical="bottom" textRotation="0" wrapText="true" shrinkToFit="false"/>
    </xf>
    <xf xfId="0" fontId="10" numFmtId="0" fillId="4" borderId="18" applyFont="1" applyNumberFormat="0" applyFill="1" applyBorder="1" applyAlignment="1">
      <alignment horizontal="center" vertical="top" textRotation="0" wrapText="true" shrinkToFit="false"/>
    </xf>
    <xf xfId="0" fontId="10" numFmtId="0" fillId="4" borderId="36" applyFont="1" applyNumberFormat="0" applyFill="1" applyBorder="1" applyAlignment="1">
      <alignment horizontal="center" vertical="top" textRotation="0" wrapText="true" shrinkToFit="false"/>
    </xf>
    <xf xfId="0" fontId="10" numFmtId="0" fillId="4" borderId="44" applyFont="1" applyNumberFormat="0" applyFill="1" applyBorder="1" applyAlignment="1">
      <alignment horizontal="center" vertical="top" textRotation="0" wrapText="true" shrinkToFit="false"/>
    </xf>
    <xf xfId="0" fontId="10" numFmtId="0" fillId="4" borderId="45" applyFont="1" applyNumberFormat="0" applyFill="1" applyBorder="1" applyAlignment="1">
      <alignment horizontal="center" vertical="top" textRotation="0" wrapText="true" shrinkToFit="false"/>
    </xf>
    <xf xfId="0" fontId="31" numFmtId="0" fillId="4" borderId="3" applyFont="1" applyNumberFormat="0" applyFill="1" applyBorder="1" applyAlignment="1">
      <alignment horizontal="center" vertical="top" textRotation="0" wrapText="true" shrinkToFit="false"/>
    </xf>
    <xf xfId="0" fontId="31" numFmtId="0" fillId="4" borderId="63" applyFont="1" applyNumberFormat="0" applyFill="1" applyBorder="1" applyAlignment="1">
      <alignment horizontal="center" vertical="top" textRotation="0" wrapText="true" shrinkToFit="false"/>
    </xf>
    <xf xfId="0" fontId="10" numFmtId="0" fillId="4" borderId="74" applyFont="1" applyNumberFormat="0" applyFill="1" applyBorder="1" applyAlignment="1">
      <alignment horizontal="center" vertical="center" textRotation="0" wrapText="false" shrinkToFit="false"/>
    </xf>
    <xf xfId="0" fontId="10" numFmtId="0" fillId="4" borderId="75" applyFont="1" applyNumberFormat="0" applyFill="1" applyBorder="1" applyAlignment="1">
      <alignment horizontal="center" vertical="center" textRotation="0" wrapText="false" shrinkToFit="false"/>
    </xf>
    <xf xfId="0" fontId="10" numFmtId="0" fillId="4" borderId="76" applyFont="1" applyNumberFormat="0" applyFill="1" applyBorder="1" applyAlignment="1">
      <alignment horizontal="center" vertical="center" textRotation="0" wrapText="false" shrinkToFit="false"/>
    </xf>
    <xf xfId="0" fontId="10" numFmtId="0" fillId="4" borderId="74" applyFont="1" applyNumberFormat="0" applyFill="1" applyBorder="1" applyAlignment="1">
      <alignment horizontal="center" vertical="center" textRotation="0" wrapText="true" shrinkToFit="false"/>
    </xf>
    <xf xfId="0" fontId="10" numFmtId="0" fillId="4" borderId="75" applyFont="1" applyNumberFormat="0" applyFill="1" applyBorder="1" applyAlignment="1">
      <alignment horizontal="center" vertical="center" textRotation="0" wrapText="true" shrinkToFit="false"/>
    </xf>
    <xf xfId="0" fontId="10" numFmtId="0" fillId="4" borderId="76" applyFont="1" applyNumberFormat="0" applyFill="1" applyBorder="1" applyAlignment="1">
      <alignment horizontal="center" vertical="center" textRotation="0" wrapText="true" shrinkToFit="false"/>
    </xf>
    <xf xfId="0" fontId="11" numFmtId="0" fillId="4" borderId="77" applyFont="1" applyNumberFormat="0" applyFill="1" applyBorder="1" applyAlignment="1">
      <alignment horizontal="center" vertical="top" textRotation="0" wrapText="true" shrinkToFit="false"/>
    </xf>
    <xf xfId="0" fontId="11" numFmtId="0" fillId="4" borderId="4" applyFont="1" applyNumberFormat="0" applyFill="1" applyBorder="1" applyAlignment="1">
      <alignment horizontal="center" vertical="top" textRotation="0" wrapText="true" shrinkToFit="false"/>
    </xf>
    <xf xfId="0" fontId="10" numFmtId="0" fillId="4" borderId="37" applyFont="1" applyNumberFormat="0" applyFill="1" applyBorder="1" applyAlignment="1">
      <alignment horizontal="center" vertical="top" textRotation="0" wrapText="true" shrinkToFit="false"/>
    </xf>
    <xf xfId="0" fontId="10" numFmtId="0" fillId="4" borderId="9" applyFont="1" applyNumberFormat="0" applyFill="1" applyBorder="1" applyAlignment="1">
      <alignment horizontal="center" vertical="top" textRotation="0" wrapText="true" shrinkToFit="false"/>
    </xf>
    <xf xfId="0" fontId="11" numFmtId="0" fillId="4" borderId="3" applyFont="1" applyNumberFormat="0" applyFill="1" applyBorder="1" applyAlignment="1">
      <alignment horizontal="center" vertical="top" textRotation="0" wrapText="true" shrinkToFit="false"/>
    </xf>
    <xf xfId="0" fontId="11" numFmtId="0" fillId="4" borderId="78" applyFont="1" applyNumberFormat="0" applyFill="1" applyBorder="1" applyAlignment="1">
      <alignment horizontal="center" vertical="top" textRotation="0" wrapText="true" shrinkToFit="false"/>
    </xf>
  </cellXfs>
  <cellStyles count="1">
    <cellStyle name="Normal" xfId="0" builtinId="0"/>
  </cellStyles>
  <dxfs count="59">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b val="1"/>
        <i val="0"/>
        <strike val="0"/>
        <sz val="10"/>
        <color rgb="FF000000"/>
        <name val="Calibri"/>
      </font>
      <numFmt numFmtId="164" formatCode="General"/>
      <fill>
        <patternFill patternType="none"/>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0000"/>
        <name val="Calibri"/>
      </font>
      <numFmt numFmtId="164" formatCode="General"/>
      <fill>
        <patternFill patternType="solid">
          <fgColor rgb="FFFFFFFF"/>
          <bgColor rgb="FFFFFF99"/>
        </patternFill>
      </fill>
      <alignment/>
      <border>
        <left style="thin">
          <color rgb="FF000000"/>
        </left>
        <right style="thin">
          <color rgb="FF000000"/>
        </right>
        <top style="thin">
          <color rgb="FF000000"/>
        </top>
        <bottom style="thin">
          <color rgb="FF000000"/>
        </bottom>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sz val="10"/>
        <color rgb="FF006100"/>
        <name val="Calibri"/>
      </font>
      <numFmt numFmtId="164" formatCode="General"/>
      <fill>
        <patternFill patternType="solid">
          <fgColor rgb="FF000000"/>
          <bgColor rgb="FFC6EFCE"/>
        </patternFill>
      </fill>
      <alignment/>
      <border/>
    </dxf>
    <dxf>
      <font/>
      <numFmt numFmtId="164" formatCode="General"/>
      <fill>
        <patternFill patternType="solid">
          <fgColor rgb="FF000000"/>
          <bgColor rgb="FFFFC7CE"/>
        </patternFill>
      </fill>
      <alignment/>
      <border/>
    </dxf>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C00000"/>
        <name val="Calibri"/>
      </font>
      <numFmt numFmtId="164" formatCode="General"/>
      <fill>
        <patternFill patternType="solid">
          <fgColor rgb="FF000000"/>
          <bgColor rgb="FFFFC7CE"/>
        </patternFill>
      </fill>
      <alignment/>
      <border/>
    </dxf>
    <dxf>
      <font>
        <b val="1"/>
        <i val="0"/>
        <sz val="10"/>
        <color rgb="FF000000"/>
        <name val="Calibri"/>
      </font>
      <numFmt numFmtId="164" formatCode="General"/>
      <fill>
        <patternFill patternType="solid">
          <fgColor rgb="FF000000"/>
          <bgColor rgb="FFFF0000"/>
        </patternFill>
      </fill>
      <alignment/>
      <border/>
    </dxf>
    <dxf>
      <font>
        <b val="1"/>
        <i val="0"/>
        <sz val="10"/>
        <color rgb="FF000000"/>
        <name val="Calibri"/>
      </font>
      <numFmt numFmtId="164" formatCode="General"/>
      <fill>
        <patternFill patternType="solid">
          <fgColor rgb="FF000000"/>
          <bgColor rgb="FFFF0000"/>
        </patternFill>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none"/>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solid">
          <fgColor rgb="FFF2F2F2"/>
          <bgColor rgb="FFF2F2F2"/>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Relationship Id="rId_comments_vml1" Type="http://schemas.openxmlformats.org/officeDocument/2006/relationships/vmlDrawing" Target="../drawings/vmlDrawing15.vml"/><Relationship Id="rId_comments1" Type="http://schemas.openxmlformats.org/officeDocument/2006/relationships/comments" Target="../comments15.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00"/>
    <outlinePr summaryBelow="1" summaryRight="1"/>
    <pageSetUpPr fitToPage="1"/>
  </sheetPr>
  <dimension ref="A1:AI45"/>
  <sheetViews>
    <sheetView tabSelected="1" workbookViewId="0" showGridLines="false" showRowColHeaders="1">
      <selection activeCell="N32" sqref="N32"/>
    </sheetView>
  </sheetViews>
  <sheetFormatPr defaultRowHeight="14.4" defaultColWidth="11.42578125" outlineLevelRow="0" outlineLevelCol="0"/>
  <cols>
    <col min="1" max="1" width="16.7109375" customWidth="true" style="5"/>
    <col min="2" max="2" width="6.28515625" customWidth="true" style="5"/>
    <col min="3" max="3" width="4.7109375" customWidth="true" style="5"/>
    <col min="4" max="4" width="4.7109375" customWidth="true" style="5"/>
    <col min="5" max="5" width="8" customWidth="true" style="5"/>
    <col min="6" max="6" width="18.28515625" customWidth="true" style="5"/>
    <col min="7" max="7" width="16" customWidth="true" style="5"/>
    <col min="8" max="8" width="3.140625" customWidth="true" style="5"/>
    <col min="9" max="9" width="7.42578125" customWidth="true" style="5"/>
    <col min="10" max="10" width="4.7109375" customWidth="true" style="5"/>
    <col min="11" max="11" width="6.140625" customWidth="true" style="5"/>
    <col min="12" max="12" width="5.85546875" customWidth="true" style="5"/>
    <col min="13" max="13" width="9.85546875" customWidth="true" style="5"/>
    <col min="14" max="14" width="4.7109375" customWidth="true" style="5"/>
    <col min="15" max="15" width="4.7109375" customWidth="true" style="0"/>
    <col min="16" max="16" width="4.7109375" customWidth="true" style="0"/>
    <col min="17" max="17" width="4.7109375" hidden="true" customWidth="true" style="0"/>
    <col min="18" max="18" width="4.7109375" hidden="true" customWidth="true" style="0"/>
    <col min="19" max="19" width="4.28515625" hidden="true" customWidth="true" style="3"/>
    <col min="20" max="20" width="11" hidden="true" customWidth="true" style="0"/>
    <col min="21" max="21" width="4.7109375" hidden="true" customWidth="true" style="0"/>
    <col min="22" max="22" width="6.28515625" hidden="true" customWidth="true" style="0"/>
    <col min="23" max="23" width="4.7109375" hidden="true" customWidth="true" style="0"/>
    <col min="24" max="24" width="4.7109375" hidden="true" customWidth="true" style="0"/>
    <col min="25" max="25" width="4.7109375" hidden="true" customWidth="true" style="0"/>
    <col min="26" max="26" width="4.7109375" hidden="true" customWidth="true" style="0"/>
    <col min="27" max="27" width="4.7109375" hidden="true" customWidth="true" style="0"/>
    <col min="28" max="28" width="4.7109375" hidden="true" customWidth="true" style="0"/>
    <col min="29" max="29" width="4.7109375" hidden="true" customWidth="true" style="0"/>
    <col min="30" max="30" width="4.7109375" hidden="true" customWidth="true" style="0"/>
    <col min="31" max="31" width="4.7109375" hidden="true" customWidth="true" style="0"/>
    <col min="32" max="32" width="11.42578125" hidden="true" style="0"/>
    <col min="35" max="35" width="33" customWidth="true" style="2"/>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RED</v>
      </c>
      <c r="N8" s="10"/>
    </row>
    <row r="9" spans="1:35" s="5" customFormat="1">
      <c r="A9" s="61" t="s">
        <v>8</v>
      </c>
      <c r="B9" s="41" t="str">
        <f>FINANCELIGHT</f>
        <v>GREEN</v>
      </c>
      <c r="N9" s="10"/>
    </row>
    <row r="10" spans="1:35" s="5" customFormat="1">
      <c r="A10" s="72"/>
      <c r="B10" s="132"/>
      <c r="N10" s="10"/>
    </row>
    <row r="11" spans="1:35" customHeight="1" ht="21.95">
      <c r="A11" s="65"/>
      <c r="B11" s="15" t="s">
        <v>9</v>
      </c>
      <c r="C11" s="15"/>
      <c r="D11" s="15"/>
      <c r="E11" s="15"/>
      <c r="F11" s="15"/>
      <c r="G11" s="15"/>
      <c r="H11" s="15"/>
      <c r="I11" s="15"/>
      <c r="J11" s="15"/>
      <c r="K11" s="15"/>
      <c r="L11" s="15"/>
      <c r="M11" s="15"/>
      <c r="N11" s="15"/>
    </row>
    <row r="12" spans="1:35" customHeight="1" ht="18.95">
      <c r="A12" s="65"/>
      <c r="B12" s="12" t="s">
        <v>10</v>
      </c>
      <c r="C12" s="30"/>
      <c r="D12" s="30"/>
      <c r="E12" s="30"/>
      <c r="F12" s="30"/>
      <c r="G12" s="30"/>
      <c r="H12" s="30"/>
      <c r="I12" s="30" t="s">
        <v>11</v>
      </c>
      <c r="J12" s="30"/>
      <c r="K12" s="30"/>
      <c r="L12" s="30"/>
      <c r="M12" s="30" t="str">
        <f>OVERALLLIGHT</f>
        <v>AMBER</v>
      </c>
      <c r="N12" s="30"/>
    </row>
    <row r="13" spans="1:35" customHeight="1" ht="18.95" s="5" customForma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customHeight="1" ht="15">
      <c r="A15" s="65"/>
      <c r="B15" s="62" t="s">
        <v>16</v>
      </c>
      <c r="C15" s="62"/>
      <c r="D15" s="279">
        <v>8</v>
      </c>
      <c r="E15" s="280"/>
      <c r="F15" s="62" t="s">
        <v>17</v>
      </c>
      <c r="G15" s="352">
        <v>41456</v>
      </c>
      <c r="H15" s="280"/>
      <c r="I15" s="280"/>
      <c r="J15" s="280"/>
      <c r="K15" s="280"/>
      <c r="L15" s="280"/>
      <c r="M15" s="280"/>
      <c r="N15" s="280"/>
    </row>
    <row r="16" spans="1:35" customHeight="1" ht="15">
      <c r="A16" s="65"/>
      <c r="B16" s="276"/>
      <c r="C16" s="62"/>
      <c r="D16" s="66"/>
      <c r="E16" s="66"/>
      <c r="F16" s="62" t="s">
        <v>18</v>
      </c>
      <c r="G16" s="352">
        <v>41547</v>
      </c>
      <c r="H16" s="278"/>
      <c r="I16" s="278"/>
      <c r="J16" s="279"/>
      <c r="K16" s="279"/>
      <c r="L16" s="279"/>
      <c r="M16" s="279"/>
      <c r="N16" s="280"/>
    </row>
    <row r="17" spans="1:35" customHeight="1" ht="15" s="4" customFormat="1">
      <c r="A17" s="65"/>
      <c r="B17" s="276"/>
      <c r="C17" s="62"/>
      <c r="D17" s="66"/>
      <c r="E17" s="66"/>
      <c r="F17" s="89"/>
      <c r="G17" s="277"/>
      <c r="H17" s="278"/>
      <c r="I17" s="278"/>
      <c r="J17" s="279"/>
      <c r="K17" s="279"/>
      <c r="L17" s="279"/>
      <c r="M17" s="279"/>
      <c r="N17" s="280"/>
      <c r="AI17" s="2"/>
    </row>
    <row r="18" spans="1:35" customHeight="1" ht="15">
      <c r="A18" s="65"/>
      <c r="B18" s="65"/>
      <c r="C18" s="65"/>
      <c r="D18" s="65"/>
      <c r="E18" s="65"/>
      <c r="F18" s="62" t="s">
        <v>19</v>
      </c>
      <c r="G18" s="279" t="s">
        <v>20</v>
      </c>
      <c r="H18" s="62"/>
      <c r="I18" s="62"/>
      <c r="J18" s="65"/>
      <c r="K18" s="66"/>
      <c r="L18" s="66"/>
      <c r="M18" s="66"/>
      <c r="N18" s="276"/>
    </row>
    <row r="19" spans="1:35" customHeight="1" ht="15">
      <c r="A19" s="65"/>
      <c r="B19" s="318"/>
      <c r="C19" s="318"/>
      <c r="D19" s="318"/>
      <c r="E19" s="318"/>
      <c r="F19" s="318" t="s">
        <v>21</v>
      </c>
      <c r="G19" s="319" t="s">
        <v>22</v>
      </c>
      <c r="H19" s="318"/>
      <c r="I19" s="318"/>
      <c r="J19" s="318"/>
      <c r="K19" s="320"/>
      <c r="L19" s="320"/>
      <c r="M19" s="320"/>
      <c r="N19" s="321"/>
    </row>
    <row r="20" spans="1:35" customHeight="1" ht="15" s="5" customForma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GREEN</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RED</v>
      </c>
      <c r="J29" s="9"/>
      <c r="K29" s="9"/>
      <c r="L29" s="9"/>
      <c r="M29" s="9"/>
    </row>
    <row r="30" spans="1:35">
      <c r="B30" s="473"/>
      <c r="C30" s="473"/>
      <c r="D30" s="473"/>
      <c r="E30" s="473"/>
      <c r="F30" s="7"/>
      <c r="G30" s="61" t="s">
        <v>8</v>
      </c>
      <c r="I30" s="136" t="str">
        <f>FINANCELIGHT</f>
        <v>GREEN</v>
      </c>
      <c r="J30" s="35"/>
      <c r="K30" s="9"/>
      <c r="L30" s="9"/>
      <c r="M30" s="9"/>
    </row>
    <row r="31" spans="1:35" customHeight="1" ht="21.95" s="4" customForma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1:35">
      <c r="S33" s="3" t="s">
        <v>32</v>
      </c>
      <c r="T33" s="1"/>
      <c r="U33" s="1">
        <f>COUNTIF(I23:I25,"RED")</f>
        <v>1</v>
      </c>
      <c r="V33" s="1">
        <f>COUNTIF(I23:I25,"AMBER")</f>
        <v>0</v>
      </c>
      <c r="W33" s="1">
        <f>COUNTIF(I23:I25,"GREEN")</f>
        <v>2</v>
      </c>
    </row>
    <row r="34" spans="1:35">
      <c r="B34" s="5" t="s">
        <v>33</v>
      </c>
      <c r="T34" s="1" t="s">
        <v>34</v>
      </c>
      <c r="U34" s="1">
        <f>COUNTIF(I30,"RED")</f>
        <v>0</v>
      </c>
      <c r="V34" s="1">
        <f>COUNTIF(I30,"AMBER")</f>
        <v>0</v>
      </c>
      <c r="W34" s="1">
        <f>COUNTIF(I30,"GREEN")</f>
        <v>1</v>
      </c>
    </row>
    <row r="35" spans="1:35" customHeight="1" ht="87.95">
      <c r="B35" s="462"/>
      <c r="C35" s="463"/>
      <c r="D35" s="463"/>
      <c r="E35" s="463"/>
      <c r="F35" s="463"/>
      <c r="G35" s="463"/>
      <c r="H35" s="463"/>
      <c r="I35" s="463"/>
      <c r="J35" s="463"/>
      <c r="K35" s="463"/>
      <c r="L35" s="463"/>
      <c r="M35" s="463"/>
      <c r="N35" s="464"/>
      <c r="T35" s="1" t="s">
        <v>35</v>
      </c>
      <c r="U35" s="1">
        <f>SUM(U33:U34)</f>
        <v>1</v>
      </c>
      <c r="V35" s="1">
        <f>SUM(V33:V34)</f>
        <v>0</v>
      </c>
      <c r="W35" s="1">
        <f>SUM(W33:W34)</f>
        <v>3</v>
      </c>
    </row>
    <row r="36" spans="1:35">
      <c r="B36" s="33"/>
      <c r="C36" s="33"/>
      <c r="D36" s="33"/>
      <c r="E36" s="33"/>
      <c r="F36" s="33"/>
      <c r="G36" s="33"/>
      <c r="H36" s="33"/>
      <c r="I36" s="33"/>
      <c r="J36" s="33"/>
      <c r="K36" s="33"/>
      <c r="L36" s="33"/>
      <c r="M36" s="33"/>
      <c r="N36" s="33"/>
    </row>
    <row r="37" spans="1:35" customHeight="1" ht="21">
      <c r="B37" s="12" t="s">
        <v>36</v>
      </c>
      <c r="C37" s="12"/>
      <c r="D37" s="343"/>
      <c r="E37" s="344" t="s">
        <v>37</v>
      </c>
      <c r="F37" s="339"/>
      <c r="G37" s="339"/>
      <c r="H37" s="339"/>
      <c r="I37" s="339"/>
      <c r="J37" s="339"/>
      <c r="K37" s="339"/>
      <c r="L37" s="339"/>
      <c r="M37" s="339"/>
      <c r="N37" s="340"/>
      <c r="O37" s="5"/>
      <c r="T37" t="s">
        <v>38</v>
      </c>
    </row>
    <row r="38" spans="1:35">
      <c r="D38" s="62"/>
      <c r="F38" s="62"/>
      <c r="G38" s="62"/>
      <c r="H38" s="62"/>
      <c r="I38" s="62"/>
      <c r="J38" s="62"/>
      <c r="K38" s="62"/>
      <c r="L38" s="62"/>
      <c r="M38" s="62"/>
      <c r="N38" s="62"/>
      <c r="O38" s="5"/>
      <c r="T38" s="179" t="str">
        <f>IF(Check1="Yes","TRUE","FALSE")</f>
        <v>FALSE</v>
      </c>
    </row>
    <row r="39" spans="1:35" customHeight="1" ht="21">
      <c r="B39" s="62"/>
      <c r="D39" s="343"/>
      <c r="E39" s="344" t="s">
        <v>39</v>
      </c>
      <c r="F39" s="341"/>
      <c r="G39" s="341"/>
      <c r="H39" s="341"/>
      <c r="I39" s="341"/>
      <c r="J39" s="341"/>
      <c r="K39" s="341"/>
      <c r="L39" s="341"/>
      <c r="M39" s="341"/>
      <c r="N39" s="342"/>
      <c r="O39" s="5"/>
      <c r="T39" s="179"/>
    </row>
    <row r="40" spans="1:35">
      <c r="N40" s="63"/>
      <c r="O40" s="5"/>
      <c r="T40" s="179" t="str">
        <f>IF(Check2="Yes","TRUE","FALSE")</f>
        <v>FALSE</v>
      </c>
    </row>
    <row r="41" spans="1:35">
      <c r="B41" s="62" t="s">
        <v>40</v>
      </c>
      <c r="C41" s="62"/>
      <c r="D41" s="62"/>
      <c r="E41" s="64"/>
      <c r="F41" s="465"/>
      <c r="G41" s="466"/>
      <c r="H41" s="466"/>
      <c r="I41" s="466"/>
      <c r="J41" s="466"/>
      <c r="K41" s="466"/>
      <c r="L41" s="466"/>
      <c r="M41" s="467"/>
      <c r="N41" s="64"/>
      <c r="T41">
        <f>COUNTIF(T38:T40,FALSE)</f>
        <v>1</v>
      </c>
    </row>
    <row r="42" spans="1:35">
      <c r="B42" s="62" t="s">
        <v>41</v>
      </c>
      <c r="C42" s="64"/>
      <c r="D42" s="64"/>
      <c r="E42" s="64"/>
      <c r="F42" s="468"/>
      <c r="G42" s="469"/>
      <c r="H42" s="469"/>
      <c r="I42" s="469"/>
      <c r="J42" s="469"/>
      <c r="K42" s="469"/>
      <c r="L42" s="469"/>
      <c r="M42" s="470"/>
      <c r="N42" s="64"/>
    </row>
    <row r="43" spans="1:35" customHeight="1" ht="30">
      <c r="B43" s="178" t="str">
        <f>IF(ISBLANK(F41),"Please signoff (select Yes and enter name) prior to form submission",IF(COUNTIF(T38:T40,"FALSE")&gt;0,"Please select Yes in signoff prior to form submission",""))</f>
        <v>Please select Yes in signoff prior to form submission</v>
      </c>
      <c r="C43" s="65"/>
      <c r="D43" s="65"/>
      <c r="E43" s="65"/>
      <c r="F43" s="65"/>
      <c r="G43" s="65"/>
      <c r="H43" s="65"/>
      <c r="I43" s="65"/>
      <c r="J43" s="65"/>
      <c r="K43" s="65"/>
      <c r="L43" s="65"/>
      <c r="M43" s="65"/>
      <c r="N43" s="65"/>
    </row>
    <row r="44" spans="1:35">
      <c r="B44" s="65"/>
      <c r="C44" s="65"/>
      <c r="D44" s="65"/>
      <c r="E44" s="65"/>
      <c r="F44" s="65"/>
      <c r="G44" s="65"/>
      <c r="H44" s="65"/>
      <c r="I44" s="65"/>
      <c r="J44" s="65"/>
      <c r="K44" s="65"/>
      <c r="L44" s="65"/>
      <c r="M44" s="65"/>
      <c r="N44" s="65"/>
    </row>
    <row r="45" spans="1:35">
      <c r="B45" s="65"/>
      <c r="C45" s="65"/>
      <c r="D45" s="65"/>
      <c r="E45" s="65"/>
      <c r="F45" s="65"/>
      <c r="G45" s="65"/>
      <c r="H45" s="65"/>
      <c r="I45" s="65"/>
      <c r="J45" s="65"/>
      <c r="K45" s="65"/>
      <c r="L45" s="65"/>
      <c r="M45" s="65"/>
      <c r="N45" s="6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5:N35"/>
    <mergeCell ref="F41:M41"/>
    <mergeCell ref="F42:M42"/>
    <mergeCell ref="B22:E30"/>
    <mergeCell ref="B31:E3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conditionalFormatting sqref="B43">
    <cfRule type="containsText" dxfId="3" priority="31" operator="containsText" text="Please">
      <formula>NOT(ISERROR(SEARCH("Please",B43)))</formula>
    </cfRule>
  </conditionalFormatting>
  <conditionalFormatting sqref="D37">
    <cfRule type="containsText" dxfId="4" priority="32" operator="containsText" text="Yes">
      <formula>NOT(ISERROR(SEARCH("Yes",D37)))</formula>
    </cfRule>
  </conditionalFormatting>
  <conditionalFormatting sqref="D37">
    <cfRule type="containsText" dxfId="5" priority="33" operator="containsText" text="No">
      <formula>NOT(ISERROR(SEARCH("No",D37)))</formula>
    </cfRule>
  </conditionalFormatting>
  <conditionalFormatting sqref="D38">
    <cfRule type="containsText" dxfId="6" priority="34" operator="containsText" text="Yes">
      <formula>NOT(ISERROR(SEARCH("Yes",D38)))</formula>
    </cfRule>
  </conditionalFormatting>
  <conditionalFormatting sqref="D38">
    <cfRule type="containsText" dxfId="7" priority="35" operator="containsText" text="No">
      <formula>NOT(ISERROR(SEARCH("No",D38)))</formula>
    </cfRule>
  </conditionalFormatting>
  <conditionalFormatting sqref="D39">
    <cfRule type="containsText" dxfId="8" priority="36" operator="containsText" text="Yes">
      <formula>NOT(ISERROR(SEARCH("Yes",D39)))</formula>
    </cfRule>
  </conditionalFormatting>
  <conditionalFormatting sqref="D39">
    <cfRule type="containsText" dxfId="9" priority="37" operator="containsText" text="No">
      <formula>NOT(ISERROR(SEARCH("No",D39)))</formula>
    </cfRule>
  </conditionalFormatting>
  <conditionalFormatting sqref="G12">
    <cfRule type="cellIs" dxfId="0" priority="38" operator="equal">
      <formula>"AMBER"</formula>
    </cfRule>
  </conditionalFormatting>
  <conditionalFormatting sqref="G12">
    <cfRule type="cellIs" dxfId="1" priority="39" operator="equal">
      <formula>"RED"</formula>
    </cfRule>
  </conditionalFormatting>
  <conditionalFormatting sqref="G12">
    <cfRule type="cellIs" dxfId="2" priority="40" operator="equal">
      <formula>"GREEN"</formula>
    </cfRule>
  </conditionalFormatting>
  <conditionalFormatting sqref="G13">
    <cfRule type="cellIs" dxfId="0" priority="41" operator="equal">
      <formula>"AMBER"</formula>
    </cfRule>
  </conditionalFormatting>
  <conditionalFormatting sqref="G13">
    <cfRule type="cellIs" dxfId="1" priority="42" operator="equal">
      <formula>"RED"</formula>
    </cfRule>
  </conditionalFormatting>
  <conditionalFormatting sqref="G13">
    <cfRule type="cellIs" dxfId="2" priority="43" operator="equal">
      <formula>"GREEN"</formula>
    </cfRule>
  </conditionalFormatting>
  <conditionalFormatting sqref="G14">
    <cfRule type="cellIs" dxfId="0" priority="44" operator="equal">
      <formula>"AMBER"</formula>
    </cfRule>
  </conditionalFormatting>
  <conditionalFormatting sqref="G14">
    <cfRule type="cellIs" dxfId="1" priority="45" operator="equal">
      <formula>"RED"</formula>
    </cfRule>
  </conditionalFormatting>
  <conditionalFormatting sqref="G14">
    <cfRule type="cellIs" dxfId="2" priority="46" operator="equal">
      <formula>"GREEN"</formula>
    </cfRule>
  </conditionalFormatting>
  <conditionalFormatting sqref="G15">
    <cfRule type="cellIs" dxfId="0" priority="47" operator="equal">
      <formula>"AMBER"</formula>
    </cfRule>
  </conditionalFormatting>
  <conditionalFormatting sqref="G15">
    <cfRule type="cellIs" dxfId="1" priority="48" operator="equal">
      <formula>"RED"</formula>
    </cfRule>
  </conditionalFormatting>
  <conditionalFormatting sqref="G15">
    <cfRule type="cellIs" dxfId="2" priority="49" operator="equal">
      <formula>"GREEN"</formula>
    </cfRule>
  </conditionalFormatting>
  <conditionalFormatting sqref="G16">
    <cfRule type="cellIs" dxfId="0" priority="50" operator="equal">
      <formula>"AMBER"</formula>
    </cfRule>
  </conditionalFormatting>
  <conditionalFormatting sqref="G16">
    <cfRule type="cellIs" dxfId="1" priority="51" operator="equal">
      <formula>"RED"</formula>
    </cfRule>
  </conditionalFormatting>
  <conditionalFormatting sqref="G16">
    <cfRule type="cellIs" dxfId="2" priority="52" operator="equal">
      <formula>"GREEN"</formula>
    </cfRule>
  </conditionalFormatting>
  <conditionalFormatting sqref="G17">
    <cfRule type="cellIs" dxfId="0" priority="53" operator="equal">
      <formula>"AMBER"</formula>
    </cfRule>
  </conditionalFormatting>
  <conditionalFormatting sqref="G17">
    <cfRule type="cellIs" dxfId="1" priority="54" operator="equal">
      <formula>"RED"</formula>
    </cfRule>
  </conditionalFormatting>
  <conditionalFormatting sqref="G17">
    <cfRule type="cellIs" dxfId="2" priority="55" operator="equal">
      <formula>"GREEN"</formula>
    </cfRule>
  </conditionalFormatting>
  <conditionalFormatting sqref="G18">
    <cfRule type="cellIs" dxfId="0" priority="56" operator="equal">
      <formula>"AMBER"</formula>
    </cfRule>
  </conditionalFormatting>
  <conditionalFormatting sqref="G18">
    <cfRule type="cellIs" dxfId="1" priority="57" operator="equal">
      <formula>"RED"</formula>
    </cfRule>
  </conditionalFormatting>
  <conditionalFormatting sqref="G18">
    <cfRule type="cellIs" dxfId="2" priority="58" operator="equal">
      <formula>"GREEN"</formula>
    </cfRule>
  </conditionalFormatting>
  <conditionalFormatting sqref="G19">
    <cfRule type="cellIs" dxfId="0" priority="59" operator="equal">
      <formula>"AMBER"</formula>
    </cfRule>
  </conditionalFormatting>
  <conditionalFormatting sqref="G19">
    <cfRule type="cellIs" dxfId="1" priority="60" operator="equal">
      <formula>"RED"</formula>
    </cfRule>
  </conditionalFormatting>
  <conditionalFormatting sqref="G19">
    <cfRule type="cellIs" dxfId="2" priority="61" operator="equal">
      <formula>"GREEN"</formula>
    </cfRule>
  </conditionalFormatting>
  <conditionalFormatting sqref="G20">
    <cfRule type="cellIs" dxfId="0" priority="62" operator="equal">
      <formula>"AMBER"</formula>
    </cfRule>
  </conditionalFormatting>
  <conditionalFormatting sqref="G20">
    <cfRule type="cellIs" dxfId="1" priority="63" operator="equal">
      <formula>"RED"</formula>
    </cfRule>
  </conditionalFormatting>
  <conditionalFormatting sqref="G20">
    <cfRule type="cellIs" dxfId="2" priority="64" operator="equal">
      <formula>"GREEN"</formula>
    </cfRule>
  </conditionalFormatting>
  <conditionalFormatting sqref="G21">
    <cfRule type="cellIs" dxfId="0" priority="65" operator="equal">
      <formula>"AMBER"</formula>
    </cfRule>
  </conditionalFormatting>
  <conditionalFormatting sqref="G21">
    <cfRule type="cellIs" dxfId="1" priority="66" operator="equal">
      <formula>"RED"</formula>
    </cfRule>
  </conditionalFormatting>
  <conditionalFormatting sqref="G21">
    <cfRule type="cellIs" dxfId="2" priority="67" operator="equal">
      <formula>"GREEN"</formula>
    </cfRule>
  </conditionalFormatting>
  <conditionalFormatting sqref="G22">
    <cfRule type="cellIs" dxfId="0" priority="68" operator="equal">
      <formula>"AMBER"</formula>
    </cfRule>
  </conditionalFormatting>
  <conditionalFormatting sqref="G22">
    <cfRule type="cellIs" dxfId="1" priority="69" operator="equal">
      <formula>"RED"</formula>
    </cfRule>
  </conditionalFormatting>
  <conditionalFormatting sqref="G22">
    <cfRule type="cellIs" dxfId="2" priority="70" operator="equal">
      <formula>"GREEN"</formula>
    </cfRule>
  </conditionalFormatting>
  <conditionalFormatting sqref="G23">
    <cfRule type="cellIs" dxfId="0" priority="71" operator="equal">
      <formula>"AMBER"</formula>
    </cfRule>
  </conditionalFormatting>
  <conditionalFormatting sqref="G23">
    <cfRule type="cellIs" dxfId="1" priority="72" operator="equal">
      <formula>"RED"</formula>
    </cfRule>
  </conditionalFormatting>
  <conditionalFormatting sqref="G23">
    <cfRule type="cellIs" dxfId="2" priority="73" operator="equal">
      <formula>"GREEN"</formula>
    </cfRule>
  </conditionalFormatting>
  <conditionalFormatting sqref="G24">
    <cfRule type="cellIs" dxfId="0" priority="74" operator="equal">
      <formula>"AMBER"</formula>
    </cfRule>
  </conditionalFormatting>
  <conditionalFormatting sqref="G24">
    <cfRule type="cellIs" dxfId="1" priority="75" operator="equal">
      <formula>"RED"</formula>
    </cfRule>
  </conditionalFormatting>
  <conditionalFormatting sqref="G24">
    <cfRule type="cellIs" dxfId="2" priority="76" operator="equal">
      <formula>"GREEN"</formula>
    </cfRule>
  </conditionalFormatting>
  <conditionalFormatting sqref="G25">
    <cfRule type="cellIs" dxfId="0" priority="77" operator="equal">
      <formula>"AMBER"</formula>
    </cfRule>
  </conditionalFormatting>
  <conditionalFormatting sqref="G25">
    <cfRule type="cellIs" dxfId="1" priority="78" operator="equal">
      <formula>"RED"</formula>
    </cfRule>
  </conditionalFormatting>
  <conditionalFormatting sqref="G25">
    <cfRule type="cellIs" dxfId="2" priority="79" operator="equal">
      <formula>"GREEN"</formula>
    </cfRule>
  </conditionalFormatting>
  <conditionalFormatting sqref="G26">
    <cfRule type="cellIs" dxfId="0" priority="80" operator="equal">
      <formula>"AMBER"</formula>
    </cfRule>
  </conditionalFormatting>
  <conditionalFormatting sqref="G26">
    <cfRule type="cellIs" dxfId="1" priority="81" operator="equal">
      <formula>"RED"</formula>
    </cfRule>
  </conditionalFormatting>
  <conditionalFormatting sqref="G26">
    <cfRule type="cellIs" dxfId="2" priority="82" operator="equal">
      <formula>"GREEN"</formula>
    </cfRule>
  </conditionalFormatting>
  <conditionalFormatting sqref="G27">
    <cfRule type="cellIs" dxfId="0" priority="83" operator="equal">
      <formula>"AMBER"</formula>
    </cfRule>
  </conditionalFormatting>
  <conditionalFormatting sqref="G27">
    <cfRule type="cellIs" dxfId="1" priority="84" operator="equal">
      <formula>"RED"</formula>
    </cfRule>
  </conditionalFormatting>
  <conditionalFormatting sqref="G27">
    <cfRule type="cellIs" dxfId="2" priority="85" operator="equal">
      <formula>"GREEN"</formula>
    </cfRule>
  </conditionalFormatting>
  <conditionalFormatting sqref="G28">
    <cfRule type="cellIs" dxfId="0" priority="86" operator="equal">
      <formula>"AMBER"</formula>
    </cfRule>
  </conditionalFormatting>
  <conditionalFormatting sqref="G28">
    <cfRule type="cellIs" dxfId="1" priority="87" operator="equal">
      <formula>"RED"</formula>
    </cfRule>
  </conditionalFormatting>
  <conditionalFormatting sqref="G28">
    <cfRule type="cellIs" dxfId="2" priority="88" operator="equal">
      <formula>"GREEN"</formula>
    </cfRule>
  </conditionalFormatting>
  <conditionalFormatting sqref="G29">
    <cfRule type="cellIs" dxfId="0" priority="89" operator="equal">
      <formula>"AMBER"</formula>
    </cfRule>
  </conditionalFormatting>
  <conditionalFormatting sqref="G29">
    <cfRule type="cellIs" dxfId="1" priority="90" operator="equal">
      <formula>"RED"</formula>
    </cfRule>
  </conditionalFormatting>
  <conditionalFormatting sqref="G29">
    <cfRule type="cellIs" dxfId="2" priority="91" operator="equal">
      <formula>"GREEN"</formula>
    </cfRule>
  </conditionalFormatting>
  <conditionalFormatting sqref="G30">
    <cfRule type="cellIs" dxfId="0" priority="92" operator="equal">
      <formula>"AMBER"</formula>
    </cfRule>
  </conditionalFormatting>
  <conditionalFormatting sqref="G30">
    <cfRule type="cellIs" dxfId="1" priority="93" operator="equal">
      <formula>"RED"</formula>
    </cfRule>
  </conditionalFormatting>
  <conditionalFormatting sqref="G30">
    <cfRule type="cellIs" dxfId="2" priority="94" operator="equal">
      <formula>"GREEN"</formula>
    </cfRule>
  </conditionalFormatting>
  <conditionalFormatting sqref="G31">
    <cfRule type="cellIs" dxfId="0" priority="95" operator="equal">
      <formula>"AMBER"</formula>
    </cfRule>
  </conditionalFormatting>
  <conditionalFormatting sqref="G31">
    <cfRule type="cellIs" dxfId="1" priority="96" operator="equal">
      <formula>"RED"</formula>
    </cfRule>
  </conditionalFormatting>
  <conditionalFormatting sqref="G31">
    <cfRule type="cellIs" dxfId="2" priority="97" operator="equal">
      <formula>"GREEN"</formula>
    </cfRule>
  </conditionalFormatting>
  <conditionalFormatting sqref="G32">
    <cfRule type="cellIs" dxfId="0" priority="98" operator="equal">
      <formula>"AMBER"</formula>
    </cfRule>
  </conditionalFormatting>
  <conditionalFormatting sqref="G32">
    <cfRule type="cellIs" dxfId="1" priority="99" operator="equal">
      <formula>"RED"</formula>
    </cfRule>
  </conditionalFormatting>
  <conditionalFormatting sqref="G32">
    <cfRule type="cellIs" dxfId="2" priority="100" operator="equal">
      <formula>"GREEN"</formula>
    </cfRule>
  </conditionalFormatting>
  <conditionalFormatting sqref="H12">
    <cfRule type="cellIs" dxfId="0" priority="101" operator="equal">
      <formula>"AMBER"</formula>
    </cfRule>
  </conditionalFormatting>
  <conditionalFormatting sqref="H12">
    <cfRule type="cellIs" dxfId="1" priority="102" operator="equal">
      <formula>"RED"</formula>
    </cfRule>
  </conditionalFormatting>
  <conditionalFormatting sqref="H12">
    <cfRule type="cellIs" dxfId="2" priority="103" operator="equal">
      <formula>"GREEN"</formula>
    </cfRule>
  </conditionalFormatting>
  <conditionalFormatting sqref="H13">
    <cfRule type="cellIs" dxfId="0" priority="104" operator="equal">
      <formula>"AMBER"</formula>
    </cfRule>
  </conditionalFormatting>
  <conditionalFormatting sqref="H13">
    <cfRule type="cellIs" dxfId="1" priority="105" operator="equal">
      <formula>"RED"</formula>
    </cfRule>
  </conditionalFormatting>
  <conditionalFormatting sqref="H13">
    <cfRule type="cellIs" dxfId="2" priority="106" operator="equal">
      <formula>"GREEN"</formula>
    </cfRule>
  </conditionalFormatting>
  <conditionalFormatting sqref="H14">
    <cfRule type="cellIs" dxfId="0" priority="107" operator="equal">
      <formula>"AMBER"</formula>
    </cfRule>
  </conditionalFormatting>
  <conditionalFormatting sqref="H14">
    <cfRule type="cellIs" dxfId="1" priority="108" operator="equal">
      <formula>"RED"</formula>
    </cfRule>
  </conditionalFormatting>
  <conditionalFormatting sqref="H14">
    <cfRule type="cellIs" dxfId="2" priority="109" operator="equal">
      <formula>"GREEN"</formula>
    </cfRule>
  </conditionalFormatting>
  <conditionalFormatting sqref="H15">
    <cfRule type="cellIs" dxfId="0" priority="110" operator="equal">
      <formula>"AMBER"</formula>
    </cfRule>
  </conditionalFormatting>
  <conditionalFormatting sqref="H15">
    <cfRule type="cellIs" dxfId="1" priority="111" operator="equal">
      <formula>"RED"</formula>
    </cfRule>
  </conditionalFormatting>
  <conditionalFormatting sqref="H15">
    <cfRule type="cellIs" dxfId="2" priority="112" operator="equal">
      <formula>"GREEN"</formula>
    </cfRule>
  </conditionalFormatting>
  <conditionalFormatting sqref="H16">
    <cfRule type="cellIs" dxfId="0" priority="113" operator="equal">
      <formula>"AMBER"</formula>
    </cfRule>
  </conditionalFormatting>
  <conditionalFormatting sqref="H16">
    <cfRule type="cellIs" dxfId="1" priority="114" operator="equal">
      <formula>"RED"</formula>
    </cfRule>
  </conditionalFormatting>
  <conditionalFormatting sqref="H16">
    <cfRule type="cellIs" dxfId="2" priority="115" operator="equal">
      <formula>"GREEN"</formula>
    </cfRule>
  </conditionalFormatting>
  <conditionalFormatting sqref="H17">
    <cfRule type="cellIs" dxfId="0" priority="116" operator="equal">
      <formula>"AMBER"</formula>
    </cfRule>
  </conditionalFormatting>
  <conditionalFormatting sqref="H17">
    <cfRule type="cellIs" dxfId="1" priority="117" operator="equal">
      <formula>"RED"</formula>
    </cfRule>
  </conditionalFormatting>
  <conditionalFormatting sqref="H17">
    <cfRule type="cellIs" dxfId="2" priority="118" operator="equal">
      <formula>"GREEN"</formula>
    </cfRule>
  </conditionalFormatting>
  <conditionalFormatting sqref="H18">
    <cfRule type="cellIs" dxfId="0" priority="119" operator="equal">
      <formula>"AMBER"</formula>
    </cfRule>
  </conditionalFormatting>
  <conditionalFormatting sqref="H18">
    <cfRule type="cellIs" dxfId="1" priority="120" operator="equal">
      <formula>"RED"</formula>
    </cfRule>
  </conditionalFormatting>
  <conditionalFormatting sqref="H18">
    <cfRule type="cellIs" dxfId="2" priority="121" operator="equal">
      <formula>"GREEN"</formula>
    </cfRule>
  </conditionalFormatting>
  <conditionalFormatting sqref="H19">
    <cfRule type="cellIs" dxfId="0" priority="122" operator="equal">
      <formula>"AMBER"</formula>
    </cfRule>
  </conditionalFormatting>
  <conditionalFormatting sqref="H19">
    <cfRule type="cellIs" dxfId="1" priority="123" operator="equal">
      <formula>"RED"</formula>
    </cfRule>
  </conditionalFormatting>
  <conditionalFormatting sqref="H19">
    <cfRule type="cellIs" dxfId="2" priority="124" operator="equal">
      <formula>"GREEN"</formula>
    </cfRule>
  </conditionalFormatting>
  <conditionalFormatting sqref="H20">
    <cfRule type="cellIs" dxfId="0" priority="125" operator="equal">
      <formula>"AMBER"</formula>
    </cfRule>
  </conditionalFormatting>
  <conditionalFormatting sqref="H20">
    <cfRule type="cellIs" dxfId="1" priority="126" operator="equal">
      <formula>"RED"</formula>
    </cfRule>
  </conditionalFormatting>
  <conditionalFormatting sqref="H20">
    <cfRule type="cellIs" dxfId="2" priority="127" operator="equal">
      <formula>"GREEN"</formula>
    </cfRule>
  </conditionalFormatting>
  <conditionalFormatting sqref="H21">
    <cfRule type="cellIs" dxfId="0" priority="128" operator="equal">
      <formula>"AMBER"</formula>
    </cfRule>
  </conditionalFormatting>
  <conditionalFormatting sqref="H21">
    <cfRule type="cellIs" dxfId="1" priority="129" operator="equal">
      <formula>"RED"</formula>
    </cfRule>
  </conditionalFormatting>
  <conditionalFormatting sqref="H21">
    <cfRule type="cellIs" dxfId="2" priority="130" operator="equal">
      <formula>"GREEN"</formula>
    </cfRule>
  </conditionalFormatting>
  <conditionalFormatting sqref="H22">
    <cfRule type="cellIs" dxfId="0" priority="131" operator="equal">
      <formula>"AMBER"</formula>
    </cfRule>
  </conditionalFormatting>
  <conditionalFormatting sqref="H22">
    <cfRule type="cellIs" dxfId="1" priority="132" operator="equal">
      <formula>"RED"</formula>
    </cfRule>
  </conditionalFormatting>
  <conditionalFormatting sqref="H22">
    <cfRule type="cellIs" dxfId="2" priority="133" operator="equal">
      <formula>"GREEN"</formula>
    </cfRule>
  </conditionalFormatting>
  <conditionalFormatting sqref="H23">
    <cfRule type="cellIs" dxfId="0" priority="134" operator="equal">
      <formula>"AMBER"</formula>
    </cfRule>
  </conditionalFormatting>
  <conditionalFormatting sqref="H23">
    <cfRule type="cellIs" dxfId="1" priority="135" operator="equal">
      <formula>"RED"</formula>
    </cfRule>
  </conditionalFormatting>
  <conditionalFormatting sqref="H23">
    <cfRule type="cellIs" dxfId="2" priority="136" operator="equal">
      <formula>"GREEN"</formula>
    </cfRule>
  </conditionalFormatting>
  <conditionalFormatting sqref="H24">
    <cfRule type="cellIs" dxfId="0" priority="137" operator="equal">
      <formula>"AMBER"</formula>
    </cfRule>
  </conditionalFormatting>
  <conditionalFormatting sqref="H24">
    <cfRule type="cellIs" dxfId="1" priority="138" operator="equal">
      <formula>"RED"</formula>
    </cfRule>
  </conditionalFormatting>
  <conditionalFormatting sqref="H24">
    <cfRule type="cellIs" dxfId="2" priority="139" operator="equal">
      <formula>"GREEN"</formula>
    </cfRule>
  </conditionalFormatting>
  <conditionalFormatting sqref="H25">
    <cfRule type="cellIs" dxfId="0" priority="140" operator="equal">
      <formula>"AMBER"</formula>
    </cfRule>
  </conditionalFormatting>
  <conditionalFormatting sqref="H25">
    <cfRule type="cellIs" dxfId="1" priority="141" operator="equal">
      <formula>"RED"</formula>
    </cfRule>
  </conditionalFormatting>
  <conditionalFormatting sqref="H25">
    <cfRule type="cellIs" dxfId="2" priority="142" operator="equal">
      <formula>"GREEN"</formula>
    </cfRule>
  </conditionalFormatting>
  <conditionalFormatting sqref="H26">
    <cfRule type="cellIs" dxfId="0" priority="143" operator="equal">
      <formula>"AMBER"</formula>
    </cfRule>
  </conditionalFormatting>
  <conditionalFormatting sqref="H26">
    <cfRule type="cellIs" dxfId="1" priority="144" operator="equal">
      <formula>"RED"</formula>
    </cfRule>
  </conditionalFormatting>
  <conditionalFormatting sqref="H26">
    <cfRule type="cellIs" dxfId="2" priority="145" operator="equal">
      <formula>"GREEN"</formula>
    </cfRule>
  </conditionalFormatting>
  <conditionalFormatting sqref="H27">
    <cfRule type="cellIs" dxfId="0" priority="146" operator="equal">
      <formula>"AMBER"</formula>
    </cfRule>
  </conditionalFormatting>
  <conditionalFormatting sqref="H27">
    <cfRule type="cellIs" dxfId="1" priority="147" operator="equal">
      <formula>"RED"</formula>
    </cfRule>
  </conditionalFormatting>
  <conditionalFormatting sqref="H27">
    <cfRule type="cellIs" dxfId="2" priority="148" operator="equal">
      <formula>"GREEN"</formula>
    </cfRule>
  </conditionalFormatting>
  <conditionalFormatting sqref="H28">
    <cfRule type="cellIs" dxfId="0" priority="149" operator="equal">
      <formula>"AMBER"</formula>
    </cfRule>
  </conditionalFormatting>
  <conditionalFormatting sqref="H28">
    <cfRule type="cellIs" dxfId="1" priority="150" operator="equal">
      <formula>"RED"</formula>
    </cfRule>
  </conditionalFormatting>
  <conditionalFormatting sqref="H28">
    <cfRule type="cellIs" dxfId="2" priority="151" operator="equal">
      <formula>"GREEN"</formula>
    </cfRule>
  </conditionalFormatting>
  <conditionalFormatting sqref="H29">
    <cfRule type="cellIs" dxfId="0" priority="152" operator="equal">
      <formula>"AMBER"</formula>
    </cfRule>
  </conditionalFormatting>
  <conditionalFormatting sqref="H29">
    <cfRule type="cellIs" dxfId="1" priority="153" operator="equal">
      <formula>"RED"</formula>
    </cfRule>
  </conditionalFormatting>
  <conditionalFormatting sqref="H29">
    <cfRule type="cellIs" dxfId="2" priority="154" operator="equal">
      <formula>"GREEN"</formula>
    </cfRule>
  </conditionalFormatting>
  <conditionalFormatting sqref="H30">
    <cfRule type="cellIs" dxfId="0" priority="155" operator="equal">
      <formula>"AMBER"</formula>
    </cfRule>
  </conditionalFormatting>
  <conditionalFormatting sqref="H30">
    <cfRule type="cellIs" dxfId="1" priority="156" operator="equal">
      <formula>"RED"</formula>
    </cfRule>
  </conditionalFormatting>
  <conditionalFormatting sqref="H30">
    <cfRule type="cellIs" dxfId="2" priority="157" operator="equal">
      <formula>"GREEN"</formula>
    </cfRule>
  </conditionalFormatting>
  <conditionalFormatting sqref="H31">
    <cfRule type="cellIs" dxfId="0" priority="158" operator="equal">
      <formula>"AMBER"</formula>
    </cfRule>
  </conditionalFormatting>
  <conditionalFormatting sqref="H31">
    <cfRule type="cellIs" dxfId="1" priority="159" operator="equal">
      <formula>"RED"</formula>
    </cfRule>
  </conditionalFormatting>
  <conditionalFormatting sqref="H31">
    <cfRule type="cellIs" dxfId="2" priority="160" operator="equal">
      <formula>"GREEN"</formula>
    </cfRule>
  </conditionalFormatting>
  <conditionalFormatting sqref="H32">
    <cfRule type="cellIs" dxfId="0" priority="161" operator="equal">
      <formula>"AMBER"</formula>
    </cfRule>
  </conditionalFormatting>
  <conditionalFormatting sqref="H32">
    <cfRule type="cellIs" dxfId="1" priority="162" operator="equal">
      <formula>"RED"</formula>
    </cfRule>
  </conditionalFormatting>
  <conditionalFormatting sqref="H32">
    <cfRule type="cellIs" dxfId="2" priority="163" operator="equal">
      <formula>"GREEN"</formula>
    </cfRule>
  </conditionalFormatting>
  <conditionalFormatting sqref="I12">
    <cfRule type="cellIs" dxfId="0" priority="164" operator="equal">
      <formula>"AMBER"</formula>
    </cfRule>
  </conditionalFormatting>
  <conditionalFormatting sqref="I12">
    <cfRule type="cellIs" dxfId="1" priority="165" operator="equal">
      <formula>"RED"</formula>
    </cfRule>
  </conditionalFormatting>
  <conditionalFormatting sqref="I12">
    <cfRule type="cellIs" dxfId="2" priority="166" operator="equal">
      <formula>"GREEN"</formula>
    </cfRule>
  </conditionalFormatting>
  <conditionalFormatting sqref="I13">
    <cfRule type="cellIs" dxfId="0" priority="167" operator="equal">
      <formula>"AMBER"</formula>
    </cfRule>
  </conditionalFormatting>
  <conditionalFormatting sqref="I13">
    <cfRule type="cellIs" dxfId="1" priority="168" operator="equal">
      <formula>"RED"</formula>
    </cfRule>
  </conditionalFormatting>
  <conditionalFormatting sqref="I13">
    <cfRule type="cellIs" dxfId="2" priority="169" operator="equal">
      <formula>"GREEN"</formula>
    </cfRule>
  </conditionalFormatting>
  <conditionalFormatting sqref="I14">
    <cfRule type="cellIs" dxfId="0" priority="170" operator="equal">
      <formula>"AMBER"</formula>
    </cfRule>
  </conditionalFormatting>
  <conditionalFormatting sqref="I14">
    <cfRule type="cellIs" dxfId="1" priority="171" operator="equal">
      <formula>"RED"</formula>
    </cfRule>
  </conditionalFormatting>
  <conditionalFormatting sqref="I14">
    <cfRule type="cellIs" dxfId="2" priority="172" operator="equal">
      <formula>"GREEN"</formula>
    </cfRule>
  </conditionalFormatting>
  <conditionalFormatting sqref="I15">
    <cfRule type="cellIs" dxfId="0" priority="173" operator="equal">
      <formula>"AMBER"</formula>
    </cfRule>
  </conditionalFormatting>
  <conditionalFormatting sqref="I15">
    <cfRule type="cellIs" dxfId="1" priority="174" operator="equal">
      <formula>"RED"</formula>
    </cfRule>
  </conditionalFormatting>
  <conditionalFormatting sqref="I15">
    <cfRule type="cellIs" dxfId="2" priority="175" operator="equal">
      <formula>"GREEN"</formula>
    </cfRule>
  </conditionalFormatting>
  <conditionalFormatting sqref="I16">
    <cfRule type="cellIs" dxfId="0" priority="176" operator="equal">
      <formula>"AMBER"</formula>
    </cfRule>
  </conditionalFormatting>
  <conditionalFormatting sqref="I16">
    <cfRule type="cellIs" dxfId="1" priority="177" operator="equal">
      <formula>"RED"</formula>
    </cfRule>
  </conditionalFormatting>
  <conditionalFormatting sqref="I16">
    <cfRule type="cellIs" dxfId="2" priority="178" operator="equal">
      <formula>"GREEN"</formula>
    </cfRule>
  </conditionalFormatting>
  <conditionalFormatting sqref="I17">
    <cfRule type="cellIs" dxfId="0" priority="179" operator="equal">
      <formula>"AMBER"</formula>
    </cfRule>
  </conditionalFormatting>
  <conditionalFormatting sqref="I17">
    <cfRule type="cellIs" dxfId="1" priority="180" operator="equal">
      <formula>"RED"</formula>
    </cfRule>
  </conditionalFormatting>
  <conditionalFormatting sqref="I17">
    <cfRule type="cellIs" dxfId="2" priority="181" operator="equal">
      <formula>"GREEN"</formula>
    </cfRule>
  </conditionalFormatting>
  <conditionalFormatting sqref="I18">
    <cfRule type="cellIs" dxfId="0" priority="182" operator="equal">
      <formula>"AMBER"</formula>
    </cfRule>
  </conditionalFormatting>
  <conditionalFormatting sqref="I18">
    <cfRule type="cellIs" dxfId="1" priority="183" operator="equal">
      <formula>"RED"</formula>
    </cfRule>
  </conditionalFormatting>
  <conditionalFormatting sqref="I18">
    <cfRule type="cellIs" dxfId="2" priority="184" operator="equal">
      <formula>"GREEN"</formula>
    </cfRule>
  </conditionalFormatting>
  <conditionalFormatting sqref="I19">
    <cfRule type="cellIs" dxfId="0" priority="185" operator="equal">
      <formula>"AMBER"</formula>
    </cfRule>
  </conditionalFormatting>
  <conditionalFormatting sqref="I19">
    <cfRule type="cellIs" dxfId="1" priority="186" operator="equal">
      <formula>"RED"</formula>
    </cfRule>
  </conditionalFormatting>
  <conditionalFormatting sqref="I19">
    <cfRule type="cellIs" dxfId="2" priority="187" operator="equal">
      <formula>"GREEN"</formula>
    </cfRule>
  </conditionalFormatting>
  <conditionalFormatting sqref="I20">
    <cfRule type="cellIs" dxfId="0" priority="188" operator="equal">
      <formula>"AMBER"</formula>
    </cfRule>
  </conditionalFormatting>
  <conditionalFormatting sqref="I20">
    <cfRule type="cellIs" dxfId="1" priority="189" operator="equal">
      <formula>"RED"</formula>
    </cfRule>
  </conditionalFormatting>
  <conditionalFormatting sqref="I20">
    <cfRule type="cellIs" dxfId="2" priority="190" operator="equal">
      <formula>"GREEN"</formula>
    </cfRule>
  </conditionalFormatting>
  <conditionalFormatting sqref="I21">
    <cfRule type="cellIs" dxfId="0" priority="191" operator="equal">
      <formula>"AMBER"</formula>
    </cfRule>
  </conditionalFormatting>
  <conditionalFormatting sqref="I21">
    <cfRule type="cellIs" dxfId="1" priority="192" operator="equal">
      <formula>"RED"</formula>
    </cfRule>
  </conditionalFormatting>
  <conditionalFormatting sqref="I21">
    <cfRule type="cellIs" dxfId="2" priority="193" operator="equal">
      <formula>"GREEN"</formula>
    </cfRule>
  </conditionalFormatting>
  <conditionalFormatting sqref="I22">
    <cfRule type="cellIs" dxfId="0" priority="194" operator="equal">
      <formula>"AMBER"</formula>
    </cfRule>
  </conditionalFormatting>
  <conditionalFormatting sqref="I22">
    <cfRule type="cellIs" dxfId="1" priority="195" operator="equal">
      <formula>"RED"</formula>
    </cfRule>
  </conditionalFormatting>
  <conditionalFormatting sqref="I22">
    <cfRule type="cellIs" dxfId="2" priority="196" operator="equal">
      <formula>"GREEN"</formula>
    </cfRule>
  </conditionalFormatting>
  <conditionalFormatting sqref="I23">
    <cfRule type="cellIs" dxfId="0" priority="197" operator="equal">
      <formula>"AMBER"</formula>
    </cfRule>
  </conditionalFormatting>
  <conditionalFormatting sqref="I23">
    <cfRule type="cellIs" dxfId="1" priority="198" operator="equal">
      <formula>"RED"</formula>
    </cfRule>
  </conditionalFormatting>
  <conditionalFormatting sqref="I23">
    <cfRule type="cellIs" dxfId="2" priority="199" operator="equal">
      <formula>"GREEN"</formula>
    </cfRule>
  </conditionalFormatting>
  <conditionalFormatting sqref="I24">
    <cfRule type="cellIs" dxfId="0" priority="200" operator="equal">
      <formula>"AMBER"</formula>
    </cfRule>
  </conditionalFormatting>
  <conditionalFormatting sqref="I24">
    <cfRule type="cellIs" dxfId="1" priority="201" operator="equal">
      <formula>"RED"</formula>
    </cfRule>
  </conditionalFormatting>
  <conditionalFormatting sqref="I24">
    <cfRule type="cellIs" dxfId="2" priority="202" operator="equal">
      <formula>"GREEN"</formula>
    </cfRule>
  </conditionalFormatting>
  <conditionalFormatting sqref="I25">
    <cfRule type="cellIs" dxfId="0" priority="203" operator="equal">
      <formula>"AMBER"</formula>
    </cfRule>
  </conditionalFormatting>
  <conditionalFormatting sqref="I25">
    <cfRule type="cellIs" dxfId="1" priority="204" operator="equal">
      <formula>"RED"</formula>
    </cfRule>
  </conditionalFormatting>
  <conditionalFormatting sqref="I25">
    <cfRule type="cellIs" dxfId="2" priority="205" operator="equal">
      <formula>"GREEN"</formula>
    </cfRule>
  </conditionalFormatting>
  <conditionalFormatting sqref="I26">
    <cfRule type="cellIs" dxfId="0" priority="206" operator="equal">
      <formula>"AMBER"</formula>
    </cfRule>
  </conditionalFormatting>
  <conditionalFormatting sqref="I26">
    <cfRule type="cellIs" dxfId="1" priority="207" operator="equal">
      <formula>"RED"</formula>
    </cfRule>
  </conditionalFormatting>
  <conditionalFormatting sqref="I26">
    <cfRule type="cellIs" dxfId="2" priority="208" operator="equal">
      <formula>"GREEN"</formula>
    </cfRule>
  </conditionalFormatting>
  <conditionalFormatting sqref="I27">
    <cfRule type="cellIs" dxfId="0" priority="209" operator="equal">
      <formula>"AMBER"</formula>
    </cfRule>
  </conditionalFormatting>
  <conditionalFormatting sqref="I27">
    <cfRule type="cellIs" dxfId="1" priority="210" operator="equal">
      <formula>"RED"</formula>
    </cfRule>
  </conditionalFormatting>
  <conditionalFormatting sqref="I27">
    <cfRule type="cellIs" dxfId="2" priority="211" operator="equal">
      <formula>"GREEN"</formula>
    </cfRule>
  </conditionalFormatting>
  <conditionalFormatting sqref="I28">
    <cfRule type="cellIs" dxfId="0" priority="212" operator="equal">
      <formula>"AMBER"</formula>
    </cfRule>
  </conditionalFormatting>
  <conditionalFormatting sqref="I28">
    <cfRule type="cellIs" dxfId="1" priority="213" operator="equal">
      <formula>"RED"</formula>
    </cfRule>
  </conditionalFormatting>
  <conditionalFormatting sqref="I28">
    <cfRule type="cellIs" dxfId="2" priority="214" operator="equal">
      <formula>"GREEN"</formula>
    </cfRule>
  </conditionalFormatting>
  <conditionalFormatting sqref="I29">
    <cfRule type="cellIs" dxfId="0" priority="215" operator="equal">
      <formula>"AMBER"</formula>
    </cfRule>
  </conditionalFormatting>
  <conditionalFormatting sqref="I29">
    <cfRule type="cellIs" dxfId="1" priority="216" operator="equal">
      <formula>"RED"</formula>
    </cfRule>
  </conditionalFormatting>
  <conditionalFormatting sqref="I29">
    <cfRule type="cellIs" dxfId="2" priority="217" operator="equal">
      <formula>"GREEN"</formula>
    </cfRule>
  </conditionalFormatting>
  <conditionalFormatting sqref="I30">
    <cfRule type="cellIs" dxfId="0" priority="218" operator="equal">
      <formula>"AMBER"</formula>
    </cfRule>
  </conditionalFormatting>
  <conditionalFormatting sqref="I30">
    <cfRule type="cellIs" dxfId="1" priority="219" operator="equal">
      <formula>"RED"</formula>
    </cfRule>
  </conditionalFormatting>
  <conditionalFormatting sqref="I30">
    <cfRule type="cellIs" dxfId="2" priority="220" operator="equal">
      <formula>"GREEN"</formula>
    </cfRule>
  </conditionalFormatting>
  <conditionalFormatting sqref="I31">
    <cfRule type="cellIs" dxfId="0" priority="221" operator="equal">
      <formula>"AMBER"</formula>
    </cfRule>
  </conditionalFormatting>
  <conditionalFormatting sqref="I31">
    <cfRule type="cellIs" dxfId="1" priority="222" operator="equal">
      <formula>"RED"</formula>
    </cfRule>
  </conditionalFormatting>
  <conditionalFormatting sqref="I31">
    <cfRule type="cellIs" dxfId="2" priority="223" operator="equal">
      <formula>"GREEN"</formula>
    </cfRule>
  </conditionalFormatting>
  <conditionalFormatting sqref="I32">
    <cfRule type="cellIs" dxfId="0" priority="224" operator="equal">
      <formula>"AMBER"</formula>
    </cfRule>
  </conditionalFormatting>
  <conditionalFormatting sqref="I32">
    <cfRule type="cellIs" dxfId="1" priority="225" operator="equal">
      <formula>"RED"</formula>
    </cfRule>
  </conditionalFormatting>
  <conditionalFormatting sqref="I32">
    <cfRule type="cellIs" dxfId="2" priority="226" operator="equal">
      <formula>"GREEN"</formula>
    </cfRule>
  </conditionalFormatting>
  <conditionalFormatting sqref="J12">
    <cfRule type="cellIs" dxfId="0" priority="227" operator="equal">
      <formula>"AMBER"</formula>
    </cfRule>
  </conditionalFormatting>
  <conditionalFormatting sqref="J12">
    <cfRule type="cellIs" dxfId="1" priority="228" operator="equal">
      <formula>"RED"</formula>
    </cfRule>
  </conditionalFormatting>
  <conditionalFormatting sqref="J12">
    <cfRule type="cellIs" dxfId="2" priority="229" operator="equal">
      <formula>"GREEN"</formula>
    </cfRule>
  </conditionalFormatting>
  <conditionalFormatting sqref="J13">
    <cfRule type="cellIs" dxfId="0" priority="230" operator="equal">
      <formula>"AMBER"</formula>
    </cfRule>
  </conditionalFormatting>
  <conditionalFormatting sqref="J13">
    <cfRule type="cellIs" dxfId="1" priority="231" operator="equal">
      <formula>"RED"</formula>
    </cfRule>
  </conditionalFormatting>
  <conditionalFormatting sqref="J13">
    <cfRule type="cellIs" dxfId="2" priority="232" operator="equal">
      <formula>"GREEN"</formula>
    </cfRule>
  </conditionalFormatting>
  <conditionalFormatting sqref="J14">
    <cfRule type="cellIs" dxfId="0" priority="233" operator="equal">
      <formula>"AMBER"</formula>
    </cfRule>
  </conditionalFormatting>
  <conditionalFormatting sqref="J14">
    <cfRule type="cellIs" dxfId="1" priority="234" operator="equal">
      <formula>"RED"</formula>
    </cfRule>
  </conditionalFormatting>
  <conditionalFormatting sqref="J14">
    <cfRule type="cellIs" dxfId="2" priority="235" operator="equal">
      <formula>"GREEN"</formula>
    </cfRule>
  </conditionalFormatting>
  <conditionalFormatting sqref="J15">
    <cfRule type="cellIs" dxfId="0" priority="236" operator="equal">
      <formula>"AMBER"</formula>
    </cfRule>
  </conditionalFormatting>
  <conditionalFormatting sqref="J15">
    <cfRule type="cellIs" dxfId="1" priority="237" operator="equal">
      <formula>"RED"</formula>
    </cfRule>
  </conditionalFormatting>
  <conditionalFormatting sqref="J15">
    <cfRule type="cellIs" dxfId="2" priority="238" operator="equal">
      <formula>"GREEN"</formula>
    </cfRule>
  </conditionalFormatting>
  <conditionalFormatting sqref="J16">
    <cfRule type="cellIs" dxfId="0" priority="239" operator="equal">
      <formula>"AMBER"</formula>
    </cfRule>
  </conditionalFormatting>
  <conditionalFormatting sqref="J16">
    <cfRule type="cellIs" dxfId="1" priority="240" operator="equal">
      <formula>"RED"</formula>
    </cfRule>
  </conditionalFormatting>
  <conditionalFormatting sqref="J16">
    <cfRule type="cellIs" dxfId="2" priority="241" operator="equal">
      <formula>"GREEN"</formula>
    </cfRule>
  </conditionalFormatting>
  <conditionalFormatting sqref="J17">
    <cfRule type="cellIs" dxfId="0" priority="242" operator="equal">
      <formula>"AMBER"</formula>
    </cfRule>
  </conditionalFormatting>
  <conditionalFormatting sqref="J17">
    <cfRule type="cellIs" dxfId="1" priority="243" operator="equal">
      <formula>"RED"</formula>
    </cfRule>
  </conditionalFormatting>
  <conditionalFormatting sqref="J17">
    <cfRule type="cellIs" dxfId="2" priority="244" operator="equal">
      <formula>"GREEN"</formula>
    </cfRule>
  </conditionalFormatting>
  <conditionalFormatting sqref="J18">
    <cfRule type="cellIs" dxfId="0" priority="245" operator="equal">
      <formula>"AMBER"</formula>
    </cfRule>
  </conditionalFormatting>
  <conditionalFormatting sqref="J18">
    <cfRule type="cellIs" dxfId="1" priority="246" operator="equal">
      <formula>"RED"</formula>
    </cfRule>
  </conditionalFormatting>
  <conditionalFormatting sqref="J18">
    <cfRule type="cellIs" dxfId="2" priority="247" operator="equal">
      <formula>"GREEN"</formula>
    </cfRule>
  </conditionalFormatting>
  <conditionalFormatting sqref="J19">
    <cfRule type="cellIs" dxfId="0" priority="248" operator="equal">
      <formula>"AMBER"</formula>
    </cfRule>
  </conditionalFormatting>
  <conditionalFormatting sqref="J19">
    <cfRule type="cellIs" dxfId="1" priority="249" operator="equal">
      <formula>"RED"</formula>
    </cfRule>
  </conditionalFormatting>
  <conditionalFormatting sqref="J19">
    <cfRule type="cellIs" dxfId="2" priority="250" operator="equal">
      <formula>"GREEN"</formula>
    </cfRule>
  </conditionalFormatting>
  <conditionalFormatting sqref="J20">
    <cfRule type="cellIs" dxfId="0" priority="251" operator="equal">
      <formula>"AMBER"</formula>
    </cfRule>
  </conditionalFormatting>
  <conditionalFormatting sqref="J20">
    <cfRule type="cellIs" dxfId="1" priority="252" operator="equal">
      <formula>"RED"</formula>
    </cfRule>
  </conditionalFormatting>
  <conditionalFormatting sqref="J20">
    <cfRule type="cellIs" dxfId="2" priority="253" operator="equal">
      <formula>"GREEN"</formula>
    </cfRule>
  </conditionalFormatting>
  <conditionalFormatting sqref="J21">
    <cfRule type="cellIs" dxfId="0" priority="254" operator="equal">
      <formula>"AMBER"</formula>
    </cfRule>
  </conditionalFormatting>
  <conditionalFormatting sqref="J21">
    <cfRule type="cellIs" dxfId="1" priority="255" operator="equal">
      <formula>"RED"</formula>
    </cfRule>
  </conditionalFormatting>
  <conditionalFormatting sqref="J21">
    <cfRule type="cellIs" dxfId="2" priority="256" operator="equal">
      <formula>"GREEN"</formula>
    </cfRule>
  </conditionalFormatting>
  <conditionalFormatting sqref="J22">
    <cfRule type="cellIs" dxfId="0" priority="257" operator="equal">
      <formula>"AMBER"</formula>
    </cfRule>
  </conditionalFormatting>
  <conditionalFormatting sqref="J22">
    <cfRule type="cellIs" dxfId="1" priority="258" operator="equal">
      <formula>"RED"</formula>
    </cfRule>
  </conditionalFormatting>
  <conditionalFormatting sqref="J22">
    <cfRule type="cellIs" dxfId="2" priority="259" operator="equal">
      <formula>"GREEN"</formula>
    </cfRule>
  </conditionalFormatting>
  <conditionalFormatting sqref="J23">
    <cfRule type="cellIs" dxfId="0" priority="260" operator="equal">
      <formula>"AMBER"</formula>
    </cfRule>
  </conditionalFormatting>
  <conditionalFormatting sqref="J23">
    <cfRule type="cellIs" dxfId="1" priority="261" operator="equal">
      <formula>"RED"</formula>
    </cfRule>
  </conditionalFormatting>
  <conditionalFormatting sqref="J23">
    <cfRule type="cellIs" dxfId="2" priority="262" operator="equal">
      <formula>"GREEN"</formula>
    </cfRule>
  </conditionalFormatting>
  <conditionalFormatting sqref="J24">
    <cfRule type="cellIs" dxfId="0" priority="263" operator="equal">
      <formula>"AMBER"</formula>
    </cfRule>
  </conditionalFormatting>
  <conditionalFormatting sqref="J24">
    <cfRule type="cellIs" dxfId="1" priority="264" operator="equal">
      <formula>"RED"</formula>
    </cfRule>
  </conditionalFormatting>
  <conditionalFormatting sqref="J24">
    <cfRule type="cellIs" dxfId="2" priority="265" operator="equal">
      <formula>"GREEN"</formula>
    </cfRule>
  </conditionalFormatting>
  <conditionalFormatting sqref="J25">
    <cfRule type="cellIs" dxfId="0" priority="266" operator="equal">
      <formula>"AMBER"</formula>
    </cfRule>
  </conditionalFormatting>
  <conditionalFormatting sqref="J25">
    <cfRule type="cellIs" dxfId="1" priority="267" operator="equal">
      <formula>"RED"</formula>
    </cfRule>
  </conditionalFormatting>
  <conditionalFormatting sqref="J25">
    <cfRule type="cellIs" dxfId="2" priority="268" operator="equal">
      <formula>"GREEN"</formula>
    </cfRule>
  </conditionalFormatting>
  <conditionalFormatting sqref="J26">
    <cfRule type="cellIs" dxfId="0" priority="269" operator="equal">
      <formula>"AMBER"</formula>
    </cfRule>
  </conditionalFormatting>
  <conditionalFormatting sqref="J26">
    <cfRule type="cellIs" dxfId="1" priority="270" operator="equal">
      <formula>"RED"</formula>
    </cfRule>
  </conditionalFormatting>
  <conditionalFormatting sqref="J26">
    <cfRule type="cellIs" dxfId="2" priority="271" operator="equal">
      <formula>"GREEN"</formula>
    </cfRule>
  </conditionalFormatting>
  <conditionalFormatting sqref="J27">
    <cfRule type="cellIs" dxfId="0" priority="272" operator="equal">
      <formula>"AMBER"</formula>
    </cfRule>
  </conditionalFormatting>
  <conditionalFormatting sqref="J27">
    <cfRule type="cellIs" dxfId="1" priority="273" operator="equal">
      <formula>"RED"</formula>
    </cfRule>
  </conditionalFormatting>
  <conditionalFormatting sqref="J27">
    <cfRule type="cellIs" dxfId="2" priority="274" operator="equal">
      <formula>"GREEN"</formula>
    </cfRule>
  </conditionalFormatting>
  <conditionalFormatting sqref="J28">
    <cfRule type="cellIs" dxfId="0" priority="275" operator="equal">
      <formula>"AMBER"</formula>
    </cfRule>
  </conditionalFormatting>
  <conditionalFormatting sqref="J28">
    <cfRule type="cellIs" dxfId="1" priority="276" operator="equal">
      <formula>"RED"</formula>
    </cfRule>
  </conditionalFormatting>
  <conditionalFormatting sqref="J28">
    <cfRule type="cellIs" dxfId="2" priority="277" operator="equal">
      <formula>"GREEN"</formula>
    </cfRule>
  </conditionalFormatting>
  <conditionalFormatting sqref="J29">
    <cfRule type="cellIs" dxfId="0" priority="278" operator="equal">
      <formula>"AMBER"</formula>
    </cfRule>
  </conditionalFormatting>
  <conditionalFormatting sqref="J29">
    <cfRule type="cellIs" dxfId="1" priority="279" operator="equal">
      <formula>"RED"</formula>
    </cfRule>
  </conditionalFormatting>
  <conditionalFormatting sqref="J29">
    <cfRule type="cellIs" dxfId="2" priority="280" operator="equal">
      <formula>"GREEN"</formula>
    </cfRule>
  </conditionalFormatting>
  <conditionalFormatting sqref="J30">
    <cfRule type="cellIs" dxfId="0" priority="281" operator="equal">
      <formula>"AMBER"</formula>
    </cfRule>
  </conditionalFormatting>
  <conditionalFormatting sqref="J30">
    <cfRule type="cellIs" dxfId="1" priority="282" operator="equal">
      <formula>"RED"</formula>
    </cfRule>
  </conditionalFormatting>
  <conditionalFormatting sqref="J30">
    <cfRule type="cellIs" dxfId="2" priority="283" operator="equal">
      <formula>"GREEN"</formula>
    </cfRule>
  </conditionalFormatting>
  <conditionalFormatting sqref="J31">
    <cfRule type="cellIs" dxfId="0" priority="284" operator="equal">
      <formula>"AMBER"</formula>
    </cfRule>
  </conditionalFormatting>
  <conditionalFormatting sqref="J31">
    <cfRule type="cellIs" dxfId="1" priority="285" operator="equal">
      <formula>"RED"</formula>
    </cfRule>
  </conditionalFormatting>
  <conditionalFormatting sqref="J31">
    <cfRule type="cellIs" dxfId="2" priority="286" operator="equal">
      <formula>"GREEN"</formula>
    </cfRule>
  </conditionalFormatting>
  <conditionalFormatting sqref="J32">
    <cfRule type="cellIs" dxfId="0" priority="287" operator="equal">
      <formula>"AMBER"</formula>
    </cfRule>
  </conditionalFormatting>
  <conditionalFormatting sqref="J32">
    <cfRule type="cellIs" dxfId="1" priority="288" operator="equal">
      <formula>"RED"</formula>
    </cfRule>
  </conditionalFormatting>
  <conditionalFormatting sqref="J32">
    <cfRule type="cellIs" dxfId="2" priority="289" operator="equal">
      <formula>"GREEN"</formula>
    </cfRule>
  </conditionalFormatting>
  <conditionalFormatting sqref="K12">
    <cfRule type="cellIs" dxfId="0" priority="290" operator="equal">
      <formula>"AMBER"</formula>
    </cfRule>
  </conditionalFormatting>
  <conditionalFormatting sqref="K12">
    <cfRule type="cellIs" dxfId="1" priority="291" operator="equal">
      <formula>"RED"</formula>
    </cfRule>
  </conditionalFormatting>
  <conditionalFormatting sqref="K12">
    <cfRule type="cellIs" dxfId="2" priority="292" operator="equal">
      <formula>"GREEN"</formula>
    </cfRule>
  </conditionalFormatting>
  <conditionalFormatting sqref="K13">
    <cfRule type="cellIs" dxfId="0" priority="293" operator="equal">
      <formula>"AMBER"</formula>
    </cfRule>
  </conditionalFormatting>
  <conditionalFormatting sqref="K13">
    <cfRule type="cellIs" dxfId="1" priority="294" operator="equal">
      <formula>"RED"</formula>
    </cfRule>
  </conditionalFormatting>
  <conditionalFormatting sqref="K13">
    <cfRule type="cellIs" dxfId="2" priority="295" operator="equal">
      <formula>"GREEN"</formula>
    </cfRule>
  </conditionalFormatting>
  <conditionalFormatting sqref="K14">
    <cfRule type="cellIs" dxfId="0" priority="296" operator="equal">
      <formula>"AMBER"</formula>
    </cfRule>
  </conditionalFormatting>
  <conditionalFormatting sqref="K14">
    <cfRule type="cellIs" dxfId="1" priority="297" operator="equal">
      <formula>"RED"</formula>
    </cfRule>
  </conditionalFormatting>
  <conditionalFormatting sqref="K14">
    <cfRule type="cellIs" dxfId="2" priority="298" operator="equal">
      <formula>"GREEN"</formula>
    </cfRule>
  </conditionalFormatting>
  <conditionalFormatting sqref="K15">
    <cfRule type="cellIs" dxfId="0" priority="299" operator="equal">
      <formula>"AMBER"</formula>
    </cfRule>
  </conditionalFormatting>
  <conditionalFormatting sqref="K15">
    <cfRule type="cellIs" dxfId="1" priority="300" operator="equal">
      <formula>"RED"</formula>
    </cfRule>
  </conditionalFormatting>
  <conditionalFormatting sqref="K15">
    <cfRule type="cellIs" dxfId="2" priority="301" operator="equal">
      <formula>"GREEN"</formula>
    </cfRule>
  </conditionalFormatting>
  <conditionalFormatting sqref="K16">
    <cfRule type="cellIs" dxfId="0" priority="302" operator="equal">
      <formula>"AMBER"</formula>
    </cfRule>
  </conditionalFormatting>
  <conditionalFormatting sqref="K16">
    <cfRule type="cellIs" dxfId="1" priority="303" operator="equal">
      <formula>"RED"</formula>
    </cfRule>
  </conditionalFormatting>
  <conditionalFormatting sqref="K16">
    <cfRule type="cellIs" dxfId="2" priority="304" operator="equal">
      <formula>"GREEN"</formula>
    </cfRule>
  </conditionalFormatting>
  <conditionalFormatting sqref="K17">
    <cfRule type="cellIs" dxfId="0" priority="305" operator="equal">
      <formula>"AMBER"</formula>
    </cfRule>
  </conditionalFormatting>
  <conditionalFormatting sqref="K17">
    <cfRule type="cellIs" dxfId="1" priority="306" operator="equal">
      <formula>"RED"</formula>
    </cfRule>
  </conditionalFormatting>
  <conditionalFormatting sqref="K17">
    <cfRule type="cellIs" dxfId="2" priority="307" operator="equal">
      <formula>"GREEN"</formula>
    </cfRule>
  </conditionalFormatting>
  <conditionalFormatting sqref="K18">
    <cfRule type="cellIs" dxfId="0" priority="308" operator="equal">
      <formula>"AMBER"</formula>
    </cfRule>
  </conditionalFormatting>
  <conditionalFormatting sqref="K18">
    <cfRule type="cellIs" dxfId="1" priority="309" operator="equal">
      <formula>"RED"</formula>
    </cfRule>
  </conditionalFormatting>
  <conditionalFormatting sqref="K18">
    <cfRule type="cellIs" dxfId="2" priority="310" operator="equal">
      <formula>"GREEN"</formula>
    </cfRule>
  </conditionalFormatting>
  <conditionalFormatting sqref="K19">
    <cfRule type="cellIs" dxfId="0" priority="311" operator="equal">
      <formula>"AMBER"</formula>
    </cfRule>
  </conditionalFormatting>
  <conditionalFormatting sqref="K19">
    <cfRule type="cellIs" dxfId="1" priority="312" operator="equal">
      <formula>"RED"</formula>
    </cfRule>
  </conditionalFormatting>
  <conditionalFormatting sqref="K19">
    <cfRule type="cellIs" dxfId="2" priority="313" operator="equal">
      <formula>"GREEN"</formula>
    </cfRule>
  </conditionalFormatting>
  <conditionalFormatting sqref="K20">
    <cfRule type="cellIs" dxfId="0" priority="314" operator="equal">
      <formula>"AMBER"</formula>
    </cfRule>
  </conditionalFormatting>
  <conditionalFormatting sqref="K20">
    <cfRule type="cellIs" dxfId="1" priority="315" operator="equal">
      <formula>"RED"</formula>
    </cfRule>
  </conditionalFormatting>
  <conditionalFormatting sqref="K20">
    <cfRule type="cellIs" dxfId="2" priority="316" operator="equal">
      <formula>"GREEN"</formula>
    </cfRule>
  </conditionalFormatting>
  <conditionalFormatting sqref="K21">
    <cfRule type="cellIs" dxfId="0" priority="317" operator="equal">
      <formula>"AMBER"</formula>
    </cfRule>
  </conditionalFormatting>
  <conditionalFormatting sqref="K21">
    <cfRule type="cellIs" dxfId="1" priority="318" operator="equal">
      <formula>"RED"</formula>
    </cfRule>
  </conditionalFormatting>
  <conditionalFormatting sqref="K21">
    <cfRule type="cellIs" dxfId="2" priority="319" operator="equal">
      <formula>"GREEN"</formula>
    </cfRule>
  </conditionalFormatting>
  <conditionalFormatting sqref="K22">
    <cfRule type="cellIs" dxfId="0" priority="320" operator="equal">
      <formula>"AMBER"</formula>
    </cfRule>
  </conditionalFormatting>
  <conditionalFormatting sqref="K22">
    <cfRule type="cellIs" dxfId="1" priority="321" operator="equal">
      <formula>"RED"</formula>
    </cfRule>
  </conditionalFormatting>
  <conditionalFormatting sqref="K22">
    <cfRule type="cellIs" dxfId="2" priority="322" operator="equal">
      <formula>"GREEN"</formula>
    </cfRule>
  </conditionalFormatting>
  <conditionalFormatting sqref="K23">
    <cfRule type="cellIs" dxfId="0" priority="323" operator="equal">
      <formula>"AMBER"</formula>
    </cfRule>
  </conditionalFormatting>
  <conditionalFormatting sqref="K23">
    <cfRule type="cellIs" dxfId="1" priority="324" operator="equal">
      <formula>"RED"</formula>
    </cfRule>
  </conditionalFormatting>
  <conditionalFormatting sqref="K23">
    <cfRule type="cellIs" dxfId="2" priority="325" operator="equal">
      <formula>"GREEN"</formula>
    </cfRule>
  </conditionalFormatting>
  <conditionalFormatting sqref="K24">
    <cfRule type="cellIs" dxfId="0" priority="326" operator="equal">
      <formula>"AMBER"</formula>
    </cfRule>
  </conditionalFormatting>
  <conditionalFormatting sqref="K24">
    <cfRule type="cellIs" dxfId="1" priority="327" operator="equal">
      <formula>"RED"</formula>
    </cfRule>
  </conditionalFormatting>
  <conditionalFormatting sqref="K24">
    <cfRule type="cellIs" dxfId="2" priority="328" operator="equal">
      <formula>"GREEN"</formula>
    </cfRule>
  </conditionalFormatting>
  <conditionalFormatting sqref="K25">
    <cfRule type="cellIs" dxfId="0" priority="329" operator="equal">
      <formula>"AMBER"</formula>
    </cfRule>
  </conditionalFormatting>
  <conditionalFormatting sqref="K25">
    <cfRule type="cellIs" dxfId="1" priority="330" operator="equal">
      <formula>"RED"</formula>
    </cfRule>
  </conditionalFormatting>
  <conditionalFormatting sqref="K25">
    <cfRule type="cellIs" dxfId="2" priority="331" operator="equal">
      <formula>"GREEN"</formula>
    </cfRule>
  </conditionalFormatting>
  <conditionalFormatting sqref="K26">
    <cfRule type="cellIs" dxfId="0" priority="332" operator="equal">
      <formula>"AMBER"</formula>
    </cfRule>
  </conditionalFormatting>
  <conditionalFormatting sqref="K26">
    <cfRule type="cellIs" dxfId="1" priority="333" operator="equal">
      <formula>"RED"</formula>
    </cfRule>
  </conditionalFormatting>
  <conditionalFormatting sqref="K26">
    <cfRule type="cellIs" dxfId="2" priority="334" operator="equal">
      <formula>"GREEN"</formula>
    </cfRule>
  </conditionalFormatting>
  <conditionalFormatting sqref="K27">
    <cfRule type="cellIs" dxfId="0" priority="335" operator="equal">
      <formula>"AMBER"</formula>
    </cfRule>
  </conditionalFormatting>
  <conditionalFormatting sqref="K27">
    <cfRule type="cellIs" dxfId="1" priority="336" operator="equal">
      <formula>"RED"</formula>
    </cfRule>
  </conditionalFormatting>
  <conditionalFormatting sqref="K27">
    <cfRule type="cellIs" dxfId="2" priority="337" operator="equal">
      <formula>"GREEN"</formula>
    </cfRule>
  </conditionalFormatting>
  <conditionalFormatting sqref="K28">
    <cfRule type="cellIs" dxfId="0" priority="338" operator="equal">
      <formula>"AMBER"</formula>
    </cfRule>
  </conditionalFormatting>
  <conditionalFormatting sqref="K28">
    <cfRule type="cellIs" dxfId="1" priority="339" operator="equal">
      <formula>"RED"</formula>
    </cfRule>
  </conditionalFormatting>
  <conditionalFormatting sqref="K28">
    <cfRule type="cellIs" dxfId="2" priority="340" operator="equal">
      <formula>"GREEN"</formula>
    </cfRule>
  </conditionalFormatting>
  <conditionalFormatting sqref="K29">
    <cfRule type="cellIs" dxfId="0" priority="341" operator="equal">
      <formula>"AMBER"</formula>
    </cfRule>
  </conditionalFormatting>
  <conditionalFormatting sqref="K29">
    <cfRule type="cellIs" dxfId="1" priority="342" operator="equal">
      <formula>"RED"</formula>
    </cfRule>
  </conditionalFormatting>
  <conditionalFormatting sqref="K29">
    <cfRule type="cellIs" dxfId="2" priority="343" operator="equal">
      <formula>"GREEN"</formula>
    </cfRule>
  </conditionalFormatting>
  <conditionalFormatting sqref="K30">
    <cfRule type="cellIs" dxfId="0" priority="344" operator="equal">
      <formula>"AMBER"</formula>
    </cfRule>
  </conditionalFormatting>
  <conditionalFormatting sqref="K30">
    <cfRule type="cellIs" dxfId="1" priority="345" operator="equal">
      <formula>"RED"</formula>
    </cfRule>
  </conditionalFormatting>
  <conditionalFormatting sqref="K30">
    <cfRule type="cellIs" dxfId="2" priority="346" operator="equal">
      <formula>"GREEN"</formula>
    </cfRule>
  </conditionalFormatting>
  <conditionalFormatting sqref="K31">
    <cfRule type="cellIs" dxfId="0" priority="347" operator="equal">
      <formula>"AMBER"</formula>
    </cfRule>
  </conditionalFormatting>
  <conditionalFormatting sqref="K31">
    <cfRule type="cellIs" dxfId="1" priority="348" operator="equal">
      <formula>"RED"</formula>
    </cfRule>
  </conditionalFormatting>
  <conditionalFormatting sqref="K31">
    <cfRule type="cellIs" dxfId="2" priority="349" operator="equal">
      <formula>"GREEN"</formula>
    </cfRule>
  </conditionalFormatting>
  <conditionalFormatting sqref="K32">
    <cfRule type="cellIs" dxfId="0" priority="350" operator="equal">
      <formula>"AMBER"</formula>
    </cfRule>
  </conditionalFormatting>
  <conditionalFormatting sqref="K32">
    <cfRule type="cellIs" dxfId="1" priority="351" operator="equal">
      <formula>"RED"</formula>
    </cfRule>
  </conditionalFormatting>
  <conditionalFormatting sqref="K32">
    <cfRule type="cellIs" dxfId="2" priority="352" operator="equal">
      <formula>"GREEN"</formula>
    </cfRule>
  </conditionalFormatting>
  <conditionalFormatting sqref="L12">
    <cfRule type="cellIs" dxfId="0" priority="353" operator="equal">
      <formula>"AMBER"</formula>
    </cfRule>
  </conditionalFormatting>
  <conditionalFormatting sqref="L12">
    <cfRule type="cellIs" dxfId="1" priority="354" operator="equal">
      <formula>"RED"</formula>
    </cfRule>
  </conditionalFormatting>
  <conditionalFormatting sqref="L12">
    <cfRule type="cellIs" dxfId="2" priority="355" operator="equal">
      <formula>"GREEN"</formula>
    </cfRule>
  </conditionalFormatting>
  <conditionalFormatting sqref="L13">
    <cfRule type="cellIs" dxfId="0" priority="356" operator="equal">
      <formula>"AMBER"</formula>
    </cfRule>
  </conditionalFormatting>
  <conditionalFormatting sqref="L13">
    <cfRule type="cellIs" dxfId="1" priority="357" operator="equal">
      <formula>"RED"</formula>
    </cfRule>
  </conditionalFormatting>
  <conditionalFormatting sqref="L13">
    <cfRule type="cellIs" dxfId="2" priority="358" operator="equal">
      <formula>"GREEN"</formula>
    </cfRule>
  </conditionalFormatting>
  <conditionalFormatting sqref="L14">
    <cfRule type="cellIs" dxfId="0" priority="359" operator="equal">
      <formula>"AMBER"</formula>
    </cfRule>
  </conditionalFormatting>
  <conditionalFormatting sqref="L14">
    <cfRule type="cellIs" dxfId="1" priority="360" operator="equal">
      <formula>"RED"</formula>
    </cfRule>
  </conditionalFormatting>
  <conditionalFormatting sqref="L14">
    <cfRule type="cellIs" dxfId="2" priority="361" operator="equal">
      <formula>"GREEN"</formula>
    </cfRule>
  </conditionalFormatting>
  <conditionalFormatting sqref="L15">
    <cfRule type="cellIs" dxfId="0" priority="362" operator="equal">
      <formula>"AMBER"</formula>
    </cfRule>
  </conditionalFormatting>
  <conditionalFormatting sqref="L15">
    <cfRule type="cellIs" dxfId="1" priority="363" operator="equal">
      <formula>"RED"</formula>
    </cfRule>
  </conditionalFormatting>
  <conditionalFormatting sqref="L15">
    <cfRule type="cellIs" dxfId="2" priority="364" operator="equal">
      <formula>"GREEN"</formula>
    </cfRule>
  </conditionalFormatting>
  <conditionalFormatting sqref="L16">
    <cfRule type="cellIs" dxfId="0" priority="365" operator="equal">
      <formula>"AMBER"</formula>
    </cfRule>
  </conditionalFormatting>
  <conditionalFormatting sqref="L16">
    <cfRule type="cellIs" dxfId="1" priority="366" operator="equal">
      <formula>"RED"</formula>
    </cfRule>
  </conditionalFormatting>
  <conditionalFormatting sqref="L16">
    <cfRule type="cellIs" dxfId="2" priority="367" operator="equal">
      <formula>"GREEN"</formula>
    </cfRule>
  </conditionalFormatting>
  <conditionalFormatting sqref="L17">
    <cfRule type="cellIs" dxfId="0" priority="368" operator="equal">
      <formula>"AMBER"</formula>
    </cfRule>
  </conditionalFormatting>
  <conditionalFormatting sqref="L17">
    <cfRule type="cellIs" dxfId="1" priority="369" operator="equal">
      <formula>"RED"</formula>
    </cfRule>
  </conditionalFormatting>
  <conditionalFormatting sqref="L17">
    <cfRule type="cellIs" dxfId="2" priority="370" operator="equal">
      <formula>"GREEN"</formula>
    </cfRule>
  </conditionalFormatting>
  <conditionalFormatting sqref="L18">
    <cfRule type="cellIs" dxfId="0" priority="371" operator="equal">
      <formula>"AMBER"</formula>
    </cfRule>
  </conditionalFormatting>
  <conditionalFormatting sqref="L18">
    <cfRule type="cellIs" dxfId="1" priority="372" operator="equal">
      <formula>"RED"</formula>
    </cfRule>
  </conditionalFormatting>
  <conditionalFormatting sqref="L18">
    <cfRule type="cellIs" dxfId="2" priority="373" operator="equal">
      <formula>"GREEN"</formula>
    </cfRule>
  </conditionalFormatting>
  <conditionalFormatting sqref="L19">
    <cfRule type="cellIs" dxfId="0" priority="374" operator="equal">
      <formula>"AMBER"</formula>
    </cfRule>
  </conditionalFormatting>
  <conditionalFormatting sqref="L19">
    <cfRule type="cellIs" dxfId="1" priority="375" operator="equal">
      <formula>"RED"</formula>
    </cfRule>
  </conditionalFormatting>
  <conditionalFormatting sqref="L19">
    <cfRule type="cellIs" dxfId="2" priority="376" operator="equal">
      <formula>"GREEN"</formula>
    </cfRule>
  </conditionalFormatting>
  <conditionalFormatting sqref="L20">
    <cfRule type="cellIs" dxfId="0" priority="377" operator="equal">
      <formula>"AMBER"</formula>
    </cfRule>
  </conditionalFormatting>
  <conditionalFormatting sqref="L20">
    <cfRule type="cellIs" dxfId="1" priority="378" operator="equal">
      <formula>"RED"</formula>
    </cfRule>
  </conditionalFormatting>
  <conditionalFormatting sqref="L20">
    <cfRule type="cellIs" dxfId="2" priority="379" operator="equal">
      <formula>"GREEN"</formula>
    </cfRule>
  </conditionalFormatting>
  <conditionalFormatting sqref="L21">
    <cfRule type="cellIs" dxfId="0" priority="380" operator="equal">
      <formula>"AMBER"</formula>
    </cfRule>
  </conditionalFormatting>
  <conditionalFormatting sqref="L21">
    <cfRule type="cellIs" dxfId="1" priority="381" operator="equal">
      <formula>"RED"</formula>
    </cfRule>
  </conditionalFormatting>
  <conditionalFormatting sqref="L21">
    <cfRule type="cellIs" dxfId="2" priority="382" operator="equal">
      <formula>"GREEN"</formula>
    </cfRule>
  </conditionalFormatting>
  <conditionalFormatting sqref="L22">
    <cfRule type="cellIs" dxfId="0" priority="383" operator="equal">
      <formula>"AMBER"</formula>
    </cfRule>
  </conditionalFormatting>
  <conditionalFormatting sqref="L22">
    <cfRule type="cellIs" dxfId="1" priority="384" operator="equal">
      <formula>"RED"</formula>
    </cfRule>
  </conditionalFormatting>
  <conditionalFormatting sqref="L22">
    <cfRule type="cellIs" dxfId="2" priority="385" operator="equal">
      <formula>"GREEN"</formula>
    </cfRule>
  </conditionalFormatting>
  <conditionalFormatting sqref="L23">
    <cfRule type="cellIs" dxfId="0" priority="386" operator="equal">
      <formula>"AMBER"</formula>
    </cfRule>
  </conditionalFormatting>
  <conditionalFormatting sqref="L23">
    <cfRule type="cellIs" dxfId="1" priority="387" operator="equal">
      <formula>"RED"</formula>
    </cfRule>
  </conditionalFormatting>
  <conditionalFormatting sqref="L23">
    <cfRule type="cellIs" dxfId="2" priority="388" operator="equal">
      <formula>"GREEN"</formula>
    </cfRule>
  </conditionalFormatting>
  <conditionalFormatting sqref="L24">
    <cfRule type="cellIs" dxfId="0" priority="389" operator="equal">
      <formula>"AMBER"</formula>
    </cfRule>
  </conditionalFormatting>
  <conditionalFormatting sqref="L24">
    <cfRule type="cellIs" dxfId="1" priority="390" operator="equal">
      <formula>"RED"</formula>
    </cfRule>
  </conditionalFormatting>
  <conditionalFormatting sqref="L24">
    <cfRule type="cellIs" dxfId="2" priority="391" operator="equal">
      <formula>"GREEN"</formula>
    </cfRule>
  </conditionalFormatting>
  <conditionalFormatting sqref="L25">
    <cfRule type="cellIs" dxfId="0" priority="392" operator="equal">
      <formula>"AMBER"</formula>
    </cfRule>
  </conditionalFormatting>
  <conditionalFormatting sqref="L25">
    <cfRule type="cellIs" dxfId="1" priority="393" operator="equal">
      <formula>"RED"</formula>
    </cfRule>
  </conditionalFormatting>
  <conditionalFormatting sqref="L25">
    <cfRule type="cellIs" dxfId="2" priority="394" operator="equal">
      <formula>"GREEN"</formula>
    </cfRule>
  </conditionalFormatting>
  <conditionalFormatting sqref="L26">
    <cfRule type="cellIs" dxfId="0" priority="395" operator="equal">
      <formula>"AMBER"</formula>
    </cfRule>
  </conditionalFormatting>
  <conditionalFormatting sqref="L26">
    <cfRule type="cellIs" dxfId="1" priority="396" operator="equal">
      <formula>"RED"</formula>
    </cfRule>
  </conditionalFormatting>
  <conditionalFormatting sqref="L26">
    <cfRule type="cellIs" dxfId="2" priority="397" operator="equal">
      <formula>"GREEN"</formula>
    </cfRule>
  </conditionalFormatting>
  <conditionalFormatting sqref="L27">
    <cfRule type="cellIs" dxfId="0" priority="398" operator="equal">
      <formula>"AMBER"</formula>
    </cfRule>
  </conditionalFormatting>
  <conditionalFormatting sqref="L27">
    <cfRule type="cellIs" dxfId="1" priority="399" operator="equal">
      <formula>"RED"</formula>
    </cfRule>
  </conditionalFormatting>
  <conditionalFormatting sqref="L27">
    <cfRule type="cellIs" dxfId="2" priority="400" operator="equal">
      <formula>"GREEN"</formula>
    </cfRule>
  </conditionalFormatting>
  <conditionalFormatting sqref="L28">
    <cfRule type="cellIs" dxfId="0" priority="401" operator="equal">
      <formula>"AMBER"</formula>
    </cfRule>
  </conditionalFormatting>
  <conditionalFormatting sqref="L28">
    <cfRule type="cellIs" dxfId="1" priority="402" operator="equal">
      <formula>"RED"</formula>
    </cfRule>
  </conditionalFormatting>
  <conditionalFormatting sqref="L28">
    <cfRule type="cellIs" dxfId="2" priority="403" operator="equal">
      <formula>"GREEN"</formula>
    </cfRule>
  </conditionalFormatting>
  <conditionalFormatting sqref="L29">
    <cfRule type="cellIs" dxfId="0" priority="404" operator="equal">
      <formula>"AMBER"</formula>
    </cfRule>
  </conditionalFormatting>
  <conditionalFormatting sqref="L29">
    <cfRule type="cellIs" dxfId="1" priority="405" operator="equal">
      <formula>"RED"</formula>
    </cfRule>
  </conditionalFormatting>
  <conditionalFormatting sqref="L29">
    <cfRule type="cellIs" dxfId="2" priority="406" operator="equal">
      <formula>"GREEN"</formula>
    </cfRule>
  </conditionalFormatting>
  <conditionalFormatting sqref="L30">
    <cfRule type="cellIs" dxfId="0" priority="407" operator="equal">
      <formula>"AMBER"</formula>
    </cfRule>
  </conditionalFormatting>
  <conditionalFormatting sqref="L30">
    <cfRule type="cellIs" dxfId="1" priority="408" operator="equal">
      <formula>"RED"</formula>
    </cfRule>
  </conditionalFormatting>
  <conditionalFormatting sqref="L30">
    <cfRule type="cellIs" dxfId="2" priority="409" operator="equal">
      <formula>"GREEN"</formula>
    </cfRule>
  </conditionalFormatting>
  <conditionalFormatting sqref="L31">
    <cfRule type="cellIs" dxfId="0" priority="410" operator="equal">
      <formula>"AMBER"</formula>
    </cfRule>
  </conditionalFormatting>
  <conditionalFormatting sqref="L31">
    <cfRule type="cellIs" dxfId="1" priority="411" operator="equal">
      <formula>"RED"</formula>
    </cfRule>
  </conditionalFormatting>
  <conditionalFormatting sqref="L31">
    <cfRule type="cellIs" dxfId="2" priority="412" operator="equal">
      <formula>"GREEN"</formula>
    </cfRule>
  </conditionalFormatting>
  <conditionalFormatting sqref="L32">
    <cfRule type="cellIs" dxfId="0" priority="413" operator="equal">
      <formula>"AMBER"</formula>
    </cfRule>
  </conditionalFormatting>
  <conditionalFormatting sqref="L32">
    <cfRule type="cellIs" dxfId="1" priority="414" operator="equal">
      <formula>"RED"</formula>
    </cfRule>
  </conditionalFormatting>
  <conditionalFormatting sqref="L32">
    <cfRule type="cellIs" dxfId="2" priority="415" operator="equal">
      <formula>"GREEN"</formula>
    </cfRule>
  </conditionalFormatting>
  <conditionalFormatting sqref="M12">
    <cfRule type="cellIs" dxfId="0" priority="416" operator="equal">
      <formula>"AMBER"</formula>
    </cfRule>
  </conditionalFormatting>
  <conditionalFormatting sqref="M12">
    <cfRule type="cellIs" dxfId="1" priority="417" operator="equal">
      <formula>"RED"</formula>
    </cfRule>
  </conditionalFormatting>
  <conditionalFormatting sqref="M12">
    <cfRule type="cellIs" dxfId="2" priority="418" operator="equal">
      <formula>"GREEN"</formula>
    </cfRule>
  </conditionalFormatting>
  <conditionalFormatting sqref="M13">
    <cfRule type="cellIs" dxfId="0" priority="419" operator="equal">
      <formula>"AMBER"</formula>
    </cfRule>
  </conditionalFormatting>
  <conditionalFormatting sqref="M13">
    <cfRule type="cellIs" dxfId="1" priority="420" operator="equal">
      <formula>"RED"</formula>
    </cfRule>
  </conditionalFormatting>
  <conditionalFormatting sqref="M13">
    <cfRule type="cellIs" dxfId="2" priority="421" operator="equal">
      <formula>"GREEN"</formula>
    </cfRule>
  </conditionalFormatting>
  <conditionalFormatting sqref="M14">
    <cfRule type="cellIs" dxfId="0" priority="422" operator="equal">
      <formula>"AMBER"</formula>
    </cfRule>
  </conditionalFormatting>
  <conditionalFormatting sqref="M14">
    <cfRule type="cellIs" dxfId="1" priority="423" operator="equal">
      <formula>"RED"</formula>
    </cfRule>
  </conditionalFormatting>
  <conditionalFormatting sqref="M14">
    <cfRule type="cellIs" dxfId="2" priority="424" operator="equal">
      <formula>"GREEN"</formula>
    </cfRule>
  </conditionalFormatting>
  <conditionalFormatting sqref="M15">
    <cfRule type="cellIs" dxfId="0" priority="425" operator="equal">
      <formula>"AMBER"</formula>
    </cfRule>
  </conditionalFormatting>
  <conditionalFormatting sqref="M15">
    <cfRule type="cellIs" dxfId="1" priority="426" operator="equal">
      <formula>"RED"</formula>
    </cfRule>
  </conditionalFormatting>
  <conditionalFormatting sqref="M15">
    <cfRule type="cellIs" dxfId="2" priority="427" operator="equal">
      <formula>"GREEN"</formula>
    </cfRule>
  </conditionalFormatting>
  <conditionalFormatting sqref="M16">
    <cfRule type="cellIs" dxfId="0" priority="428" operator="equal">
      <formula>"AMBER"</formula>
    </cfRule>
  </conditionalFormatting>
  <conditionalFormatting sqref="M16">
    <cfRule type="cellIs" dxfId="1" priority="429" operator="equal">
      <formula>"RED"</formula>
    </cfRule>
  </conditionalFormatting>
  <conditionalFormatting sqref="M16">
    <cfRule type="cellIs" dxfId="2" priority="430" operator="equal">
      <formula>"GREEN"</formula>
    </cfRule>
  </conditionalFormatting>
  <conditionalFormatting sqref="M17">
    <cfRule type="cellIs" dxfId="0" priority="431" operator="equal">
      <formula>"AMBER"</formula>
    </cfRule>
  </conditionalFormatting>
  <conditionalFormatting sqref="M17">
    <cfRule type="cellIs" dxfId="1" priority="432" operator="equal">
      <formula>"RED"</formula>
    </cfRule>
  </conditionalFormatting>
  <conditionalFormatting sqref="M17">
    <cfRule type="cellIs" dxfId="2" priority="433" operator="equal">
      <formula>"GREEN"</formula>
    </cfRule>
  </conditionalFormatting>
  <conditionalFormatting sqref="M18">
    <cfRule type="cellIs" dxfId="0" priority="434" operator="equal">
      <formula>"AMBER"</formula>
    </cfRule>
  </conditionalFormatting>
  <conditionalFormatting sqref="M18">
    <cfRule type="cellIs" dxfId="1" priority="435" operator="equal">
      <formula>"RED"</formula>
    </cfRule>
  </conditionalFormatting>
  <conditionalFormatting sqref="M18">
    <cfRule type="cellIs" dxfId="2" priority="436" operator="equal">
      <formula>"GREEN"</formula>
    </cfRule>
  </conditionalFormatting>
  <conditionalFormatting sqref="M19">
    <cfRule type="cellIs" dxfId="0" priority="437" operator="equal">
      <formula>"AMBER"</formula>
    </cfRule>
  </conditionalFormatting>
  <conditionalFormatting sqref="M19">
    <cfRule type="cellIs" dxfId="1" priority="438" operator="equal">
      <formula>"RED"</formula>
    </cfRule>
  </conditionalFormatting>
  <conditionalFormatting sqref="M19">
    <cfRule type="cellIs" dxfId="2" priority="439" operator="equal">
      <formula>"GREEN"</formula>
    </cfRule>
  </conditionalFormatting>
  <conditionalFormatting sqref="M20">
    <cfRule type="cellIs" dxfId="0" priority="440" operator="equal">
      <formula>"AMBER"</formula>
    </cfRule>
  </conditionalFormatting>
  <conditionalFormatting sqref="M20">
    <cfRule type="cellIs" dxfId="1" priority="441" operator="equal">
      <formula>"RED"</formula>
    </cfRule>
  </conditionalFormatting>
  <conditionalFormatting sqref="M20">
    <cfRule type="cellIs" dxfId="2" priority="442" operator="equal">
      <formula>"GREEN"</formula>
    </cfRule>
  </conditionalFormatting>
  <conditionalFormatting sqref="M21">
    <cfRule type="cellIs" dxfId="0" priority="443" operator="equal">
      <formula>"AMBER"</formula>
    </cfRule>
  </conditionalFormatting>
  <conditionalFormatting sqref="M21">
    <cfRule type="cellIs" dxfId="1" priority="444" operator="equal">
      <formula>"RED"</formula>
    </cfRule>
  </conditionalFormatting>
  <conditionalFormatting sqref="M21">
    <cfRule type="cellIs" dxfId="2" priority="445" operator="equal">
      <formula>"GREEN"</formula>
    </cfRule>
  </conditionalFormatting>
  <conditionalFormatting sqref="M22">
    <cfRule type="cellIs" dxfId="0" priority="446" operator="equal">
      <formula>"AMBER"</formula>
    </cfRule>
  </conditionalFormatting>
  <conditionalFormatting sqref="M22">
    <cfRule type="cellIs" dxfId="1" priority="447" operator="equal">
      <formula>"RED"</formula>
    </cfRule>
  </conditionalFormatting>
  <conditionalFormatting sqref="M22">
    <cfRule type="cellIs" dxfId="2" priority="448" operator="equal">
      <formula>"GREEN"</formula>
    </cfRule>
  </conditionalFormatting>
  <conditionalFormatting sqref="M23">
    <cfRule type="cellIs" dxfId="0" priority="449" operator="equal">
      <formula>"AMBER"</formula>
    </cfRule>
  </conditionalFormatting>
  <conditionalFormatting sqref="M23">
    <cfRule type="cellIs" dxfId="1" priority="450" operator="equal">
      <formula>"RED"</formula>
    </cfRule>
  </conditionalFormatting>
  <conditionalFormatting sqref="M23">
    <cfRule type="cellIs" dxfId="2" priority="451" operator="equal">
      <formula>"GREEN"</formula>
    </cfRule>
  </conditionalFormatting>
  <conditionalFormatting sqref="M24">
    <cfRule type="cellIs" dxfId="0" priority="452" operator="equal">
      <formula>"AMBER"</formula>
    </cfRule>
  </conditionalFormatting>
  <conditionalFormatting sqref="M24">
    <cfRule type="cellIs" dxfId="1" priority="453" operator="equal">
      <formula>"RED"</formula>
    </cfRule>
  </conditionalFormatting>
  <conditionalFormatting sqref="M24">
    <cfRule type="cellIs" dxfId="2" priority="454" operator="equal">
      <formula>"GREEN"</formula>
    </cfRule>
  </conditionalFormatting>
  <conditionalFormatting sqref="M25">
    <cfRule type="cellIs" dxfId="0" priority="455" operator="equal">
      <formula>"AMBER"</formula>
    </cfRule>
  </conditionalFormatting>
  <conditionalFormatting sqref="M25">
    <cfRule type="cellIs" dxfId="1" priority="456" operator="equal">
      <formula>"RED"</formula>
    </cfRule>
  </conditionalFormatting>
  <conditionalFormatting sqref="M25">
    <cfRule type="cellIs" dxfId="2" priority="457" operator="equal">
      <formula>"GREEN"</formula>
    </cfRule>
  </conditionalFormatting>
  <conditionalFormatting sqref="M26">
    <cfRule type="cellIs" dxfId="0" priority="458" operator="equal">
      <formula>"AMBER"</formula>
    </cfRule>
  </conditionalFormatting>
  <conditionalFormatting sqref="M26">
    <cfRule type="cellIs" dxfId="1" priority="459" operator="equal">
      <formula>"RED"</formula>
    </cfRule>
  </conditionalFormatting>
  <conditionalFormatting sqref="M26">
    <cfRule type="cellIs" dxfId="2" priority="460" operator="equal">
      <formula>"GREEN"</formula>
    </cfRule>
  </conditionalFormatting>
  <conditionalFormatting sqref="M27">
    <cfRule type="cellIs" dxfId="0" priority="461" operator="equal">
      <formula>"AMBER"</formula>
    </cfRule>
  </conditionalFormatting>
  <conditionalFormatting sqref="M27">
    <cfRule type="cellIs" dxfId="1" priority="462" operator="equal">
      <formula>"RED"</formula>
    </cfRule>
  </conditionalFormatting>
  <conditionalFormatting sqref="M27">
    <cfRule type="cellIs" dxfId="2" priority="463" operator="equal">
      <formula>"GREEN"</formula>
    </cfRule>
  </conditionalFormatting>
  <conditionalFormatting sqref="M28">
    <cfRule type="cellIs" dxfId="0" priority="464" operator="equal">
      <formula>"AMBER"</formula>
    </cfRule>
  </conditionalFormatting>
  <conditionalFormatting sqref="M28">
    <cfRule type="cellIs" dxfId="1" priority="465" operator="equal">
      <formula>"RED"</formula>
    </cfRule>
  </conditionalFormatting>
  <conditionalFormatting sqref="M28">
    <cfRule type="cellIs" dxfId="2" priority="466" operator="equal">
      <formula>"GREEN"</formula>
    </cfRule>
  </conditionalFormatting>
  <conditionalFormatting sqref="M29">
    <cfRule type="cellIs" dxfId="0" priority="467" operator="equal">
      <formula>"AMBER"</formula>
    </cfRule>
  </conditionalFormatting>
  <conditionalFormatting sqref="M29">
    <cfRule type="cellIs" dxfId="1" priority="468" operator="equal">
      <formula>"RED"</formula>
    </cfRule>
  </conditionalFormatting>
  <conditionalFormatting sqref="M29">
    <cfRule type="cellIs" dxfId="2" priority="469" operator="equal">
      <formula>"GREEN"</formula>
    </cfRule>
  </conditionalFormatting>
  <conditionalFormatting sqref="M30">
    <cfRule type="cellIs" dxfId="0" priority="470" operator="equal">
      <formula>"AMBER"</formula>
    </cfRule>
  </conditionalFormatting>
  <conditionalFormatting sqref="M30">
    <cfRule type="cellIs" dxfId="1" priority="471" operator="equal">
      <formula>"RED"</formula>
    </cfRule>
  </conditionalFormatting>
  <conditionalFormatting sqref="M30">
    <cfRule type="cellIs" dxfId="2" priority="472" operator="equal">
      <formula>"GREEN"</formula>
    </cfRule>
  </conditionalFormatting>
  <conditionalFormatting sqref="M31">
    <cfRule type="cellIs" dxfId="0" priority="473" operator="equal">
      <formula>"AMBER"</formula>
    </cfRule>
  </conditionalFormatting>
  <conditionalFormatting sqref="M31">
    <cfRule type="cellIs" dxfId="1" priority="474" operator="equal">
      <formula>"RED"</formula>
    </cfRule>
  </conditionalFormatting>
  <conditionalFormatting sqref="M31">
    <cfRule type="cellIs" dxfId="2" priority="475" operator="equal">
      <formula>"GREEN"</formula>
    </cfRule>
  </conditionalFormatting>
  <conditionalFormatting sqref="M32">
    <cfRule type="cellIs" dxfId="0" priority="476" operator="equal">
      <formula>"AMBER"</formula>
    </cfRule>
  </conditionalFormatting>
  <conditionalFormatting sqref="M32">
    <cfRule type="cellIs" dxfId="1" priority="477" operator="equal">
      <formula>"RED"</formula>
    </cfRule>
  </conditionalFormatting>
  <conditionalFormatting sqref="M32">
    <cfRule type="cellIs" dxfId="2" priority="478" operator="equal">
      <formula>"GREEN"</formula>
    </cfRule>
  </conditionalFormatting>
  <conditionalFormatting sqref="N12">
    <cfRule type="cellIs" dxfId="0" priority="479" operator="equal">
      <formula>"AMBER"</formula>
    </cfRule>
  </conditionalFormatting>
  <conditionalFormatting sqref="N12">
    <cfRule type="cellIs" dxfId="1" priority="480" operator="equal">
      <formula>"RED"</formula>
    </cfRule>
  </conditionalFormatting>
  <conditionalFormatting sqref="N12">
    <cfRule type="cellIs" dxfId="2" priority="481" operator="equal">
      <formula>"GREEN"</formula>
    </cfRule>
  </conditionalFormatting>
  <conditionalFormatting sqref="N13">
    <cfRule type="cellIs" dxfId="0" priority="482" operator="equal">
      <formula>"AMBER"</formula>
    </cfRule>
  </conditionalFormatting>
  <conditionalFormatting sqref="N13">
    <cfRule type="cellIs" dxfId="1" priority="483" operator="equal">
      <formula>"RED"</formula>
    </cfRule>
  </conditionalFormatting>
  <conditionalFormatting sqref="N13">
    <cfRule type="cellIs" dxfId="2" priority="484" operator="equal">
      <formula>"GREEN"</formula>
    </cfRule>
  </conditionalFormatting>
  <conditionalFormatting sqref="N14">
    <cfRule type="cellIs" dxfId="0" priority="485" operator="equal">
      <formula>"AMBER"</formula>
    </cfRule>
  </conditionalFormatting>
  <conditionalFormatting sqref="N14">
    <cfRule type="cellIs" dxfId="1" priority="486" operator="equal">
      <formula>"RED"</formula>
    </cfRule>
  </conditionalFormatting>
  <conditionalFormatting sqref="N14">
    <cfRule type="cellIs" dxfId="2" priority="487" operator="equal">
      <formula>"GREEN"</formula>
    </cfRule>
  </conditionalFormatting>
  <conditionalFormatting sqref="N15">
    <cfRule type="cellIs" dxfId="0" priority="488" operator="equal">
      <formula>"AMBER"</formula>
    </cfRule>
  </conditionalFormatting>
  <conditionalFormatting sqref="N15">
    <cfRule type="cellIs" dxfId="1" priority="489" operator="equal">
      <formula>"RED"</formula>
    </cfRule>
  </conditionalFormatting>
  <conditionalFormatting sqref="N15">
    <cfRule type="cellIs" dxfId="2" priority="490" operator="equal">
      <formula>"GREEN"</formula>
    </cfRule>
  </conditionalFormatting>
  <conditionalFormatting sqref="N16">
    <cfRule type="cellIs" dxfId="0" priority="491" operator="equal">
      <formula>"AMBER"</formula>
    </cfRule>
  </conditionalFormatting>
  <conditionalFormatting sqref="N16">
    <cfRule type="cellIs" dxfId="1" priority="492" operator="equal">
      <formula>"RED"</formula>
    </cfRule>
  </conditionalFormatting>
  <conditionalFormatting sqref="N16">
    <cfRule type="cellIs" dxfId="2" priority="493" operator="equal">
      <formula>"GREEN"</formula>
    </cfRule>
  </conditionalFormatting>
  <conditionalFormatting sqref="N17">
    <cfRule type="cellIs" dxfId="0" priority="494" operator="equal">
      <formula>"AMBER"</formula>
    </cfRule>
  </conditionalFormatting>
  <conditionalFormatting sqref="N17">
    <cfRule type="cellIs" dxfId="1" priority="495" operator="equal">
      <formula>"RED"</formula>
    </cfRule>
  </conditionalFormatting>
  <conditionalFormatting sqref="N17">
    <cfRule type="cellIs" dxfId="2" priority="496" operator="equal">
      <formula>"GREEN"</formula>
    </cfRule>
  </conditionalFormatting>
  <conditionalFormatting sqref="N18">
    <cfRule type="cellIs" dxfId="0" priority="497" operator="equal">
      <formula>"AMBER"</formula>
    </cfRule>
  </conditionalFormatting>
  <conditionalFormatting sqref="N18">
    <cfRule type="cellIs" dxfId="1" priority="498" operator="equal">
      <formula>"RED"</formula>
    </cfRule>
  </conditionalFormatting>
  <conditionalFormatting sqref="N18">
    <cfRule type="cellIs" dxfId="2" priority="499" operator="equal">
      <formula>"GREEN"</formula>
    </cfRule>
  </conditionalFormatting>
  <conditionalFormatting sqref="N19">
    <cfRule type="cellIs" dxfId="0" priority="500" operator="equal">
      <formula>"AMBER"</formula>
    </cfRule>
  </conditionalFormatting>
  <conditionalFormatting sqref="N19">
    <cfRule type="cellIs" dxfId="1" priority="501" operator="equal">
      <formula>"RED"</formula>
    </cfRule>
  </conditionalFormatting>
  <conditionalFormatting sqref="N19">
    <cfRule type="cellIs" dxfId="2" priority="502" operator="equal">
      <formula>"GREEN"</formula>
    </cfRule>
  </conditionalFormatting>
  <conditionalFormatting sqref="N20">
    <cfRule type="cellIs" dxfId="0" priority="503" operator="equal">
      <formula>"AMBER"</formula>
    </cfRule>
  </conditionalFormatting>
  <conditionalFormatting sqref="N20">
    <cfRule type="cellIs" dxfId="1" priority="504" operator="equal">
      <formula>"RED"</formula>
    </cfRule>
  </conditionalFormatting>
  <conditionalFormatting sqref="N20">
    <cfRule type="cellIs" dxfId="2" priority="505" operator="equal">
      <formula>"GREEN"</formula>
    </cfRule>
  </conditionalFormatting>
  <conditionalFormatting sqref="N21">
    <cfRule type="cellIs" dxfId="0" priority="506" operator="equal">
      <formula>"AMBER"</formula>
    </cfRule>
  </conditionalFormatting>
  <conditionalFormatting sqref="N21">
    <cfRule type="cellIs" dxfId="1" priority="507" operator="equal">
      <formula>"RED"</formula>
    </cfRule>
  </conditionalFormatting>
  <conditionalFormatting sqref="N21">
    <cfRule type="cellIs" dxfId="2" priority="508" operator="equal">
      <formula>"GREEN"</formula>
    </cfRule>
  </conditionalFormatting>
  <conditionalFormatting sqref="N22">
    <cfRule type="cellIs" dxfId="0" priority="509" operator="equal">
      <formula>"AMBER"</formula>
    </cfRule>
  </conditionalFormatting>
  <conditionalFormatting sqref="N22">
    <cfRule type="cellIs" dxfId="1" priority="510" operator="equal">
      <formula>"RED"</formula>
    </cfRule>
  </conditionalFormatting>
  <conditionalFormatting sqref="N22">
    <cfRule type="cellIs" dxfId="2" priority="511" operator="equal">
      <formula>"GREEN"</formula>
    </cfRule>
  </conditionalFormatting>
  <conditionalFormatting sqref="N23">
    <cfRule type="cellIs" dxfId="0" priority="512" operator="equal">
      <formula>"AMBER"</formula>
    </cfRule>
  </conditionalFormatting>
  <conditionalFormatting sqref="N23">
    <cfRule type="cellIs" dxfId="1" priority="513" operator="equal">
      <formula>"RED"</formula>
    </cfRule>
  </conditionalFormatting>
  <conditionalFormatting sqref="N23">
    <cfRule type="cellIs" dxfId="2" priority="514" operator="equal">
      <formula>"GREEN"</formula>
    </cfRule>
  </conditionalFormatting>
  <conditionalFormatting sqref="N24">
    <cfRule type="cellIs" dxfId="0" priority="515" operator="equal">
      <formula>"AMBER"</formula>
    </cfRule>
  </conditionalFormatting>
  <conditionalFormatting sqref="N24">
    <cfRule type="cellIs" dxfId="1" priority="516" operator="equal">
      <formula>"RED"</formula>
    </cfRule>
  </conditionalFormatting>
  <conditionalFormatting sqref="N24">
    <cfRule type="cellIs" dxfId="2" priority="517" operator="equal">
      <formula>"GREEN"</formula>
    </cfRule>
  </conditionalFormatting>
  <conditionalFormatting sqref="N25">
    <cfRule type="cellIs" dxfId="0" priority="518" operator="equal">
      <formula>"AMBER"</formula>
    </cfRule>
  </conditionalFormatting>
  <conditionalFormatting sqref="N25">
    <cfRule type="cellIs" dxfId="1" priority="519" operator="equal">
      <formula>"RED"</formula>
    </cfRule>
  </conditionalFormatting>
  <conditionalFormatting sqref="N25">
    <cfRule type="cellIs" dxfId="2" priority="520" operator="equal">
      <formula>"GREEN"</formula>
    </cfRule>
  </conditionalFormatting>
  <conditionalFormatting sqref="N26">
    <cfRule type="cellIs" dxfId="0" priority="521" operator="equal">
      <formula>"AMBER"</formula>
    </cfRule>
  </conditionalFormatting>
  <conditionalFormatting sqref="N26">
    <cfRule type="cellIs" dxfId="1" priority="522" operator="equal">
      <formula>"RED"</formula>
    </cfRule>
  </conditionalFormatting>
  <conditionalFormatting sqref="N26">
    <cfRule type="cellIs" dxfId="2" priority="523" operator="equal">
      <formula>"GREEN"</formula>
    </cfRule>
  </conditionalFormatting>
  <conditionalFormatting sqref="N27">
    <cfRule type="cellIs" dxfId="0" priority="524" operator="equal">
      <formula>"AMBER"</formula>
    </cfRule>
  </conditionalFormatting>
  <conditionalFormatting sqref="N27">
    <cfRule type="cellIs" dxfId="1" priority="525" operator="equal">
      <formula>"RED"</formula>
    </cfRule>
  </conditionalFormatting>
  <conditionalFormatting sqref="N27">
    <cfRule type="cellIs" dxfId="2" priority="526" operator="equal">
      <formula>"GREEN"</formula>
    </cfRule>
  </conditionalFormatting>
  <conditionalFormatting sqref="N28">
    <cfRule type="cellIs" dxfId="0" priority="527" operator="equal">
      <formula>"AMBER"</formula>
    </cfRule>
  </conditionalFormatting>
  <conditionalFormatting sqref="N28">
    <cfRule type="cellIs" dxfId="1" priority="528" operator="equal">
      <formula>"RED"</formula>
    </cfRule>
  </conditionalFormatting>
  <conditionalFormatting sqref="N28">
    <cfRule type="cellIs" dxfId="2" priority="529" operator="equal">
      <formula>"GREEN"</formula>
    </cfRule>
  </conditionalFormatting>
  <conditionalFormatting sqref="N29">
    <cfRule type="cellIs" dxfId="0" priority="530" operator="equal">
      <formula>"AMBER"</formula>
    </cfRule>
  </conditionalFormatting>
  <conditionalFormatting sqref="N29">
    <cfRule type="cellIs" dxfId="1" priority="531" operator="equal">
      <formula>"RED"</formula>
    </cfRule>
  </conditionalFormatting>
  <conditionalFormatting sqref="N29">
    <cfRule type="cellIs" dxfId="2" priority="532" operator="equal">
      <formula>"GREEN"</formula>
    </cfRule>
  </conditionalFormatting>
  <conditionalFormatting sqref="N30">
    <cfRule type="cellIs" dxfId="0" priority="533" operator="equal">
      <formula>"AMBER"</formula>
    </cfRule>
  </conditionalFormatting>
  <conditionalFormatting sqref="N30">
    <cfRule type="cellIs" dxfId="1" priority="534" operator="equal">
      <formula>"RED"</formula>
    </cfRule>
  </conditionalFormatting>
  <conditionalFormatting sqref="N30">
    <cfRule type="cellIs" dxfId="2" priority="535" operator="equal">
      <formula>"GREEN"</formula>
    </cfRule>
  </conditionalFormatting>
  <conditionalFormatting sqref="N31">
    <cfRule type="cellIs" dxfId="0" priority="536" operator="equal">
      <formula>"AMBER"</formula>
    </cfRule>
  </conditionalFormatting>
  <conditionalFormatting sqref="N31">
    <cfRule type="cellIs" dxfId="1" priority="537" operator="equal">
      <formula>"RED"</formula>
    </cfRule>
  </conditionalFormatting>
  <conditionalFormatting sqref="N31">
    <cfRule type="cellIs" dxfId="2" priority="538" operator="equal">
      <formula>"GREEN"</formula>
    </cfRule>
  </conditionalFormatting>
  <conditionalFormatting sqref="N32">
    <cfRule type="cellIs" dxfId="0" priority="539" operator="equal">
      <formula>"AMBER"</formula>
    </cfRule>
  </conditionalFormatting>
  <conditionalFormatting sqref="N32">
    <cfRule type="cellIs" dxfId="1" priority="540" operator="equal">
      <formula>"RED"</formula>
    </cfRule>
  </conditionalFormatting>
  <conditionalFormatting sqref="N32">
    <cfRule type="cellIs" dxfId="2" priority="541" operator="equal">
      <formula>"GREEN"</formula>
    </cfRule>
  </conditionalFormatting>
  <dataValidations count="10">
    <dataValidation type="list" allowBlank="0" showDropDown="0" showInputMessage="1" showErrorMessage="1" sqref="D37">
      <formula1>YesNo</formula1>
    </dataValidation>
    <dataValidation type="list" allowBlank="1" showDropDown="0" showInputMessage="1" showErrorMessage="1" sqref="D39">
      <formula1>YesNo</formula1>
    </dataValidation>
    <dataValidation type="date" allowBlank="1" showDropDown="0" showInputMessage="0" showErrorMessage="1" errorTitle="Date " error="Date entered must be between start date of report and no later than today." sqref="F42">
      <formula1>ReportFrom</formula1>
      <formula2>NOW()</formula2>
    </dataValidation>
    <dataValidation type="date" allowBlank="1" showDropDown="0" showInputMessage="0" showErrorMessage="1" errorTitle="Date " error="Date entered must be between start date of report and no later than today." sqref="G42">
      <formula1>ReportFrom</formula1>
      <formula2>NOW()</formula2>
    </dataValidation>
    <dataValidation type="date" allowBlank="1" showDropDown="0" showInputMessage="0" showErrorMessage="1" errorTitle="Date " error="Date entered must be between start date of report and no later than today." sqref="H42">
      <formula1>ReportFrom</formula1>
      <formula2>NOW()</formula2>
    </dataValidation>
    <dataValidation type="date" allowBlank="1" showDropDown="0" showInputMessage="0" showErrorMessage="1" errorTitle="Date " error="Date entered must be between start date of report and no later than today." sqref="I42">
      <formula1>ReportFrom</formula1>
      <formula2>NOW()</formula2>
    </dataValidation>
    <dataValidation type="date" allowBlank="1" showDropDown="0" showInputMessage="0" showErrorMessage="1" errorTitle="Date " error="Date entered must be between start date of report and no later than today." sqref="J42">
      <formula1>ReportFrom</formula1>
      <formula2>NOW()</formula2>
    </dataValidation>
    <dataValidation type="date" allowBlank="1" showDropDown="0" showInputMessage="0" showErrorMessage="1" errorTitle="Date " error="Date entered must be between start date of report and no later than today." sqref="K42">
      <formula1>ReportFrom</formula1>
      <formula2>NOW()</formula2>
    </dataValidation>
    <dataValidation type="date" allowBlank="1" showDropDown="0" showInputMessage="0" showErrorMessage="1" errorTitle="Date " error="Date entered must be between start date of report and no later than today." sqref="L42">
      <formula1>ReportFrom</formula1>
      <formula2>NOW()</formula2>
    </dataValidation>
    <dataValidation type="date" allowBlank="1" showDropDown="0" showInputMessage="0" showErrorMessage="1" errorTitle="Date " error="Date entered must be between start date of report and no later than today." sqref="M42">
      <formula1>ReportFrom</formula1>
      <formula2>NOW()</formula2>
    </dataValidation>
  </dataValidations>
  <hyperlinks>
    <hyperlink ref="G22" location="'1.Header'!A1"/>
    <hyperlink ref="G23" location="'2.Milestones'!MILESTONESTART"/>
    <hyperlink ref="G24" location="ISSUESTART"/>
    <hyperlink ref="G25" location="'4.Risks'!RISKSTART"/>
    <hyperlink ref="G26" location="'5.Changes'!CHANGESTART"/>
    <hyperlink ref="G27" location="'6.Dependencies'!DEPENDENCYSTART"/>
    <hyperlink ref="G28" location="'7.Measures'!MEASURESTART"/>
    <hyperlink ref="G29" location="'8.Communications'!COMMUNICATIONSTART"/>
    <hyperlink ref="G30"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L22" location="Legend!A1" tooltip="The calculations to determine the traffic lights"/>
    <hyperlink ref="B31" location="Legend!A1"/>
    <hyperlink ref="C31" location="Legend!A1"/>
    <hyperlink ref="D31" location="Legend!A1"/>
    <hyperlink ref="E31" location="Legend!A1"/>
  </hyperlinks>
  <printOptions gridLines="false" gridLinesSet="true"/>
  <pageMargins left="0.7500000000000001" right="0.7500000000000001" top="1" bottom="1" header="0.5" footer="0.5"/>
  <pageSetup paperSize="9" orientation="landscape" scale="81" fitToHeight="1" fitToWidth="1"/>
  <headerFooter differentOddEven="false" differentFirst="false" scaleWithDoc="true" alignWithMargins="true">
    <oddHeader/>
    <oddFooter>&amp;L&amp;"Calibri,Regular"&amp;K000000&amp;D&amp;R&amp;"Calibri,Regular"&amp;K000000&amp;P of &amp;N</oddFooter>
    <evenHeader/>
    <evenFooter/>
    <firstHeader/>
    <firstFooter/>
  </headerFooter>
  <legacyDrawing r:id="rId_comments_vml1"/>
</worksheet>
</file>

<file path=xl/worksheets/sheet10.xml><?xml version="1.0" encoding="utf-8"?>
<worksheet xmlns="http://schemas.openxmlformats.org/spreadsheetml/2006/main" xmlns:r="http://schemas.openxmlformats.org/officeDocument/2006/relationships" xml:space="preserve">
  <sheetPr>
    <outlinePr summaryBelow="1" summaryRight="1"/>
    <pageSetUpPr fitToPage="1"/>
  </sheetPr>
  <dimension ref="A1:F22"/>
  <sheetViews>
    <sheetView tabSelected="0" workbookViewId="0" showGridLines="true" showRowColHeaders="1">
      <selection activeCell="B10" sqref="B10"/>
    </sheetView>
  </sheetViews>
  <sheetFormatPr defaultRowHeight="14.4" defaultColWidth="11.42578125" outlineLevelRow="0" outlineLevelCol="0"/>
  <cols>
    <col min="2" max="2" width="7.42578125" customWidth="true" style="0"/>
    <col min="3" max="3" width="19.28515625" customWidth="true" style="0"/>
    <col min="4" max="4" width="43.7109375" customWidth="true" style="0"/>
    <col min="5" max="5" width="37.7109375" customWidth="true" style="0"/>
    <col min="6" max="6" width="36.85546875" customWidth="true" style="0"/>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RED</v>
      </c>
    </row>
    <row r="9" spans="1:6">
      <c r="A9" s="61" t="s">
        <v>8</v>
      </c>
      <c r="B9" s="41" t="str">
        <f>FINANCELIGHT</f>
        <v>GREEN</v>
      </c>
    </row>
    <row r="10" spans="1:6" customHeight="1" ht="23.1">
      <c r="A10" s="61"/>
      <c r="B10" s="132"/>
      <c r="D10" s="141" t="s">
        <v>25</v>
      </c>
    </row>
    <row r="11" spans="1:6" customHeight="1" ht="15"/>
    <row r="12" spans="1:6" customHeight="1" ht="27.95">
      <c r="C12" s="5"/>
      <c r="D12" s="155" t="s">
        <v>138</v>
      </c>
      <c r="E12" s="156" t="s">
        <v>133</v>
      </c>
      <c r="F12" s="157" t="s">
        <v>254</v>
      </c>
    </row>
    <row r="13" spans="1:6" customHeight="1" ht="27">
      <c r="C13" s="154" t="s">
        <v>10</v>
      </c>
      <c r="D13" s="490" t="s">
        <v>255</v>
      </c>
      <c r="E13" s="490"/>
      <c r="F13" s="490"/>
    </row>
    <row r="14" spans="1:6" customHeight="1" ht="27.95">
      <c r="C14" s="154" t="s">
        <v>1</v>
      </c>
      <c r="D14" s="151" t="s">
        <v>256</v>
      </c>
      <c r="E14" s="152" t="s">
        <v>257</v>
      </c>
      <c r="F14" s="153" t="s">
        <v>258</v>
      </c>
    </row>
    <row r="15" spans="1:6" customHeight="1" ht="27.95">
      <c r="C15" s="154" t="s">
        <v>2</v>
      </c>
      <c r="D15" s="151" t="s">
        <v>256</v>
      </c>
      <c r="E15" s="152" t="s">
        <v>257</v>
      </c>
      <c r="F15" s="153" t="s">
        <v>259</v>
      </c>
    </row>
    <row r="16" spans="1:6" customHeight="1" ht="27.95">
      <c r="C16" s="154" t="s">
        <v>3</v>
      </c>
      <c r="D16" s="151" t="s">
        <v>260</v>
      </c>
      <c r="E16" s="152" t="s">
        <v>261</v>
      </c>
      <c r="F16" s="153" t="s">
        <v>262</v>
      </c>
    </row>
    <row r="17" spans="1:6" customHeight="1" ht="27.95">
      <c r="C17" s="154" t="s">
        <v>4</v>
      </c>
      <c r="D17" s="151" t="s">
        <v>256</v>
      </c>
      <c r="E17" s="152" t="s">
        <v>257</v>
      </c>
      <c r="F17" s="153" t="s">
        <v>259</v>
      </c>
    </row>
    <row r="18" spans="1:6" customHeight="1" ht="27.95">
      <c r="C18" s="154" t="s">
        <v>5</v>
      </c>
      <c r="D18" s="151" t="s">
        <v>263</v>
      </c>
      <c r="E18" s="152" t="s">
        <v>263</v>
      </c>
      <c r="F18" s="153" t="s">
        <v>263</v>
      </c>
    </row>
    <row r="19" spans="1:6" customHeight="1" ht="27.95">
      <c r="C19" s="154" t="s">
        <v>6</v>
      </c>
      <c r="D19" s="151" t="s">
        <v>263</v>
      </c>
      <c r="E19" s="152" t="s">
        <v>263</v>
      </c>
      <c r="F19" s="153" t="s">
        <v>263</v>
      </c>
    </row>
    <row r="20" spans="1:6" customHeight="1" ht="33">
      <c r="C20" s="154" t="s">
        <v>7</v>
      </c>
      <c r="D20" s="151" t="s">
        <v>264</v>
      </c>
      <c r="E20" s="152" t="s">
        <v>265</v>
      </c>
      <c r="F20" s="153" t="s">
        <v>266</v>
      </c>
    </row>
    <row r="21" spans="1:6" customHeight="1" ht="60">
      <c r="C21" s="154" t="s">
        <v>8</v>
      </c>
      <c r="D21" s="151" t="s">
        <v>267</v>
      </c>
      <c r="E21" s="152" t="s">
        <v>268</v>
      </c>
      <c r="F21" s="153" t="s">
        <v>269</v>
      </c>
    </row>
    <row r="22" spans="1:6" customHeight="1" ht="60">
      <c r="C22" s="376" t="s">
        <v>270</v>
      </c>
      <c r="D22" s="151" t="s">
        <v>271</v>
      </c>
      <c r="E22" s="152" t="s">
        <v>272</v>
      </c>
      <c r="F22" s="153" t="s">
        <v>273</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D13:F13"/>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hyperlinks>
    <hyperlink ref="C14" location="'2.Milestones'!MILESTONESTART"/>
    <hyperlink ref="C15" location="'2.Milestones'!ISSUESTART"/>
    <hyperlink ref="C16" location="'4.Risks'!RISKSTART"/>
    <hyperlink ref="C17" location="'5.Changes'!CHANGESTART"/>
    <hyperlink ref="C18" location="'6.Dependencies'!DEPENDENCYSTART"/>
    <hyperlink ref="C19" location="'7.Measures'!MEASURESTART"/>
    <hyperlink ref="C20" location="'8.Communications'!COMMUNICATIONSTART"/>
    <hyperlink ref="C21"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500000000000001" right="0.7500000000000001" top="1" bottom="1" header="0.5" footer="0.5"/>
  <pageSetup paperSize="9" orientation="landscape" scale="9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I9"/>
  <sheetViews>
    <sheetView tabSelected="0" workbookViewId="0" showGridLines="true" showRowColHeaders="1">
      <selection activeCell="G2" sqref="G2"/>
    </sheetView>
  </sheetViews>
  <sheetFormatPr defaultRowHeight="14.4" defaultColWidth="11.42578125" outlineLevelRow="0" outlineLevelCol="0"/>
  <cols>
    <col min="1" max="1" width="10.85546875" customWidth="true" style="0"/>
    <col min="2" max="2" width="10.85546875" customWidth="true" style="0"/>
    <col min="3" max="3" width="11.7109375" customWidth="true" style="0"/>
  </cols>
  <sheetData>
    <row r="1" spans="1:9" customHeight="1" ht="15">
      <c r="A1" t="s">
        <v>119</v>
      </c>
      <c r="B1" t="s">
        <v>274</v>
      </c>
      <c r="C1" t="s">
        <v>275</v>
      </c>
      <c r="D1" t="s">
        <v>276</v>
      </c>
      <c r="E1" t="s">
        <v>277</v>
      </c>
      <c r="F1" t="s">
        <v>278</v>
      </c>
      <c r="G1" t="s">
        <v>279</v>
      </c>
      <c r="H1" s="345" t="s">
        <v>280</v>
      </c>
      <c r="I1" s="345" t="s">
        <v>281</v>
      </c>
    </row>
    <row r="2" spans="1:9" customHeight="1" ht="15">
      <c r="A2" t="s">
        <v>282</v>
      </c>
      <c r="B2">
        <v>0</v>
      </c>
      <c r="C2" t="s">
        <v>283</v>
      </c>
      <c r="D2" t="s">
        <v>138</v>
      </c>
      <c r="E2" t="s">
        <v>226</v>
      </c>
      <c r="F2" s="125">
        <v>40909</v>
      </c>
      <c r="G2" s="125">
        <v>42004</v>
      </c>
      <c r="H2" s="345" t="s">
        <v>284</v>
      </c>
      <c r="I2" s="345" t="s">
        <v>285</v>
      </c>
    </row>
    <row r="3" spans="1:9" customHeight="1" ht="15">
      <c r="A3" t="s">
        <v>286</v>
      </c>
      <c r="B3">
        <v>25</v>
      </c>
      <c r="C3" t="s">
        <v>287</v>
      </c>
      <c r="D3" t="s">
        <v>133</v>
      </c>
      <c r="E3" t="s">
        <v>224</v>
      </c>
      <c r="H3" s="345" t="s">
        <v>288</v>
      </c>
      <c r="I3" s="345" t="s">
        <v>289</v>
      </c>
    </row>
    <row r="4" spans="1:9" customHeight="1" ht="15">
      <c r="B4">
        <v>50</v>
      </c>
      <c r="C4" t="s">
        <v>290</v>
      </c>
      <c r="D4" t="s">
        <v>254</v>
      </c>
      <c r="H4" s="345" t="s">
        <v>291</v>
      </c>
      <c r="I4" s="345" t="s">
        <v>292</v>
      </c>
    </row>
    <row r="5" spans="1:9" customHeight="1" ht="15">
      <c r="B5">
        <v>75</v>
      </c>
      <c r="C5" t="s">
        <v>293</v>
      </c>
      <c r="H5" s="345"/>
      <c r="I5" s="345" t="s">
        <v>252</v>
      </c>
    </row>
    <row r="6" spans="1:9">
      <c r="B6">
        <v>100</v>
      </c>
      <c r="C6" t="s">
        <v>294</v>
      </c>
    </row>
    <row r="7" spans="1:9">
      <c r="C7" t="s">
        <v>223</v>
      </c>
    </row>
    <row r="8" spans="1:9" s="5" customFormat="1">
      <c r="C8" s="351" t="s">
        <v>295</v>
      </c>
    </row>
    <row r="9" spans="1:9">
      <c r="C9" t="s">
        <v>296</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5" right="0.75" top="1" bottom="1" header="0.5" footer="0.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Y16"/>
  <sheetViews>
    <sheetView tabSelected="0" workbookViewId="0" showGridLines="true" showRowColHeaders="1">
      <selection activeCell="F10" sqref="F10"/>
    </sheetView>
  </sheetViews>
  <sheetFormatPr defaultRowHeight="14.4" defaultColWidth="11.42578125" outlineLevelRow="0" outlineLevelCol="0"/>
  <cols>
    <col min="1" max="1" width="8.42578125" customWidth="true" style="0"/>
    <col min="4" max="4" width="16.85546875" customWidth="true" style="0"/>
    <col min="5" max="5" width="17.140625" customWidth="true" style="0"/>
    <col min="6" max="6" width="17.140625" customWidth="true" style="0"/>
    <col min="7" max="7" width="15.85546875" customWidth="true" style="0"/>
    <col min="8" max="8" width="15.140625" customWidth="true" style="0"/>
    <col min="9" max="9" width="15.85546875" customWidth="true" style="0"/>
    <col min="10" max="10" width="14.42578125" customWidth="true" style="0"/>
    <col min="11" max="11" width="13.28515625" customWidth="true" style="0"/>
    <col min="13" max="13" width="13" customWidth="true" style="0"/>
    <col min="14" max="14" width="15" customWidth="true" style="0"/>
    <col min="16" max="16" width="14.42578125" customWidth="true" style="0"/>
    <col min="17" max="17" width="14.42578125" customWidth="true" style="0"/>
    <col min="18" max="18" width="14.42578125" customWidth="true" style="0"/>
    <col min="19" max="19" width="14.42578125" customWidth="true" style="0"/>
    <col min="20" max="20" width="14.42578125" customWidth="true" style="0"/>
    <col min="21" max="21" width="14.42578125" customWidth="true" style="0"/>
    <col min="22" max="22" width="14.42578125" customWidth="true" style="0"/>
    <col min="23" max="23" width="14.42578125" customWidth="true" style="0"/>
    <col min="24" max="24" width="14.42578125" customWidth="true" style="0"/>
    <col min="25" max="25" width="14.42578125" customWidth="true" style="0"/>
  </cols>
  <sheetData>
    <row r="1" spans="1:25" customHeight="1" ht="75">
      <c r="A1" s="233" t="s">
        <v>16</v>
      </c>
      <c r="B1" s="233" t="s">
        <v>297</v>
      </c>
      <c r="C1" s="234" t="s">
        <v>298</v>
      </c>
      <c r="D1" s="234" t="s">
        <v>299</v>
      </c>
      <c r="E1" s="234" t="s">
        <v>300</v>
      </c>
      <c r="F1" s="234" t="s">
        <v>301</v>
      </c>
      <c r="G1" s="235" t="s">
        <v>302</v>
      </c>
      <c r="H1" s="236" t="s">
        <v>303</v>
      </c>
      <c r="I1" s="237" t="s">
        <v>304</v>
      </c>
      <c r="J1" s="235" t="s">
        <v>305</v>
      </c>
      <c r="K1" s="236" t="s">
        <v>306</v>
      </c>
      <c r="L1" s="237" t="s">
        <v>307</v>
      </c>
      <c r="M1" s="235" t="s">
        <v>308</v>
      </c>
      <c r="N1" s="236" t="s">
        <v>309</v>
      </c>
      <c r="O1" s="237" t="s">
        <v>310</v>
      </c>
      <c r="P1" s="238" t="s">
        <v>311</v>
      </c>
      <c r="Q1" s="238" t="s">
        <v>312</v>
      </c>
      <c r="R1" s="239" t="s">
        <v>313</v>
      </c>
      <c r="S1" s="239" t="s">
        <v>314</v>
      </c>
      <c r="T1" s="239" t="s">
        <v>315</v>
      </c>
      <c r="U1" s="247" t="s">
        <v>316</v>
      </c>
      <c r="V1" s="248" t="s">
        <v>317</v>
      </c>
      <c r="W1" s="248" t="s">
        <v>318</v>
      </c>
      <c r="X1" s="248" t="s">
        <v>319</v>
      </c>
      <c r="Y1" s="249" t="s">
        <v>320</v>
      </c>
    </row>
    <row r="2" spans="1:25" customHeight="1" ht="15">
      <c r="A2" s="229">
        <v>1</v>
      </c>
      <c r="B2" s="229"/>
      <c r="C2" s="240"/>
      <c r="D2" s="241">
        <v>41011</v>
      </c>
      <c r="E2" s="241">
        <v>41061</v>
      </c>
      <c r="F2" s="241">
        <v>41075</v>
      </c>
      <c r="G2" s="242"/>
      <c r="H2" s="242">
        <v>52000</v>
      </c>
      <c r="I2" s="242"/>
      <c r="J2" s="242"/>
      <c r="K2" s="242"/>
      <c r="L2" s="242">
        <v>24000</v>
      </c>
      <c r="M2" s="242"/>
      <c r="N2" s="242"/>
      <c r="O2" s="242"/>
      <c r="P2" s="243">
        <f>SUM(G2:I2)</f>
        <v>52000</v>
      </c>
      <c r="Q2" s="243">
        <f>SUM(J2:O2)</f>
        <v>24000</v>
      </c>
      <c r="R2" s="243">
        <f>P2</f>
        <v>52000</v>
      </c>
      <c r="S2" s="243">
        <f>Q2</f>
        <v>24000</v>
      </c>
      <c r="T2" s="246">
        <f>R2+S2</f>
        <v>76000</v>
      </c>
      <c r="U2" s="245">
        <v>52000</v>
      </c>
      <c r="V2" s="242">
        <v>1000</v>
      </c>
      <c r="W2" s="243">
        <f>U2</f>
        <v>52000</v>
      </c>
      <c r="X2" s="243">
        <f>V2</f>
        <v>1000</v>
      </c>
      <c r="Y2" s="251">
        <f>W2+X2</f>
        <v>53000</v>
      </c>
    </row>
    <row r="3" spans="1:25" customHeight="1" ht="15">
      <c r="A3" s="229">
        <v>2</v>
      </c>
      <c r="B3" s="229"/>
      <c r="C3" s="240"/>
      <c r="D3" s="241"/>
      <c r="E3" s="241">
        <v>41089</v>
      </c>
      <c r="F3" s="241">
        <v>41103</v>
      </c>
      <c r="G3" s="242"/>
      <c r="H3" s="242">
        <v>52000</v>
      </c>
      <c r="I3" s="242"/>
      <c r="J3" s="242"/>
      <c r="K3" s="242"/>
      <c r="L3" s="242">
        <v>49000</v>
      </c>
      <c r="M3" s="242"/>
      <c r="N3" s="242"/>
      <c r="O3" s="242"/>
      <c r="P3" s="243">
        <f>SUM(G3:I3)</f>
        <v>52000</v>
      </c>
      <c r="Q3" s="243">
        <f>SUM(J3:O3)</f>
        <v>49000</v>
      </c>
      <c r="R3" s="243">
        <f>R2+P3</f>
        <v>104000</v>
      </c>
      <c r="S3" s="243">
        <f>S2+Q3</f>
        <v>73000</v>
      </c>
      <c r="T3" s="246">
        <f>R3+S3</f>
        <v>177000</v>
      </c>
      <c r="U3" s="250">
        <v>52000</v>
      </c>
      <c r="V3" s="242">
        <v>22679</v>
      </c>
      <c r="W3" s="243">
        <f>W2+U3</f>
        <v>104000</v>
      </c>
      <c r="X3" s="243">
        <f>X2+V3</f>
        <v>23679</v>
      </c>
      <c r="Y3" s="251">
        <f>W3+X3</f>
        <v>127679</v>
      </c>
    </row>
    <row r="4" spans="1:25" customHeight="1" ht="15">
      <c r="A4" s="229">
        <v>3</v>
      </c>
      <c r="B4" s="229"/>
      <c r="C4" s="240"/>
      <c r="D4" s="241"/>
      <c r="E4" s="241">
        <v>41117</v>
      </c>
      <c r="F4" s="241">
        <v>41131</v>
      </c>
      <c r="G4" s="242"/>
      <c r="H4" s="242"/>
      <c r="I4" s="242"/>
      <c r="J4" s="242"/>
      <c r="K4" s="242"/>
      <c r="L4" s="242"/>
      <c r="M4" s="242"/>
      <c r="N4" s="242"/>
      <c r="O4" s="242"/>
      <c r="P4" s="243">
        <f>SUM(G4:I4)</f>
        <v>0</v>
      </c>
      <c r="Q4" s="243">
        <f>SUM(J4:O4)</f>
        <v>0</v>
      </c>
      <c r="R4" s="243">
        <f>R3+P4</f>
        <v>104000</v>
      </c>
      <c r="S4" s="243">
        <f>S3+Q4</f>
        <v>73000</v>
      </c>
      <c r="T4" s="246">
        <f>R4+S4</f>
        <v>177000</v>
      </c>
      <c r="U4" s="250">
        <v>0</v>
      </c>
      <c r="V4" s="242">
        <v>16094</v>
      </c>
      <c r="W4" s="243">
        <f>W3+U4</f>
        <v>104000</v>
      </c>
      <c r="X4" s="243">
        <f>X3+V4</f>
        <v>39773</v>
      </c>
      <c r="Y4" s="251">
        <f>W4+X4</f>
        <v>143773</v>
      </c>
    </row>
    <row r="5" spans="1:25" customHeight="1" ht="15">
      <c r="A5" s="229">
        <v>4</v>
      </c>
      <c r="B5" s="229"/>
      <c r="C5" s="240"/>
      <c r="D5" s="241"/>
      <c r="E5" s="241">
        <v>41152</v>
      </c>
      <c r="F5" s="241">
        <v>41166</v>
      </c>
      <c r="G5" s="242"/>
      <c r="H5" s="242">
        <v>52000</v>
      </c>
      <c r="I5" s="242"/>
      <c r="J5" s="242"/>
      <c r="K5" s="242"/>
      <c r="L5" s="242">
        <v>14000</v>
      </c>
      <c r="M5" s="242"/>
      <c r="N5" s="242"/>
      <c r="O5" s="242"/>
      <c r="P5" s="243">
        <f>SUM(G5:I5)</f>
        <v>52000</v>
      </c>
      <c r="Q5" s="243">
        <f>SUM(J5:O5)</f>
        <v>14000</v>
      </c>
      <c r="R5" s="243">
        <f>R4+P5</f>
        <v>156000</v>
      </c>
      <c r="S5" s="243">
        <f>S4+Q5</f>
        <v>87000</v>
      </c>
      <c r="T5" s="246">
        <f>R5+S5</f>
        <v>243000</v>
      </c>
      <c r="U5" s="250">
        <v>20247</v>
      </c>
      <c r="V5" s="242">
        <v>17116</v>
      </c>
      <c r="W5" s="243">
        <f>W4+U5</f>
        <v>124247</v>
      </c>
      <c r="X5" s="243">
        <f>X4+V5</f>
        <v>56889</v>
      </c>
      <c r="Y5" s="251">
        <f>W5+X5</f>
        <v>181136</v>
      </c>
    </row>
    <row r="6" spans="1:25" customHeight="1" ht="15">
      <c r="A6" s="229">
        <v>5</v>
      </c>
      <c r="B6" s="229"/>
      <c r="C6" s="240"/>
      <c r="D6" s="241"/>
      <c r="E6" s="241">
        <v>41243</v>
      </c>
      <c r="F6" s="241">
        <v>41257</v>
      </c>
      <c r="G6" s="242"/>
      <c r="H6" s="244">
        <v>52000</v>
      </c>
      <c r="I6" s="242"/>
      <c r="J6" s="242"/>
      <c r="K6" s="242"/>
      <c r="L6" s="242">
        <v>48000</v>
      </c>
      <c r="M6" s="242"/>
      <c r="N6" s="242"/>
      <c r="O6" s="242"/>
      <c r="P6" s="243">
        <f>SUM(G6:I6)</f>
        <v>52000</v>
      </c>
      <c r="Q6" s="243">
        <f>SUM(J6:O6)</f>
        <v>48000</v>
      </c>
      <c r="R6" s="243">
        <f>R5+P6</f>
        <v>208000</v>
      </c>
      <c r="S6" s="243">
        <f>S5+Q6</f>
        <v>135000</v>
      </c>
      <c r="T6" s="246">
        <f>R6+S6</f>
        <v>343000</v>
      </c>
      <c r="U6" s="250">
        <v>44753</v>
      </c>
      <c r="V6" s="242">
        <v>57111</v>
      </c>
      <c r="W6" s="243">
        <f>W5+U6</f>
        <v>169000</v>
      </c>
      <c r="X6" s="243">
        <f>X5+V6</f>
        <v>114000</v>
      </c>
      <c r="Y6" s="251">
        <f>W6+X6</f>
        <v>283000</v>
      </c>
    </row>
    <row r="7" spans="1:25" customHeight="1" ht="15">
      <c r="A7" s="229">
        <v>6</v>
      </c>
      <c r="B7" s="229"/>
      <c r="C7" s="240"/>
      <c r="D7" s="241"/>
      <c r="E7" s="241">
        <v>41364</v>
      </c>
      <c r="F7" s="241">
        <v>41376</v>
      </c>
      <c r="G7" s="242"/>
      <c r="H7" s="244">
        <v>52000</v>
      </c>
      <c r="I7" s="242"/>
      <c r="J7" s="242"/>
      <c r="K7" s="242"/>
      <c r="L7" s="242"/>
      <c r="M7" s="242"/>
      <c r="N7" s="242"/>
      <c r="O7" s="242"/>
      <c r="P7" s="243">
        <f>SUM(G7:I7)</f>
        <v>52000</v>
      </c>
      <c r="Q7" s="243">
        <f>SUM(J7:O7)</f>
        <v>0</v>
      </c>
      <c r="R7" s="243">
        <f>R6+P7</f>
        <v>260000</v>
      </c>
      <c r="S7" s="243">
        <f>S6+Q7</f>
        <v>135000</v>
      </c>
      <c r="T7" s="246">
        <f>R7+S7</f>
        <v>395000</v>
      </c>
      <c r="U7" s="250">
        <v>0</v>
      </c>
      <c r="V7" s="242">
        <v>0</v>
      </c>
      <c r="W7" s="243">
        <f>W6+U7</f>
        <v>169000</v>
      </c>
      <c r="X7" s="243">
        <f>X6+V7</f>
        <v>114000</v>
      </c>
      <c r="Y7" s="251">
        <f>W7+X7</f>
        <v>283000</v>
      </c>
    </row>
    <row r="8" spans="1:25" customHeight="1" ht="15">
      <c r="A8" s="229">
        <v>7</v>
      </c>
      <c r="B8" s="229"/>
      <c r="C8" s="240"/>
      <c r="D8" s="241"/>
      <c r="E8" s="241">
        <v>41455</v>
      </c>
      <c r="F8" s="241">
        <v>41467</v>
      </c>
      <c r="G8" s="242"/>
      <c r="H8" s="242"/>
      <c r="I8" s="242"/>
      <c r="J8" s="242"/>
      <c r="K8" s="242"/>
      <c r="L8" s="242"/>
      <c r="M8" s="242"/>
      <c r="N8" s="242"/>
      <c r="O8" s="242"/>
      <c r="P8" s="243">
        <f>SUM(G8:I8)</f>
        <v>0</v>
      </c>
      <c r="Q8" s="243">
        <f>SUM(J8:O8)</f>
        <v>0</v>
      </c>
      <c r="R8" s="243">
        <f>R7+P8</f>
        <v>260000</v>
      </c>
      <c r="S8" s="243">
        <f>S7+Q8</f>
        <v>135000</v>
      </c>
      <c r="T8" s="246">
        <f>R8+S8</f>
        <v>395000</v>
      </c>
      <c r="U8" s="250">
        <v>0</v>
      </c>
      <c r="V8" s="242">
        <v>0</v>
      </c>
      <c r="W8" s="243" t="str">
        <f>W7+U8</f>
        <v>0</v>
      </c>
      <c r="X8" s="243" t="str">
        <f>X7+V8</f>
        <v>0</v>
      </c>
      <c r="Y8" s="251" t="str">
        <f>W8+X8</f>
        <v>0</v>
      </c>
    </row>
    <row r="9" spans="1:25" customHeight="1" ht="15">
      <c r="A9" s="229">
        <v>8</v>
      </c>
      <c r="B9" s="229"/>
      <c r="C9" s="240"/>
      <c r="D9" s="241"/>
      <c r="E9" s="241">
        <v>41547</v>
      </c>
      <c r="F9" s="241">
        <v>41561</v>
      </c>
      <c r="G9" s="242"/>
      <c r="H9" s="242"/>
      <c r="I9" s="242"/>
      <c r="J9" s="242"/>
      <c r="K9" s="242"/>
      <c r="L9" s="242"/>
      <c r="M9" s="242"/>
      <c r="N9" s="242"/>
      <c r="O9" s="242"/>
      <c r="P9" s="243">
        <f>SUM(G9:I9)</f>
        <v>0</v>
      </c>
      <c r="Q9" s="243">
        <f>SUM(J9:O9)</f>
        <v>0</v>
      </c>
      <c r="R9" s="243">
        <f>R8+P9</f>
        <v>260000</v>
      </c>
      <c r="S9" s="243">
        <f>S8+Q9</f>
        <v>135000</v>
      </c>
      <c r="T9" s="246">
        <f>R9+S9</f>
        <v>395000</v>
      </c>
      <c r="U9" s="250"/>
      <c r="V9" s="242"/>
      <c r="W9" s="243" t="str">
        <f>W8+U9</f>
        <v>0</v>
      </c>
      <c r="X9" s="243" t="str">
        <f>X8+V9</f>
        <v>0</v>
      </c>
      <c r="Y9" s="251" t="str">
        <f>W9+X9</f>
        <v>0</v>
      </c>
    </row>
    <row r="10" spans="1:25" customHeight="1" ht="15.95">
      <c r="A10" s="229">
        <v>9</v>
      </c>
      <c r="B10" s="229"/>
      <c r="C10" s="240"/>
      <c r="D10" s="241"/>
      <c r="E10" s="241">
        <v>41639</v>
      </c>
      <c r="F10" s="241">
        <v>41653</v>
      </c>
      <c r="G10" s="242"/>
      <c r="H10" s="242">
        <v>29000</v>
      </c>
      <c r="I10" s="242"/>
      <c r="J10" s="242"/>
      <c r="K10" s="242"/>
      <c r="L10" s="242"/>
      <c r="M10" s="242"/>
      <c r="N10" s="242"/>
      <c r="O10" s="242"/>
      <c r="P10" s="243">
        <f>SUM(G10:I10)</f>
        <v>29000</v>
      </c>
      <c r="Q10" s="243">
        <f>SUM(J10:O10)</f>
        <v>0</v>
      </c>
      <c r="R10" s="243">
        <f>R9+P10</f>
        <v>289000</v>
      </c>
      <c r="S10" s="243">
        <f>S9+Q10</f>
        <v>135000</v>
      </c>
      <c r="T10" s="246">
        <f>R10+S10</f>
        <v>424000</v>
      </c>
      <c r="U10" s="252"/>
      <c r="V10" s="253"/>
      <c r="W10" s="270" t="str">
        <f>W9+U10</f>
        <v>0</v>
      </c>
      <c r="X10" s="270" t="str">
        <f>X9+V10</f>
        <v>0</v>
      </c>
      <c r="Y10" s="271" t="str">
        <f>W10+X10</f>
        <v>0</v>
      </c>
    </row>
    <row r="11" spans="1:25" customHeight="1" ht="15">
      <c r="T11" s="269" t="s">
        <v>35</v>
      </c>
      <c r="W11" s="274">
        <f>MAX(W2:W10)</f>
        <v>169000</v>
      </c>
      <c r="X11" s="273">
        <f>MAX(X2:X10)</f>
        <v>114000</v>
      </c>
      <c r="Y11" s="272">
        <f>W11+X11</f>
        <v>283000</v>
      </c>
    </row>
    <row r="16" spans="1:25">
      <c r="U16" s="351" t="s">
        <v>321</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otectedRanges>
    <protectedRange name="pc0dce6eb54f9504a5aec35a7e30818d4" sqref="A1:Z20" password="CE4B"/>
  </protectedRanges>
  <printOptions gridLines="false" gridLinesSet="true"/>
  <pageMargins left="0.75" right="0.75" top="1" bottom="1" header="0.5" footer="0.5"/>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tabColor rgb="FFFF0000"/>
    <outlinePr summaryBelow="1" summaryRight="1"/>
    <pageSetUpPr fitToPage="1"/>
  </sheetPr>
  <dimension ref="A1:J36"/>
  <sheetViews>
    <sheetView tabSelected="0" workbookViewId="0" showGridLines="false" showRowColHeaders="1">
      <selection activeCell="E14" sqref="E14"/>
    </sheetView>
  </sheetViews>
  <sheetFormatPr defaultRowHeight="14.4" defaultColWidth="8.85546875" outlineLevelRow="0" outlineLevelCol="0"/>
  <cols>
    <col min="1" max="1" width="12.140625" customWidth="true" style="0"/>
    <col min="2" max="2" width="11.85546875" customWidth="true" style="0"/>
    <col min="3" max="3" width="17.85546875" customWidth="true" style="0"/>
    <col min="4" max="4" width="27.42578125" customWidth="true" style="0"/>
    <col min="5" max="5" width="18.140625" customWidth="true" style="0"/>
    <col min="6" max="6" width="18.140625" customWidth="true" style="0"/>
    <col min="7" max="7" width="16.85546875" customWidth="true" style="0"/>
    <col min="8" max="8" width="27.42578125" customWidth="true" style="0"/>
    <col min="9" max="9" width="13.42578125" customWidth="true" style="0"/>
    <col min="10" max="10" width="15.7109375" customWidth="true" style="0"/>
  </cols>
  <sheetData>
    <row r="1" spans="1:10">
      <c r="A1" s="60" t="s">
        <v>0</v>
      </c>
      <c r="B1" s="199" t="str">
        <f>OVERALLLIGHT</f>
        <v>AMBER</v>
      </c>
      <c r="C1" s="65"/>
      <c r="D1" s="65"/>
      <c r="E1" s="65"/>
    </row>
    <row r="2" spans="1:10">
      <c r="A2" s="61" t="s">
        <v>1</v>
      </c>
      <c r="B2" s="200" t="str">
        <f>MILESTONELIGHT</f>
        <v>RED</v>
      </c>
      <c r="C2" s="65"/>
      <c r="D2" s="65"/>
      <c r="E2" s="65"/>
    </row>
    <row r="3" spans="1:10">
      <c r="A3" s="61" t="s">
        <v>2</v>
      </c>
      <c r="B3" s="200" t="str">
        <f>ISSUELIGHT</f>
        <v>GREEN</v>
      </c>
      <c r="C3" s="65"/>
      <c r="D3" s="65"/>
      <c r="E3" s="65"/>
    </row>
    <row r="4" spans="1:10">
      <c r="A4" s="61" t="s">
        <v>3</v>
      </c>
      <c r="B4" s="200" t="str">
        <f>RISKLIGHT</f>
        <v>GREEN</v>
      </c>
      <c r="C4" s="65"/>
      <c r="D4" s="65"/>
      <c r="E4" s="65"/>
    </row>
    <row r="5" spans="1:10" s="5" customFormat="1">
      <c r="A5" s="61" t="s">
        <v>4</v>
      </c>
      <c r="B5" s="200" t="str">
        <f>CHANGELIGHT</f>
        <v>GREEN</v>
      </c>
      <c r="C5" s="65"/>
      <c r="D5" s="65"/>
      <c r="E5" s="65"/>
    </row>
    <row r="6" spans="1:10" s="5" customFormat="1">
      <c r="A6" s="61" t="s">
        <v>5</v>
      </c>
      <c r="B6" s="201" t="str">
        <f>DEPENDENCYLIGHT</f>
        <v/>
      </c>
      <c r="C6" s="65"/>
      <c r="D6" s="65"/>
      <c r="E6" s="65"/>
    </row>
    <row r="7" spans="1:10" s="5" customFormat="1">
      <c r="A7" s="61" t="s">
        <v>6</v>
      </c>
      <c r="B7" s="201" t="str">
        <f>MEASURELIGHT</f>
        <v/>
      </c>
      <c r="C7" s="65"/>
      <c r="D7" s="65"/>
      <c r="E7" s="65"/>
    </row>
    <row r="8" spans="1:10" customHeight="1" ht="15" s="5" customFormat="1">
      <c r="A8" s="61" t="s">
        <v>7</v>
      </c>
      <c r="B8" s="200" t="str">
        <f>COMMUNICATIONLIGHT</f>
        <v>RED</v>
      </c>
      <c r="C8" s="65"/>
      <c r="D8" s="102"/>
      <c r="E8" s="65"/>
    </row>
    <row r="9" spans="1:10" customHeight="1" ht="15" s="5" customFormat="1">
      <c r="A9" s="61" t="s">
        <v>8</v>
      </c>
      <c r="B9" s="202" t="str">
        <f>FINANCELIGHT</f>
        <v>GREEN</v>
      </c>
      <c r="C9" s="65"/>
      <c r="D9" s="102"/>
      <c r="E9" s="65"/>
    </row>
    <row r="10" spans="1:10" s="5" customFormat="1">
      <c r="A10" s="72"/>
      <c r="B10" s="203"/>
      <c r="C10" s="65"/>
      <c r="D10" s="65"/>
      <c r="E10" s="65"/>
    </row>
    <row r="11" spans="1:10" customHeight="1" ht="15.95" s="5" customFormat="1">
      <c r="A11" s="72"/>
      <c r="B11" s="204" t="str">
        <f>ProjNo</f>
        <v>RT029</v>
      </c>
      <c r="C11" s="205" t="str">
        <f>ProjName</f>
        <v>Cloud Based Bioinformatics Tools</v>
      </c>
      <c r="D11" s="65"/>
      <c r="E11" s="65"/>
    </row>
    <row r="12" spans="1:10" customHeight="1" ht="15.95">
      <c r="A12" s="72"/>
      <c r="B12" s="206" t="s">
        <v>42</v>
      </c>
      <c r="C12" s="207">
        <f>ReportFrom</f>
        <v>41365</v>
      </c>
      <c r="D12" s="208"/>
      <c r="E12" s="65"/>
    </row>
    <row r="13" spans="1:10" customHeight="1" ht="15.95">
      <c r="A13" s="72"/>
      <c r="B13" s="209" t="s">
        <v>43</v>
      </c>
      <c r="C13" s="210">
        <f>LastDateReport</f>
        <v>41455</v>
      </c>
      <c r="D13" s="208"/>
      <c r="E13" s="65"/>
    </row>
    <row r="14" spans="1:10" customHeight="1" ht="15.95">
      <c r="A14" s="72"/>
      <c r="B14" s="211"/>
      <c r="C14" s="212"/>
      <c r="D14" s="208"/>
      <c r="E14" s="65"/>
    </row>
    <row r="15" spans="1:10" customHeight="1" ht="18.95">
      <c r="A15" s="65"/>
      <c r="B15" s="94" t="s">
        <v>322</v>
      </c>
      <c r="C15" s="94"/>
      <c r="D15" s="94"/>
      <c r="E15" s="94"/>
    </row>
    <row r="16" spans="1:10" customHeight="1" ht="15.95">
      <c r="A16" s="65"/>
      <c r="B16" s="477" t="s">
        <v>323</v>
      </c>
      <c r="C16" s="477"/>
      <c r="D16" s="477"/>
      <c r="E16" s="477"/>
    </row>
    <row r="17" spans="1:10" customHeight="1" ht="15">
      <c r="B17" s="346" t="s">
        <v>324</v>
      </c>
    </row>
    <row r="18" spans="1:10" customHeight="1" ht="15" s="5" customFormat="1">
      <c r="B18" s="346"/>
    </row>
    <row r="19" spans="1:10" customHeight="1" ht="32.1">
      <c r="B19" s="347" t="s">
        <v>325</v>
      </c>
      <c r="C19" s="347" t="s">
        <v>326</v>
      </c>
      <c r="D19" s="347" t="s">
        <v>327</v>
      </c>
      <c r="E19" s="347" t="s">
        <v>328</v>
      </c>
      <c r="F19" s="347" t="s">
        <v>329</v>
      </c>
      <c r="G19" s="347" t="s">
        <v>330</v>
      </c>
      <c r="H19" s="347" t="s">
        <v>331</v>
      </c>
      <c r="I19" s="347" t="s">
        <v>332</v>
      </c>
      <c r="J19" s="347" t="s">
        <v>119</v>
      </c>
    </row>
    <row r="20" spans="1:10" customHeight="1" ht="32.1">
      <c r="B20" s="348" t="s">
        <v>333</v>
      </c>
      <c r="C20" s="348" t="s">
        <v>289</v>
      </c>
      <c r="D20" s="348" t="s">
        <v>334</v>
      </c>
      <c r="E20" s="349" t="s">
        <v>335</v>
      </c>
      <c r="F20" s="348" t="s">
        <v>336</v>
      </c>
      <c r="G20" s="350">
        <v>54768</v>
      </c>
      <c r="H20" s="348" t="s">
        <v>337</v>
      </c>
      <c r="I20" s="348" t="s">
        <v>333</v>
      </c>
      <c r="J20" s="348" t="s">
        <v>288</v>
      </c>
    </row>
    <row r="21" spans="1:10" customHeight="1" ht="32.1">
      <c r="B21" s="348" t="s">
        <v>338</v>
      </c>
      <c r="C21" s="348" t="s">
        <v>289</v>
      </c>
      <c r="D21" s="348" t="s">
        <v>339</v>
      </c>
      <c r="E21" s="349" t="s">
        <v>335</v>
      </c>
      <c r="F21" s="348" t="s">
        <v>336</v>
      </c>
      <c r="G21" s="350">
        <v>42374</v>
      </c>
      <c r="H21" s="348" t="s">
        <v>337</v>
      </c>
      <c r="I21" s="348" t="s">
        <v>338</v>
      </c>
      <c r="J21" s="348" t="s">
        <v>288</v>
      </c>
    </row>
    <row r="22" spans="1:10" customHeight="1" ht="32.1">
      <c r="B22" s="348" t="s">
        <v>340</v>
      </c>
      <c r="C22" s="348" t="s">
        <v>289</v>
      </c>
      <c r="D22" s="348" t="s">
        <v>341</v>
      </c>
      <c r="E22" s="349" t="s">
        <v>342</v>
      </c>
      <c r="F22" s="348" t="s">
        <v>336</v>
      </c>
      <c r="G22" s="350">
        <v>42374</v>
      </c>
      <c r="H22" s="348" t="s">
        <v>337</v>
      </c>
      <c r="I22" s="348" t="s">
        <v>340</v>
      </c>
      <c r="J22" s="348" t="s">
        <v>288</v>
      </c>
    </row>
    <row r="23" spans="1:10" customHeight="1" ht="32.1">
      <c r="B23" s="348" t="s">
        <v>343</v>
      </c>
      <c r="C23" s="348" t="s">
        <v>289</v>
      </c>
      <c r="D23" s="348" t="s">
        <v>344</v>
      </c>
      <c r="E23" s="349" t="s">
        <v>342</v>
      </c>
      <c r="F23" s="348" t="s">
        <v>336</v>
      </c>
      <c r="G23" s="350">
        <v>97714</v>
      </c>
      <c r="H23" s="348" t="s">
        <v>337</v>
      </c>
      <c r="I23" s="348" t="s">
        <v>343</v>
      </c>
      <c r="J23" s="348" t="s">
        <v>288</v>
      </c>
    </row>
    <row r="24" spans="1:10" customHeight="1" ht="32.1">
      <c r="B24" s="348" t="s">
        <v>345</v>
      </c>
      <c r="C24" s="348" t="s">
        <v>289</v>
      </c>
      <c r="D24" s="348" t="s">
        <v>344</v>
      </c>
      <c r="E24" s="349" t="s">
        <v>346</v>
      </c>
      <c r="F24" s="348" t="s">
        <v>336</v>
      </c>
      <c r="G24" s="350">
        <v>86780</v>
      </c>
      <c r="H24" s="348" t="s">
        <v>337</v>
      </c>
      <c r="I24" s="348" t="s">
        <v>345</v>
      </c>
      <c r="J24" s="348" t="s">
        <v>288</v>
      </c>
    </row>
    <row r="25" spans="1:10" customHeight="1" ht="32.1">
      <c r="B25" s="348"/>
      <c r="C25" s="348"/>
      <c r="D25" s="348"/>
      <c r="E25" s="349"/>
      <c r="F25" s="348"/>
      <c r="G25" s="350"/>
      <c r="H25" s="348"/>
      <c r="I25" s="348"/>
      <c r="J25" s="348"/>
    </row>
    <row r="26" spans="1:10" customHeight="1" ht="32.1">
      <c r="B26" s="348"/>
      <c r="C26" s="348"/>
      <c r="D26" s="348"/>
      <c r="E26" s="349"/>
      <c r="F26" s="348"/>
      <c r="G26" s="350"/>
      <c r="H26" s="348"/>
      <c r="I26" s="348"/>
      <c r="J26" s="348"/>
    </row>
    <row r="27" spans="1:10" customHeight="1" ht="32.1">
      <c r="B27" s="348"/>
      <c r="C27" s="348"/>
      <c r="D27" s="348"/>
      <c r="E27" s="349"/>
      <c r="F27" s="348"/>
      <c r="G27" s="350"/>
      <c r="H27" s="348"/>
      <c r="I27" s="348"/>
      <c r="J27" s="348"/>
    </row>
    <row r="28" spans="1:10" customHeight="1" ht="32.1">
      <c r="B28" s="348"/>
      <c r="C28" s="348"/>
      <c r="D28" s="348"/>
      <c r="E28" s="349"/>
      <c r="F28" s="348"/>
      <c r="G28" s="350"/>
      <c r="H28" s="348"/>
      <c r="I28" s="348"/>
      <c r="J28" s="348"/>
    </row>
    <row r="29" spans="1:10" customHeight="1" ht="32.1">
      <c r="B29" s="348"/>
      <c r="C29" s="348"/>
      <c r="D29" s="348"/>
      <c r="E29" s="349"/>
      <c r="F29" s="348"/>
      <c r="G29" s="350"/>
      <c r="H29" s="348"/>
      <c r="I29" s="348"/>
      <c r="J29" s="348"/>
    </row>
    <row r="30" spans="1:10" customHeight="1" ht="32.1">
      <c r="B30" s="348"/>
      <c r="C30" s="348"/>
      <c r="D30" s="348"/>
      <c r="E30" s="349"/>
      <c r="F30" s="348"/>
      <c r="G30" s="350"/>
      <c r="H30" s="348"/>
      <c r="I30" s="348"/>
      <c r="J30" s="348"/>
    </row>
    <row r="31" spans="1:10" customHeight="1" ht="32.1">
      <c r="B31" s="348"/>
      <c r="C31" s="348"/>
      <c r="D31" s="348"/>
      <c r="E31" s="349"/>
      <c r="F31" s="348"/>
      <c r="G31" s="350"/>
      <c r="H31" s="348"/>
      <c r="I31" s="348"/>
      <c r="J31" s="348"/>
    </row>
    <row r="32" spans="1:10" customHeight="1" ht="32.1">
      <c r="B32" s="348"/>
      <c r="C32" s="348"/>
      <c r="D32" s="348"/>
      <c r="E32" s="349"/>
      <c r="F32" s="348"/>
      <c r="G32" s="350"/>
      <c r="H32" s="348"/>
      <c r="I32" s="348"/>
      <c r="J32" s="348"/>
    </row>
    <row r="33" spans="1:10" customHeight="1" ht="32.1">
      <c r="B33" s="348"/>
      <c r="C33" s="348"/>
      <c r="D33" s="348"/>
      <c r="E33" s="349"/>
      <c r="F33" s="348"/>
      <c r="G33" s="350"/>
      <c r="H33" s="348"/>
      <c r="I33" s="348"/>
      <c r="J33" s="348"/>
    </row>
    <row r="34" spans="1:10" customHeight="1" ht="32.1">
      <c r="B34" s="348"/>
      <c r="C34" s="348"/>
      <c r="D34" s="348"/>
      <c r="E34" s="349"/>
      <c r="F34" s="348"/>
      <c r="G34" s="350"/>
      <c r="H34" s="348"/>
      <c r="I34" s="348"/>
      <c r="J34" s="348"/>
    </row>
    <row r="35" spans="1:10" customHeight="1" ht="32.1">
      <c r="B35" s="348"/>
      <c r="C35" s="348"/>
      <c r="D35" s="348"/>
      <c r="E35" s="349"/>
      <c r="F35" s="348"/>
      <c r="G35" s="350"/>
      <c r="H35" s="348"/>
      <c r="I35" s="348"/>
      <c r="J35" s="348"/>
    </row>
    <row r="36" spans="1:10" customHeight="1" ht="32.1">
      <c r="B36" s="348"/>
      <c r="C36" s="348"/>
      <c r="D36" s="348"/>
      <c r="E36" s="349"/>
      <c r="F36" s="348"/>
      <c r="G36" s="350"/>
      <c r="H36" s="348"/>
      <c r="I36" s="348"/>
      <c r="J36" s="348"/>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s>
  <conditionalFormatting sqref="B10">
    <cfRule type="cellIs" dxfId="0" priority="1" operator="equal">
      <formula>"AMBER"</formula>
    </cfRule>
  </conditionalFormatting>
  <conditionalFormatting sqref="B10">
    <cfRule type="cellIs" dxfId="1" priority="2" operator="equal">
      <formula>"RED"</formula>
    </cfRule>
  </conditionalFormatting>
  <conditionalFormatting sqref="B10">
    <cfRule type="cellIs" dxfId="2" priority="3" operator="equal">
      <formula>"GREEN"</formula>
    </cfRule>
  </conditionalFormatting>
  <conditionalFormatting sqref="B11">
    <cfRule type="cellIs" dxfId="0" priority="4" operator="equal">
      <formula>"AMBER"</formula>
    </cfRule>
  </conditionalFormatting>
  <conditionalFormatting sqref="B11">
    <cfRule type="cellIs" dxfId="1" priority="5" operator="equal">
      <formula>"RED"</formula>
    </cfRule>
  </conditionalFormatting>
  <conditionalFormatting sqref="B11">
    <cfRule type="cellIs" dxfId="2" priority="6" operator="equal">
      <formula>"GREEN"</formula>
    </cfRule>
  </conditionalFormatting>
  <conditionalFormatting sqref="B1">
    <cfRule type="cellIs" dxfId="0" priority="7" operator="equal">
      <formula>"AMBER"</formula>
    </cfRule>
  </conditionalFormatting>
  <conditionalFormatting sqref="B1">
    <cfRule type="cellIs" dxfId="1" priority="8" operator="equal">
      <formula>"RED"</formula>
    </cfRule>
  </conditionalFormatting>
  <conditionalFormatting sqref="B1">
    <cfRule type="cellIs" dxfId="2" priority="9" operator="equal">
      <formula>"GREEN"</formula>
    </cfRule>
  </conditionalFormatting>
  <conditionalFormatting sqref="B2">
    <cfRule type="cellIs" dxfId="0" priority="10" operator="equal">
      <formula>"AMBER"</formula>
    </cfRule>
  </conditionalFormatting>
  <conditionalFormatting sqref="B2">
    <cfRule type="cellIs" dxfId="1" priority="11" operator="equal">
      <formula>"RED"</formula>
    </cfRule>
  </conditionalFormatting>
  <conditionalFormatting sqref="B2">
    <cfRule type="cellIs" dxfId="2" priority="12" operator="equal">
      <formula>"GREEN"</formula>
    </cfRule>
  </conditionalFormatting>
  <conditionalFormatting sqref="B3">
    <cfRule type="cellIs" dxfId="0" priority="13" operator="equal">
      <formula>"AMBER"</formula>
    </cfRule>
  </conditionalFormatting>
  <conditionalFormatting sqref="B3">
    <cfRule type="cellIs" dxfId="1" priority="14" operator="equal">
      <formula>"RED"</formula>
    </cfRule>
  </conditionalFormatting>
  <conditionalFormatting sqref="B3">
    <cfRule type="cellIs" dxfId="2" priority="15" operator="equal">
      <formula>"GREEN"</formula>
    </cfRule>
  </conditionalFormatting>
  <conditionalFormatting sqref="B4">
    <cfRule type="cellIs" dxfId="0" priority="16" operator="equal">
      <formula>"AMBER"</formula>
    </cfRule>
  </conditionalFormatting>
  <conditionalFormatting sqref="B4">
    <cfRule type="cellIs" dxfId="1" priority="17" operator="equal">
      <formula>"RED"</formula>
    </cfRule>
  </conditionalFormatting>
  <conditionalFormatting sqref="B4">
    <cfRule type="cellIs" dxfId="2" priority="18" operator="equal">
      <formula>"GREEN"</formula>
    </cfRule>
  </conditionalFormatting>
  <conditionalFormatting sqref="B5">
    <cfRule type="cellIs" dxfId="0" priority="19" operator="equal">
      <formula>"AMBER"</formula>
    </cfRule>
  </conditionalFormatting>
  <conditionalFormatting sqref="B5">
    <cfRule type="cellIs" dxfId="1" priority="20" operator="equal">
      <formula>"RED"</formula>
    </cfRule>
  </conditionalFormatting>
  <conditionalFormatting sqref="B5">
    <cfRule type="cellIs" dxfId="2" priority="21" operator="equal">
      <formula>"GREEN"</formula>
    </cfRule>
  </conditionalFormatting>
  <conditionalFormatting sqref="B6">
    <cfRule type="cellIs" dxfId="0" priority="22" operator="equal">
      <formula>"AMBER"</formula>
    </cfRule>
  </conditionalFormatting>
  <conditionalFormatting sqref="B6">
    <cfRule type="cellIs" dxfId="1" priority="23" operator="equal">
      <formula>"RED"</formula>
    </cfRule>
  </conditionalFormatting>
  <conditionalFormatting sqref="B6">
    <cfRule type="cellIs" dxfId="2" priority="24" operator="equal">
      <formula>"GREEN"</formula>
    </cfRule>
  </conditionalFormatting>
  <conditionalFormatting sqref="B7">
    <cfRule type="cellIs" dxfId="0" priority="25" operator="equal">
      <formula>"AMBER"</formula>
    </cfRule>
  </conditionalFormatting>
  <conditionalFormatting sqref="B7">
    <cfRule type="cellIs" dxfId="1" priority="26" operator="equal">
      <formula>"RED"</formula>
    </cfRule>
  </conditionalFormatting>
  <conditionalFormatting sqref="B7">
    <cfRule type="cellIs" dxfId="2" priority="27" operator="equal">
      <formula>"GREEN"</formula>
    </cfRule>
  </conditionalFormatting>
  <conditionalFormatting sqref="B8">
    <cfRule type="cellIs" dxfId="0" priority="28" operator="equal">
      <formula>"AMBER"</formula>
    </cfRule>
  </conditionalFormatting>
  <conditionalFormatting sqref="B8">
    <cfRule type="cellIs" dxfId="1" priority="29" operator="equal">
      <formula>"RED"</formula>
    </cfRule>
  </conditionalFormatting>
  <conditionalFormatting sqref="B8">
    <cfRule type="cellIs" dxfId="2" priority="30" operator="equal">
      <formula>"GREEN"</formula>
    </cfRule>
  </conditionalFormatting>
  <conditionalFormatting sqref="B9">
    <cfRule type="cellIs" dxfId="0" priority="31" operator="equal">
      <formula>"AMBER"</formula>
    </cfRule>
  </conditionalFormatting>
  <conditionalFormatting sqref="B9">
    <cfRule type="cellIs" dxfId="1" priority="32" operator="equal">
      <formula>"RED"</formula>
    </cfRule>
  </conditionalFormatting>
  <conditionalFormatting sqref="B9">
    <cfRule type="cellIs" dxfId="2" priority="33" operator="equal">
      <formula>"GREEN"</formula>
    </cfRule>
  </conditionalFormatting>
  <conditionalFormatting sqref="C10">
    <cfRule type="cellIs" dxfId="0" priority="34" operator="equal">
      <formula>"AMBER"</formula>
    </cfRule>
  </conditionalFormatting>
  <conditionalFormatting sqref="C10">
    <cfRule type="cellIs" dxfId="1" priority="35" operator="equal">
      <formula>"RED"</formula>
    </cfRule>
  </conditionalFormatting>
  <conditionalFormatting sqref="C10">
    <cfRule type="cellIs" dxfId="2" priority="36" operator="equal">
      <formula>"GREEN"</formula>
    </cfRule>
  </conditionalFormatting>
  <conditionalFormatting sqref="C11">
    <cfRule type="cellIs" dxfId="0" priority="37" operator="equal">
      <formula>"AMBER"</formula>
    </cfRule>
  </conditionalFormatting>
  <conditionalFormatting sqref="C11">
    <cfRule type="cellIs" dxfId="1" priority="38" operator="equal">
      <formula>"RED"</formula>
    </cfRule>
  </conditionalFormatting>
  <conditionalFormatting sqref="C11">
    <cfRule type="cellIs" dxfId="2" priority="39" operator="equal">
      <formula>"GREEN"</formula>
    </cfRule>
  </conditionalFormatting>
  <conditionalFormatting sqref="D10">
    <cfRule type="cellIs" dxfId="0" priority="40" operator="equal">
      <formula>"AMBER"</formula>
    </cfRule>
  </conditionalFormatting>
  <conditionalFormatting sqref="D10">
    <cfRule type="cellIs" dxfId="1" priority="41" operator="equal">
      <formula>"RED"</formula>
    </cfRule>
  </conditionalFormatting>
  <conditionalFormatting sqref="D10">
    <cfRule type="cellIs" dxfId="2" priority="42" operator="equal">
      <formula>"GREEN"</formula>
    </cfRule>
  </conditionalFormatting>
  <conditionalFormatting sqref="D11">
    <cfRule type="cellIs" dxfId="0" priority="43" operator="equal">
      <formula>"AMBER"</formula>
    </cfRule>
  </conditionalFormatting>
  <conditionalFormatting sqref="D11">
    <cfRule type="cellIs" dxfId="1" priority="44" operator="equal">
      <formula>"RED"</formula>
    </cfRule>
  </conditionalFormatting>
  <conditionalFormatting sqref="D11">
    <cfRule type="cellIs" dxfId="2" priority="45" operator="equal">
      <formula>"GREEN"</formula>
    </cfRule>
  </conditionalFormatting>
  <conditionalFormatting sqref="D12">
    <cfRule type="cellIs" dxfId="0" priority="46" operator="equal">
      <formula>"AMBER"</formula>
    </cfRule>
  </conditionalFormatting>
  <conditionalFormatting sqref="D12">
    <cfRule type="cellIs" dxfId="1" priority="47" operator="equal">
      <formula>"RED"</formula>
    </cfRule>
  </conditionalFormatting>
  <conditionalFormatting sqref="D12">
    <cfRule type="cellIs" dxfId="2" priority="48" operator="equal">
      <formula>"GREEN"</formula>
    </cfRule>
  </conditionalFormatting>
  <conditionalFormatting sqref="D13">
    <cfRule type="cellIs" dxfId="0" priority="49" operator="equal">
      <formula>"AMBER"</formula>
    </cfRule>
  </conditionalFormatting>
  <conditionalFormatting sqref="D13">
    <cfRule type="cellIs" dxfId="1" priority="50" operator="equal">
      <formula>"RED"</formula>
    </cfRule>
  </conditionalFormatting>
  <conditionalFormatting sqref="D13">
    <cfRule type="cellIs" dxfId="2" priority="51" operator="equal">
      <formula>"GREEN"</formula>
    </cfRule>
  </conditionalFormatting>
  <conditionalFormatting sqref="D14">
    <cfRule type="cellIs" dxfId="0" priority="52" operator="equal">
      <formula>"AMBER"</formula>
    </cfRule>
  </conditionalFormatting>
  <conditionalFormatting sqref="D14">
    <cfRule type="cellIs" dxfId="1" priority="53" operator="equal">
      <formula>"RED"</formula>
    </cfRule>
  </conditionalFormatting>
  <conditionalFormatting sqref="D14">
    <cfRule type="cellIs" dxfId="2" priority="54" operator="equal">
      <formula>"GREEN"</formula>
    </cfRule>
  </conditionalFormatting>
  <conditionalFormatting sqref="E10">
    <cfRule type="cellIs" dxfId="0" priority="55" operator="equal">
      <formula>"AMBER"</formula>
    </cfRule>
  </conditionalFormatting>
  <conditionalFormatting sqref="E10">
    <cfRule type="cellIs" dxfId="1" priority="56" operator="equal">
      <formula>"RED"</formula>
    </cfRule>
  </conditionalFormatting>
  <conditionalFormatting sqref="E10">
    <cfRule type="cellIs" dxfId="2" priority="57" operator="equal">
      <formula>"GREEN"</formula>
    </cfRule>
  </conditionalFormatting>
  <conditionalFormatting sqref="E11">
    <cfRule type="cellIs" dxfId="0" priority="58" operator="equal">
      <formula>"AMBER"</formula>
    </cfRule>
  </conditionalFormatting>
  <conditionalFormatting sqref="E11">
    <cfRule type="cellIs" dxfId="1" priority="59" operator="equal">
      <formula>"RED"</formula>
    </cfRule>
  </conditionalFormatting>
  <conditionalFormatting sqref="E11">
    <cfRule type="cellIs" dxfId="2" priority="60" operator="equal">
      <formula>"GREEN"</formula>
    </cfRule>
  </conditionalFormatting>
  <conditionalFormatting sqref="E12">
    <cfRule type="cellIs" dxfId="0" priority="61" operator="equal">
      <formula>"AMBER"</formula>
    </cfRule>
  </conditionalFormatting>
  <conditionalFormatting sqref="E12">
    <cfRule type="cellIs" dxfId="1" priority="62" operator="equal">
      <formula>"RED"</formula>
    </cfRule>
  </conditionalFormatting>
  <conditionalFormatting sqref="E12">
    <cfRule type="cellIs" dxfId="2" priority="63" operator="equal">
      <formula>"GREEN"</formula>
    </cfRule>
  </conditionalFormatting>
  <conditionalFormatting sqref="E13">
    <cfRule type="cellIs" dxfId="0" priority="64" operator="equal">
      <formula>"AMBER"</formula>
    </cfRule>
  </conditionalFormatting>
  <conditionalFormatting sqref="E13">
    <cfRule type="cellIs" dxfId="1" priority="65" operator="equal">
      <formula>"RED"</formula>
    </cfRule>
  </conditionalFormatting>
  <conditionalFormatting sqref="E13">
    <cfRule type="cellIs" dxfId="2" priority="66" operator="equal">
      <formula>"GREEN"</formula>
    </cfRule>
  </conditionalFormatting>
  <conditionalFormatting sqref="E14">
    <cfRule type="cellIs" dxfId="0" priority="67" operator="equal">
      <formula>"AMBER"</formula>
    </cfRule>
  </conditionalFormatting>
  <conditionalFormatting sqref="E14">
    <cfRule type="cellIs" dxfId="1" priority="68" operator="equal">
      <formula>"RED"</formula>
    </cfRule>
  </conditionalFormatting>
  <conditionalFormatting sqref="E14">
    <cfRule type="cellIs" dxfId="2" priority="69" operator="equal">
      <formula>"GREEN"</formula>
    </cfRule>
  </conditionalFormatting>
  <dataValidations count="136">
    <dataValidation allowBlank="1" showDropDown="0" showInputMessage="1" showErrorMessage="1" promptTitle="Asset Ref" prompt="Unique identifier allocated by your project to identify this asset." sqref="B20"/>
    <dataValidation allowBlank="1" showDropDown="0" showInputMessage="1" showErrorMessage="1" promptTitle="Asset Ref" prompt="Unique identifier allocated by your project to identify this asset." sqref="B21"/>
    <dataValidation allowBlank="1" showDropDown="0" showInputMessage="1" showErrorMessage="1" promptTitle="Asset Ref" prompt="Unique identifier allocated by your project to identify this asset." sqref="B22"/>
    <dataValidation allowBlank="1" showDropDown="0" showInputMessage="1" showErrorMessage="1" promptTitle="Asset Ref" prompt="Unique identifier allocated by your project to identify this asset." sqref="B23"/>
    <dataValidation allowBlank="1" showDropDown="0" showInputMessage="1" showErrorMessage="1" promptTitle="Asset Ref" prompt="Unique identifier allocated by your project to identify this asset." sqref="B24"/>
    <dataValidation allowBlank="1" showDropDown="0" showInputMessage="1" showErrorMessage="1" promptTitle="Asset Ref" prompt="Unique identifier allocated by your project to identify this asset." sqref="B25"/>
    <dataValidation allowBlank="1" showDropDown="0" showInputMessage="1" showErrorMessage="1" promptTitle="Asset Ref" prompt="Unique identifier allocated by your project to identify this asset." sqref="B26"/>
    <dataValidation allowBlank="1" showDropDown="0" showInputMessage="1" showErrorMessage="1" promptTitle="Asset Ref" prompt="Unique identifier allocated by your project to identify this asset." sqref="B27"/>
    <dataValidation allowBlank="1" showDropDown="0" showInputMessage="1" showErrorMessage="1" promptTitle="Asset Ref" prompt="Unique identifier allocated by your project to identify this asset." sqref="B28"/>
    <dataValidation allowBlank="1" showDropDown="0" showInputMessage="1" showErrorMessage="1" promptTitle="Asset Ref" prompt="Unique identifier allocated by your project to identify this asset." sqref="B29"/>
    <dataValidation allowBlank="1" showDropDown="0" showInputMessage="1" showErrorMessage="1" promptTitle="Asset Ref" prompt="Unique identifier allocated by your project to identify this asset." sqref="B30"/>
    <dataValidation allowBlank="1" showDropDown="0" showInputMessage="1" showErrorMessage="1" promptTitle="Asset Ref" prompt="Unique identifier allocated by your project to identify this asset." sqref="B31"/>
    <dataValidation allowBlank="1" showDropDown="0" showInputMessage="1" showErrorMessage="1" promptTitle="Asset Ref" prompt="Unique identifier allocated by your project to identify this asset." sqref="B32"/>
    <dataValidation allowBlank="1" showDropDown="0" showInputMessage="1" showErrorMessage="1" promptTitle="Asset Ref" prompt="Unique identifier allocated by your project to identify this asset." sqref="B33"/>
    <dataValidation allowBlank="1" showDropDown="0" showInputMessage="1" showErrorMessage="1" promptTitle="Asset Ref" prompt="Unique identifier allocated by your project to identify this asset." sqref="B34"/>
    <dataValidation allowBlank="1" showDropDown="0" showInputMessage="1" showErrorMessage="1" promptTitle="Asset Ref" prompt="Unique identifier allocated by your project to identify this asset." sqref="B35"/>
    <dataValidation allowBlank="1" showDropDown="0" showInputMessage="1" showErrorMessage="1" promptTitle="Asset Ref" prompt="Unique identifier allocated by your project to identify this asset." sqref="B36"/>
    <dataValidation type="list" allowBlank="1" showDropDown="0" showInputMessage="1" showErrorMessage="1" promptTitle="Asset Type" prompt="Please select the type of asset from Hardware; Software; Document" sqref="C20">
      <formula1>AssetTypeItems</formula1>
    </dataValidation>
    <dataValidation type="list" allowBlank="1" showDropDown="0" showInputMessage="1" showErrorMessage="1" promptTitle="Asset Type" prompt="Please select the type of asset from Hardware; Software; Document" sqref="C21">
      <formula1>AssetTypeItems</formula1>
    </dataValidation>
    <dataValidation type="list" allowBlank="1" showDropDown="0" showInputMessage="1" showErrorMessage="1" promptTitle="Asset Type" prompt="Please select the type of asset from Hardware; Software; Document" sqref="C22">
      <formula1>AssetTypeItems</formula1>
    </dataValidation>
    <dataValidation type="list" allowBlank="1" showDropDown="0" showInputMessage="1" showErrorMessage="1" promptTitle="Asset Type" prompt="Please select the type of asset from Hardware; Software; Document" sqref="C23">
      <formula1>AssetTypeItems</formula1>
    </dataValidation>
    <dataValidation type="list" allowBlank="1" showDropDown="0" showInputMessage="1" showErrorMessage="1" promptTitle="Asset Type" prompt="Please select the type of asset from Hardware; Software; Document" sqref="C24">
      <formula1>AssetTypeItems</formula1>
    </dataValidation>
    <dataValidation type="list" allowBlank="1" showDropDown="0" showInputMessage="1" showErrorMessage="1" promptTitle="Asset Type" prompt="Please select the type of asset from Hardware; Software; Document" sqref="C25">
      <formula1>AssetTypeItems</formula1>
    </dataValidation>
    <dataValidation type="list" allowBlank="1" showDropDown="0" showInputMessage="1" showErrorMessage="1" promptTitle="Asset Type" prompt="Please select the type of asset from Hardware; Software; Document" sqref="C26">
      <formula1>AssetTypeItems</formula1>
    </dataValidation>
    <dataValidation type="list" allowBlank="1" showDropDown="0" showInputMessage="1" showErrorMessage="1" promptTitle="Asset Type" prompt="Please select the type of asset from Hardware; Software; Document" sqref="C27">
      <formula1>AssetTypeItems</formula1>
    </dataValidation>
    <dataValidation type="list" allowBlank="1" showDropDown="0" showInputMessage="1" showErrorMessage="1" promptTitle="Asset Type" prompt="Please select the type of asset from Hardware; Software; Document" sqref="C28">
      <formula1>AssetTypeItems</formula1>
    </dataValidation>
    <dataValidation type="list" allowBlank="1" showDropDown="0" showInputMessage="1" showErrorMessage="1" promptTitle="Asset Type" prompt="Please select the type of asset from Hardware; Software; Document" sqref="C29">
      <formula1>AssetTypeItems</formula1>
    </dataValidation>
    <dataValidation type="list" allowBlank="1" showDropDown="0" showInputMessage="1" showErrorMessage="1" promptTitle="Asset Type" prompt="Please select the type of asset from Hardware; Software; Document" sqref="C30">
      <formula1>AssetTypeItems</formula1>
    </dataValidation>
    <dataValidation type="list" allowBlank="1" showDropDown="0" showInputMessage="1" showErrorMessage="1" promptTitle="Asset Type" prompt="Please select the type of asset from Hardware; Software; Document" sqref="C31">
      <formula1>AssetTypeItems</formula1>
    </dataValidation>
    <dataValidation type="list" allowBlank="1" showDropDown="0" showInputMessage="1" showErrorMessage="1" promptTitle="Asset Type" prompt="Please select the type of asset from Hardware; Software; Document" sqref="C32">
      <formula1>AssetTypeItems</formula1>
    </dataValidation>
    <dataValidation type="list" allowBlank="1" showDropDown="0" showInputMessage="1" showErrorMessage="1" promptTitle="Asset Type" prompt="Please select the type of asset from Hardware; Software; Document" sqref="C33">
      <formula1>AssetTypeItems</formula1>
    </dataValidation>
    <dataValidation type="list" allowBlank="1" showDropDown="0" showInputMessage="1" showErrorMessage="1" promptTitle="Asset Type" prompt="Please select the type of asset from Hardware; Software; Document" sqref="C34">
      <formula1>AssetTypeItems</formula1>
    </dataValidation>
    <dataValidation type="list" allowBlank="1" showDropDown="0" showInputMessage="1" showErrorMessage="1" promptTitle="Asset Type" prompt="Please select the type of asset from Hardware; Software; Document" sqref="C35">
      <formula1>AssetTypeItems</formula1>
    </dataValidation>
    <dataValidation type="list" allowBlank="1" showDropDown="0" showInputMessage="1" showErrorMessage="1" promptTitle="Asset Type" prompt="Please select the type of asset from Hardware; Software; Document" sqref="C36">
      <formula1>AssetTypeItems</formula1>
    </dataValidation>
    <dataValidation allowBlank="1" showDropDown="0" showInputMessage="1" showErrorMessage="1" promptTitle="Version Number" prompt="Where appropriate, such as with software, enter the version number of the asset." sqref="E20"/>
    <dataValidation allowBlank="1" showDropDown="0" showInputMessage="1" showErrorMessage="1" promptTitle="Version Number" prompt="Where appropriate, such as with software, enter the version number of the asset." sqref="E21"/>
    <dataValidation allowBlank="1" showDropDown="0" showInputMessage="1" showErrorMessage="1" promptTitle="Version Number" prompt="Where appropriate, such as with software, enter the version number of the asset." sqref="E22"/>
    <dataValidation allowBlank="1" showDropDown="0" showInputMessage="1" showErrorMessage="1" promptTitle="Version Number" prompt="Where appropriate, such as with software, enter the version number of the asset." sqref="E23"/>
    <dataValidation allowBlank="1" showDropDown="0" showInputMessage="1" showErrorMessage="1" promptTitle="Version Number" prompt="Where appropriate, such as with software, enter the version number of the asset." sqref="E24"/>
    <dataValidation allowBlank="1" showDropDown="0" showInputMessage="1" showErrorMessage="1" promptTitle="Version Number" prompt="Where appropriate, such as with software, enter the version number of the asset." sqref="E25"/>
    <dataValidation allowBlank="1" showDropDown="0" showInputMessage="1" showErrorMessage="1" promptTitle="Version Number" prompt="Where appropriate, such as with software, enter the version number of the asset." sqref="E26"/>
    <dataValidation allowBlank="1" showDropDown="0" showInputMessage="1" showErrorMessage="1" promptTitle="Version Number" prompt="Where appropriate, such as with software, enter the version number of the asset." sqref="E27"/>
    <dataValidation allowBlank="1" showDropDown="0" showInputMessage="1" showErrorMessage="1" promptTitle="Version Number" prompt="Where appropriate, such as with software, enter the version number of the asset." sqref="E28"/>
    <dataValidation allowBlank="1" showDropDown="0" showInputMessage="1" showErrorMessage="1" promptTitle="Version Number" prompt="Where appropriate, such as with software, enter the version number of the asset." sqref="E29"/>
    <dataValidation allowBlank="1" showDropDown="0" showInputMessage="1" showErrorMessage="1" promptTitle="Version Number" prompt="Where appropriate, such as with software, enter the version number of the asset." sqref="E30"/>
    <dataValidation allowBlank="1" showDropDown="0" showInputMessage="1" showErrorMessage="1" promptTitle="Version Number" prompt="Where appropriate, such as with software, enter the version number of the asset." sqref="E31"/>
    <dataValidation allowBlank="1" showDropDown="0" showInputMessage="1" showErrorMessage="1" promptTitle="Version Number" prompt="Where appropriate, such as with software, enter the version number of the asset." sqref="E32"/>
    <dataValidation allowBlank="1" showDropDown="0" showInputMessage="1" showErrorMessage="1" promptTitle="Version Number" prompt="Where appropriate, such as with software, enter the version number of the asset." sqref="E33"/>
    <dataValidation allowBlank="1" showDropDown="0" showInputMessage="1" showErrorMessage="1" promptTitle="Version Number" prompt="Where appropriate, such as with software, enter the version number of the asset." sqref="E34"/>
    <dataValidation allowBlank="1" showDropDown="0" showInputMessage="1" showErrorMessage="1" promptTitle="Version Number" prompt="Where appropriate, such as with software, enter the version number of the asset." sqref="E35"/>
    <dataValidation allowBlank="1" showDropDown="0" showInputMessage="1" showErrorMessage="1" promptTitle="Version Number" prompt="Where appropriate, such as with software, enter the version number of the asset." sqref="E36"/>
    <dataValidation allowBlank="1" showDropDown="0" showInputMessage="1" showErrorMessage="1" promptTitle="Owner of the Asset" prompt="This is likely to be the lead agent on the project." sqref="F20"/>
    <dataValidation allowBlank="1" showDropDown="0" showInputMessage="1" showErrorMessage="1" promptTitle="Owner of the Asset" prompt="This is likely to be the lead agent on the project." sqref="F21"/>
    <dataValidation allowBlank="1" showDropDown="0" showInputMessage="1" showErrorMessage="1" promptTitle="Owner of the Asset" prompt="This is likely to be the lead agent on the project." sqref="F22"/>
    <dataValidation allowBlank="1" showDropDown="0" showInputMessage="1" showErrorMessage="1" promptTitle="Owner of the Asset" prompt="This is likely to be the lead agent on the project." sqref="F23"/>
    <dataValidation allowBlank="1" showDropDown="0" showInputMessage="1" showErrorMessage="1" promptTitle="Owner of the Asset" prompt="This is likely to be the lead agent on the project." sqref="F24"/>
    <dataValidation allowBlank="1" showDropDown="0" showInputMessage="1" showErrorMessage="1" promptTitle="Owner of the Asset" prompt="This is likely to be the lead agent on the project." sqref="F25"/>
    <dataValidation allowBlank="1" showDropDown="0" showInputMessage="1" showErrorMessage="1" promptTitle="Owner of the Asset" prompt="This is likely to be the lead agent on the project." sqref="F26"/>
    <dataValidation allowBlank="1" showDropDown="0" showInputMessage="1" showErrorMessage="1" promptTitle="Owner of the Asset" prompt="This is likely to be the lead agent on the project." sqref="F27"/>
    <dataValidation allowBlank="1" showDropDown="0" showInputMessage="1" showErrorMessage="1" promptTitle="Owner of the Asset" prompt="This is likely to be the lead agent on the project." sqref="F28"/>
    <dataValidation allowBlank="1" showDropDown="0" showInputMessage="1" showErrorMessage="1" promptTitle="Owner of the Asset" prompt="This is likely to be the lead agent on the project." sqref="F29"/>
    <dataValidation allowBlank="1" showDropDown="0" showInputMessage="1" showErrorMessage="1" promptTitle="Owner of the Asset" prompt="This is likely to be the lead agent on the project." sqref="F30"/>
    <dataValidation allowBlank="1" showDropDown="0" showInputMessage="1" showErrorMessage="1" promptTitle="Owner of the Asset" prompt="This is likely to be the lead agent on the project." sqref="F31"/>
    <dataValidation allowBlank="1" showDropDown="0" showInputMessage="1" showErrorMessage="1" promptTitle="Owner of the Asset" prompt="This is likely to be the lead agent on the project." sqref="F32"/>
    <dataValidation allowBlank="1" showDropDown="0" showInputMessage="1" showErrorMessage="1" promptTitle="Owner of the Asset" prompt="This is likely to be the lead agent on the project." sqref="F33"/>
    <dataValidation allowBlank="1" showDropDown="0" showInputMessage="1" showErrorMessage="1" promptTitle="Owner of the Asset" prompt="This is likely to be the lead agent on the project." sqref="F34"/>
    <dataValidation allowBlank="1" showDropDown="0" showInputMessage="1" showErrorMessage="1" promptTitle="Owner of the Asset" prompt="This is likely to be the lead agent on the project." sqref="F35"/>
    <dataValidation allowBlank="1" showDropDown="0" showInputMessage="1" showErrorMessage="1" promptTitle="Owner of the Asset" prompt="This is likely to be the lead agent on the project." sqref="F36"/>
    <dataValidation allowBlank="1" showDropDown="0" showInputMessage="1" showErrorMessage="1" promptTitle="Value of Asset" prompt="For software, cost to develop via NeCTAR EIF AND Co-Investment. For hardware, cost of asset." sqref="G20"/>
    <dataValidation allowBlank="1" showDropDown="0" showInputMessage="1" showErrorMessage="1" promptTitle="Value of Asset" prompt="For software, cost to develop via NeCTAR EIF AND Co-Investment. For hardware, cost of asset." sqref="G21"/>
    <dataValidation allowBlank="1" showDropDown="0" showInputMessage="1" showErrorMessage="1" promptTitle="Value of Asset" prompt="For software, cost to develop via NeCTAR EIF AND Co-Investment. For hardware, cost of asset." sqref="G22"/>
    <dataValidation allowBlank="1" showDropDown="0" showInputMessage="1" showErrorMessage="1" promptTitle="Value of Asset" prompt="For software, cost to develop via NeCTAR EIF AND Co-Investment. For hardware, cost of asset." sqref="G23"/>
    <dataValidation allowBlank="1" showDropDown="0" showInputMessage="1" showErrorMessage="1" promptTitle="Value of Asset" prompt="For software, cost to develop via NeCTAR EIF AND Co-Investment. For hardware, cost of asset." sqref="G24"/>
    <dataValidation allowBlank="1" showDropDown="0" showInputMessage="1" showErrorMessage="1" promptTitle="Value of Asset" prompt="For software, cost to develop via NeCTAR EIF AND Co-Investment. For hardware, cost of asset." sqref="G25"/>
    <dataValidation allowBlank="1" showDropDown="0" showInputMessage="1" showErrorMessage="1" promptTitle="Value of Asset" prompt="For software, cost to develop via NeCTAR EIF AND Co-Investment. For hardware, cost of asset." sqref="G26"/>
    <dataValidation allowBlank="1" showDropDown="0" showInputMessage="1" showErrorMessage="1" promptTitle="Value of Asset" prompt="For software, cost to develop via NeCTAR EIF AND Co-Investment. For hardware, cost of asset." sqref="G27"/>
    <dataValidation allowBlank="1" showDropDown="0" showInputMessage="1" showErrorMessage="1" promptTitle="Value of Asset" prompt="For software, cost to develop via NeCTAR EIF AND Co-Investment. For hardware, cost of asset." sqref="G28"/>
    <dataValidation allowBlank="1" showDropDown="0" showInputMessage="1" showErrorMessage="1" promptTitle="Value of Asset" prompt="For software, cost to develop via NeCTAR EIF AND Co-Investment. For hardware, cost of asset." sqref="G29"/>
    <dataValidation allowBlank="1" showDropDown="0" showInputMessage="1" showErrorMessage="1" promptTitle="Value of Asset" prompt="For software, cost to develop via NeCTAR EIF AND Co-Investment. For hardware, cost of asset." sqref="G30"/>
    <dataValidation allowBlank="1" showDropDown="0" showInputMessage="1" showErrorMessage="1" promptTitle="Value of Asset" prompt="For software, cost to develop via NeCTAR EIF AND Co-Investment. For hardware, cost of asset." sqref="G31"/>
    <dataValidation allowBlank="1" showDropDown="0" showInputMessage="1" showErrorMessage="1" promptTitle="Value of Asset" prompt="For software, cost to develop via NeCTAR EIF AND Co-Investment. For hardware, cost of asset." sqref="G32"/>
    <dataValidation allowBlank="1" showDropDown="0" showInputMessage="1" showErrorMessage="1" promptTitle="Value of Asset" prompt="For software, cost to develop via NeCTAR EIF AND Co-Investment. For hardware, cost of asset." sqref="G33"/>
    <dataValidation allowBlank="1" showDropDown="0" showInputMessage="1" showErrorMessage="1" promptTitle="Value of Asset" prompt="For software, cost to develop via NeCTAR EIF AND Co-Investment. For hardware, cost of asset." sqref="G34"/>
    <dataValidation allowBlank="1" showDropDown="0" showInputMessage="1" showErrorMessage="1" promptTitle="Value of Asset" prompt="For software, cost to develop via NeCTAR EIF AND Co-Investment. For hardware, cost of asset." sqref="G35"/>
    <dataValidation allowBlank="1" showDropDown="0" showInputMessage="1" showErrorMessage="1" promptTitle="Value of Asset" prompt="For software, cost to develop via NeCTAR EIF AND Co-Investment. For hardware, cost of asset." sqref="G36"/>
    <dataValidation allowBlank="1" showDropDown="0" showInputMessage="1" showErrorMessage="1" promptTitle="Location of Asset" prompt="For software, this may be a software repository/url. For hardware,the physical location (mailing address.)" sqref="H20"/>
    <dataValidation allowBlank="1" showDropDown="0" showInputMessage="1" showErrorMessage="1" promptTitle="Location of Asset" prompt="For software, this may be a software repository/url. For hardware,the physical location (mailing address.)" sqref="H21"/>
    <dataValidation allowBlank="1" showDropDown="0" showInputMessage="1" showErrorMessage="1" promptTitle="Location of Asset" prompt="For software, this may be a software repository/url. For hardware,the physical location (mailing address.)" sqref="H22"/>
    <dataValidation allowBlank="1" showDropDown="0" showInputMessage="1" showErrorMessage="1" promptTitle="Location of Asset" prompt="For software, this may be a software repository/url. For hardware,the physical location (mailing address.)" sqref="H23"/>
    <dataValidation allowBlank="1" showDropDown="0" showInputMessage="1" showErrorMessage="1" promptTitle="Location of Asset" prompt="For software, this may be a software repository/url. For hardware,the physical location (mailing address.)" sqref="H24"/>
    <dataValidation allowBlank="1" showDropDown="0" showInputMessage="1" showErrorMessage="1" promptTitle="Location of Asset" prompt="For software, this may be a software repository/url. For hardware,the physical location (mailing address.)" sqref="H25"/>
    <dataValidation allowBlank="1" showDropDown="0" showInputMessage="1" showErrorMessage="1" promptTitle="Location of Asset" prompt="For software, this may be a software repository/url. For hardware,the physical location (mailing address.)" sqref="H26"/>
    <dataValidation allowBlank="1" showDropDown="0" showInputMessage="1" showErrorMessage="1" promptTitle="Location of Asset" prompt="For software, this may be a software repository/url. For hardware,the physical location (mailing address.)" sqref="H27"/>
    <dataValidation allowBlank="1" showDropDown="0" showInputMessage="1" showErrorMessage="1" promptTitle="Location of Asset" prompt="For software, this may be a software repository/url. For hardware,the physical location (mailing address.)" sqref="H28"/>
    <dataValidation allowBlank="1" showDropDown="0" showInputMessage="1" showErrorMessage="1" promptTitle="Location of Asset" prompt="For software, this may be a software repository/url. For hardware,the physical location (mailing address.)" sqref="H29"/>
    <dataValidation allowBlank="1" showDropDown="0" showInputMessage="1" showErrorMessage="1" promptTitle="Location of Asset" prompt="For software, this may be a software repository/url. For hardware,the physical location (mailing address.)" sqref="H30"/>
    <dataValidation allowBlank="1" showDropDown="0" showInputMessage="1" showErrorMessage="1" promptTitle="Location of Asset" prompt="For software, this may be a software repository/url. For hardware,the physical location (mailing address.)" sqref="H31"/>
    <dataValidation allowBlank="1" showDropDown="0" showInputMessage="1" showErrorMessage="1" promptTitle="Location of Asset" prompt="For software, this may be a software repository/url. For hardware,the physical location (mailing address.)" sqref="H32"/>
    <dataValidation allowBlank="1" showDropDown="0" showInputMessage="1" showErrorMessage="1" promptTitle="Location of Asset" prompt="For software, this may be a software repository/url. For hardware,the physical location (mailing address.)" sqref="H33"/>
    <dataValidation allowBlank="1" showDropDown="0" showInputMessage="1" showErrorMessage="1" promptTitle="Location of Asset" prompt="For software, this may be a software repository/url. For hardware,the physical location (mailing address.)" sqref="H34"/>
    <dataValidation allowBlank="1" showDropDown="0" showInputMessage="1" showErrorMessage="1" promptTitle="Location of Asset" prompt="For software, this may be a software repository/url. For hardware,the physical location (mailing address.)" sqref="H35"/>
    <dataValidation allowBlank="1" showDropDown="0" showInputMessage="1" showErrorMessage="1" promptTitle="Location of Asset" prompt="For software, this may be a software repository/url. For hardware,the physical location (mailing address.)" sqref="H36"/>
    <dataValidation allowBlank="1" showDropDown="0" showInputMessage="1" showErrorMessage="1" promptTitle="Local Asset Tag" prompt="Where allocated." sqref="I20"/>
    <dataValidation allowBlank="1" showDropDown="0" showInputMessage="1" showErrorMessage="1" promptTitle="Local Asset Tag" prompt="Where allocated." sqref="I21"/>
    <dataValidation allowBlank="1" showDropDown="0" showInputMessage="1" showErrorMessage="1" promptTitle="Local Asset Tag" prompt="Where allocated." sqref="I22"/>
    <dataValidation allowBlank="1" showDropDown="0" showInputMessage="1" showErrorMessage="1" promptTitle="Local Asset Tag" prompt="Where allocated." sqref="I23"/>
    <dataValidation allowBlank="1" showDropDown="0" showInputMessage="1" showErrorMessage="1" promptTitle="Local Asset Tag" prompt="Where allocated." sqref="I24"/>
    <dataValidation allowBlank="1" showDropDown="0" showInputMessage="1" showErrorMessage="1" promptTitle="Local Asset Tag" prompt="Where allocated." sqref="I25"/>
    <dataValidation allowBlank="1" showDropDown="0" showInputMessage="1" showErrorMessage="1" promptTitle="Local Asset Tag" prompt="Where allocated." sqref="I26"/>
    <dataValidation allowBlank="1" showDropDown="0" showInputMessage="1" showErrorMessage="1" promptTitle="Local Asset Tag" prompt="Where allocated." sqref="I27"/>
    <dataValidation allowBlank="1" showDropDown="0" showInputMessage="1" showErrorMessage="1" promptTitle="Local Asset Tag" prompt="Where allocated." sqref="I28"/>
    <dataValidation allowBlank="1" showDropDown="0" showInputMessage="1" showErrorMessage="1" promptTitle="Local Asset Tag" prompt="Where allocated." sqref="I29"/>
    <dataValidation allowBlank="1" showDropDown="0" showInputMessage="1" showErrorMessage="1" promptTitle="Local Asset Tag" prompt="Where allocated." sqref="I30"/>
    <dataValidation allowBlank="1" showDropDown="0" showInputMessage="1" showErrorMessage="1" promptTitle="Local Asset Tag" prompt="Where allocated." sqref="I31"/>
    <dataValidation allowBlank="1" showDropDown="0" showInputMessage="1" showErrorMessage="1" promptTitle="Local Asset Tag" prompt="Where allocated." sqref="I32"/>
    <dataValidation allowBlank="1" showDropDown="0" showInputMessage="1" showErrorMessage="1" promptTitle="Local Asset Tag" prompt="Where allocated." sqref="I33"/>
    <dataValidation allowBlank="1" showDropDown="0" showInputMessage="1" showErrorMessage="1" promptTitle="Local Asset Tag" prompt="Where allocated." sqref="I34"/>
    <dataValidation allowBlank="1" showDropDown="0" showInputMessage="1" showErrorMessage="1" promptTitle="Local Asset Tag" prompt="Where allocated." sqref="I35"/>
    <dataValidation allowBlank="1" showDropDown="0" showInputMessage="1" showErrorMessage="1" promptTitle="Local Asset Tag" prompt="Where allocated." sqref="I36"/>
    <dataValidation type="list" allowBlank="1" showDropDown="0" showInputMessage="1" showErrorMessage="1" promptTitle="Current Status of Asset" prompt="Please select an option; In Pilot; In Production; Out of Service." sqref="J20">
      <formula1>StatusItems</formula1>
    </dataValidation>
    <dataValidation type="list" allowBlank="1" showDropDown="0" showInputMessage="1" showErrorMessage="1" promptTitle="Current Status of Asset" prompt="Please select an option; In Pilot; In Production; Out of Service." sqref="J21">
      <formula1>StatusItems</formula1>
    </dataValidation>
    <dataValidation type="list" allowBlank="1" showDropDown="0" showInputMessage="1" showErrorMessage="1" promptTitle="Current Status of Asset" prompt="Please select an option; In Pilot; In Production; Out of Service." sqref="J22">
      <formula1>StatusItems</formula1>
    </dataValidation>
    <dataValidation type="list" allowBlank="1" showDropDown="0" showInputMessage="1" showErrorMessage="1" promptTitle="Current Status of Asset" prompt="Please select an option; In Pilot; In Production; Out of Service." sqref="J23">
      <formula1>StatusItems</formula1>
    </dataValidation>
    <dataValidation type="list" allowBlank="1" showDropDown="0" showInputMessage="1" showErrorMessage="1" promptTitle="Current Status of Asset" prompt="Please select an option; In Pilot; In Production; Out of Service." sqref="J24">
      <formula1>StatusItems</formula1>
    </dataValidation>
    <dataValidation type="list" allowBlank="1" showDropDown="0" showInputMessage="1" showErrorMessage="1" promptTitle="Current Status of Asset" prompt="Please select an option; In Pilot; In Production; Out of Service." sqref="J25">
      <formula1>StatusItems</formula1>
    </dataValidation>
    <dataValidation type="list" allowBlank="1" showDropDown="0" showInputMessage="1" showErrorMessage="1" promptTitle="Current Status of Asset" prompt="Please select an option; In Pilot; In Production; Out of Service." sqref="J26">
      <formula1>StatusItems</formula1>
    </dataValidation>
    <dataValidation type="list" allowBlank="1" showDropDown="0" showInputMessage="1" showErrorMessage="1" promptTitle="Current Status of Asset" prompt="Please select an option; In Pilot; In Production; Out of Service." sqref="J27">
      <formula1>StatusItems</formula1>
    </dataValidation>
    <dataValidation type="list" allowBlank="1" showDropDown="0" showInputMessage="1" showErrorMessage="1" promptTitle="Current Status of Asset" prompt="Please select an option; In Pilot; In Production; Out of Service." sqref="J28">
      <formula1>StatusItems</formula1>
    </dataValidation>
    <dataValidation type="list" allowBlank="1" showDropDown="0" showInputMessage="1" showErrorMessage="1" promptTitle="Current Status of Asset" prompt="Please select an option; In Pilot; In Production; Out of Service." sqref="J29">
      <formula1>StatusItems</formula1>
    </dataValidation>
    <dataValidation type="list" allowBlank="1" showDropDown="0" showInputMessage="1" showErrorMessage="1" promptTitle="Current Status of Asset" prompt="Please select an option; In Pilot; In Production; Out of Service." sqref="J30">
      <formula1>StatusItems</formula1>
    </dataValidation>
    <dataValidation type="list" allowBlank="1" showDropDown="0" showInputMessage="1" showErrorMessage="1" promptTitle="Current Status of Asset" prompt="Please select an option; In Pilot; In Production; Out of Service." sqref="J31">
      <formula1>StatusItems</formula1>
    </dataValidation>
    <dataValidation type="list" allowBlank="1" showDropDown="0" showInputMessage="1" showErrorMessage="1" promptTitle="Current Status of Asset" prompt="Please select an option; In Pilot; In Production; Out of Service." sqref="J32">
      <formula1>StatusItems</formula1>
    </dataValidation>
    <dataValidation type="list" allowBlank="1" showDropDown="0" showInputMessage="1" showErrorMessage="1" promptTitle="Current Status of Asset" prompt="Please select an option; In Pilot; In Production; Out of Service." sqref="J33">
      <formula1>StatusItems</formula1>
    </dataValidation>
    <dataValidation type="list" allowBlank="1" showDropDown="0" showInputMessage="1" showErrorMessage="1" promptTitle="Current Status of Asset" prompt="Please select an option; In Pilot; In Production; Out of Service." sqref="J34">
      <formula1>StatusItems</formula1>
    </dataValidation>
    <dataValidation type="list" allowBlank="1" showDropDown="0" showInputMessage="1" showErrorMessage="1" promptTitle="Current Status of Asset" prompt="Please select an option; In Pilot; In Production; Out of Service." sqref="J35">
      <formula1>StatusItems</formula1>
    </dataValidation>
    <dataValidation type="list" allowBlank="1" showDropDown="0" showInputMessage="1" showErrorMessage="1" promptTitle="Current Status of Asset" prompt="Please select an option; In Pilot; In Production; Out of Service." sqref="J36">
      <formula1>StatusItems</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 right="0.7" top="0.75" bottom="0.75" header="0.3" footer="0.3"/>
  <pageSetup paperSize="9" orientation="landscape" scale="87" fitToHeight="0"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I13" sqref="I13"/>
    </sheetView>
  </sheetViews>
  <sheetFormatPr defaultRowHeight="14.4" defaultColWidth="8.85546875" outlineLevelRow="0" outlineLevelCol="0"/>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tabColor rgb="FFCCFFCC"/>
    <outlinePr summaryBelow="1" summaryRight="1"/>
  </sheetPr>
  <dimension ref="A1:WVW57"/>
  <sheetViews>
    <sheetView tabSelected="0" workbookViewId="0" showGridLines="false" showRowColHeaders="1">
      <selection activeCell="K37" sqref="K37"/>
    </sheetView>
  </sheetViews>
  <sheetFormatPr defaultRowHeight="14.4" defaultColWidth="8.85546875" outlineLevelRow="0" outlineLevelCol="0"/>
  <cols>
    <col min="1" max="1" width="8.42578125" customWidth="true" style="354"/>
    <col min="2" max="2" width="15.85546875" customWidth="true" style="354"/>
    <col min="3" max="3" width="17.7109375" customWidth="true" style="354"/>
    <col min="4" max="4" width="14.28515625" customWidth="true" style="354"/>
    <col min="5" max="5" width="13" customWidth="true" style="354"/>
    <col min="6" max="6" width="14" customWidth="true" style="354"/>
    <col min="7" max="7" width="14" customWidth="true" style="354"/>
    <col min="8" max="8" width="14" customWidth="true" style="354"/>
    <col min="9" max="9" width="14.42578125" customWidth="true" style="354"/>
    <col min="10" max="10" width="17.7109375" customWidth="true" style="354"/>
    <col min="11" max="11" width="16.28515625" customWidth="true" style="354"/>
    <col min="12" max="12" width="14" customWidth="true" style="354"/>
    <col min="13" max="13" width="17" customWidth="true" style="354"/>
    <col min="14" max="14" width="14.42578125" hidden="true" customWidth="true" style="354"/>
    <col min="15" max="15" width="9.140625" hidden="true" customWidth="true" style="354"/>
    <col min="16" max="16" width="18" hidden="true" customWidth="true" style="354"/>
    <col min="17" max="17" width="16" hidden="true" customWidth="true" style="354"/>
    <col min="18" max="18" width="9.140625" hidden="true" customWidth="true" style="354"/>
    <col min="19" max="19" width="34.42578125" hidden="true" customWidth="true" style="354"/>
    <col min="20" max="20" width="23.28515625" hidden="true" customWidth="true" style="354"/>
    <col min="21" max="21" width="16.7109375" customWidth="true" style="354"/>
    <col min="22" max="22" width="8.85546875" style="354"/>
    <col min="23" max="23" width="8.85546875" style="354"/>
    <col min="24" max="24" width="8.85546875" style="354"/>
    <col min="25" max="25" width="8.85546875" style="354"/>
    <col min="26" max="26" width="8.85546875" style="354"/>
    <col min="27" max="27" width="8.85546875" style="354"/>
    <col min="28" max="28" width="8.85546875" style="354"/>
    <col min="29" max="29" width="8.85546875" style="354"/>
    <col min="30" max="30" width="8.85546875" style="354"/>
    <col min="31" max="31" width="8.85546875" style="354"/>
    <col min="32" max="32" width="8.85546875" style="354"/>
    <col min="33" max="33" width="8.85546875" style="354"/>
    <col min="34" max="34" width="8.85546875" style="354"/>
    <col min="35" max="35" width="8.85546875" style="354"/>
    <col min="36" max="36" width="8.85546875" style="354"/>
    <col min="37" max="37" width="8.85546875" style="354"/>
    <col min="38" max="38" width="8.85546875" style="354"/>
    <col min="39" max="39" width="8.85546875" style="354"/>
    <col min="40" max="40" width="8.85546875" style="354"/>
    <col min="41" max="41" width="8.85546875" style="354"/>
    <col min="42" max="42" width="8.85546875" style="354"/>
    <col min="43" max="43" width="8.85546875" style="354"/>
    <col min="44" max="44" width="8.85546875" style="354"/>
    <col min="45" max="45" width="8.85546875" style="354"/>
    <col min="46" max="46" width="8.85546875" style="354"/>
    <col min="47" max="47" width="8.85546875" style="354"/>
    <col min="48" max="48" width="8.85546875" style="354"/>
    <col min="49" max="49" width="8.85546875" style="354"/>
    <col min="50" max="50" width="8.85546875" style="354"/>
    <col min="51" max="51" width="8.85546875" style="354"/>
    <col min="52" max="52" width="8.85546875" style="354"/>
    <col min="53" max="53" width="8.85546875" style="354"/>
    <col min="54" max="54" width="8.85546875" style="354"/>
    <col min="55" max="55" width="8.85546875" style="354"/>
    <col min="56" max="56" width="8.85546875" style="354"/>
    <col min="57" max="57" width="8.85546875" style="354"/>
    <col min="58" max="58" width="8.85546875" style="354"/>
    <col min="59" max="59" width="8.85546875" style="354"/>
    <col min="60" max="60" width="8.85546875" style="354"/>
    <col min="61" max="61" width="8.85546875" style="354"/>
    <col min="62" max="62" width="8.85546875" style="354"/>
    <col min="63" max="63" width="8.85546875" style="354"/>
    <col min="64" max="64" width="8.85546875" style="354"/>
    <col min="65" max="65" width="8.85546875" style="354"/>
    <col min="66" max="66" width="8.85546875" style="354"/>
    <col min="67" max="67" width="8.85546875" style="354"/>
    <col min="68" max="68" width="8.85546875" style="354"/>
    <col min="69" max="69" width="8.85546875" style="354"/>
    <col min="70" max="70" width="8.85546875" style="354"/>
    <col min="71" max="71" width="8.85546875" style="354"/>
    <col min="72" max="72" width="8.85546875" style="354"/>
    <col min="73" max="73" width="8.85546875" style="354"/>
    <col min="74" max="74" width="8.85546875" style="354"/>
    <col min="75" max="75" width="8.85546875" style="354"/>
    <col min="76" max="76" width="8.85546875" style="354"/>
    <col min="77" max="77" width="8.85546875" style="354"/>
    <col min="78" max="78" width="8.85546875" style="354"/>
    <col min="79" max="79" width="8.85546875" style="354"/>
    <col min="80" max="80" width="8.85546875" style="354"/>
    <col min="81" max="81" width="8.85546875" style="354"/>
    <col min="82" max="82" width="8.85546875" style="354"/>
    <col min="83" max="83" width="8.85546875" style="354"/>
    <col min="84" max="84" width="8.85546875" style="354"/>
    <col min="85" max="85" width="8.85546875" style="354"/>
    <col min="86" max="86" width="8.85546875" style="354"/>
    <col min="87" max="87" width="8.85546875" style="354"/>
    <col min="88" max="88" width="8.85546875" style="354"/>
    <col min="89" max="89" width="8.85546875" style="354"/>
    <col min="90" max="90" width="8.85546875" style="354"/>
    <col min="91" max="91" width="8.85546875" style="354"/>
    <col min="92" max="92" width="8.85546875" style="354"/>
    <col min="93" max="93" width="8.85546875" style="354"/>
    <col min="94" max="94" width="8.85546875" style="354"/>
    <col min="95" max="95" width="8.85546875" style="354"/>
    <col min="96" max="96" width="8.85546875" style="354"/>
    <col min="97" max="97" width="8.85546875" style="354"/>
    <col min="98" max="98" width="8.85546875" style="354"/>
    <col min="99" max="99" width="8.85546875" style="354"/>
    <col min="100" max="100" width="8.85546875" style="354"/>
    <col min="101" max="101" width="8.85546875" style="354"/>
    <col min="102" max="102" width="8.85546875" style="354"/>
    <col min="103" max="103" width="8.85546875" style="354"/>
    <col min="104" max="104" width="8.85546875" style="354"/>
    <col min="105" max="105" width="8.85546875" style="354"/>
    <col min="106" max="106" width="8.85546875" style="354"/>
    <col min="107" max="107" width="8.85546875" style="354"/>
    <col min="108" max="108" width="8.85546875" style="354"/>
    <col min="109" max="109" width="8.85546875" style="354"/>
    <col min="110" max="110" width="8.85546875" style="354"/>
    <col min="111" max="111" width="8.85546875" style="354"/>
    <col min="112" max="112" width="8.85546875" style="354"/>
    <col min="113" max="113" width="8.85546875" style="354"/>
    <col min="114" max="114" width="8.85546875" style="354"/>
    <col min="115" max="115" width="8.85546875" style="354"/>
    <col min="116" max="116" width="8.85546875" style="354"/>
    <col min="117" max="117" width="8.85546875" style="354"/>
    <col min="118" max="118" width="8.85546875" style="354"/>
    <col min="119" max="119" width="8.85546875" style="354"/>
    <col min="120" max="120" width="8.85546875" style="354"/>
    <col min="121" max="121" width="8.85546875" style="354"/>
    <col min="122" max="122" width="8.85546875" style="354"/>
    <col min="123" max="123" width="8.85546875" style="354"/>
    <col min="124" max="124" width="8.85546875" style="354"/>
    <col min="125" max="125" width="8.85546875" style="354"/>
    <col min="126" max="126" width="8.85546875" style="354"/>
    <col min="127" max="127" width="8.85546875" style="354"/>
    <col min="128" max="128" width="8.85546875" style="354"/>
    <col min="129" max="129" width="8.85546875" style="354"/>
    <col min="130" max="130" width="8.85546875" style="354"/>
    <col min="131" max="131" width="8.85546875" style="354"/>
    <col min="132" max="132" width="8.85546875" style="354"/>
    <col min="133" max="133" width="8.85546875" style="354"/>
    <col min="134" max="134" width="8.85546875" style="354"/>
    <col min="135" max="135" width="8.85546875" style="354"/>
    <col min="136" max="136" width="8.85546875" style="354"/>
    <col min="137" max="137" width="8.85546875" style="354"/>
    <col min="138" max="138" width="8.85546875" style="354"/>
    <col min="139" max="139" width="8.85546875" style="354"/>
    <col min="140" max="140" width="8.85546875" style="354"/>
    <col min="141" max="141" width="8.85546875" style="354"/>
    <col min="142" max="142" width="8.85546875" style="354"/>
    <col min="143" max="143" width="8.85546875" style="354"/>
    <col min="144" max="144" width="8.85546875" style="354"/>
    <col min="145" max="145" width="8.85546875" style="354"/>
    <col min="146" max="146" width="8.85546875" style="354"/>
    <col min="147" max="147" width="8.85546875" style="354"/>
    <col min="148" max="148" width="8.85546875" style="354"/>
    <col min="149" max="149" width="8.85546875" style="354"/>
    <col min="150" max="150" width="8.85546875" style="354"/>
    <col min="151" max="151" width="8.85546875" style="354"/>
    <col min="152" max="152" width="8.85546875" style="354"/>
    <col min="153" max="153" width="8.85546875" style="354"/>
    <col min="154" max="154" width="8.85546875" style="354"/>
    <col min="155" max="155" width="8.85546875" style="354"/>
    <col min="156" max="156" width="8.85546875" style="354"/>
    <col min="157" max="157" width="8.85546875" style="354"/>
    <col min="158" max="158" width="8.85546875" style="354"/>
    <col min="159" max="159" width="8.85546875" style="354"/>
    <col min="160" max="160" width="8.85546875" style="354"/>
    <col min="161" max="161" width="8.85546875" style="354"/>
    <col min="162" max="162" width="8.85546875" style="354"/>
    <col min="163" max="163" width="8.85546875" style="354"/>
    <col min="164" max="164" width="8.85546875" style="354"/>
    <col min="165" max="165" width="8.85546875" style="354"/>
    <col min="166" max="166" width="8.85546875" style="354"/>
    <col min="167" max="167" width="8.85546875" style="354"/>
    <col min="168" max="168" width="8.85546875" style="354"/>
    <col min="169" max="169" width="8.85546875" style="354"/>
    <col min="170" max="170" width="8.85546875" style="354"/>
    <col min="171" max="171" width="8.85546875" style="354"/>
    <col min="172" max="172" width="8.85546875" style="354"/>
    <col min="173" max="173" width="8.85546875" style="354"/>
    <col min="174" max="174" width="8.85546875" style="354"/>
    <col min="175" max="175" width="8.85546875" style="354"/>
    <col min="176" max="176" width="8.85546875" style="354"/>
    <col min="177" max="177" width="8.85546875" style="354"/>
    <col min="178" max="178" width="8.85546875" style="354"/>
    <col min="179" max="179" width="8.85546875" style="354"/>
    <col min="180" max="180" width="8.85546875" style="354"/>
    <col min="181" max="181" width="8.85546875" style="354"/>
    <col min="182" max="182" width="8.85546875" style="354"/>
    <col min="183" max="183" width="8.85546875" style="354"/>
    <col min="184" max="184" width="8.85546875" style="354"/>
    <col min="185" max="185" width="8.85546875" style="354"/>
    <col min="186" max="186" width="8.85546875" style="354"/>
    <col min="187" max="187" width="8.85546875" style="354"/>
    <col min="188" max="188" width="8.85546875" style="354"/>
    <col min="189" max="189" width="8.85546875" style="354"/>
    <col min="190" max="190" width="8.85546875" style="354"/>
    <col min="191" max="191" width="8.85546875" style="354"/>
    <col min="192" max="192" width="8.85546875" style="354"/>
    <col min="193" max="193" width="8.85546875" style="354"/>
    <col min="194" max="194" width="8.85546875" style="354"/>
    <col min="195" max="195" width="8.85546875" style="354"/>
    <col min="196" max="196" width="8.85546875" style="354"/>
    <col min="197" max="197" width="8.85546875" style="354"/>
    <col min="198" max="198" width="8.85546875" style="354"/>
    <col min="199" max="199" width="8.85546875" style="354"/>
    <col min="200" max="200" width="8.85546875" style="354"/>
    <col min="201" max="201" width="8.85546875" style="354"/>
    <col min="202" max="202" width="8.85546875" style="354"/>
    <col min="203" max="203" width="8.85546875" style="354"/>
    <col min="204" max="204" width="8.85546875" style="354"/>
    <col min="205" max="205" width="8.85546875" style="354"/>
    <col min="206" max="206" width="8.85546875" style="354"/>
    <col min="207" max="207" width="8.85546875" style="354"/>
    <col min="208" max="208" width="8.85546875" style="354"/>
    <col min="209" max="209" width="8.85546875" style="354"/>
    <col min="210" max="210" width="8.85546875" style="354"/>
    <col min="211" max="211" width="8.85546875" style="354"/>
    <col min="212" max="212" width="8.85546875" style="354"/>
    <col min="213" max="213" width="8.85546875" style="354"/>
    <col min="214" max="214" width="8.85546875" style="354"/>
    <col min="215" max="215" width="8.85546875" style="354"/>
    <col min="216" max="216" width="8.85546875" style="354"/>
    <col min="217" max="217" width="8.85546875" style="354"/>
    <col min="218" max="218" width="8.85546875" style="354"/>
    <col min="219" max="219" width="8.85546875" style="354"/>
    <col min="220" max="220" width="8.85546875" style="354"/>
    <col min="221" max="221" width="8.85546875" style="354"/>
    <col min="222" max="222" width="8.85546875" style="354"/>
    <col min="223" max="223" width="8.85546875" style="354"/>
    <col min="224" max="224" width="8.85546875" style="354"/>
    <col min="225" max="225" width="8.85546875" style="354"/>
    <col min="226" max="226" width="8.85546875" style="354"/>
    <col min="227" max="227" width="8.85546875" style="354"/>
    <col min="228" max="228" width="8.85546875" style="354"/>
    <col min="229" max="229" width="8.85546875" style="354"/>
    <col min="230" max="230" width="8.85546875" style="354"/>
    <col min="231" max="231" width="8.85546875" style="354"/>
    <col min="232" max="232" width="8.85546875" style="354"/>
    <col min="233" max="233" width="8.85546875" style="354"/>
    <col min="234" max="234" width="8.85546875" style="354"/>
    <col min="235" max="235" width="8.85546875" style="354"/>
    <col min="236" max="236" width="8.85546875" style="354"/>
    <col min="237" max="237" width="8.85546875" style="354"/>
    <col min="238" max="238" width="8.85546875" style="354"/>
    <col min="239" max="239" width="8.85546875" style="354"/>
    <col min="240" max="240" width="8.85546875" style="354"/>
    <col min="241" max="241" width="8.85546875" style="354"/>
    <col min="242" max="242" width="8.85546875" style="354"/>
    <col min="243" max="243" width="8.85546875" style="354"/>
    <col min="244" max="244" width="8.85546875" style="354"/>
    <col min="245" max="245" width="8.85546875" style="354"/>
    <col min="246" max="246" width="8.85546875" style="354"/>
    <col min="247" max="247" width="8.85546875" style="354"/>
    <col min="248" max="248" width="8.85546875" style="354"/>
    <col min="249" max="249" width="8.85546875" style="354"/>
    <col min="250" max="250" width="8.85546875" style="354"/>
    <col min="251" max="251" width="8.85546875" style="354"/>
    <col min="252" max="252" width="8.85546875" style="354"/>
    <col min="253" max="253" width="8.85546875" style="354"/>
    <col min="254" max="254" width="8.85546875" style="354"/>
    <col min="255" max="255" width="8.85546875" style="354"/>
    <col min="256" max="256" width="8.85546875" style="354"/>
    <col min="257" max="257" width="8.85546875" style="354"/>
    <col min="258" max="258" width="8.85546875" style="354"/>
    <col min="259" max="259" width="9.7109375" customWidth="true" style="354"/>
    <col min="260" max="260" width="21.85546875" customWidth="true" style="354"/>
    <col min="261" max="261" width="13" customWidth="true" style="354"/>
    <col min="262" max="262" width="14" customWidth="true" style="354"/>
    <col min="263" max="263" width="14" customWidth="true" style="354"/>
    <col min="264" max="264" width="14" customWidth="true" style="354"/>
    <col min="265" max="265" width="17.140625" customWidth="true" style="354"/>
    <col min="266" max="266" width="17.7109375" customWidth="true" style="354"/>
    <col min="267" max="267" width="16.28515625" customWidth="true" style="354"/>
    <col min="268" max="268" width="14" customWidth="true" style="354"/>
    <col min="269" max="269" width="17" customWidth="true" style="354"/>
    <col min="270" max="270" width="14.42578125" customWidth="true" style="354"/>
    <col min="271" max="271" width="8.85546875" style="354"/>
    <col min="272" max="272" width="8.85546875" style="354"/>
    <col min="273" max="273" width="8.85546875" style="354"/>
    <col min="274" max="274" width="8.85546875" style="354"/>
    <col min="275" max="275" width="8.85546875" style="354"/>
    <col min="276" max="276" width="8.85546875" style="354"/>
    <col min="277" max="277" width="8.85546875" style="354"/>
    <col min="278" max="278" width="8.85546875" style="354"/>
    <col min="279" max="279" width="8.85546875" style="354"/>
    <col min="280" max="280" width="8.85546875" style="354"/>
    <col min="281" max="281" width="8.85546875" style="354"/>
    <col min="282" max="282" width="8.85546875" style="354"/>
    <col min="283" max="283" width="8.85546875" style="354"/>
    <col min="284" max="284" width="8.85546875" style="354"/>
    <col min="285" max="285" width="8.85546875" style="354"/>
    <col min="286" max="286" width="8.85546875" style="354"/>
    <col min="287" max="287" width="8.85546875" style="354"/>
    <col min="288" max="288" width="8.85546875" style="354"/>
    <col min="289" max="289" width="8.85546875" style="354"/>
    <col min="290" max="290" width="8.85546875" style="354"/>
    <col min="291" max="291" width="8.85546875" style="354"/>
    <col min="292" max="292" width="8.85546875" style="354"/>
    <col min="293" max="293" width="8.85546875" style="354"/>
    <col min="294" max="294" width="8.85546875" style="354"/>
    <col min="295" max="295" width="8.85546875" style="354"/>
    <col min="296" max="296" width="8.85546875" style="354"/>
    <col min="297" max="297" width="8.85546875" style="354"/>
    <col min="298" max="298" width="8.85546875" style="354"/>
    <col min="299" max="299" width="8.85546875" style="354"/>
    <col min="300" max="300" width="8.85546875" style="354"/>
    <col min="301" max="301" width="8.85546875" style="354"/>
    <col min="302" max="302" width="8.85546875" style="354"/>
    <col min="303" max="303" width="8.85546875" style="354"/>
    <col min="304" max="304" width="8.85546875" style="354"/>
    <col min="305" max="305" width="8.85546875" style="354"/>
    <col min="306" max="306" width="8.85546875" style="354"/>
    <col min="307" max="307" width="8.85546875" style="354"/>
    <col min="308" max="308" width="8.85546875" style="354"/>
    <col min="309" max="309" width="8.85546875" style="354"/>
    <col min="310" max="310" width="8.85546875" style="354"/>
    <col min="311" max="311" width="8.85546875" style="354"/>
    <col min="312" max="312" width="8.85546875" style="354"/>
    <col min="313" max="313" width="8.85546875" style="354"/>
    <col min="314" max="314" width="8.85546875" style="354"/>
    <col min="315" max="315" width="8.85546875" style="354"/>
    <col min="316" max="316" width="8.85546875" style="354"/>
    <col min="317" max="317" width="8.85546875" style="354"/>
    <col min="318" max="318" width="8.85546875" style="354"/>
    <col min="319" max="319" width="8.85546875" style="354"/>
    <col min="320" max="320" width="8.85546875" style="354"/>
    <col min="321" max="321" width="8.85546875" style="354"/>
    <col min="322" max="322" width="8.85546875" style="354"/>
    <col min="323" max="323" width="8.85546875" style="354"/>
    <col min="324" max="324" width="8.85546875" style="354"/>
    <col min="325" max="325" width="8.85546875" style="354"/>
    <col min="326" max="326" width="8.85546875" style="354"/>
    <col min="327" max="327" width="8.85546875" style="354"/>
    <col min="328" max="328" width="8.85546875" style="354"/>
    <col min="329" max="329" width="8.85546875" style="354"/>
    <col min="330" max="330" width="8.85546875" style="354"/>
    <col min="331" max="331" width="8.85546875" style="354"/>
    <col min="332" max="332" width="8.85546875" style="354"/>
    <col min="333" max="333" width="8.85546875" style="354"/>
    <col min="334" max="334" width="8.85546875" style="354"/>
    <col min="335" max="335" width="8.85546875" style="354"/>
    <col min="336" max="336" width="8.85546875" style="354"/>
    <col min="337" max="337" width="8.85546875" style="354"/>
    <col min="338" max="338" width="8.85546875" style="354"/>
    <col min="339" max="339" width="8.85546875" style="354"/>
    <col min="340" max="340" width="8.85546875" style="354"/>
    <col min="341" max="341" width="8.85546875" style="354"/>
    <col min="342" max="342" width="8.85546875" style="354"/>
    <col min="343" max="343" width="8.85546875" style="354"/>
    <col min="344" max="344" width="8.85546875" style="354"/>
    <col min="345" max="345" width="8.85546875" style="354"/>
    <col min="346" max="346" width="8.85546875" style="354"/>
    <col min="347" max="347" width="8.85546875" style="354"/>
    <col min="348" max="348" width="8.85546875" style="354"/>
    <col min="349" max="349" width="8.85546875" style="354"/>
    <col min="350" max="350" width="8.85546875" style="354"/>
    <col min="351" max="351" width="8.85546875" style="354"/>
    <col min="352" max="352" width="8.85546875" style="354"/>
    <col min="353" max="353" width="8.85546875" style="354"/>
    <col min="354" max="354" width="8.85546875" style="354"/>
    <col min="355" max="355" width="8.85546875" style="354"/>
    <col min="356" max="356" width="8.85546875" style="354"/>
    <col min="357" max="357" width="8.85546875" style="354"/>
    <col min="358" max="358" width="8.85546875" style="354"/>
    <col min="359" max="359" width="8.85546875" style="354"/>
    <col min="360" max="360" width="8.85546875" style="354"/>
    <col min="361" max="361" width="8.85546875" style="354"/>
    <col min="362" max="362" width="8.85546875" style="354"/>
    <col min="363" max="363" width="8.85546875" style="354"/>
    <col min="364" max="364" width="8.85546875" style="354"/>
    <col min="365" max="365" width="8.85546875" style="354"/>
    <col min="366" max="366" width="8.85546875" style="354"/>
    <col min="367" max="367" width="8.85546875" style="354"/>
    <col min="368" max="368" width="8.85546875" style="354"/>
    <col min="369" max="369" width="8.85546875" style="354"/>
    <col min="370" max="370" width="8.85546875" style="354"/>
    <col min="371" max="371" width="8.85546875" style="354"/>
    <col min="372" max="372" width="8.85546875" style="354"/>
    <col min="373" max="373" width="8.85546875" style="354"/>
    <col min="374" max="374" width="8.85546875" style="354"/>
    <col min="375" max="375" width="8.85546875" style="354"/>
    <col min="376" max="376" width="8.85546875" style="354"/>
    <col min="377" max="377" width="8.85546875" style="354"/>
    <col min="378" max="378" width="8.85546875" style="354"/>
    <col min="379" max="379" width="8.85546875" style="354"/>
    <col min="380" max="380" width="8.85546875" style="354"/>
    <col min="381" max="381" width="8.85546875" style="354"/>
    <col min="382" max="382" width="8.85546875" style="354"/>
    <col min="383" max="383" width="8.85546875" style="354"/>
    <col min="384" max="384" width="8.85546875" style="354"/>
    <col min="385" max="385" width="8.85546875" style="354"/>
    <col min="386" max="386" width="8.85546875" style="354"/>
    <col min="387" max="387" width="8.85546875" style="354"/>
    <col min="388" max="388" width="8.85546875" style="354"/>
    <col min="389" max="389" width="8.85546875" style="354"/>
    <col min="390" max="390" width="8.85546875" style="354"/>
    <col min="391" max="391" width="8.85546875" style="354"/>
    <col min="392" max="392" width="8.85546875" style="354"/>
    <col min="393" max="393" width="8.85546875" style="354"/>
    <col min="394" max="394" width="8.85546875" style="354"/>
    <col min="395" max="395" width="8.85546875" style="354"/>
    <col min="396" max="396" width="8.85546875" style="354"/>
    <col min="397" max="397" width="8.85546875" style="354"/>
    <col min="398" max="398" width="8.85546875" style="354"/>
    <col min="399" max="399" width="8.85546875" style="354"/>
    <col min="400" max="400" width="8.85546875" style="354"/>
    <col min="401" max="401" width="8.85546875" style="354"/>
    <col min="402" max="402" width="8.85546875" style="354"/>
    <col min="403" max="403" width="8.85546875" style="354"/>
    <col min="404" max="404" width="8.85546875" style="354"/>
    <col min="405" max="405" width="8.85546875" style="354"/>
    <col min="406" max="406" width="8.85546875" style="354"/>
    <col min="407" max="407" width="8.85546875" style="354"/>
    <col min="408" max="408" width="8.85546875" style="354"/>
    <col min="409" max="409" width="8.85546875" style="354"/>
    <col min="410" max="410" width="8.85546875" style="354"/>
    <col min="411" max="411" width="8.85546875" style="354"/>
    <col min="412" max="412" width="8.85546875" style="354"/>
    <col min="413" max="413" width="8.85546875" style="354"/>
    <col min="414" max="414" width="8.85546875" style="354"/>
    <col min="415" max="415" width="8.85546875" style="354"/>
    <col min="416" max="416" width="8.85546875" style="354"/>
    <col min="417" max="417" width="8.85546875" style="354"/>
    <col min="418" max="418" width="8.85546875" style="354"/>
    <col min="419" max="419" width="8.85546875" style="354"/>
    <col min="420" max="420" width="8.85546875" style="354"/>
    <col min="421" max="421" width="8.85546875" style="354"/>
    <col min="422" max="422" width="8.85546875" style="354"/>
    <col min="423" max="423" width="8.85546875" style="354"/>
    <col min="424" max="424" width="8.85546875" style="354"/>
    <col min="425" max="425" width="8.85546875" style="354"/>
    <col min="426" max="426" width="8.85546875" style="354"/>
    <col min="427" max="427" width="8.85546875" style="354"/>
    <col min="428" max="428" width="8.85546875" style="354"/>
    <col min="429" max="429" width="8.85546875" style="354"/>
    <col min="430" max="430" width="8.85546875" style="354"/>
    <col min="431" max="431" width="8.85546875" style="354"/>
    <col min="432" max="432" width="8.85546875" style="354"/>
    <col min="433" max="433" width="8.85546875" style="354"/>
    <col min="434" max="434" width="8.85546875" style="354"/>
    <col min="435" max="435" width="8.85546875" style="354"/>
    <col min="436" max="436" width="8.85546875" style="354"/>
    <col min="437" max="437" width="8.85546875" style="354"/>
    <col min="438" max="438" width="8.85546875" style="354"/>
    <col min="439" max="439" width="8.85546875" style="354"/>
    <col min="440" max="440" width="8.85546875" style="354"/>
    <col min="441" max="441" width="8.85546875" style="354"/>
    <col min="442" max="442" width="8.85546875" style="354"/>
    <col min="443" max="443" width="8.85546875" style="354"/>
    <col min="444" max="444" width="8.85546875" style="354"/>
    <col min="445" max="445" width="8.85546875" style="354"/>
    <col min="446" max="446" width="8.85546875" style="354"/>
    <col min="447" max="447" width="8.85546875" style="354"/>
    <col min="448" max="448" width="8.85546875" style="354"/>
    <col min="449" max="449" width="8.85546875" style="354"/>
    <col min="450" max="450" width="8.85546875" style="354"/>
    <col min="451" max="451" width="8.85546875" style="354"/>
    <col min="452" max="452" width="8.85546875" style="354"/>
    <col min="453" max="453" width="8.85546875" style="354"/>
    <col min="454" max="454" width="8.85546875" style="354"/>
    <col min="455" max="455" width="8.85546875" style="354"/>
    <col min="456" max="456" width="8.85546875" style="354"/>
    <col min="457" max="457" width="8.85546875" style="354"/>
    <col min="458" max="458" width="8.85546875" style="354"/>
    <col min="459" max="459" width="8.85546875" style="354"/>
    <col min="460" max="460" width="8.85546875" style="354"/>
    <col min="461" max="461" width="8.85546875" style="354"/>
    <col min="462" max="462" width="8.85546875" style="354"/>
    <col min="463" max="463" width="8.85546875" style="354"/>
    <col min="464" max="464" width="8.85546875" style="354"/>
    <col min="465" max="465" width="8.85546875" style="354"/>
    <col min="466" max="466" width="8.85546875" style="354"/>
    <col min="467" max="467" width="8.85546875" style="354"/>
    <col min="468" max="468" width="8.85546875" style="354"/>
    <col min="469" max="469" width="8.85546875" style="354"/>
    <col min="470" max="470" width="8.85546875" style="354"/>
    <col min="471" max="471" width="8.85546875" style="354"/>
    <col min="472" max="472" width="8.85546875" style="354"/>
    <col min="473" max="473" width="8.85546875" style="354"/>
    <col min="474" max="474" width="8.85546875" style="354"/>
    <col min="475" max="475" width="8.85546875" style="354"/>
    <col min="476" max="476" width="8.85546875" style="354"/>
    <col min="477" max="477" width="8.85546875" style="354"/>
    <col min="478" max="478" width="8.85546875" style="354"/>
    <col min="479" max="479" width="8.85546875" style="354"/>
    <col min="480" max="480" width="8.85546875" style="354"/>
    <col min="481" max="481" width="8.85546875" style="354"/>
    <col min="482" max="482" width="8.85546875" style="354"/>
    <col min="483" max="483" width="8.85546875" style="354"/>
    <col min="484" max="484" width="8.85546875" style="354"/>
    <col min="485" max="485" width="8.85546875" style="354"/>
    <col min="486" max="486" width="8.85546875" style="354"/>
    <col min="487" max="487" width="8.85546875" style="354"/>
    <col min="488" max="488" width="8.85546875" style="354"/>
    <col min="489" max="489" width="8.85546875" style="354"/>
    <col min="490" max="490" width="8.85546875" style="354"/>
    <col min="491" max="491" width="8.85546875" style="354"/>
    <col min="492" max="492" width="8.85546875" style="354"/>
    <col min="493" max="493" width="8.85546875" style="354"/>
    <col min="494" max="494" width="8.85546875" style="354"/>
    <col min="495" max="495" width="8.85546875" style="354"/>
    <col min="496" max="496" width="8.85546875" style="354"/>
    <col min="497" max="497" width="8.85546875" style="354"/>
    <col min="498" max="498" width="8.85546875" style="354"/>
    <col min="499" max="499" width="8.85546875" style="354"/>
    <col min="500" max="500" width="8.85546875" style="354"/>
    <col min="501" max="501" width="8.85546875" style="354"/>
    <col min="502" max="502" width="8.85546875" style="354"/>
    <col min="503" max="503" width="8.85546875" style="354"/>
    <col min="504" max="504" width="8.85546875" style="354"/>
    <col min="505" max="505" width="8.85546875" style="354"/>
    <col min="506" max="506" width="8.85546875" style="354"/>
    <col min="507" max="507" width="8.85546875" style="354"/>
    <col min="508" max="508" width="8.85546875" style="354"/>
    <col min="509" max="509" width="8.85546875" style="354"/>
    <col min="510" max="510" width="8.85546875" style="354"/>
    <col min="511" max="511" width="8.85546875" style="354"/>
    <col min="512" max="512" width="8.85546875" style="354"/>
    <col min="513" max="513" width="8.85546875" style="354"/>
    <col min="514" max="514" width="8.85546875" style="354"/>
    <col min="515" max="515" width="9.7109375" customWidth="true" style="354"/>
    <col min="516" max="516" width="21.85546875" customWidth="true" style="354"/>
    <col min="517" max="517" width="13" customWidth="true" style="354"/>
    <col min="518" max="518" width="14" customWidth="true" style="354"/>
    <col min="519" max="519" width="14" customWidth="true" style="354"/>
    <col min="520" max="520" width="14" customWidth="true" style="354"/>
    <col min="521" max="521" width="17.140625" customWidth="true" style="354"/>
    <col min="522" max="522" width="17.7109375" customWidth="true" style="354"/>
    <col min="523" max="523" width="16.28515625" customWidth="true" style="354"/>
    <col min="524" max="524" width="14" customWidth="true" style="354"/>
    <col min="525" max="525" width="17" customWidth="true" style="354"/>
    <col min="526" max="526" width="14.42578125" customWidth="true" style="354"/>
    <col min="527" max="527" width="8.85546875" style="354"/>
    <col min="528" max="528" width="8.85546875" style="354"/>
    <col min="529" max="529" width="8.85546875" style="354"/>
    <col min="530" max="530" width="8.85546875" style="354"/>
    <col min="531" max="531" width="8.85546875" style="354"/>
    <col min="532" max="532" width="8.85546875" style="354"/>
    <col min="533" max="533" width="8.85546875" style="354"/>
    <col min="534" max="534" width="8.85546875" style="354"/>
    <col min="535" max="535" width="8.85546875" style="354"/>
    <col min="536" max="536" width="8.85546875" style="354"/>
    <col min="537" max="537" width="8.85546875" style="354"/>
    <col min="538" max="538" width="8.85546875" style="354"/>
    <col min="539" max="539" width="8.85546875" style="354"/>
    <col min="540" max="540" width="8.85546875" style="354"/>
    <col min="541" max="541" width="8.85546875" style="354"/>
    <col min="542" max="542" width="8.85546875" style="354"/>
    <col min="543" max="543" width="8.85546875" style="354"/>
    <col min="544" max="544" width="8.85546875" style="354"/>
    <col min="545" max="545" width="8.85546875" style="354"/>
    <col min="546" max="546" width="8.85546875" style="354"/>
    <col min="547" max="547" width="8.85546875" style="354"/>
    <col min="548" max="548" width="8.85546875" style="354"/>
    <col min="549" max="549" width="8.85546875" style="354"/>
    <col min="550" max="550" width="8.85546875" style="354"/>
    <col min="551" max="551" width="8.85546875" style="354"/>
    <col min="552" max="552" width="8.85546875" style="354"/>
    <col min="553" max="553" width="8.85546875" style="354"/>
    <col min="554" max="554" width="8.85546875" style="354"/>
    <col min="555" max="555" width="8.85546875" style="354"/>
    <col min="556" max="556" width="8.85546875" style="354"/>
    <col min="557" max="557" width="8.85546875" style="354"/>
    <col min="558" max="558" width="8.85546875" style="354"/>
    <col min="559" max="559" width="8.85546875" style="354"/>
    <col min="560" max="560" width="8.85546875" style="354"/>
    <col min="561" max="561" width="8.85546875" style="354"/>
    <col min="562" max="562" width="8.85546875" style="354"/>
    <col min="563" max="563" width="8.85546875" style="354"/>
    <col min="564" max="564" width="8.85546875" style="354"/>
    <col min="565" max="565" width="8.85546875" style="354"/>
    <col min="566" max="566" width="8.85546875" style="354"/>
    <col min="567" max="567" width="8.85546875" style="354"/>
    <col min="568" max="568" width="8.85546875" style="354"/>
    <col min="569" max="569" width="8.85546875" style="354"/>
    <col min="570" max="570" width="8.85546875" style="354"/>
    <col min="571" max="571" width="8.85546875" style="354"/>
    <col min="572" max="572" width="8.85546875" style="354"/>
    <col min="573" max="573" width="8.85546875" style="354"/>
    <col min="574" max="574" width="8.85546875" style="354"/>
    <col min="575" max="575" width="8.85546875" style="354"/>
    <col min="576" max="576" width="8.85546875" style="354"/>
    <col min="577" max="577" width="8.85546875" style="354"/>
    <col min="578" max="578" width="8.85546875" style="354"/>
    <col min="579" max="579" width="8.85546875" style="354"/>
    <col min="580" max="580" width="8.85546875" style="354"/>
    <col min="581" max="581" width="8.85546875" style="354"/>
    <col min="582" max="582" width="8.85546875" style="354"/>
    <col min="583" max="583" width="8.85546875" style="354"/>
    <col min="584" max="584" width="8.85546875" style="354"/>
    <col min="585" max="585" width="8.85546875" style="354"/>
    <col min="586" max="586" width="8.85546875" style="354"/>
    <col min="587" max="587" width="8.85546875" style="354"/>
    <col min="588" max="588" width="8.85546875" style="354"/>
    <col min="589" max="589" width="8.85546875" style="354"/>
    <col min="590" max="590" width="8.85546875" style="354"/>
    <col min="591" max="591" width="8.85546875" style="354"/>
    <col min="592" max="592" width="8.85546875" style="354"/>
    <col min="593" max="593" width="8.85546875" style="354"/>
    <col min="594" max="594" width="8.85546875" style="354"/>
    <col min="595" max="595" width="8.85546875" style="354"/>
    <col min="596" max="596" width="8.85546875" style="354"/>
    <col min="597" max="597" width="8.85546875" style="354"/>
    <col min="598" max="598" width="8.85546875" style="354"/>
    <col min="599" max="599" width="8.85546875" style="354"/>
    <col min="600" max="600" width="8.85546875" style="354"/>
    <col min="601" max="601" width="8.85546875" style="354"/>
    <col min="602" max="602" width="8.85546875" style="354"/>
    <col min="603" max="603" width="8.85546875" style="354"/>
    <col min="604" max="604" width="8.85546875" style="354"/>
    <col min="605" max="605" width="8.85546875" style="354"/>
    <col min="606" max="606" width="8.85546875" style="354"/>
    <col min="607" max="607" width="8.85546875" style="354"/>
    <col min="608" max="608" width="8.85546875" style="354"/>
    <col min="609" max="609" width="8.85546875" style="354"/>
    <col min="610" max="610" width="8.85546875" style="354"/>
    <col min="611" max="611" width="8.85546875" style="354"/>
    <col min="612" max="612" width="8.85546875" style="354"/>
    <col min="613" max="613" width="8.85546875" style="354"/>
    <col min="614" max="614" width="8.85546875" style="354"/>
    <col min="615" max="615" width="8.85546875" style="354"/>
    <col min="616" max="616" width="8.85546875" style="354"/>
    <col min="617" max="617" width="8.85546875" style="354"/>
    <col min="618" max="618" width="8.85546875" style="354"/>
    <col min="619" max="619" width="8.85546875" style="354"/>
    <col min="620" max="620" width="8.85546875" style="354"/>
    <col min="621" max="621" width="8.85546875" style="354"/>
    <col min="622" max="622" width="8.85546875" style="354"/>
    <col min="623" max="623" width="8.85546875" style="354"/>
    <col min="624" max="624" width="8.85546875" style="354"/>
    <col min="625" max="625" width="8.85546875" style="354"/>
    <col min="626" max="626" width="8.85546875" style="354"/>
    <col min="627" max="627" width="8.85546875" style="354"/>
    <col min="628" max="628" width="8.85546875" style="354"/>
    <col min="629" max="629" width="8.85546875" style="354"/>
    <col min="630" max="630" width="8.85546875" style="354"/>
    <col min="631" max="631" width="8.85546875" style="354"/>
    <col min="632" max="632" width="8.85546875" style="354"/>
    <col min="633" max="633" width="8.85546875" style="354"/>
    <col min="634" max="634" width="8.85546875" style="354"/>
    <col min="635" max="635" width="8.85546875" style="354"/>
    <col min="636" max="636" width="8.85546875" style="354"/>
    <col min="637" max="637" width="8.85546875" style="354"/>
    <col min="638" max="638" width="8.85546875" style="354"/>
    <col min="639" max="639" width="8.85546875" style="354"/>
    <col min="640" max="640" width="8.85546875" style="354"/>
    <col min="641" max="641" width="8.85546875" style="354"/>
    <col min="642" max="642" width="8.85546875" style="354"/>
    <col min="643" max="643" width="8.85546875" style="354"/>
    <col min="644" max="644" width="8.85546875" style="354"/>
    <col min="645" max="645" width="8.85546875" style="354"/>
    <col min="646" max="646" width="8.85546875" style="354"/>
    <col min="647" max="647" width="8.85546875" style="354"/>
    <col min="648" max="648" width="8.85546875" style="354"/>
    <col min="649" max="649" width="8.85546875" style="354"/>
    <col min="650" max="650" width="8.85546875" style="354"/>
    <col min="651" max="651" width="8.85546875" style="354"/>
    <col min="652" max="652" width="8.85546875" style="354"/>
    <col min="653" max="653" width="8.85546875" style="354"/>
    <col min="654" max="654" width="8.85546875" style="354"/>
    <col min="655" max="655" width="8.85546875" style="354"/>
    <col min="656" max="656" width="8.85546875" style="354"/>
    <col min="657" max="657" width="8.85546875" style="354"/>
    <col min="658" max="658" width="8.85546875" style="354"/>
    <col min="659" max="659" width="8.85546875" style="354"/>
    <col min="660" max="660" width="8.85546875" style="354"/>
    <col min="661" max="661" width="8.85546875" style="354"/>
    <col min="662" max="662" width="8.85546875" style="354"/>
    <col min="663" max="663" width="8.85546875" style="354"/>
    <col min="664" max="664" width="8.85546875" style="354"/>
    <col min="665" max="665" width="8.85546875" style="354"/>
    <col min="666" max="666" width="8.85546875" style="354"/>
    <col min="667" max="667" width="8.85546875" style="354"/>
    <col min="668" max="668" width="8.85546875" style="354"/>
    <col min="669" max="669" width="8.85546875" style="354"/>
    <col min="670" max="670" width="8.85546875" style="354"/>
    <col min="671" max="671" width="8.85546875" style="354"/>
    <col min="672" max="672" width="8.85546875" style="354"/>
    <col min="673" max="673" width="8.85546875" style="354"/>
    <col min="674" max="674" width="8.85546875" style="354"/>
    <col min="675" max="675" width="8.85546875" style="354"/>
    <col min="676" max="676" width="8.85546875" style="354"/>
    <col min="677" max="677" width="8.85546875" style="354"/>
    <col min="678" max="678" width="8.85546875" style="354"/>
    <col min="679" max="679" width="8.85546875" style="354"/>
    <col min="680" max="680" width="8.85546875" style="354"/>
    <col min="681" max="681" width="8.85546875" style="354"/>
    <col min="682" max="682" width="8.85546875" style="354"/>
    <col min="683" max="683" width="8.85546875" style="354"/>
    <col min="684" max="684" width="8.85546875" style="354"/>
    <col min="685" max="685" width="8.85546875" style="354"/>
    <col min="686" max="686" width="8.85546875" style="354"/>
    <col min="687" max="687" width="8.85546875" style="354"/>
    <col min="688" max="688" width="8.85546875" style="354"/>
    <col min="689" max="689" width="8.85546875" style="354"/>
    <col min="690" max="690" width="8.85546875" style="354"/>
    <col min="691" max="691" width="8.85546875" style="354"/>
    <col min="692" max="692" width="8.85546875" style="354"/>
    <col min="693" max="693" width="8.85546875" style="354"/>
    <col min="694" max="694" width="8.85546875" style="354"/>
    <col min="695" max="695" width="8.85546875" style="354"/>
    <col min="696" max="696" width="8.85546875" style="354"/>
    <col min="697" max="697" width="8.85546875" style="354"/>
    <col min="698" max="698" width="8.85546875" style="354"/>
    <col min="699" max="699" width="8.85546875" style="354"/>
    <col min="700" max="700" width="8.85546875" style="354"/>
    <col min="701" max="701" width="8.85546875" style="354"/>
    <col min="702" max="702" width="8.85546875" style="354"/>
    <col min="703" max="703" width="8.85546875" style="354"/>
    <col min="704" max="704" width="8.85546875" style="354"/>
    <col min="705" max="705" width="8.85546875" style="354"/>
    <col min="706" max="706" width="8.85546875" style="354"/>
    <col min="707" max="707" width="8.85546875" style="354"/>
    <col min="708" max="708" width="8.85546875" style="354"/>
    <col min="709" max="709" width="8.85546875" style="354"/>
    <col min="710" max="710" width="8.85546875" style="354"/>
    <col min="711" max="711" width="8.85546875" style="354"/>
    <col min="712" max="712" width="8.85546875" style="354"/>
    <col min="713" max="713" width="8.85546875" style="354"/>
    <col min="714" max="714" width="8.85546875" style="354"/>
    <col min="715" max="715" width="8.85546875" style="354"/>
    <col min="716" max="716" width="8.85546875" style="354"/>
    <col min="717" max="717" width="8.85546875" style="354"/>
    <col min="718" max="718" width="8.85546875" style="354"/>
    <col min="719" max="719" width="8.85546875" style="354"/>
    <col min="720" max="720" width="8.85546875" style="354"/>
    <col min="721" max="721" width="8.85546875" style="354"/>
    <col min="722" max="722" width="8.85546875" style="354"/>
    <col min="723" max="723" width="8.85546875" style="354"/>
    <col min="724" max="724" width="8.85546875" style="354"/>
    <col min="725" max="725" width="8.85546875" style="354"/>
    <col min="726" max="726" width="8.85546875" style="354"/>
    <col min="727" max="727" width="8.85546875" style="354"/>
    <col min="728" max="728" width="8.85546875" style="354"/>
    <col min="729" max="729" width="8.85546875" style="354"/>
    <col min="730" max="730" width="8.85546875" style="354"/>
    <col min="731" max="731" width="8.85546875" style="354"/>
    <col min="732" max="732" width="8.85546875" style="354"/>
    <col min="733" max="733" width="8.85546875" style="354"/>
    <col min="734" max="734" width="8.85546875" style="354"/>
    <col min="735" max="735" width="8.85546875" style="354"/>
    <col min="736" max="736" width="8.85546875" style="354"/>
    <col min="737" max="737" width="8.85546875" style="354"/>
    <col min="738" max="738" width="8.85546875" style="354"/>
    <col min="739" max="739" width="8.85546875" style="354"/>
    <col min="740" max="740" width="8.85546875" style="354"/>
    <col min="741" max="741" width="8.85546875" style="354"/>
    <col min="742" max="742" width="8.85546875" style="354"/>
    <col min="743" max="743" width="8.85546875" style="354"/>
    <col min="744" max="744" width="8.85546875" style="354"/>
    <col min="745" max="745" width="8.85546875" style="354"/>
    <col min="746" max="746" width="8.85546875" style="354"/>
    <col min="747" max="747" width="8.85546875" style="354"/>
    <col min="748" max="748" width="8.85546875" style="354"/>
    <col min="749" max="749" width="8.85546875" style="354"/>
    <col min="750" max="750" width="8.85546875" style="354"/>
    <col min="751" max="751" width="8.85546875" style="354"/>
    <col min="752" max="752" width="8.85546875" style="354"/>
    <col min="753" max="753" width="8.85546875" style="354"/>
    <col min="754" max="754" width="8.85546875" style="354"/>
    <col min="755" max="755" width="8.85546875" style="354"/>
    <col min="756" max="756" width="8.85546875" style="354"/>
    <col min="757" max="757" width="8.85546875" style="354"/>
    <col min="758" max="758" width="8.85546875" style="354"/>
    <col min="759" max="759" width="8.85546875" style="354"/>
    <col min="760" max="760" width="8.85546875" style="354"/>
    <col min="761" max="761" width="8.85546875" style="354"/>
    <col min="762" max="762" width="8.85546875" style="354"/>
    <col min="763" max="763" width="8.85546875" style="354"/>
    <col min="764" max="764" width="8.85546875" style="354"/>
    <col min="765" max="765" width="8.85546875" style="354"/>
    <col min="766" max="766" width="8.85546875" style="354"/>
    <col min="767" max="767" width="8.85546875" style="354"/>
    <col min="768" max="768" width="8.85546875" style="354"/>
    <col min="769" max="769" width="8.85546875" style="354"/>
    <col min="770" max="770" width="8.85546875" style="354"/>
    <col min="771" max="771" width="9.7109375" customWidth="true" style="354"/>
    <col min="772" max="772" width="21.85546875" customWidth="true" style="354"/>
    <col min="773" max="773" width="13" customWidth="true" style="354"/>
    <col min="774" max="774" width="14" customWidth="true" style="354"/>
    <col min="775" max="775" width="14" customWidth="true" style="354"/>
    <col min="776" max="776" width="14" customWidth="true" style="354"/>
    <col min="777" max="777" width="17.140625" customWidth="true" style="354"/>
    <col min="778" max="778" width="17.7109375" customWidth="true" style="354"/>
    <col min="779" max="779" width="16.28515625" customWidth="true" style="354"/>
    <col min="780" max="780" width="14" customWidth="true" style="354"/>
    <col min="781" max="781" width="17" customWidth="true" style="354"/>
    <col min="782" max="782" width="14.42578125" customWidth="true" style="354"/>
    <col min="783" max="783" width="8.85546875" style="354"/>
    <col min="784" max="784" width="8.85546875" style="354"/>
    <col min="785" max="785" width="8.85546875" style="354"/>
    <col min="786" max="786" width="8.85546875" style="354"/>
    <col min="787" max="787" width="8.85546875" style="354"/>
    <col min="788" max="788" width="8.85546875" style="354"/>
    <col min="789" max="789" width="8.85546875" style="354"/>
    <col min="790" max="790" width="8.85546875" style="354"/>
    <col min="791" max="791" width="8.85546875" style="354"/>
    <col min="792" max="792" width="8.85546875" style="354"/>
    <col min="793" max="793" width="8.85546875" style="354"/>
    <col min="794" max="794" width="8.85546875" style="354"/>
    <col min="795" max="795" width="8.85546875" style="354"/>
    <col min="796" max="796" width="8.85546875" style="354"/>
    <col min="797" max="797" width="8.85546875" style="354"/>
    <col min="798" max="798" width="8.85546875" style="354"/>
    <col min="799" max="799" width="8.85546875" style="354"/>
    <col min="800" max="800" width="8.85546875" style="354"/>
    <col min="801" max="801" width="8.85546875" style="354"/>
    <col min="802" max="802" width="8.85546875" style="354"/>
    <col min="803" max="803" width="8.85546875" style="354"/>
    <col min="804" max="804" width="8.85546875" style="354"/>
    <col min="805" max="805" width="8.85546875" style="354"/>
    <col min="806" max="806" width="8.85546875" style="354"/>
    <col min="807" max="807" width="8.85546875" style="354"/>
    <col min="808" max="808" width="8.85546875" style="354"/>
    <col min="809" max="809" width="8.85546875" style="354"/>
    <col min="810" max="810" width="8.85546875" style="354"/>
    <col min="811" max="811" width="8.85546875" style="354"/>
    <col min="812" max="812" width="8.85546875" style="354"/>
    <col min="813" max="813" width="8.85546875" style="354"/>
    <col min="814" max="814" width="8.85546875" style="354"/>
    <col min="815" max="815" width="8.85546875" style="354"/>
    <col min="816" max="816" width="8.85546875" style="354"/>
    <col min="817" max="817" width="8.85546875" style="354"/>
    <col min="818" max="818" width="8.85546875" style="354"/>
    <col min="819" max="819" width="8.85546875" style="354"/>
    <col min="820" max="820" width="8.85546875" style="354"/>
    <col min="821" max="821" width="8.85546875" style="354"/>
    <col min="822" max="822" width="8.85546875" style="354"/>
    <col min="823" max="823" width="8.85546875" style="354"/>
    <col min="824" max="824" width="8.85546875" style="354"/>
    <col min="825" max="825" width="8.85546875" style="354"/>
    <col min="826" max="826" width="8.85546875" style="354"/>
    <col min="827" max="827" width="8.85546875" style="354"/>
    <col min="828" max="828" width="8.85546875" style="354"/>
    <col min="829" max="829" width="8.85546875" style="354"/>
    <col min="830" max="830" width="8.85546875" style="354"/>
    <col min="831" max="831" width="8.85546875" style="354"/>
    <col min="832" max="832" width="8.85546875" style="354"/>
    <col min="833" max="833" width="8.85546875" style="354"/>
    <col min="834" max="834" width="8.85546875" style="354"/>
    <col min="835" max="835" width="8.85546875" style="354"/>
    <col min="836" max="836" width="8.85546875" style="354"/>
    <col min="837" max="837" width="8.85546875" style="354"/>
    <col min="838" max="838" width="8.85546875" style="354"/>
    <col min="839" max="839" width="8.85546875" style="354"/>
    <col min="840" max="840" width="8.85546875" style="354"/>
    <col min="841" max="841" width="8.85546875" style="354"/>
    <col min="842" max="842" width="8.85546875" style="354"/>
    <col min="843" max="843" width="8.85546875" style="354"/>
    <col min="844" max="844" width="8.85546875" style="354"/>
    <col min="845" max="845" width="8.85546875" style="354"/>
    <col min="846" max="846" width="8.85546875" style="354"/>
    <col min="847" max="847" width="8.85546875" style="354"/>
    <col min="848" max="848" width="8.85546875" style="354"/>
    <col min="849" max="849" width="8.85546875" style="354"/>
    <col min="850" max="850" width="8.85546875" style="354"/>
    <col min="851" max="851" width="8.85546875" style="354"/>
    <col min="852" max="852" width="8.85546875" style="354"/>
    <col min="853" max="853" width="8.85546875" style="354"/>
    <col min="854" max="854" width="8.85546875" style="354"/>
    <col min="855" max="855" width="8.85546875" style="354"/>
    <col min="856" max="856" width="8.85546875" style="354"/>
    <col min="857" max="857" width="8.85546875" style="354"/>
    <col min="858" max="858" width="8.85546875" style="354"/>
    <col min="859" max="859" width="8.85546875" style="354"/>
    <col min="860" max="860" width="8.85546875" style="354"/>
    <col min="861" max="861" width="8.85546875" style="354"/>
    <col min="862" max="862" width="8.85546875" style="354"/>
    <col min="863" max="863" width="8.85546875" style="354"/>
    <col min="864" max="864" width="8.85546875" style="354"/>
    <col min="865" max="865" width="8.85546875" style="354"/>
    <col min="866" max="866" width="8.85546875" style="354"/>
    <col min="867" max="867" width="8.85546875" style="354"/>
    <col min="868" max="868" width="8.85546875" style="354"/>
    <col min="869" max="869" width="8.85546875" style="354"/>
    <col min="870" max="870" width="8.85546875" style="354"/>
    <col min="871" max="871" width="8.85546875" style="354"/>
    <col min="872" max="872" width="8.85546875" style="354"/>
    <col min="873" max="873" width="8.85546875" style="354"/>
    <col min="874" max="874" width="8.85546875" style="354"/>
    <col min="875" max="875" width="8.85546875" style="354"/>
    <col min="876" max="876" width="8.85546875" style="354"/>
    <col min="877" max="877" width="8.85546875" style="354"/>
    <col min="878" max="878" width="8.85546875" style="354"/>
    <col min="879" max="879" width="8.85546875" style="354"/>
    <col min="880" max="880" width="8.85546875" style="354"/>
    <col min="881" max="881" width="8.85546875" style="354"/>
    <col min="882" max="882" width="8.85546875" style="354"/>
    <col min="883" max="883" width="8.85546875" style="354"/>
    <col min="884" max="884" width="8.85546875" style="354"/>
    <col min="885" max="885" width="8.85546875" style="354"/>
    <col min="886" max="886" width="8.85546875" style="354"/>
    <col min="887" max="887" width="8.85546875" style="354"/>
    <col min="888" max="888" width="8.85546875" style="354"/>
    <col min="889" max="889" width="8.85546875" style="354"/>
    <col min="890" max="890" width="8.85546875" style="354"/>
    <col min="891" max="891" width="8.85546875" style="354"/>
    <col min="892" max="892" width="8.85546875" style="354"/>
    <col min="893" max="893" width="8.85546875" style="354"/>
    <col min="894" max="894" width="8.85546875" style="354"/>
    <col min="895" max="895" width="8.85546875" style="354"/>
    <col min="896" max="896" width="8.85546875" style="354"/>
    <col min="897" max="897" width="8.85546875" style="354"/>
    <col min="898" max="898" width="8.85546875" style="354"/>
    <col min="899" max="899" width="8.85546875" style="354"/>
    <col min="900" max="900" width="8.85546875" style="354"/>
    <col min="901" max="901" width="8.85546875" style="354"/>
    <col min="902" max="902" width="8.85546875" style="354"/>
    <col min="903" max="903" width="8.85546875" style="354"/>
    <col min="904" max="904" width="8.85546875" style="354"/>
    <col min="905" max="905" width="8.85546875" style="354"/>
    <col min="906" max="906" width="8.85546875" style="354"/>
    <col min="907" max="907" width="8.85546875" style="354"/>
    <col min="908" max="908" width="8.85546875" style="354"/>
    <col min="909" max="909" width="8.85546875" style="354"/>
    <col min="910" max="910" width="8.85546875" style="354"/>
    <col min="911" max="911" width="8.85546875" style="354"/>
    <col min="912" max="912" width="8.85546875" style="354"/>
    <col min="913" max="913" width="8.85546875" style="354"/>
    <col min="914" max="914" width="8.85546875" style="354"/>
    <col min="915" max="915" width="8.85546875" style="354"/>
    <col min="916" max="916" width="8.85546875" style="354"/>
    <col min="917" max="917" width="8.85546875" style="354"/>
    <col min="918" max="918" width="8.85546875" style="354"/>
    <col min="919" max="919" width="8.85546875" style="354"/>
    <col min="920" max="920" width="8.85546875" style="354"/>
    <col min="921" max="921" width="8.85546875" style="354"/>
    <col min="922" max="922" width="8.85546875" style="354"/>
    <col min="923" max="923" width="8.85546875" style="354"/>
    <col min="924" max="924" width="8.85546875" style="354"/>
    <col min="925" max="925" width="8.85546875" style="354"/>
    <col min="926" max="926" width="8.85546875" style="354"/>
    <col min="927" max="927" width="8.85546875" style="354"/>
    <col min="928" max="928" width="8.85546875" style="354"/>
    <col min="929" max="929" width="8.85546875" style="354"/>
    <col min="930" max="930" width="8.85546875" style="354"/>
    <col min="931" max="931" width="8.85546875" style="354"/>
    <col min="932" max="932" width="8.85546875" style="354"/>
    <col min="933" max="933" width="8.85546875" style="354"/>
    <col min="934" max="934" width="8.85546875" style="354"/>
    <col min="935" max="935" width="8.85546875" style="354"/>
    <col min="936" max="936" width="8.85546875" style="354"/>
    <col min="937" max="937" width="8.85546875" style="354"/>
    <col min="938" max="938" width="8.85546875" style="354"/>
    <col min="939" max="939" width="8.85546875" style="354"/>
    <col min="940" max="940" width="8.85546875" style="354"/>
    <col min="941" max="941" width="8.85546875" style="354"/>
    <col min="942" max="942" width="8.85546875" style="354"/>
    <col min="943" max="943" width="8.85546875" style="354"/>
    <col min="944" max="944" width="8.85546875" style="354"/>
    <col min="945" max="945" width="8.85546875" style="354"/>
    <col min="946" max="946" width="8.85546875" style="354"/>
    <col min="947" max="947" width="8.85546875" style="354"/>
    <col min="948" max="948" width="8.85546875" style="354"/>
    <col min="949" max="949" width="8.85546875" style="354"/>
    <col min="950" max="950" width="8.85546875" style="354"/>
    <col min="951" max="951" width="8.85546875" style="354"/>
    <col min="952" max="952" width="8.85546875" style="354"/>
    <col min="953" max="953" width="8.85546875" style="354"/>
    <col min="954" max="954" width="8.85546875" style="354"/>
    <col min="955" max="955" width="8.85546875" style="354"/>
    <col min="956" max="956" width="8.85546875" style="354"/>
    <col min="957" max="957" width="8.85546875" style="354"/>
    <col min="958" max="958" width="8.85546875" style="354"/>
    <col min="959" max="959" width="8.85546875" style="354"/>
    <col min="960" max="960" width="8.85546875" style="354"/>
    <col min="961" max="961" width="8.85546875" style="354"/>
    <col min="962" max="962" width="8.85546875" style="354"/>
    <col min="963" max="963" width="8.85546875" style="354"/>
    <col min="964" max="964" width="8.85546875" style="354"/>
    <col min="965" max="965" width="8.85546875" style="354"/>
    <col min="966" max="966" width="8.85546875" style="354"/>
    <col min="967" max="967" width="8.85546875" style="354"/>
    <col min="968" max="968" width="8.85546875" style="354"/>
    <col min="969" max="969" width="8.85546875" style="354"/>
    <col min="970" max="970" width="8.85546875" style="354"/>
    <col min="971" max="971" width="8.85546875" style="354"/>
    <col min="972" max="972" width="8.85546875" style="354"/>
    <col min="973" max="973" width="8.85546875" style="354"/>
    <col min="974" max="974" width="8.85546875" style="354"/>
    <col min="975" max="975" width="8.85546875" style="354"/>
    <col min="976" max="976" width="8.85546875" style="354"/>
    <col min="977" max="977" width="8.85546875" style="354"/>
    <col min="978" max="978" width="8.85546875" style="354"/>
    <col min="979" max="979" width="8.85546875" style="354"/>
    <col min="980" max="980" width="8.85546875" style="354"/>
    <col min="981" max="981" width="8.85546875" style="354"/>
    <col min="982" max="982" width="8.85546875" style="354"/>
    <col min="983" max="983" width="8.85546875" style="354"/>
    <col min="984" max="984" width="8.85546875" style="354"/>
    <col min="985" max="985" width="8.85546875" style="354"/>
    <col min="986" max="986" width="8.85546875" style="354"/>
    <col min="987" max="987" width="8.85546875" style="354"/>
    <col min="988" max="988" width="8.85546875" style="354"/>
    <col min="989" max="989" width="8.85546875" style="354"/>
    <col min="990" max="990" width="8.85546875" style="354"/>
    <col min="991" max="991" width="8.85546875" style="354"/>
    <col min="992" max="992" width="8.85546875" style="354"/>
    <col min="993" max="993" width="8.85546875" style="354"/>
    <col min="994" max="994" width="8.85546875" style="354"/>
    <col min="995" max="995" width="8.85546875" style="354"/>
    <col min="996" max="996" width="8.85546875" style="354"/>
    <col min="997" max="997" width="8.85546875" style="354"/>
    <col min="998" max="998" width="8.85546875" style="354"/>
    <col min="999" max="999" width="8.85546875" style="354"/>
    <col min="1000" max="1000" width="8.85546875" style="354"/>
    <col min="1001" max="1001" width="8.85546875" style="354"/>
    <col min="1002" max="1002" width="8.85546875" style="354"/>
    <col min="1003" max="1003" width="8.85546875" style="354"/>
    <col min="1004" max="1004" width="8.85546875" style="354"/>
    <col min="1005" max="1005" width="8.85546875" style="354"/>
    <col min="1006" max="1006" width="8.85546875" style="354"/>
    <col min="1007" max="1007" width="8.85546875" style="354"/>
    <col min="1008" max="1008" width="8.85546875" style="354"/>
    <col min="1009" max="1009" width="8.85546875" style="354"/>
    <col min="1010" max="1010" width="8.85546875" style="354"/>
    <col min="1011" max="1011" width="8.85546875" style="354"/>
    <col min="1012" max="1012" width="8.85546875" style="354"/>
    <col min="1013" max="1013" width="8.85546875" style="354"/>
    <col min="1014" max="1014" width="8.85546875" style="354"/>
    <col min="1015" max="1015" width="8.85546875" style="354"/>
    <col min="1016" max="1016" width="8.85546875" style="354"/>
    <col min="1017" max="1017" width="8.85546875" style="354"/>
    <col min="1018" max="1018" width="8.85546875" style="354"/>
    <col min="1019" max="1019" width="8.85546875" style="354"/>
    <col min="1020" max="1020" width="8.85546875" style="354"/>
    <col min="1021" max="1021" width="8.85546875" style="354"/>
    <col min="1022" max="1022" width="8.85546875" style="354"/>
    <col min="1023" max="1023" width="8.85546875" style="354"/>
    <col min="1024" max="1024" width="8.85546875" style="354"/>
    <col min="1025" max="1025" width="8.85546875" style="354"/>
    <col min="1026" max="1026" width="8.85546875" style="354"/>
    <col min="1027" max="1027" width="9.7109375" customWidth="true" style="354"/>
    <col min="1028" max="1028" width="21.85546875" customWidth="true" style="354"/>
    <col min="1029" max="1029" width="13" customWidth="true" style="354"/>
    <col min="1030" max="1030" width="14" customWidth="true" style="354"/>
    <col min="1031" max="1031" width="14" customWidth="true" style="354"/>
    <col min="1032" max="1032" width="14" customWidth="true" style="354"/>
    <col min="1033" max="1033" width="17.140625" customWidth="true" style="354"/>
    <col min="1034" max="1034" width="17.7109375" customWidth="true" style="354"/>
    <col min="1035" max="1035" width="16.28515625" customWidth="true" style="354"/>
    <col min="1036" max="1036" width="14" customWidth="true" style="354"/>
    <col min="1037" max="1037" width="17" customWidth="true" style="354"/>
    <col min="1038" max="1038" width="14.42578125" customWidth="true" style="354"/>
    <col min="1039" max="1039" width="8.85546875" style="354"/>
    <col min="1040" max="1040" width="8.85546875" style="354"/>
    <col min="1041" max="1041" width="8.85546875" style="354"/>
    <col min="1042" max="1042" width="8.85546875" style="354"/>
    <col min="1043" max="1043" width="8.85546875" style="354"/>
    <col min="1044" max="1044" width="8.85546875" style="354"/>
    <col min="1045" max="1045" width="8.85546875" style="354"/>
    <col min="1046" max="1046" width="8.85546875" style="354"/>
    <col min="1047" max="1047" width="8.85546875" style="354"/>
    <col min="1048" max="1048" width="8.85546875" style="354"/>
    <col min="1049" max="1049" width="8.85546875" style="354"/>
    <col min="1050" max="1050" width="8.85546875" style="354"/>
    <col min="1051" max="1051" width="8.85546875" style="354"/>
    <col min="1052" max="1052" width="8.85546875" style="354"/>
    <col min="1053" max="1053" width="8.85546875" style="354"/>
    <col min="1054" max="1054" width="8.85546875" style="354"/>
    <col min="1055" max="1055" width="8.85546875" style="354"/>
    <col min="1056" max="1056" width="8.85546875" style="354"/>
    <col min="1057" max="1057" width="8.85546875" style="354"/>
    <col min="1058" max="1058" width="8.85546875" style="354"/>
    <col min="1059" max="1059" width="8.85546875" style="354"/>
    <col min="1060" max="1060" width="8.85546875" style="354"/>
    <col min="1061" max="1061" width="8.85546875" style="354"/>
    <col min="1062" max="1062" width="8.85546875" style="354"/>
    <col min="1063" max="1063" width="8.85546875" style="354"/>
    <col min="1064" max="1064" width="8.85546875" style="354"/>
    <col min="1065" max="1065" width="8.85546875" style="354"/>
    <col min="1066" max="1066" width="8.85546875" style="354"/>
    <col min="1067" max="1067" width="8.85546875" style="354"/>
    <col min="1068" max="1068" width="8.85546875" style="354"/>
    <col min="1069" max="1069" width="8.85546875" style="354"/>
    <col min="1070" max="1070" width="8.85546875" style="354"/>
    <col min="1071" max="1071" width="8.85546875" style="354"/>
    <col min="1072" max="1072" width="8.85546875" style="354"/>
    <col min="1073" max="1073" width="8.85546875" style="354"/>
    <col min="1074" max="1074" width="8.85546875" style="354"/>
    <col min="1075" max="1075" width="8.85546875" style="354"/>
    <col min="1076" max="1076" width="8.85546875" style="354"/>
    <col min="1077" max="1077" width="8.85546875" style="354"/>
    <col min="1078" max="1078" width="8.85546875" style="354"/>
    <col min="1079" max="1079" width="8.85546875" style="354"/>
    <col min="1080" max="1080" width="8.85546875" style="354"/>
    <col min="1081" max="1081" width="8.85546875" style="354"/>
    <col min="1082" max="1082" width="8.85546875" style="354"/>
    <col min="1083" max="1083" width="8.85546875" style="354"/>
    <col min="1084" max="1084" width="8.85546875" style="354"/>
    <col min="1085" max="1085" width="8.85546875" style="354"/>
    <col min="1086" max="1086" width="8.85546875" style="354"/>
    <col min="1087" max="1087" width="8.85546875" style="354"/>
    <col min="1088" max="1088" width="8.85546875" style="354"/>
    <col min="1089" max="1089" width="8.85546875" style="354"/>
    <col min="1090" max="1090" width="8.85546875" style="354"/>
    <col min="1091" max="1091" width="8.85546875" style="354"/>
    <col min="1092" max="1092" width="8.85546875" style="354"/>
    <col min="1093" max="1093" width="8.85546875" style="354"/>
    <col min="1094" max="1094" width="8.85546875" style="354"/>
    <col min="1095" max="1095" width="8.85546875" style="354"/>
    <col min="1096" max="1096" width="8.85546875" style="354"/>
    <col min="1097" max="1097" width="8.85546875" style="354"/>
    <col min="1098" max="1098" width="8.85546875" style="354"/>
    <col min="1099" max="1099" width="8.85546875" style="354"/>
    <col min="1100" max="1100" width="8.85546875" style="354"/>
    <col min="1101" max="1101" width="8.85546875" style="354"/>
    <col min="1102" max="1102" width="8.85546875" style="354"/>
    <col min="1103" max="1103" width="8.85546875" style="354"/>
    <col min="1104" max="1104" width="8.85546875" style="354"/>
    <col min="1105" max="1105" width="8.85546875" style="354"/>
    <col min="1106" max="1106" width="8.85546875" style="354"/>
    <col min="1107" max="1107" width="8.85546875" style="354"/>
    <col min="1108" max="1108" width="8.85546875" style="354"/>
    <col min="1109" max="1109" width="8.85546875" style="354"/>
    <col min="1110" max="1110" width="8.85546875" style="354"/>
    <col min="1111" max="1111" width="8.85546875" style="354"/>
    <col min="1112" max="1112" width="8.85546875" style="354"/>
    <col min="1113" max="1113" width="8.85546875" style="354"/>
    <col min="1114" max="1114" width="8.85546875" style="354"/>
    <col min="1115" max="1115" width="8.85546875" style="354"/>
    <col min="1116" max="1116" width="8.85546875" style="354"/>
    <col min="1117" max="1117" width="8.85546875" style="354"/>
    <col min="1118" max="1118" width="8.85546875" style="354"/>
    <col min="1119" max="1119" width="8.85546875" style="354"/>
    <col min="1120" max="1120" width="8.85546875" style="354"/>
    <col min="1121" max="1121" width="8.85546875" style="354"/>
    <col min="1122" max="1122" width="8.85546875" style="354"/>
    <col min="1123" max="1123" width="8.85546875" style="354"/>
    <col min="1124" max="1124" width="8.85546875" style="354"/>
    <col min="1125" max="1125" width="8.85546875" style="354"/>
    <col min="1126" max="1126" width="8.85546875" style="354"/>
    <col min="1127" max="1127" width="8.85546875" style="354"/>
    <col min="1128" max="1128" width="8.85546875" style="354"/>
    <col min="1129" max="1129" width="8.85546875" style="354"/>
    <col min="1130" max="1130" width="8.85546875" style="354"/>
    <col min="1131" max="1131" width="8.85546875" style="354"/>
    <col min="1132" max="1132" width="8.85546875" style="354"/>
    <col min="1133" max="1133" width="8.85546875" style="354"/>
    <col min="1134" max="1134" width="8.85546875" style="354"/>
    <col min="1135" max="1135" width="8.85546875" style="354"/>
    <col min="1136" max="1136" width="8.85546875" style="354"/>
    <col min="1137" max="1137" width="8.85546875" style="354"/>
    <col min="1138" max="1138" width="8.85546875" style="354"/>
    <col min="1139" max="1139" width="8.85546875" style="354"/>
    <col min="1140" max="1140" width="8.85546875" style="354"/>
    <col min="1141" max="1141" width="8.85546875" style="354"/>
    <col min="1142" max="1142" width="8.85546875" style="354"/>
    <col min="1143" max="1143" width="8.85546875" style="354"/>
    <col min="1144" max="1144" width="8.85546875" style="354"/>
    <col min="1145" max="1145" width="8.85546875" style="354"/>
    <col min="1146" max="1146" width="8.85546875" style="354"/>
    <col min="1147" max="1147" width="8.85546875" style="354"/>
    <col min="1148" max="1148" width="8.85546875" style="354"/>
    <col min="1149" max="1149" width="8.85546875" style="354"/>
    <col min="1150" max="1150" width="8.85546875" style="354"/>
    <col min="1151" max="1151" width="8.85546875" style="354"/>
    <col min="1152" max="1152" width="8.85546875" style="354"/>
    <col min="1153" max="1153" width="8.85546875" style="354"/>
    <col min="1154" max="1154" width="8.85546875" style="354"/>
    <col min="1155" max="1155" width="8.85546875" style="354"/>
    <col min="1156" max="1156" width="8.85546875" style="354"/>
    <col min="1157" max="1157" width="8.85546875" style="354"/>
    <col min="1158" max="1158" width="8.85546875" style="354"/>
    <col min="1159" max="1159" width="8.85546875" style="354"/>
    <col min="1160" max="1160" width="8.85546875" style="354"/>
    <col min="1161" max="1161" width="8.85546875" style="354"/>
    <col min="1162" max="1162" width="8.85546875" style="354"/>
    <col min="1163" max="1163" width="8.85546875" style="354"/>
    <col min="1164" max="1164" width="8.85546875" style="354"/>
    <col min="1165" max="1165" width="8.85546875" style="354"/>
    <col min="1166" max="1166" width="8.85546875" style="354"/>
    <col min="1167" max="1167" width="8.85546875" style="354"/>
    <col min="1168" max="1168" width="8.85546875" style="354"/>
    <col min="1169" max="1169" width="8.85546875" style="354"/>
    <col min="1170" max="1170" width="8.85546875" style="354"/>
    <col min="1171" max="1171" width="8.85546875" style="354"/>
    <col min="1172" max="1172" width="8.85546875" style="354"/>
    <col min="1173" max="1173" width="8.85546875" style="354"/>
    <col min="1174" max="1174" width="8.85546875" style="354"/>
    <col min="1175" max="1175" width="8.85546875" style="354"/>
    <col min="1176" max="1176" width="8.85546875" style="354"/>
    <col min="1177" max="1177" width="8.85546875" style="354"/>
    <col min="1178" max="1178" width="8.85546875" style="354"/>
    <col min="1179" max="1179" width="8.85546875" style="354"/>
    <col min="1180" max="1180" width="8.85546875" style="354"/>
    <col min="1181" max="1181" width="8.85546875" style="354"/>
    <col min="1182" max="1182" width="8.85546875" style="354"/>
    <col min="1183" max="1183" width="8.85546875" style="354"/>
    <col min="1184" max="1184" width="8.85546875" style="354"/>
    <col min="1185" max="1185" width="8.85546875" style="354"/>
    <col min="1186" max="1186" width="8.85546875" style="354"/>
    <col min="1187" max="1187" width="8.85546875" style="354"/>
    <col min="1188" max="1188" width="8.85546875" style="354"/>
    <col min="1189" max="1189" width="8.85546875" style="354"/>
    <col min="1190" max="1190" width="8.85546875" style="354"/>
    <col min="1191" max="1191" width="8.85546875" style="354"/>
    <col min="1192" max="1192" width="8.85546875" style="354"/>
    <col min="1193" max="1193" width="8.85546875" style="354"/>
    <col min="1194" max="1194" width="8.85546875" style="354"/>
    <col min="1195" max="1195" width="8.85546875" style="354"/>
    <col min="1196" max="1196" width="8.85546875" style="354"/>
    <col min="1197" max="1197" width="8.85546875" style="354"/>
    <col min="1198" max="1198" width="8.85546875" style="354"/>
    <col min="1199" max="1199" width="8.85546875" style="354"/>
    <col min="1200" max="1200" width="8.85546875" style="354"/>
    <col min="1201" max="1201" width="8.85546875" style="354"/>
    <col min="1202" max="1202" width="8.85546875" style="354"/>
    <col min="1203" max="1203" width="8.85546875" style="354"/>
    <col min="1204" max="1204" width="8.85546875" style="354"/>
    <col min="1205" max="1205" width="8.85546875" style="354"/>
    <col min="1206" max="1206" width="8.85546875" style="354"/>
    <col min="1207" max="1207" width="8.85546875" style="354"/>
    <col min="1208" max="1208" width="8.85546875" style="354"/>
    <col min="1209" max="1209" width="8.85546875" style="354"/>
    <col min="1210" max="1210" width="8.85546875" style="354"/>
    <col min="1211" max="1211" width="8.85546875" style="354"/>
    <col min="1212" max="1212" width="8.85546875" style="354"/>
    <col min="1213" max="1213" width="8.85546875" style="354"/>
    <col min="1214" max="1214" width="8.85546875" style="354"/>
    <col min="1215" max="1215" width="8.85546875" style="354"/>
    <col min="1216" max="1216" width="8.85546875" style="354"/>
    <col min="1217" max="1217" width="8.85546875" style="354"/>
    <col min="1218" max="1218" width="8.85546875" style="354"/>
    <col min="1219" max="1219" width="8.85546875" style="354"/>
    <col min="1220" max="1220" width="8.85546875" style="354"/>
    <col min="1221" max="1221" width="8.85546875" style="354"/>
    <col min="1222" max="1222" width="8.85546875" style="354"/>
    <col min="1223" max="1223" width="8.85546875" style="354"/>
    <col min="1224" max="1224" width="8.85546875" style="354"/>
    <col min="1225" max="1225" width="8.85546875" style="354"/>
    <col min="1226" max="1226" width="8.85546875" style="354"/>
    <col min="1227" max="1227" width="8.85546875" style="354"/>
    <col min="1228" max="1228" width="8.85546875" style="354"/>
    <col min="1229" max="1229" width="8.85546875" style="354"/>
    <col min="1230" max="1230" width="8.85546875" style="354"/>
    <col min="1231" max="1231" width="8.85546875" style="354"/>
    <col min="1232" max="1232" width="8.85546875" style="354"/>
    <col min="1233" max="1233" width="8.85546875" style="354"/>
    <col min="1234" max="1234" width="8.85546875" style="354"/>
    <col min="1235" max="1235" width="8.85546875" style="354"/>
    <col min="1236" max="1236" width="8.85546875" style="354"/>
    <col min="1237" max="1237" width="8.85546875" style="354"/>
    <col min="1238" max="1238" width="8.85546875" style="354"/>
    <col min="1239" max="1239" width="8.85546875" style="354"/>
    <col min="1240" max="1240" width="8.85546875" style="354"/>
    <col min="1241" max="1241" width="8.85546875" style="354"/>
    <col min="1242" max="1242" width="8.85546875" style="354"/>
    <col min="1243" max="1243" width="8.85546875" style="354"/>
    <col min="1244" max="1244" width="8.85546875" style="354"/>
    <col min="1245" max="1245" width="8.85546875" style="354"/>
    <col min="1246" max="1246" width="8.85546875" style="354"/>
    <col min="1247" max="1247" width="8.85546875" style="354"/>
    <col min="1248" max="1248" width="8.85546875" style="354"/>
    <col min="1249" max="1249" width="8.85546875" style="354"/>
    <col min="1250" max="1250" width="8.85546875" style="354"/>
    <col min="1251" max="1251" width="8.85546875" style="354"/>
    <col min="1252" max="1252" width="8.85546875" style="354"/>
    <col min="1253" max="1253" width="8.85546875" style="354"/>
    <col min="1254" max="1254" width="8.85546875" style="354"/>
    <col min="1255" max="1255" width="8.85546875" style="354"/>
    <col min="1256" max="1256" width="8.85546875" style="354"/>
    <col min="1257" max="1257" width="8.85546875" style="354"/>
    <col min="1258" max="1258" width="8.85546875" style="354"/>
    <col min="1259" max="1259" width="8.85546875" style="354"/>
    <col min="1260" max="1260" width="8.85546875" style="354"/>
    <col min="1261" max="1261" width="8.85546875" style="354"/>
    <col min="1262" max="1262" width="8.85546875" style="354"/>
    <col min="1263" max="1263" width="8.85546875" style="354"/>
    <col min="1264" max="1264" width="8.85546875" style="354"/>
    <col min="1265" max="1265" width="8.85546875" style="354"/>
    <col min="1266" max="1266" width="8.85546875" style="354"/>
    <col min="1267" max="1267" width="8.85546875" style="354"/>
    <col min="1268" max="1268" width="8.85546875" style="354"/>
    <col min="1269" max="1269" width="8.85546875" style="354"/>
    <col min="1270" max="1270" width="8.85546875" style="354"/>
    <col min="1271" max="1271" width="8.85546875" style="354"/>
    <col min="1272" max="1272" width="8.85546875" style="354"/>
    <col min="1273" max="1273" width="8.85546875" style="354"/>
    <col min="1274" max="1274" width="8.85546875" style="354"/>
    <col min="1275" max="1275" width="8.85546875" style="354"/>
    <col min="1276" max="1276" width="8.85546875" style="354"/>
    <col min="1277" max="1277" width="8.85546875" style="354"/>
    <col min="1278" max="1278" width="8.85546875" style="354"/>
    <col min="1279" max="1279" width="8.85546875" style="354"/>
    <col min="1280" max="1280" width="8.85546875" style="354"/>
    <col min="1281" max="1281" width="8.85546875" style="354"/>
    <col min="1282" max="1282" width="8.85546875" style="354"/>
    <col min="1283" max="1283" width="9.7109375" customWidth="true" style="354"/>
    <col min="1284" max="1284" width="21.85546875" customWidth="true" style="354"/>
    <col min="1285" max="1285" width="13" customWidth="true" style="354"/>
    <col min="1286" max="1286" width="14" customWidth="true" style="354"/>
    <col min="1287" max="1287" width="14" customWidth="true" style="354"/>
    <col min="1288" max="1288" width="14" customWidth="true" style="354"/>
    <col min="1289" max="1289" width="17.140625" customWidth="true" style="354"/>
    <col min="1290" max="1290" width="17.7109375" customWidth="true" style="354"/>
    <col min="1291" max="1291" width="16.28515625" customWidth="true" style="354"/>
    <col min="1292" max="1292" width="14" customWidth="true" style="354"/>
    <col min="1293" max="1293" width="17" customWidth="true" style="354"/>
    <col min="1294" max="1294" width="14.42578125" customWidth="true" style="354"/>
    <col min="1295" max="1295" width="8.85546875" style="354"/>
    <col min="1296" max="1296" width="8.85546875" style="354"/>
    <col min="1297" max="1297" width="8.85546875" style="354"/>
    <col min="1298" max="1298" width="8.85546875" style="354"/>
    <col min="1299" max="1299" width="8.85546875" style="354"/>
    <col min="1300" max="1300" width="8.85546875" style="354"/>
    <col min="1301" max="1301" width="8.85546875" style="354"/>
    <col min="1302" max="1302" width="8.85546875" style="354"/>
    <col min="1303" max="1303" width="8.85546875" style="354"/>
    <col min="1304" max="1304" width="8.85546875" style="354"/>
    <col min="1305" max="1305" width="8.85546875" style="354"/>
    <col min="1306" max="1306" width="8.85546875" style="354"/>
    <col min="1307" max="1307" width="8.85546875" style="354"/>
    <col min="1308" max="1308" width="8.85546875" style="354"/>
    <col min="1309" max="1309" width="8.85546875" style="354"/>
    <col min="1310" max="1310" width="8.85546875" style="354"/>
    <col min="1311" max="1311" width="8.85546875" style="354"/>
    <col min="1312" max="1312" width="8.85546875" style="354"/>
    <col min="1313" max="1313" width="8.85546875" style="354"/>
    <col min="1314" max="1314" width="8.85546875" style="354"/>
    <col min="1315" max="1315" width="8.85546875" style="354"/>
    <col min="1316" max="1316" width="8.85546875" style="354"/>
    <col min="1317" max="1317" width="8.85546875" style="354"/>
    <col min="1318" max="1318" width="8.85546875" style="354"/>
    <col min="1319" max="1319" width="8.85546875" style="354"/>
    <col min="1320" max="1320" width="8.85546875" style="354"/>
    <col min="1321" max="1321" width="8.85546875" style="354"/>
    <col min="1322" max="1322" width="8.85546875" style="354"/>
    <col min="1323" max="1323" width="8.85546875" style="354"/>
    <col min="1324" max="1324" width="8.85546875" style="354"/>
    <col min="1325" max="1325" width="8.85546875" style="354"/>
    <col min="1326" max="1326" width="8.85546875" style="354"/>
    <col min="1327" max="1327" width="8.85546875" style="354"/>
    <col min="1328" max="1328" width="8.85546875" style="354"/>
    <col min="1329" max="1329" width="8.85546875" style="354"/>
    <col min="1330" max="1330" width="8.85546875" style="354"/>
    <col min="1331" max="1331" width="8.85546875" style="354"/>
    <col min="1332" max="1332" width="8.85546875" style="354"/>
    <col min="1333" max="1333" width="8.85546875" style="354"/>
    <col min="1334" max="1334" width="8.85546875" style="354"/>
    <col min="1335" max="1335" width="8.85546875" style="354"/>
    <col min="1336" max="1336" width="8.85546875" style="354"/>
    <col min="1337" max="1337" width="8.85546875" style="354"/>
    <col min="1338" max="1338" width="8.85546875" style="354"/>
    <col min="1339" max="1339" width="8.85546875" style="354"/>
    <col min="1340" max="1340" width="8.85546875" style="354"/>
    <col min="1341" max="1341" width="8.85546875" style="354"/>
    <col min="1342" max="1342" width="8.85546875" style="354"/>
    <col min="1343" max="1343" width="8.85546875" style="354"/>
    <col min="1344" max="1344" width="8.85546875" style="354"/>
    <col min="1345" max="1345" width="8.85546875" style="354"/>
    <col min="1346" max="1346" width="8.85546875" style="354"/>
    <col min="1347" max="1347" width="8.85546875" style="354"/>
    <col min="1348" max="1348" width="8.85546875" style="354"/>
    <col min="1349" max="1349" width="8.85546875" style="354"/>
    <col min="1350" max="1350" width="8.85546875" style="354"/>
    <col min="1351" max="1351" width="8.85546875" style="354"/>
    <col min="1352" max="1352" width="8.85546875" style="354"/>
    <col min="1353" max="1353" width="8.85546875" style="354"/>
    <col min="1354" max="1354" width="8.85546875" style="354"/>
    <col min="1355" max="1355" width="8.85546875" style="354"/>
    <col min="1356" max="1356" width="8.85546875" style="354"/>
    <col min="1357" max="1357" width="8.85546875" style="354"/>
    <col min="1358" max="1358" width="8.85546875" style="354"/>
    <col min="1359" max="1359" width="8.85546875" style="354"/>
    <col min="1360" max="1360" width="8.85546875" style="354"/>
    <col min="1361" max="1361" width="8.85546875" style="354"/>
    <col min="1362" max="1362" width="8.85546875" style="354"/>
    <col min="1363" max="1363" width="8.85546875" style="354"/>
    <col min="1364" max="1364" width="8.85546875" style="354"/>
    <col min="1365" max="1365" width="8.85546875" style="354"/>
    <col min="1366" max="1366" width="8.85546875" style="354"/>
    <col min="1367" max="1367" width="8.85546875" style="354"/>
    <col min="1368" max="1368" width="8.85546875" style="354"/>
    <col min="1369" max="1369" width="8.85546875" style="354"/>
    <col min="1370" max="1370" width="8.85546875" style="354"/>
    <col min="1371" max="1371" width="8.85546875" style="354"/>
    <col min="1372" max="1372" width="8.85546875" style="354"/>
    <col min="1373" max="1373" width="8.85546875" style="354"/>
    <col min="1374" max="1374" width="8.85546875" style="354"/>
    <col min="1375" max="1375" width="8.85546875" style="354"/>
    <col min="1376" max="1376" width="8.85546875" style="354"/>
    <col min="1377" max="1377" width="8.85546875" style="354"/>
    <col min="1378" max="1378" width="8.85546875" style="354"/>
    <col min="1379" max="1379" width="8.85546875" style="354"/>
    <col min="1380" max="1380" width="8.85546875" style="354"/>
    <col min="1381" max="1381" width="8.85546875" style="354"/>
    <col min="1382" max="1382" width="8.85546875" style="354"/>
    <col min="1383" max="1383" width="8.85546875" style="354"/>
    <col min="1384" max="1384" width="8.85546875" style="354"/>
    <col min="1385" max="1385" width="8.85546875" style="354"/>
    <col min="1386" max="1386" width="8.85546875" style="354"/>
    <col min="1387" max="1387" width="8.85546875" style="354"/>
    <col min="1388" max="1388" width="8.85546875" style="354"/>
    <col min="1389" max="1389" width="8.85546875" style="354"/>
    <col min="1390" max="1390" width="8.85546875" style="354"/>
    <col min="1391" max="1391" width="8.85546875" style="354"/>
    <col min="1392" max="1392" width="8.85546875" style="354"/>
    <col min="1393" max="1393" width="8.85546875" style="354"/>
    <col min="1394" max="1394" width="8.85546875" style="354"/>
    <col min="1395" max="1395" width="8.85546875" style="354"/>
    <col min="1396" max="1396" width="8.85546875" style="354"/>
    <col min="1397" max="1397" width="8.85546875" style="354"/>
    <col min="1398" max="1398" width="8.85546875" style="354"/>
    <col min="1399" max="1399" width="8.85546875" style="354"/>
    <col min="1400" max="1400" width="8.85546875" style="354"/>
    <col min="1401" max="1401" width="8.85546875" style="354"/>
    <col min="1402" max="1402" width="8.85546875" style="354"/>
    <col min="1403" max="1403" width="8.85546875" style="354"/>
    <col min="1404" max="1404" width="8.85546875" style="354"/>
    <col min="1405" max="1405" width="8.85546875" style="354"/>
    <col min="1406" max="1406" width="8.85546875" style="354"/>
    <col min="1407" max="1407" width="8.85546875" style="354"/>
    <col min="1408" max="1408" width="8.85546875" style="354"/>
    <col min="1409" max="1409" width="8.85546875" style="354"/>
    <col min="1410" max="1410" width="8.85546875" style="354"/>
    <col min="1411" max="1411" width="8.85546875" style="354"/>
    <col min="1412" max="1412" width="8.85546875" style="354"/>
    <col min="1413" max="1413" width="8.85546875" style="354"/>
    <col min="1414" max="1414" width="8.85546875" style="354"/>
    <col min="1415" max="1415" width="8.85546875" style="354"/>
    <col min="1416" max="1416" width="8.85546875" style="354"/>
    <col min="1417" max="1417" width="8.85546875" style="354"/>
    <col min="1418" max="1418" width="8.85546875" style="354"/>
    <col min="1419" max="1419" width="8.85546875" style="354"/>
    <col min="1420" max="1420" width="8.85546875" style="354"/>
    <col min="1421" max="1421" width="8.85546875" style="354"/>
    <col min="1422" max="1422" width="8.85546875" style="354"/>
    <col min="1423" max="1423" width="8.85546875" style="354"/>
    <col min="1424" max="1424" width="8.85546875" style="354"/>
    <col min="1425" max="1425" width="8.85546875" style="354"/>
    <col min="1426" max="1426" width="8.85546875" style="354"/>
    <col min="1427" max="1427" width="8.85546875" style="354"/>
    <col min="1428" max="1428" width="8.85546875" style="354"/>
    <col min="1429" max="1429" width="8.85546875" style="354"/>
    <col min="1430" max="1430" width="8.85546875" style="354"/>
    <col min="1431" max="1431" width="8.85546875" style="354"/>
    <col min="1432" max="1432" width="8.85546875" style="354"/>
    <col min="1433" max="1433" width="8.85546875" style="354"/>
    <col min="1434" max="1434" width="8.85546875" style="354"/>
    <col min="1435" max="1435" width="8.85546875" style="354"/>
    <col min="1436" max="1436" width="8.85546875" style="354"/>
    <col min="1437" max="1437" width="8.85546875" style="354"/>
    <col min="1438" max="1438" width="8.85546875" style="354"/>
    <col min="1439" max="1439" width="8.85546875" style="354"/>
    <col min="1440" max="1440" width="8.85546875" style="354"/>
    <col min="1441" max="1441" width="8.85546875" style="354"/>
    <col min="1442" max="1442" width="8.85546875" style="354"/>
    <col min="1443" max="1443" width="8.85546875" style="354"/>
    <col min="1444" max="1444" width="8.85546875" style="354"/>
    <col min="1445" max="1445" width="8.85546875" style="354"/>
    <col min="1446" max="1446" width="8.85546875" style="354"/>
    <col min="1447" max="1447" width="8.85546875" style="354"/>
    <col min="1448" max="1448" width="8.85546875" style="354"/>
    <col min="1449" max="1449" width="8.85546875" style="354"/>
    <col min="1450" max="1450" width="8.85546875" style="354"/>
    <col min="1451" max="1451" width="8.85546875" style="354"/>
    <col min="1452" max="1452" width="8.85546875" style="354"/>
    <col min="1453" max="1453" width="8.85546875" style="354"/>
    <col min="1454" max="1454" width="8.85546875" style="354"/>
    <col min="1455" max="1455" width="8.85546875" style="354"/>
    <col min="1456" max="1456" width="8.85546875" style="354"/>
    <col min="1457" max="1457" width="8.85546875" style="354"/>
    <col min="1458" max="1458" width="8.85546875" style="354"/>
    <col min="1459" max="1459" width="8.85546875" style="354"/>
    <col min="1460" max="1460" width="8.85546875" style="354"/>
    <col min="1461" max="1461" width="8.85546875" style="354"/>
    <col min="1462" max="1462" width="8.85546875" style="354"/>
    <col min="1463" max="1463" width="8.85546875" style="354"/>
    <col min="1464" max="1464" width="8.85546875" style="354"/>
    <col min="1465" max="1465" width="8.85546875" style="354"/>
    <col min="1466" max="1466" width="8.85546875" style="354"/>
    <col min="1467" max="1467" width="8.85546875" style="354"/>
    <col min="1468" max="1468" width="8.85546875" style="354"/>
    <col min="1469" max="1469" width="8.85546875" style="354"/>
    <col min="1470" max="1470" width="8.85546875" style="354"/>
    <col min="1471" max="1471" width="8.85546875" style="354"/>
    <col min="1472" max="1472" width="8.85546875" style="354"/>
    <col min="1473" max="1473" width="8.85546875" style="354"/>
    <col min="1474" max="1474" width="8.85546875" style="354"/>
    <col min="1475" max="1475" width="8.85546875" style="354"/>
    <col min="1476" max="1476" width="8.85546875" style="354"/>
    <col min="1477" max="1477" width="8.85546875" style="354"/>
    <col min="1478" max="1478" width="8.85546875" style="354"/>
    <col min="1479" max="1479" width="8.85546875" style="354"/>
    <col min="1480" max="1480" width="8.85546875" style="354"/>
    <col min="1481" max="1481" width="8.85546875" style="354"/>
    <col min="1482" max="1482" width="8.85546875" style="354"/>
    <col min="1483" max="1483" width="8.85546875" style="354"/>
    <col min="1484" max="1484" width="8.85546875" style="354"/>
    <col min="1485" max="1485" width="8.85546875" style="354"/>
    <col min="1486" max="1486" width="8.85546875" style="354"/>
    <col min="1487" max="1487" width="8.85546875" style="354"/>
    <col min="1488" max="1488" width="8.85546875" style="354"/>
    <col min="1489" max="1489" width="8.85546875" style="354"/>
    <col min="1490" max="1490" width="8.85546875" style="354"/>
    <col min="1491" max="1491" width="8.85546875" style="354"/>
    <col min="1492" max="1492" width="8.85546875" style="354"/>
    <col min="1493" max="1493" width="8.85546875" style="354"/>
    <col min="1494" max="1494" width="8.85546875" style="354"/>
    <col min="1495" max="1495" width="8.85546875" style="354"/>
    <col min="1496" max="1496" width="8.85546875" style="354"/>
    <col min="1497" max="1497" width="8.85546875" style="354"/>
    <col min="1498" max="1498" width="8.85546875" style="354"/>
    <col min="1499" max="1499" width="8.85546875" style="354"/>
    <col min="1500" max="1500" width="8.85546875" style="354"/>
    <col min="1501" max="1501" width="8.85546875" style="354"/>
    <col min="1502" max="1502" width="8.85546875" style="354"/>
    <col min="1503" max="1503" width="8.85546875" style="354"/>
    <col min="1504" max="1504" width="8.85546875" style="354"/>
    <col min="1505" max="1505" width="8.85546875" style="354"/>
    <col min="1506" max="1506" width="8.85546875" style="354"/>
    <col min="1507" max="1507" width="8.85546875" style="354"/>
    <col min="1508" max="1508" width="8.85546875" style="354"/>
    <col min="1509" max="1509" width="8.85546875" style="354"/>
    <col min="1510" max="1510" width="8.85546875" style="354"/>
    <col min="1511" max="1511" width="8.85546875" style="354"/>
    <col min="1512" max="1512" width="8.85546875" style="354"/>
    <col min="1513" max="1513" width="8.85546875" style="354"/>
    <col min="1514" max="1514" width="8.85546875" style="354"/>
    <col min="1515" max="1515" width="8.85546875" style="354"/>
    <col min="1516" max="1516" width="8.85546875" style="354"/>
    <col min="1517" max="1517" width="8.85546875" style="354"/>
    <col min="1518" max="1518" width="8.85546875" style="354"/>
    <col min="1519" max="1519" width="8.85546875" style="354"/>
    <col min="1520" max="1520" width="8.85546875" style="354"/>
    <col min="1521" max="1521" width="8.85546875" style="354"/>
    <col min="1522" max="1522" width="8.85546875" style="354"/>
    <col min="1523" max="1523" width="8.85546875" style="354"/>
    <col min="1524" max="1524" width="8.85546875" style="354"/>
    <col min="1525" max="1525" width="8.85546875" style="354"/>
    <col min="1526" max="1526" width="8.85546875" style="354"/>
    <col min="1527" max="1527" width="8.85546875" style="354"/>
    <col min="1528" max="1528" width="8.85546875" style="354"/>
    <col min="1529" max="1529" width="8.85546875" style="354"/>
    <col min="1530" max="1530" width="8.85546875" style="354"/>
    <col min="1531" max="1531" width="8.85546875" style="354"/>
    <col min="1532" max="1532" width="8.85546875" style="354"/>
    <col min="1533" max="1533" width="8.85546875" style="354"/>
    <col min="1534" max="1534" width="8.85546875" style="354"/>
    <col min="1535" max="1535" width="8.85546875" style="354"/>
    <col min="1536" max="1536" width="8.85546875" style="354"/>
    <col min="1537" max="1537" width="8.85546875" style="354"/>
    <col min="1538" max="1538" width="8.85546875" style="354"/>
    <col min="1539" max="1539" width="9.7109375" customWidth="true" style="354"/>
    <col min="1540" max="1540" width="21.85546875" customWidth="true" style="354"/>
    <col min="1541" max="1541" width="13" customWidth="true" style="354"/>
    <col min="1542" max="1542" width="14" customWidth="true" style="354"/>
    <col min="1543" max="1543" width="14" customWidth="true" style="354"/>
    <col min="1544" max="1544" width="14" customWidth="true" style="354"/>
    <col min="1545" max="1545" width="17.140625" customWidth="true" style="354"/>
    <col min="1546" max="1546" width="17.7109375" customWidth="true" style="354"/>
    <col min="1547" max="1547" width="16.28515625" customWidth="true" style="354"/>
    <col min="1548" max="1548" width="14" customWidth="true" style="354"/>
    <col min="1549" max="1549" width="17" customWidth="true" style="354"/>
    <col min="1550" max="1550" width="14.42578125" customWidth="true" style="354"/>
    <col min="1551" max="1551" width="8.85546875" style="354"/>
    <col min="1552" max="1552" width="8.85546875" style="354"/>
    <col min="1553" max="1553" width="8.85546875" style="354"/>
    <col min="1554" max="1554" width="8.85546875" style="354"/>
    <col min="1555" max="1555" width="8.85546875" style="354"/>
    <col min="1556" max="1556" width="8.85546875" style="354"/>
    <col min="1557" max="1557" width="8.85546875" style="354"/>
    <col min="1558" max="1558" width="8.85546875" style="354"/>
    <col min="1559" max="1559" width="8.85546875" style="354"/>
    <col min="1560" max="1560" width="8.85546875" style="354"/>
    <col min="1561" max="1561" width="8.85546875" style="354"/>
    <col min="1562" max="1562" width="8.85546875" style="354"/>
    <col min="1563" max="1563" width="8.85546875" style="354"/>
    <col min="1564" max="1564" width="8.85546875" style="354"/>
    <col min="1565" max="1565" width="8.85546875" style="354"/>
    <col min="1566" max="1566" width="8.85546875" style="354"/>
    <col min="1567" max="1567" width="8.85546875" style="354"/>
    <col min="1568" max="1568" width="8.85546875" style="354"/>
    <col min="1569" max="1569" width="8.85546875" style="354"/>
    <col min="1570" max="1570" width="8.85546875" style="354"/>
    <col min="1571" max="1571" width="8.85546875" style="354"/>
    <col min="1572" max="1572" width="8.85546875" style="354"/>
    <col min="1573" max="1573" width="8.85546875" style="354"/>
    <col min="1574" max="1574" width="8.85546875" style="354"/>
    <col min="1575" max="1575" width="8.85546875" style="354"/>
    <col min="1576" max="1576" width="8.85546875" style="354"/>
    <col min="1577" max="1577" width="8.85546875" style="354"/>
    <col min="1578" max="1578" width="8.85546875" style="354"/>
    <col min="1579" max="1579" width="8.85546875" style="354"/>
    <col min="1580" max="1580" width="8.85546875" style="354"/>
    <col min="1581" max="1581" width="8.85546875" style="354"/>
    <col min="1582" max="1582" width="8.85546875" style="354"/>
    <col min="1583" max="1583" width="8.85546875" style="354"/>
    <col min="1584" max="1584" width="8.85546875" style="354"/>
    <col min="1585" max="1585" width="8.85546875" style="354"/>
    <col min="1586" max="1586" width="8.85546875" style="354"/>
    <col min="1587" max="1587" width="8.85546875" style="354"/>
    <col min="1588" max="1588" width="8.85546875" style="354"/>
    <col min="1589" max="1589" width="8.85546875" style="354"/>
    <col min="1590" max="1590" width="8.85546875" style="354"/>
    <col min="1591" max="1591" width="8.85546875" style="354"/>
    <col min="1592" max="1592" width="8.85546875" style="354"/>
    <col min="1593" max="1593" width="8.85546875" style="354"/>
    <col min="1594" max="1594" width="8.85546875" style="354"/>
    <col min="1595" max="1595" width="8.85546875" style="354"/>
    <col min="1596" max="1596" width="8.85546875" style="354"/>
    <col min="1597" max="1597" width="8.85546875" style="354"/>
    <col min="1598" max="1598" width="8.85546875" style="354"/>
    <col min="1599" max="1599" width="8.85546875" style="354"/>
    <col min="1600" max="1600" width="8.85546875" style="354"/>
    <col min="1601" max="1601" width="8.85546875" style="354"/>
    <col min="1602" max="1602" width="8.85546875" style="354"/>
    <col min="1603" max="1603" width="8.85546875" style="354"/>
    <col min="1604" max="1604" width="8.85546875" style="354"/>
    <col min="1605" max="1605" width="8.85546875" style="354"/>
    <col min="1606" max="1606" width="8.85546875" style="354"/>
    <col min="1607" max="1607" width="8.85546875" style="354"/>
    <col min="1608" max="1608" width="8.85546875" style="354"/>
    <col min="1609" max="1609" width="8.85546875" style="354"/>
    <col min="1610" max="1610" width="8.85546875" style="354"/>
    <col min="1611" max="1611" width="8.85546875" style="354"/>
    <col min="1612" max="1612" width="8.85546875" style="354"/>
    <col min="1613" max="1613" width="8.85546875" style="354"/>
    <col min="1614" max="1614" width="8.85546875" style="354"/>
    <col min="1615" max="1615" width="8.85546875" style="354"/>
    <col min="1616" max="1616" width="8.85546875" style="354"/>
    <col min="1617" max="1617" width="8.85546875" style="354"/>
    <col min="1618" max="1618" width="8.85546875" style="354"/>
    <col min="1619" max="1619" width="8.85546875" style="354"/>
    <col min="1620" max="1620" width="8.85546875" style="354"/>
    <col min="1621" max="1621" width="8.85546875" style="354"/>
    <col min="1622" max="1622" width="8.85546875" style="354"/>
    <col min="1623" max="1623" width="8.85546875" style="354"/>
    <col min="1624" max="1624" width="8.85546875" style="354"/>
    <col min="1625" max="1625" width="8.85546875" style="354"/>
    <col min="1626" max="1626" width="8.85546875" style="354"/>
    <col min="1627" max="1627" width="8.85546875" style="354"/>
    <col min="1628" max="1628" width="8.85546875" style="354"/>
    <col min="1629" max="1629" width="8.85546875" style="354"/>
    <col min="1630" max="1630" width="8.85546875" style="354"/>
    <col min="1631" max="1631" width="8.85546875" style="354"/>
    <col min="1632" max="1632" width="8.85546875" style="354"/>
    <col min="1633" max="1633" width="8.85546875" style="354"/>
    <col min="1634" max="1634" width="8.85546875" style="354"/>
    <col min="1635" max="1635" width="8.85546875" style="354"/>
    <col min="1636" max="1636" width="8.85546875" style="354"/>
    <col min="1637" max="1637" width="8.85546875" style="354"/>
    <col min="1638" max="1638" width="8.85546875" style="354"/>
    <col min="1639" max="1639" width="8.85546875" style="354"/>
    <col min="1640" max="1640" width="8.85546875" style="354"/>
    <col min="1641" max="1641" width="8.85546875" style="354"/>
    <col min="1642" max="1642" width="8.85546875" style="354"/>
    <col min="1643" max="1643" width="8.85546875" style="354"/>
    <col min="1644" max="1644" width="8.85546875" style="354"/>
    <col min="1645" max="1645" width="8.85546875" style="354"/>
    <col min="1646" max="1646" width="8.85546875" style="354"/>
    <col min="1647" max="1647" width="8.85546875" style="354"/>
    <col min="1648" max="1648" width="8.85546875" style="354"/>
    <col min="1649" max="1649" width="8.85546875" style="354"/>
    <col min="1650" max="1650" width="8.85546875" style="354"/>
    <col min="1651" max="1651" width="8.85546875" style="354"/>
    <col min="1652" max="1652" width="8.85546875" style="354"/>
    <col min="1653" max="1653" width="8.85546875" style="354"/>
    <col min="1654" max="1654" width="8.85546875" style="354"/>
    <col min="1655" max="1655" width="8.85546875" style="354"/>
    <col min="1656" max="1656" width="8.85546875" style="354"/>
    <col min="1657" max="1657" width="8.85546875" style="354"/>
    <col min="1658" max="1658" width="8.85546875" style="354"/>
    <col min="1659" max="1659" width="8.85546875" style="354"/>
    <col min="1660" max="1660" width="8.85546875" style="354"/>
    <col min="1661" max="1661" width="8.85546875" style="354"/>
    <col min="1662" max="1662" width="8.85546875" style="354"/>
    <col min="1663" max="1663" width="8.85546875" style="354"/>
    <col min="1664" max="1664" width="8.85546875" style="354"/>
    <col min="1665" max="1665" width="8.85546875" style="354"/>
    <col min="1666" max="1666" width="8.85546875" style="354"/>
    <col min="1667" max="1667" width="8.85546875" style="354"/>
    <col min="1668" max="1668" width="8.85546875" style="354"/>
    <col min="1669" max="1669" width="8.85546875" style="354"/>
    <col min="1670" max="1670" width="8.85546875" style="354"/>
    <col min="1671" max="1671" width="8.85546875" style="354"/>
    <col min="1672" max="1672" width="8.85546875" style="354"/>
    <col min="1673" max="1673" width="8.85546875" style="354"/>
    <col min="1674" max="1674" width="8.85546875" style="354"/>
    <col min="1675" max="1675" width="8.85546875" style="354"/>
    <col min="1676" max="1676" width="8.85546875" style="354"/>
    <col min="1677" max="1677" width="8.85546875" style="354"/>
    <col min="1678" max="1678" width="8.85546875" style="354"/>
    <col min="1679" max="1679" width="8.85546875" style="354"/>
    <col min="1680" max="1680" width="8.85546875" style="354"/>
    <col min="1681" max="1681" width="8.85546875" style="354"/>
    <col min="1682" max="1682" width="8.85546875" style="354"/>
    <col min="1683" max="1683" width="8.85546875" style="354"/>
    <col min="1684" max="1684" width="8.85546875" style="354"/>
    <col min="1685" max="1685" width="8.85546875" style="354"/>
    <col min="1686" max="1686" width="8.85546875" style="354"/>
    <col min="1687" max="1687" width="8.85546875" style="354"/>
    <col min="1688" max="1688" width="8.85546875" style="354"/>
    <col min="1689" max="1689" width="8.85546875" style="354"/>
    <col min="1690" max="1690" width="8.85546875" style="354"/>
    <col min="1691" max="1691" width="8.85546875" style="354"/>
    <col min="1692" max="1692" width="8.85546875" style="354"/>
    <col min="1693" max="1693" width="8.85546875" style="354"/>
    <col min="1694" max="1694" width="8.85546875" style="354"/>
    <col min="1695" max="1695" width="8.85546875" style="354"/>
    <col min="1696" max="1696" width="8.85546875" style="354"/>
    <col min="1697" max="1697" width="8.85546875" style="354"/>
    <col min="1698" max="1698" width="8.85546875" style="354"/>
    <col min="1699" max="1699" width="8.85546875" style="354"/>
    <col min="1700" max="1700" width="8.85546875" style="354"/>
    <col min="1701" max="1701" width="8.85546875" style="354"/>
    <col min="1702" max="1702" width="8.85546875" style="354"/>
    <col min="1703" max="1703" width="8.85546875" style="354"/>
    <col min="1704" max="1704" width="8.85546875" style="354"/>
    <col min="1705" max="1705" width="8.85546875" style="354"/>
    <col min="1706" max="1706" width="8.85546875" style="354"/>
    <col min="1707" max="1707" width="8.85546875" style="354"/>
    <col min="1708" max="1708" width="8.85546875" style="354"/>
    <col min="1709" max="1709" width="8.85546875" style="354"/>
    <col min="1710" max="1710" width="8.85546875" style="354"/>
    <col min="1711" max="1711" width="8.85546875" style="354"/>
    <col min="1712" max="1712" width="8.85546875" style="354"/>
    <col min="1713" max="1713" width="8.85546875" style="354"/>
    <col min="1714" max="1714" width="8.85546875" style="354"/>
    <col min="1715" max="1715" width="8.85546875" style="354"/>
    <col min="1716" max="1716" width="8.85546875" style="354"/>
    <col min="1717" max="1717" width="8.85546875" style="354"/>
    <col min="1718" max="1718" width="8.85546875" style="354"/>
    <col min="1719" max="1719" width="8.85546875" style="354"/>
    <col min="1720" max="1720" width="8.85546875" style="354"/>
    <col min="1721" max="1721" width="8.85546875" style="354"/>
    <col min="1722" max="1722" width="8.85546875" style="354"/>
    <col min="1723" max="1723" width="8.85546875" style="354"/>
    <col min="1724" max="1724" width="8.85546875" style="354"/>
    <col min="1725" max="1725" width="8.85546875" style="354"/>
    <col min="1726" max="1726" width="8.85546875" style="354"/>
    <col min="1727" max="1727" width="8.85546875" style="354"/>
    <col min="1728" max="1728" width="8.85546875" style="354"/>
    <col min="1729" max="1729" width="8.85546875" style="354"/>
    <col min="1730" max="1730" width="8.85546875" style="354"/>
    <col min="1731" max="1731" width="8.85546875" style="354"/>
    <col min="1732" max="1732" width="8.85546875" style="354"/>
    <col min="1733" max="1733" width="8.85546875" style="354"/>
    <col min="1734" max="1734" width="8.85546875" style="354"/>
    <col min="1735" max="1735" width="8.85546875" style="354"/>
    <col min="1736" max="1736" width="8.85546875" style="354"/>
    <col min="1737" max="1737" width="8.85546875" style="354"/>
    <col min="1738" max="1738" width="8.85546875" style="354"/>
    <col min="1739" max="1739" width="8.85546875" style="354"/>
    <col min="1740" max="1740" width="8.85546875" style="354"/>
    <col min="1741" max="1741" width="8.85546875" style="354"/>
    <col min="1742" max="1742" width="8.85546875" style="354"/>
    <col min="1743" max="1743" width="8.85546875" style="354"/>
    <col min="1744" max="1744" width="8.85546875" style="354"/>
    <col min="1745" max="1745" width="8.85546875" style="354"/>
    <col min="1746" max="1746" width="8.85546875" style="354"/>
    <col min="1747" max="1747" width="8.85546875" style="354"/>
    <col min="1748" max="1748" width="8.85546875" style="354"/>
    <col min="1749" max="1749" width="8.85546875" style="354"/>
    <col min="1750" max="1750" width="8.85546875" style="354"/>
    <col min="1751" max="1751" width="8.85546875" style="354"/>
    <col min="1752" max="1752" width="8.85546875" style="354"/>
    <col min="1753" max="1753" width="8.85546875" style="354"/>
    <col min="1754" max="1754" width="8.85546875" style="354"/>
    <col min="1755" max="1755" width="8.85546875" style="354"/>
    <col min="1756" max="1756" width="8.85546875" style="354"/>
    <col min="1757" max="1757" width="8.85546875" style="354"/>
    <col min="1758" max="1758" width="8.85546875" style="354"/>
    <col min="1759" max="1759" width="8.85546875" style="354"/>
    <col min="1760" max="1760" width="8.85546875" style="354"/>
    <col min="1761" max="1761" width="8.85546875" style="354"/>
    <col min="1762" max="1762" width="8.85546875" style="354"/>
    <col min="1763" max="1763" width="8.85546875" style="354"/>
    <col min="1764" max="1764" width="8.85546875" style="354"/>
    <col min="1765" max="1765" width="8.85546875" style="354"/>
    <col min="1766" max="1766" width="8.85546875" style="354"/>
    <col min="1767" max="1767" width="8.85546875" style="354"/>
    <col min="1768" max="1768" width="8.85546875" style="354"/>
    <col min="1769" max="1769" width="8.85546875" style="354"/>
    <col min="1770" max="1770" width="8.85546875" style="354"/>
    <col min="1771" max="1771" width="8.85546875" style="354"/>
    <col min="1772" max="1772" width="8.85546875" style="354"/>
    <col min="1773" max="1773" width="8.85546875" style="354"/>
    <col min="1774" max="1774" width="8.85546875" style="354"/>
    <col min="1775" max="1775" width="8.85546875" style="354"/>
    <col min="1776" max="1776" width="8.85546875" style="354"/>
    <col min="1777" max="1777" width="8.85546875" style="354"/>
    <col min="1778" max="1778" width="8.85546875" style="354"/>
    <col min="1779" max="1779" width="8.85546875" style="354"/>
    <col min="1780" max="1780" width="8.85546875" style="354"/>
    <col min="1781" max="1781" width="8.85546875" style="354"/>
    <col min="1782" max="1782" width="8.85546875" style="354"/>
    <col min="1783" max="1783" width="8.85546875" style="354"/>
    <col min="1784" max="1784" width="8.85546875" style="354"/>
    <col min="1785" max="1785" width="8.85546875" style="354"/>
    <col min="1786" max="1786" width="8.85546875" style="354"/>
    <col min="1787" max="1787" width="8.85546875" style="354"/>
    <col min="1788" max="1788" width="8.85546875" style="354"/>
    <col min="1789" max="1789" width="8.85546875" style="354"/>
    <col min="1790" max="1790" width="8.85546875" style="354"/>
    <col min="1791" max="1791" width="8.85546875" style="354"/>
    <col min="1792" max="1792" width="8.85546875" style="354"/>
    <col min="1793" max="1793" width="8.85546875" style="354"/>
    <col min="1794" max="1794" width="8.85546875" style="354"/>
    <col min="1795" max="1795" width="9.7109375" customWidth="true" style="354"/>
    <col min="1796" max="1796" width="21.85546875" customWidth="true" style="354"/>
    <col min="1797" max="1797" width="13" customWidth="true" style="354"/>
    <col min="1798" max="1798" width="14" customWidth="true" style="354"/>
    <col min="1799" max="1799" width="14" customWidth="true" style="354"/>
    <col min="1800" max="1800" width="14" customWidth="true" style="354"/>
    <col min="1801" max="1801" width="17.140625" customWidth="true" style="354"/>
    <col min="1802" max="1802" width="17.7109375" customWidth="true" style="354"/>
    <col min="1803" max="1803" width="16.28515625" customWidth="true" style="354"/>
    <col min="1804" max="1804" width="14" customWidth="true" style="354"/>
    <col min="1805" max="1805" width="17" customWidth="true" style="354"/>
    <col min="1806" max="1806" width="14.42578125" customWidth="true" style="354"/>
    <col min="1807" max="1807" width="8.85546875" style="354"/>
    <col min="1808" max="1808" width="8.85546875" style="354"/>
    <col min="1809" max="1809" width="8.85546875" style="354"/>
    <col min="1810" max="1810" width="8.85546875" style="354"/>
    <col min="1811" max="1811" width="8.85546875" style="354"/>
    <col min="1812" max="1812" width="8.85546875" style="354"/>
    <col min="1813" max="1813" width="8.85546875" style="354"/>
    <col min="1814" max="1814" width="8.85546875" style="354"/>
    <col min="1815" max="1815" width="8.85546875" style="354"/>
    <col min="1816" max="1816" width="8.85546875" style="354"/>
    <col min="1817" max="1817" width="8.85546875" style="354"/>
    <col min="1818" max="1818" width="8.85546875" style="354"/>
    <col min="1819" max="1819" width="8.85546875" style="354"/>
    <col min="1820" max="1820" width="8.85546875" style="354"/>
    <col min="1821" max="1821" width="8.85546875" style="354"/>
    <col min="1822" max="1822" width="8.85546875" style="354"/>
    <col min="1823" max="1823" width="8.85546875" style="354"/>
    <col min="1824" max="1824" width="8.85546875" style="354"/>
    <col min="1825" max="1825" width="8.85546875" style="354"/>
    <col min="1826" max="1826" width="8.85546875" style="354"/>
    <col min="1827" max="1827" width="8.85546875" style="354"/>
    <col min="1828" max="1828" width="8.85546875" style="354"/>
    <col min="1829" max="1829" width="8.85546875" style="354"/>
    <col min="1830" max="1830" width="8.85546875" style="354"/>
    <col min="1831" max="1831" width="8.85546875" style="354"/>
    <col min="1832" max="1832" width="8.85546875" style="354"/>
    <col min="1833" max="1833" width="8.85546875" style="354"/>
    <col min="1834" max="1834" width="8.85546875" style="354"/>
    <col min="1835" max="1835" width="8.85546875" style="354"/>
    <col min="1836" max="1836" width="8.85546875" style="354"/>
    <col min="1837" max="1837" width="8.85546875" style="354"/>
    <col min="1838" max="1838" width="8.85546875" style="354"/>
    <col min="1839" max="1839" width="8.85546875" style="354"/>
    <col min="1840" max="1840" width="8.85546875" style="354"/>
    <col min="1841" max="1841" width="8.85546875" style="354"/>
    <col min="1842" max="1842" width="8.85546875" style="354"/>
    <col min="1843" max="1843" width="8.85546875" style="354"/>
    <col min="1844" max="1844" width="8.85546875" style="354"/>
    <col min="1845" max="1845" width="8.85546875" style="354"/>
    <col min="1846" max="1846" width="8.85546875" style="354"/>
    <col min="1847" max="1847" width="8.85546875" style="354"/>
    <col min="1848" max="1848" width="8.85546875" style="354"/>
    <col min="1849" max="1849" width="8.85546875" style="354"/>
    <col min="1850" max="1850" width="8.85546875" style="354"/>
    <col min="1851" max="1851" width="8.85546875" style="354"/>
    <col min="1852" max="1852" width="8.85546875" style="354"/>
    <col min="1853" max="1853" width="8.85546875" style="354"/>
    <col min="1854" max="1854" width="8.85546875" style="354"/>
    <col min="1855" max="1855" width="8.85546875" style="354"/>
    <col min="1856" max="1856" width="8.85546875" style="354"/>
    <col min="1857" max="1857" width="8.85546875" style="354"/>
    <col min="1858" max="1858" width="8.85546875" style="354"/>
    <col min="1859" max="1859" width="8.85546875" style="354"/>
    <col min="1860" max="1860" width="8.85546875" style="354"/>
    <col min="1861" max="1861" width="8.85546875" style="354"/>
    <col min="1862" max="1862" width="8.85546875" style="354"/>
    <col min="1863" max="1863" width="8.85546875" style="354"/>
    <col min="1864" max="1864" width="8.85546875" style="354"/>
    <col min="1865" max="1865" width="8.85546875" style="354"/>
    <col min="1866" max="1866" width="8.85546875" style="354"/>
    <col min="1867" max="1867" width="8.85546875" style="354"/>
    <col min="1868" max="1868" width="8.85546875" style="354"/>
    <col min="1869" max="1869" width="8.85546875" style="354"/>
    <col min="1870" max="1870" width="8.85546875" style="354"/>
    <col min="1871" max="1871" width="8.85546875" style="354"/>
    <col min="1872" max="1872" width="8.85546875" style="354"/>
    <col min="1873" max="1873" width="8.85546875" style="354"/>
    <col min="1874" max="1874" width="8.85546875" style="354"/>
    <col min="1875" max="1875" width="8.85546875" style="354"/>
    <col min="1876" max="1876" width="8.85546875" style="354"/>
    <col min="1877" max="1877" width="8.85546875" style="354"/>
    <col min="1878" max="1878" width="8.85546875" style="354"/>
    <col min="1879" max="1879" width="8.85546875" style="354"/>
    <col min="1880" max="1880" width="8.85546875" style="354"/>
    <col min="1881" max="1881" width="8.85546875" style="354"/>
    <col min="1882" max="1882" width="8.85546875" style="354"/>
    <col min="1883" max="1883" width="8.85546875" style="354"/>
    <col min="1884" max="1884" width="8.85546875" style="354"/>
    <col min="1885" max="1885" width="8.85546875" style="354"/>
    <col min="1886" max="1886" width="8.85546875" style="354"/>
    <col min="1887" max="1887" width="8.85546875" style="354"/>
    <col min="1888" max="1888" width="8.85546875" style="354"/>
    <col min="1889" max="1889" width="8.85546875" style="354"/>
    <col min="1890" max="1890" width="8.85546875" style="354"/>
    <col min="1891" max="1891" width="8.85546875" style="354"/>
    <col min="1892" max="1892" width="8.85546875" style="354"/>
    <col min="1893" max="1893" width="8.85546875" style="354"/>
    <col min="1894" max="1894" width="8.85546875" style="354"/>
    <col min="1895" max="1895" width="8.85546875" style="354"/>
    <col min="1896" max="1896" width="8.85546875" style="354"/>
    <col min="1897" max="1897" width="8.85546875" style="354"/>
    <col min="1898" max="1898" width="8.85546875" style="354"/>
    <col min="1899" max="1899" width="8.85546875" style="354"/>
    <col min="1900" max="1900" width="8.85546875" style="354"/>
    <col min="1901" max="1901" width="8.85546875" style="354"/>
    <col min="1902" max="1902" width="8.85546875" style="354"/>
    <col min="1903" max="1903" width="8.85546875" style="354"/>
    <col min="1904" max="1904" width="8.85546875" style="354"/>
    <col min="1905" max="1905" width="8.85546875" style="354"/>
    <col min="1906" max="1906" width="8.85546875" style="354"/>
    <col min="1907" max="1907" width="8.85546875" style="354"/>
    <col min="1908" max="1908" width="8.85546875" style="354"/>
    <col min="1909" max="1909" width="8.85546875" style="354"/>
    <col min="1910" max="1910" width="8.85546875" style="354"/>
    <col min="1911" max="1911" width="8.85546875" style="354"/>
    <col min="1912" max="1912" width="8.85546875" style="354"/>
    <col min="1913" max="1913" width="8.85546875" style="354"/>
    <col min="1914" max="1914" width="8.85546875" style="354"/>
    <col min="1915" max="1915" width="8.85546875" style="354"/>
    <col min="1916" max="1916" width="8.85546875" style="354"/>
    <col min="1917" max="1917" width="8.85546875" style="354"/>
    <col min="1918" max="1918" width="8.85546875" style="354"/>
    <col min="1919" max="1919" width="8.85546875" style="354"/>
    <col min="1920" max="1920" width="8.85546875" style="354"/>
    <col min="1921" max="1921" width="8.85546875" style="354"/>
    <col min="1922" max="1922" width="8.85546875" style="354"/>
    <col min="1923" max="1923" width="8.85546875" style="354"/>
    <col min="1924" max="1924" width="8.85546875" style="354"/>
    <col min="1925" max="1925" width="8.85546875" style="354"/>
    <col min="1926" max="1926" width="8.85546875" style="354"/>
    <col min="1927" max="1927" width="8.85546875" style="354"/>
    <col min="1928" max="1928" width="8.85546875" style="354"/>
    <col min="1929" max="1929" width="8.85546875" style="354"/>
    <col min="1930" max="1930" width="8.85546875" style="354"/>
    <col min="1931" max="1931" width="8.85546875" style="354"/>
    <col min="1932" max="1932" width="8.85546875" style="354"/>
    <col min="1933" max="1933" width="8.85546875" style="354"/>
    <col min="1934" max="1934" width="8.85546875" style="354"/>
    <col min="1935" max="1935" width="8.85546875" style="354"/>
    <col min="1936" max="1936" width="8.85546875" style="354"/>
    <col min="1937" max="1937" width="8.85546875" style="354"/>
    <col min="1938" max="1938" width="8.85546875" style="354"/>
    <col min="1939" max="1939" width="8.85546875" style="354"/>
    <col min="1940" max="1940" width="8.85546875" style="354"/>
    <col min="1941" max="1941" width="8.85546875" style="354"/>
    <col min="1942" max="1942" width="8.85546875" style="354"/>
    <col min="1943" max="1943" width="8.85546875" style="354"/>
    <col min="1944" max="1944" width="8.85546875" style="354"/>
    <col min="1945" max="1945" width="8.85546875" style="354"/>
    <col min="1946" max="1946" width="8.85546875" style="354"/>
    <col min="1947" max="1947" width="8.85546875" style="354"/>
    <col min="1948" max="1948" width="8.85546875" style="354"/>
    <col min="1949" max="1949" width="8.85546875" style="354"/>
    <col min="1950" max="1950" width="8.85546875" style="354"/>
    <col min="1951" max="1951" width="8.85546875" style="354"/>
    <col min="1952" max="1952" width="8.85546875" style="354"/>
    <col min="1953" max="1953" width="8.85546875" style="354"/>
    <col min="1954" max="1954" width="8.85546875" style="354"/>
    <col min="1955" max="1955" width="8.85546875" style="354"/>
    <col min="1956" max="1956" width="8.85546875" style="354"/>
    <col min="1957" max="1957" width="8.85546875" style="354"/>
    <col min="1958" max="1958" width="8.85546875" style="354"/>
    <col min="1959" max="1959" width="8.85546875" style="354"/>
    <col min="1960" max="1960" width="8.85546875" style="354"/>
    <col min="1961" max="1961" width="8.85546875" style="354"/>
    <col min="1962" max="1962" width="8.85546875" style="354"/>
    <col min="1963" max="1963" width="8.85546875" style="354"/>
    <col min="1964" max="1964" width="8.85546875" style="354"/>
    <col min="1965" max="1965" width="8.85546875" style="354"/>
    <col min="1966" max="1966" width="8.85546875" style="354"/>
    <col min="1967" max="1967" width="8.85546875" style="354"/>
    <col min="1968" max="1968" width="8.85546875" style="354"/>
    <col min="1969" max="1969" width="8.85546875" style="354"/>
    <col min="1970" max="1970" width="8.85546875" style="354"/>
    <col min="1971" max="1971" width="8.85546875" style="354"/>
    <col min="1972" max="1972" width="8.85546875" style="354"/>
    <col min="1973" max="1973" width="8.85546875" style="354"/>
    <col min="1974" max="1974" width="8.85546875" style="354"/>
    <col min="1975" max="1975" width="8.85546875" style="354"/>
    <col min="1976" max="1976" width="8.85546875" style="354"/>
    <col min="1977" max="1977" width="8.85546875" style="354"/>
    <col min="1978" max="1978" width="8.85546875" style="354"/>
    <col min="1979" max="1979" width="8.85546875" style="354"/>
    <col min="1980" max="1980" width="8.85546875" style="354"/>
    <col min="1981" max="1981" width="8.85546875" style="354"/>
    <col min="1982" max="1982" width="8.85546875" style="354"/>
    <col min="1983" max="1983" width="8.85546875" style="354"/>
    <col min="1984" max="1984" width="8.85546875" style="354"/>
    <col min="1985" max="1985" width="8.85546875" style="354"/>
    <col min="1986" max="1986" width="8.85546875" style="354"/>
    <col min="1987" max="1987" width="8.85546875" style="354"/>
    <col min="1988" max="1988" width="8.85546875" style="354"/>
    <col min="1989" max="1989" width="8.85546875" style="354"/>
    <col min="1990" max="1990" width="8.85546875" style="354"/>
    <col min="1991" max="1991" width="8.85546875" style="354"/>
    <col min="1992" max="1992" width="8.85546875" style="354"/>
    <col min="1993" max="1993" width="8.85546875" style="354"/>
    <col min="1994" max="1994" width="8.85546875" style="354"/>
    <col min="1995" max="1995" width="8.85546875" style="354"/>
    <col min="1996" max="1996" width="8.85546875" style="354"/>
    <col min="1997" max="1997" width="8.85546875" style="354"/>
    <col min="1998" max="1998" width="8.85546875" style="354"/>
    <col min="1999" max="1999" width="8.85546875" style="354"/>
    <col min="2000" max="2000" width="8.85546875" style="354"/>
    <col min="2001" max="2001" width="8.85546875" style="354"/>
    <col min="2002" max="2002" width="8.85546875" style="354"/>
    <col min="2003" max="2003" width="8.85546875" style="354"/>
    <col min="2004" max="2004" width="8.85546875" style="354"/>
    <col min="2005" max="2005" width="8.85546875" style="354"/>
    <col min="2006" max="2006" width="8.85546875" style="354"/>
    <col min="2007" max="2007" width="8.85546875" style="354"/>
    <col min="2008" max="2008" width="8.85546875" style="354"/>
    <col min="2009" max="2009" width="8.85546875" style="354"/>
    <col min="2010" max="2010" width="8.85546875" style="354"/>
    <col min="2011" max="2011" width="8.85546875" style="354"/>
    <col min="2012" max="2012" width="8.85546875" style="354"/>
    <col min="2013" max="2013" width="8.85546875" style="354"/>
    <col min="2014" max="2014" width="8.85546875" style="354"/>
    <col min="2015" max="2015" width="8.85546875" style="354"/>
    <col min="2016" max="2016" width="8.85546875" style="354"/>
    <col min="2017" max="2017" width="8.85546875" style="354"/>
    <col min="2018" max="2018" width="8.85546875" style="354"/>
    <col min="2019" max="2019" width="8.85546875" style="354"/>
    <col min="2020" max="2020" width="8.85546875" style="354"/>
    <col min="2021" max="2021" width="8.85546875" style="354"/>
    <col min="2022" max="2022" width="8.85546875" style="354"/>
    <col min="2023" max="2023" width="8.85546875" style="354"/>
    <col min="2024" max="2024" width="8.85546875" style="354"/>
    <col min="2025" max="2025" width="8.85546875" style="354"/>
    <col min="2026" max="2026" width="8.85546875" style="354"/>
    <col min="2027" max="2027" width="8.85546875" style="354"/>
    <col min="2028" max="2028" width="8.85546875" style="354"/>
    <col min="2029" max="2029" width="8.85546875" style="354"/>
    <col min="2030" max="2030" width="8.85546875" style="354"/>
    <col min="2031" max="2031" width="8.85546875" style="354"/>
    <col min="2032" max="2032" width="8.85546875" style="354"/>
    <col min="2033" max="2033" width="8.85546875" style="354"/>
    <col min="2034" max="2034" width="8.85546875" style="354"/>
    <col min="2035" max="2035" width="8.85546875" style="354"/>
    <col min="2036" max="2036" width="8.85546875" style="354"/>
    <col min="2037" max="2037" width="8.85546875" style="354"/>
    <col min="2038" max="2038" width="8.85546875" style="354"/>
    <col min="2039" max="2039" width="8.85546875" style="354"/>
    <col min="2040" max="2040" width="8.85546875" style="354"/>
    <col min="2041" max="2041" width="8.85546875" style="354"/>
    <col min="2042" max="2042" width="8.85546875" style="354"/>
    <col min="2043" max="2043" width="8.85546875" style="354"/>
    <col min="2044" max="2044" width="8.85546875" style="354"/>
    <col min="2045" max="2045" width="8.85546875" style="354"/>
    <col min="2046" max="2046" width="8.85546875" style="354"/>
    <col min="2047" max="2047" width="8.85546875" style="354"/>
    <col min="2048" max="2048" width="8.85546875" style="354"/>
    <col min="2049" max="2049" width="8.85546875" style="354"/>
    <col min="2050" max="2050" width="8.85546875" style="354"/>
    <col min="2051" max="2051" width="9.7109375" customWidth="true" style="354"/>
    <col min="2052" max="2052" width="21.85546875" customWidth="true" style="354"/>
    <col min="2053" max="2053" width="13" customWidth="true" style="354"/>
    <col min="2054" max="2054" width="14" customWidth="true" style="354"/>
    <col min="2055" max="2055" width="14" customWidth="true" style="354"/>
    <col min="2056" max="2056" width="14" customWidth="true" style="354"/>
    <col min="2057" max="2057" width="17.140625" customWidth="true" style="354"/>
    <col min="2058" max="2058" width="17.7109375" customWidth="true" style="354"/>
    <col min="2059" max="2059" width="16.28515625" customWidth="true" style="354"/>
    <col min="2060" max="2060" width="14" customWidth="true" style="354"/>
    <col min="2061" max="2061" width="17" customWidth="true" style="354"/>
    <col min="2062" max="2062" width="14.42578125" customWidth="true" style="354"/>
    <col min="2063" max="2063" width="8.85546875" style="354"/>
    <col min="2064" max="2064" width="8.85546875" style="354"/>
    <col min="2065" max="2065" width="8.85546875" style="354"/>
    <col min="2066" max="2066" width="8.85546875" style="354"/>
    <col min="2067" max="2067" width="8.85546875" style="354"/>
    <col min="2068" max="2068" width="8.85546875" style="354"/>
    <col min="2069" max="2069" width="8.85546875" style="354"/>
    <col min="2070" max="2070" width="8.85546875" style="354"/>
    <col min="2071" max="2071" width="8.85546875" style="354"/>
    <col min="2072" max="2072" width="8.85546875" style="354"/>
    <col min="2073" max="2073" width="8.85546875" style="354"/>
    <col min="2074" max="2074" width="8.85546875" style="354"/>
    <col min="2075" max="2075" width="8.85546875" style="354"/>
    <col min="2076" max="2076" width="8.85546875" style="354"/>
    <col min="2077" max="2077" width="8.85546875" style="354"/>
    <col min="2078" max="2078" width="8.85546875" style="354"/>
    <col min="2079" max="2079" width="8.85546875" style="354"/>
    <col min="2080" max="2080" width="8.85546875" style="354"/>
    <col min="2081" max="2081" width="8.85546875" style="354"/>
    <col min="2082" max="2082" width="8.85546875" style="354"/>
    <col min="2083" max="2083" width="8.85546875" style="354"/>
    <col min="2084" max="2084" width="8.85546875" style="354"/>
    <col min="2085" max="2085" width="8.85546875" style="354"/>
    <col min="2086" max="2086" width="8.85546875" style="354"/>
    <col min="2087" max="2087" width="8.85546875" style="354"/>
    <col min="2088" max="2088" width="8.85546875" style="354"/>
    <col min="2089" max="2089" width="8.85546875" style="354"/>
    <col min="2090" max="2090" width="8.85546875" style="354"/>
    <col min="2091" max="2091" width="8.85546875" style="354"/>
    <col min="2092" max="2092" width="8.85546875" style="354"/>
    <col min="2093" max="2093" width="8.85546875" style="354"/>
    <col min="2094" max="2094" width="8.85546875" style="354"/>
    <col min="2095" max="2095" width="8.85546875" style="354"/>
    <col min="2096" max="2096" width="8.85546875" style="354"/>
    <col min="2097" max="2097" width="8.85546875" style="354"/>
    <col min="2098" max="2098" width="8.85546875" style="354"/>
    <col min="2099" max="2099" width="8.85546875" style="354"/>
    <col min="2100" max="2100" width="8.85546875" style="354"/>
    <col min="2101" max="2101" width="8.85546875" style="354"/>
    <col min="2102" max="2102" width="8.85546875" style="354"/>
    <col min="2103" max="2103" width="8.85546875" style="354"/>
    <col min="2104" max="2104" width="8.85546875" style="354"/>
    <col min="2105" max="2105" width="8.85546875" style="354"/>
    <col min="2106" max="2106" width="8.85546875" style="354"/>
    <col min="2107" max="2107" width="8.85546875" style="354"/>
    <col min="2108" max="2108" width="8.85546875" style="354"/>
    <col min="2109" max="2109" width="8.85546875" style="354"/>
    <col min="2110" max="2110" width="8.85546875" style="354"/>
    <col min="2111" max="2111" width="8.85546875" style="354"/>
    <col min="2112" max="2112" width="8.85546875" style="354"/>
    <col min="2113" max="2113" width="8.85546875" style="354"/>
    <col min="2114" max="2114" width="8.85546875" style="354"/>
    <col min="2115" max="2115" width="8.85546875" style="354"/>
    <col min="2116" max="2116" width="8.85546875" style="354"/>
    <col min="2117" max="2117" width="8.85546875" style="354"/>
    <col min="2118" max="2118" width="8.85546875" style="354"/>
    <col min="2119" max="2119" width="8.85546875" style="354"/>
    <col min="2120" max="2120" width="8.85546875" style="354"/>
    <col min="2121" max="2121" width="8.85546875" style="354"/>
    <col min="2122" max="2122" width="8.85546875" style="354"/>
    <col min="2123" max="2123" width="8.85546875" style="354"/>
    <col min="2124" max="2124" width="8.85546875" style="354"/>
    <col min="2125" max="2125" width="8.85546875" style="354"/>
    <col min="2126" max="2126" width="8.85546875" style="354"/>
    <col min="2127" max="2127" width="8.85546875" style="354"/>
    <col min="2128" max="2128" width="8.85546875" style="354"/>
    <col min="2129" max="2129" width="8.85546875" style="354"/>
    <col min="2130" max="2130" width="8.85546875" style="354"/>
    <col min="2131" max="2131" width="8.85546875" style="354"/>
    <col min="2132" max="2132" width="8.85546875" style="354"/>
    <col min="2133" max="2133" width="8.85546875" style="354"/>
    <col min="2134" max="2134" width="8.85546875" style="354"/>
    <col min="2135" max="2135" width="8.85546875" style="354"/>
    <col min="2136" max="2136" width="8.85546875" style="354"/>
    <col min="2137" max="2137" width="8.85546875" style="354"/>
    <col min="2138" max="2138" width="8.85546875" style="354"/>
    <col min="2139" max="2139" width="8.85546875" style="354"/>
    <col min="2140" max="2140" width="8.85546875" style="354"/>
    <col min="2141" max="2141" width="8.85546875" style="354"/>
    <col min="2142" max="2142" width="8.85546875" style="354"/>
    <col min="2143" max="2143" width="8.85546875" style="354"/>
    <col min="2144" max="2144" width="8.85546875" style="354"/>
    <col min="2145" max="2145" width="8.85546875" style="354"/>
    <col min="2146" max="2146" width="8.85546875" style="354"/>
    <col min="2147" max="2147" width="8.85546875" style="354"/>
    <col min="2148" max="2148" width="8.85546875" style="354"/>
    <col min="2149" max="2149" width="8.85546875" style="354"/>
    <col min="2150" max="2150" width="8.85546875" style="354"/>
    <col min="2151" max="2151" width="8.85546875" style="354"/>
    <col min="2152" max="2152" width="8.85546875" style="354"/>
    <col min="2153" max="2153" width="8.85546875" style="354"/>
    <col min="2154" max="2154" width="8.85546875" style="354"/>
    <col min="2155" max="2155" width="8.85546875" style="354"/>
    <col min="2156" max="2156" width="8.85546875" style="354"/>
    <col min="2157" max="2157" width="8.85546875" style="354"/>
    <col min="2158" max="2158" width="8.85546875" style="354"/>
    <col min="2159" max="2159" width="8.85546875" style="354"/>
    <col min="2160" max="2160" width="8.85546875" style="354"/>
    <col min="2161" max="2161" width="8.85546875" style="354"/>
    <col min="2162" max="2162" width="8.85546875" style="354"/>
    <col min="2163" max="2163" width="8.85546875" style="354"/>
    <col min="2164" max="2164" width="8.85546875" style="354"/>
    <col min="2165" max="2165" width="8.85546875" style="354"/>
    <col min="2166" max="2166" width="8.85546875" style="354"/>
    <col min="2167" max="2167" width="8.85546875" style="354"/>
    <col min="2168" max="2168" width="8.85546875" style="354"/>
    <col min="2169" max="2169" width="8.85546875" style="354"/>
    <col min="2170" max="2170" width="8.85546875" style="354"/>
    <col min="2171" max="2171" width="8.85546875" style="354"/>
    <col min="2172" max="2172" width="8.85546875" style="354"/>
    <col min="2173" max="2173" width="8.85546875" style="354"/>
    <col min="2174" max="2174" width="8.85546875" style="354"/>
    <col min="2175" max="2175" width="8.85546875" style="354"/>
    <col min="2176" max="2176" width="8.85546875" style="354"/>
    <col min="2177" max="2177" width="8.85546875" style="354"/>
    <col min="2178" max="2178" width="8.85546875" style="354"/>
    <col min="2179" max="2179" width="8.85546875" style="354"/>
    <col min="2180" max="2180" width="8.85546875" style="354"/>
    <col min="2181" max="2181" width="8.85546875" style="354"/>
    <col min="2182" max="2182" width="8.85546875" style="354"/>
    <col min="2183" max="2183" width="8.85546875" style="354"/>
    <col min="2184" max="2184" width="8.85546875" style="354"/>
    <col min="2185" max="2185" width="8.85546875" style="354"/>
    <col min="2186" max="2186" width="8.85546875" style="354"/>
    <col min="2187" max="2187" width="8.85546875" style="354"/>
    <col min="2188" max="2188" width="8.85546875" style="354"/>
    <col min="2189" max="2189" width="8.85546875" style="354"/>
    <col min="2190" max="2190" width="8.85546875" style="354"/>
    <col min="2191" max="2191" width="8.85546875" style="354"/>
    <col min="2192" max="2192" width="8.85546875" style="354"/>
    <col min="2193" max="2193" width="8.85546875" style="354"/>
    <col min="2194" max="2194" width="8.85546875" style="354"/>
    <col min="2195" max="2195" width="8.85546875" style="354"/>
    <col min="2196" max="2196" width="8.85546875" style="354"/>
    <col min="2197" max="2197" width="8.85546875" style="354"/>
    <col min="2198" max="2198" width="8.85546875" style="354"/>
    <col min="2199" max="2199" width="8.85546875" style="354"/>
    <col min="2200" max="2200" width="8.85546875" style="354"/>
    <col min="2201" max="2201" width="8.85546875" style="354"/>
    <col min="2202" max="2202" width="8.85546875" style="354"/>
    <col min="2203" max="2203" width="8.85546875" style="354"/>
    <col min="2204" max="2204" width="8.85546875" style="354"/>
    <col min="2205" max="2205" width="8.85546875" style="354"/>
    <col min="2206" max="2206" width="8.85546875" style="354"/>
    <col min="2207" max="2207" width="8.85546875" style="354"/>
    <col min="2208" max="2208" width="8.85546875" style="354"/>
    <col min="2209" max="2209" width="8.85546875" style="354"/>
    <col min="2210" max="2210" width="8.85546875" style="354"/>
    <col min="2211" max="2211" width="8.85546875" style="354"/>
    <col min="2212" max="2212" width="8.85546875" style="354"/>
    <col min="2213" max="2213" width="8.85546875" style="354"/>
    <col min="2214" max="2214" width="8.85546875" style="354"/>
    <col min="2215" max="2215" width="8.85546875" style="354"/>
    <col min="2216" max="2216" width="8.85546875" style="354"/>
    <col min="2217" max="2217" width="8.85546875" style="354"/>
    <col min="2218" max="2218" width="8.85546875" style="354"/>
    <col min="2219" max="2219" width="8.85546875" style="354"/>
    <col min="2220" max="2220" width="8.85546875" style="354"/>
    <col min="2221" max="2221" width="8.85546875" style="354"/>
    <col min="2222" max="2222" width="8.85546875" style="354"/>
    <col min="2223" max="2223" width="8.85546875" style="354"/>
    <col min="2224" max="2224" width="8.85546875" style="354"/>
    <col min="2225" max="2225" width="8.85546875" style="354"/>
    <col min="2226" max="2226" width="8.85546875" style="354"/>
    <col min="2227" max="2227" width="8.85546875" style="354"/>
    <col min="2228" max="2228" width="8.85546875" style="354"/>
    <col min="2229" max="2229" width="8.85546875" style="354"/>
    <col min="2230" max="2230" width="8.85546875" style="354"/>
    <col min="2231" max="2231" width="8.85546875" style="354"/>
    <col min="2232" max="2232" width="8.85546875" style="354"/>
    <col min="2233" max="2233" width="8.85546875" style="354"/>
    <col min="2234" max="2234" width="8.85546875" style="354"/>
    <col min="2235" max="2235" width="8.85546875" style="354"/>
    <col min="2236" max="2236" width="8.85546875" style="354"/>
    <col min="2237" max="2237" width="8.85546875" style="354"/>
    <col min="2238" max="2238" width="8.85546875" style="354"/>
    <col min="2239" max="2239" width="8.85546875" style="354"/>
    <col min="2240" max="2240" width="8.85546875" style="354"/>
    <col min="2241" max="2241" width="8.85546875" style="354"/>
    <col min="2242" max="2242" width="8.85546875" style="354"/>
    <col min="2243" max="2243" width="8.85546875" style="354"/>
    <col min="2244" max="2244" width="8.85546875" style="354"/>
    <col min="2245" max="2245" width="8.85546875" style="354"/>
    <col min="2246" max="2246" width="8.85546875" style="354"/>
    <col min="2247" max="2247" width="8.85546875" style="354"/>
    <col min="2248" max="2248" width="8.85546875" style="354"/>
    <col min="2249" max="2249" width="8.85546875" style="354"/>
    <col min="2250" max="2250" width="8.85546875" style="354"/>
    <col min="2251" max="2251" width="8.85546875" style="354"/>
    <col min="2252" max="2252" width="8.85546875" style="354"/>
    <col min="2253" max="2253" width="8.85546875" style="354"/>
    <col min="2254" max="2254" width="8.85546875" style="354"/>
    <col min="2255" max="2255" width="8.85546875" style="354"/>
    <col min="2256" max="2256" width="8.85546875" style="354"/>
    <col min="2257" max="2257" width="8.85546875" style="354"/>
    <col min="2258" max="2258" width="8.85546875" style="354"/>
    <col min="2259" max="2259" width="8.85546875" style="354"/>
    <col min="2260" max="2260" width="8.85546875" style="354"/>
    <col min="2261" max="2261" width="8.85546875" style="354"/>
    <col min="2262" max="2262" width="8.85546875" style="354"/>
    <col min="2263" max="2263" width="8.85546875" style="354"/>
    <col min="2264" max="2264" width="8.85546875" style="354"/>
    <col min="2265" max="2265" width="8.85546875" style="354"/>
    <col min="2266" max="2266" width="8.85546875" style="354"/>
    <col min="2267" max="2267" width="8.85546875" style="354"/>
    <col min="2268" max="2268" width="8.85546875" style="354"/>
    <col min="2269" max="2269" width="8.85546875" style="354"/>
    <col min="2270" max="2270" width="8.85546875" style="354"/>
    <col min="2271" max="2271" width="8.85546875" style="354"/>
    <col min="2272" max="2272" width="8.85546875" style="354"/>
    <col min="2273" max="2273" width="8.85546875" style="354"/>
    <col min="2274" max="2274" width="8.85546875" style="354"/>
    <col min="2275" max="2275" width="8.85546875" style="354"/>
    <col min="2276" max="2276" width="8.85546875" style="354"/>
    <col min="2277" max="2277" width="8.85546875" style="354"/>
    <col min="2278" max="2278" width="8.85546875" style="354"/>
    <col min="2279" max="2279" width="8.85546875" style="354"/>
    <col min="2280" max="2280" width="8.85546875" style="354"/>
    <col min="2281" max="2281" width="8.85546875" style="354"/>
    <col min="2282" max="2282" width="8.85546875" style="354"/>
    <col min="2283" max="2283" width="8.85546875" style="354"/>
    <col min="2284" max="2284" width="8.85546875" style="354"/>
    <col min="2285" max="2285" width="8.85546875" style="354"/>
    <col min="2286" max="2286" width="8.85546875" style="354"/>
    <col min="2287" max="2287" width="8.85546875" style="354"/>
    <col min="2288" max="2288" width="8.85546875" style="354"/>
    <col min="2289" max="2289" width="8.85546875" style="354"/>
    <col min="2290" max="2290" width="8.85546875" style="354"/>
    <col min="2291" max="2291" width="8.85546875" style="354"/>
    <col min="2292" max="2292" width="8.85546875" style="354"/>
    <col min="2293" max="2293" width="8.85546875" style="354"/>
    <col min="2294" max="2294" width="8.85546875" style="354"/>
    <col min="2295" max="2295" width="8.85546875" style="354"/>
    <col min="2296" max="2296" width="8.85546875" style="354"/>
    <col min="2297" max="2297" width="8.85546875" style="354"/>
    <col min="2298" max="2298" width="8.85546875" style="354"/>
    <col min="2299" max="2299" width="8.85546875" style="354"/>
    <col min="2300" max="2300" width="8.85546875" style="354"/>
    <col min="2301" max="2301" width="8.85546875" style="354"/>
    <col min="2302" max="2302" width="8.85546875" style="354"/>
    <col min="2303" max="2303" width="8.85546875" style="354"/>
    <col min="2304" max="2304" width="8.85546875" style="354"/>
    <col min="2305" max="2305" width="8.85546875" style="354"/>
    <col min="2306" max="2306" width="8.85546875" style="354"/>
    <col min="2307" max="2307" width="9.7109375" customWidth="true" style="354"/>
    <col min="2308" max="2308" width="21.85546875" customWidth="true" style="354"/>
    <col min="2309" max="2309" width="13" customWidth="true" style="354"/>
    <col min="2310" max="2310" width="14" customWidth="true" style="354"/>
    <col min="2311" max="2311" width="14" customWidth="true" style="354"/>
    <col min="2312" max="2312" width="14" customWidth="true" style="354"/>
    <col min="2313" max="2313" width="17.140625" customWidth="true" style="354"/>
    <col min="2314" max="2314" width="17.7109375" customWidth="true" style="354"/>
    <col min="2315" max="2315" width="16.28515625" customWidth="true" style="354"/>
    <col min="2316" max="2316" width="14" customWidth="true" style="354"/>
    <col min="2317" max="2317" width="17" customWidth="true" style="354"/>
    <col min="2318" max="2318" width="14.42578125" customWidth="true" style="354"/>
    <col min="2319" max="2319" width="8.85546875" style="354"/>
    <col min="2320" max="2320" width="8.85546875" style="354"/>
    <col min="2321" max="2321" width="8.85546875" style="354"/>
    <col min="2322" max="2322" width="8.85546875" style="354"/>
    <col min="2323" max="2323" width="8.85546875" style="354"/>
    <col min="2324" max="2324" width="8.85546875" style="354"/>
    <col min="2325" max="2325" width="8.85546875" style="354"/>
    <col min="2326" max="2326" width="8.85546875" style="354"/>
    <col min="2327" max="2327" width="8.85546875" style="354"/>
    <col min="2328" max="2328" width="8.85546875" style="354"/>
    <col min="2329" max="2329" width="8.85546875" style="354"/>
    <col min="2330" max="2330" width="8.85546875" style="354"/>
    <col min="2331" max="2331" width="8.85546875" style="354"/>
    <col min="2332" max="2332" width="8.85546875" style="354"/>
    <col min="2333" max="2333" width="8.85546875" style="354"/>
    <col min="2334" max="2334" width="8.85546875" style="354"/>
    <col min="2335" max="2335" width="8.85546875" style="354"/>
    <col min="2336" max="2336" width="8.85546875" style="354"/>
    <col min="2337" max="2337" width="8.85546875" style="354"/>
    <col min="2338" max="2338" width="8.85546875" style="354"/>
    <col min="2339" max="2339" width="8.85546875" style="354"/>
    <col min="2340" max="2340" width="8.85546875" style="354"/>
    <col min="2341" max="2341" width="8.85546875" style="354"/>
    <col min="2342" max="2342" width="8.85546875" style="354"/>
    <col min="2343" max="2343" width="8.85546875" style="354"/>
    <col min="2344" max="2344" width="8.85546875" style="354"/>
    <col min="2345" max="2345" width="8.85546875" style="354"/>
    <col min="2346" max="2346" width="8.85546875" style="354"/>
    <col min="2347" max="2347" width="8.85546875" style="354"/>
    <col min="2348" max="2348" width="8.85546875" style="354"/>
    <col min="2349" max="2349" width="8.85546875" style="354"/>
    <col min="2350" max="2350" width="8.85546875" style="354"/>
    <col min="2351" max="2351" width="8.85546875" style="354"/>
    <col min="2352" max="2352" width="8.85546875" style="354"/>
    <col min="2353" max="2353" width="8.85546875" style="354"/>
    <col min="2354" max="2354" width="8.85546875" style="354"/>
    <col min="2355" max="2355" width="8.85546875" style="354"/>
    <col min="2356" max="2356" width="8.85546875" style="354"/>
    <col min="2357" max="2357" width="8.85546875" style="354"/>
    <col min="2358" max="2358" width="8.85546875" style="354"/>
    <col min="2359" max="2359" width="8.85546875" style="354"/>
    <col min="2360" max="2360" width="8.85546875" style="354"/>
    <col min="2361" max="2361" width="8.85546875" style="354"/>
    <col min="2362" max="2362" width="8.85546875" style="354"/>
    <col min="2363" max="2363" width="8.85546875" style="354"/>
    <col min="2364" max="2364" width="8.85546875" style="354"/>
    <col min="2365" max="2365" width="8.85546875" style="354"/>
    <col min="2366" max="2366" width="8.85546875" style="354"/>
    <col min="2367" max="2367" width="8.85546875" style="354"/>
    <col min="2368" max="2368" width="8.85546875" style="354"/>
    <col min="2369" max="2369" width="8.85546875" style="354"/>
    <col min="2370" max="2370" width="8.85546875" style="354"/>
    <col min="2371" max="2371" width="8.85546875" style="354"/>
    <col min="2372" max="2372" width="8.85546875" style="354"/>
    <col min="2373" max="2373" width="8.85546875" style="354"/>
    <col min="2374" max="2374" width="8.85546875" style="354"/>
    <col min="2375" max="2375" width="8.85546875" style="354"/>
    <col min="2376" max="2376" width="8.85546875" style="354"/>
    <col min="2377" max="2377" width="8.85546875" style="354"/>
    <col min="2378" max="2378" width="8.85546875" style="354"/>
    <col min="2379" max="2379" width="8.85546875" style="354"/>
    <col min="2380" max="2380" width="8.85546875" style="354"/>
    <col min="2381" max="2381" width="8.85546875" style="354"/>
    <col min="2382" max="2382" width="8.85546875" style="354"/>
    <col min="2383" max="2383" width="8.85546875" style="354"/>
    <col min="2384" max="2384" width="8.85546875" style="354"/>
    <col min="2385" max="2385" width="8.85546875" style="354"/>
    <col min="2386" max="2386" width="8.85546875" style="354"/>
    <col min="2387" max="2387" width="8.85546875" style="354"/>
    <col min="2388" max="2388" width="8.85546875" style="354"/>
    <col min="2389" max="2389" width="8.85546875" style="354"/>
    <col min="2390" max="2390" width="8.85546875" style="354"/>
    <col min="2391" max="2391" width="8.85546875" style="354"/>
    <col min="2392" max="2392" width="8.85546875" style="354"/>
    <col min="2393" max="2393" width="8.85546875" style="354"/>
    <col min="2394" max="2394" width="8.85546875" style="354"/>
    <col min="2395" max="2395" width="8.85546875" style="354"/>
    <col min="2396" max="2396" width="8.85546875" style="354"/>
    <col min="2397" max="2397" width="8.85546875" style="354"/>
    <col min="2398" max="2398" width="8.85546875" style="354"/>
    <col min="2399" max="2399" width="8.85546875" style="354"/>
    <col min="2400" max="2400" width="8.85546875" style="354"/>
    <col min="2401" max="2401" width="8.85546875" style="354"/>
    <col min="2402" max="2402" width="8.85546875" style="354"/>
    <col min="2403" max="2403" width="8.85546875" style="354"/>
    <col min="2404" max="2404" width="8.85546875" style="354"/>
    <col min="2405" max="2405" width="8.85546875" style="354"/>
    <col min="2406" max="2406" width="8.85546875" style="354"/>
    <col min="2407" max="2407" width="8.85546875" style="354"/>
    <col min="2408" max="2408" width="8.85546875" style="354"/>
    <col min="2409" max="2409" width="8.85546875" style="354"/>
    <col min="2410" max="2410" width="8.85546875" style="354"/>
    <col min="2411" max="2411" width="8.85546875" style="354"/>
    <col min="2412" max="2412" width="8.85546875" style="354"/>
    <col min="2413" max="2413" width="8.85546875" style="354"/>
    <col min="2414" max="2414" width="8.85546875" style="354"/>
    <col min="2415" max="2415" width="8.85546875" style="354"/>
    <col min="2416" max="2416" width="8.85546875" style="354"/>
    <col min="2417" max="2417" width="8.85546875" style="354"/>
    <col min="2418" max="2418" width="8.85546875" style="354"/>
    <col min="2419" max="2419" width="8.85546875" style="354"/>
    <col min="2420" max="2420" width="8.85546875" style="354"/>
    <col min="2421" max="2421" width="8.85546875" style="354"/>
    <col min="2422" max="2422" width="8.85546875" style="354"/>
    <col min="2423" max="2423" width="8.85546875" style="354"/>
    <col min="2424" max="2424" width="8.85546875" style="354"/>
    <col min="2425" max="2425" width="8.85546875" style="354"/>
    <col min="2426" max="2426" width="8.85546875" style="354"/>
    <col min="2427" max="2427" width="8.85546875" style="354"/>
    <col min="2428" max="2428" width="8.85546875" style="354"/>
    <col min="2429" max="2429" width="8.85546875" style="354"/>
    <col min="2430" max="2430" width="8.85546875" style="354"/>
    <col min="2431" max="2431" width="8.85546875" style="354"/>
    <col min="2432" max="2432" width="8.85546875" style="354"/>
    <col min="2433" max="2433" width="8.85546875" style="354"/>
    <col min="2434" max="2434" width="8.85546875" style="354"/>
    <col min="2435" max="2435" width="8.85546875" style="354"/>
    <col min="2436" max="2436" width="8.85546875" style="354"/>
    <col min="2437" max="2437" width="8.85546875" style="354"/>
    <col min="2438" max="2438" width="8.85546875" style="354"/>
    <col min="2439" max="2439" width="8.85546875" style="354"/>
    <col min="2440" max="2440" width="8.85546875" style="354"/>
    <col min="2441" max="2441" width="8.85546875" style="354"/>
    <col min="2442" max="2442" width="8.85546875" style="354"/>
    <col min="2443" max="2443" width="8.85546875" style="354"/>
    <col min="2444" max="2444" width="8.85546875" style="354"/>
    <col min="2445" max="2445" width="8.85546875" style="354"/>
    <col min="2446" max="2446" width="8.85546875" style="354"/>
    <col min="2447" max="2447" width="8.85546875" style="354"/>
    <col min="2448" max="2448" width="8.85546875" style="354"/>
    <col min="2449" max="2449" width="8.85546875" style="354"/>
    <col min="2450" max="2450" width="8.85546875" style="354"/>
    <col min="2451" max="2451" width="8.85546875" style="354"/>
    <col min="2452" max="2452" width="8.85546875" style="354"/>
    <col min="2453" max="2453" width="8.85546875" style="354"/>
    <col min="2454" max="2454" width="8.85546875" style="354"/>
    <col min="2455" max="2455" width="8.85546875" style="354"/>
    <col min="2456" max="2456" width="8.85546875" style="354"/>
    <col min="2457" max="2457" width="8.85546875" style="354"/>
    <col min="2458" max="2458" width="8.85546875" style="354"/>
    <col min="2459" max="2459" width="8.85546875" style="354"/>
    <col min="2460" max="2460" width="8.85546875" style="354"/>
    <col min="2461" max="2461" width="8.85546875" style="354"/>
    <col min="2462" max="2462" width="8.85546875" style="354"/>
    <col min="2463" max="2463" width="8.85546875" style="354"/>
    <col min="2464" max="2464" width="8.85546875" style="354"/>
    <col min="2465" max="2465" width="8.85546875" style="354"/>
    <col min="2466" max="2466" width="8.85546875" style="354"/>
    <col min="2467" max="2467" width="8.85546875" style="354"/>
    <col min="2468" max="2468" width="8.85546875" style="354"/>
    <col min="2469" max="2469" width="8.85546875" style="354"/>
    <col min="2470" max="2470" width="8.85546875" style="354"/>
    <col min="2471" max="2471" width="8.85546875" style="354"/>
    <col min="2472" max="2472" width="8.85546875" style="354"/>
    <col min="2473" max="2473" width="8.85546875" style="354"/>
    <col min="2474" max="2474" width="8.85546875" style="354"/>
    <col min="2475" max="2475" width="8.85546875" style="354"/>
    <col min="2476" max="2476" width="8.85546875" style="354"/>
    <col min="2477" max="2477" width="8.85546875" style="354"/>
    <col min="2478" max="2478" width="8.85546875" style="354"/>
    <col min="2479" max="2479" width="8.85546875" style="354"/>
    <col min="2480" max="2480" width="8.85546875" style="354"/>
    <col min="2481" max="2481" width="8.85546875" style="354"/>
    <col min="2482" max="2482" width="8.85546875" style="354"/>
    <col min="2483" max="2483" width="8.85546875" style="354"/>
    <col min="2484" max="2484" width="8.85546875" style="354"/>
    <col min="2485" max="2485" width="8.85546875" style="354"/>
    <col min="2486" max="2486" width="8.85546875" style="354"/>
    <col min="2487" max="2487" width="8.85546875" style="354"/>
    <col min="2488" max="2488" width="8.85546875" style="354"/>
    <col min="2489" max="2489" width="8.85546875" style="354"/>
    <col min="2490" max="2490" width="8.85546875" style="354"/>
    <col min="2491" max="2491" width="8.85546875" style="354"/>
    <col min="2492" max="2492" width="8.85546875" style="354"/>
    <col min="2493" max="2493" width="8.85546875" style="354"/>
    <col min="2494" max="2494" width="8.85546875" style="354"/>
    <col min="2495" max="2495" width="8.85546875" style="354"/>
    <col min="2496" max="2496" width="8.85546875" style="354"/>
    <col min="2497" max="2497" width="8.85546875" style="354"/>
    <col min="2498" max="2498" width="8.85546875" style="354"/>
    <col min="2499" max="2499" width="8.85546875" style="354"/>
    <col min="2500" max="2500" width="8.85546875" style="354"/>
    <col min="2501" max="2501" width="8.85546875" style="354"/>
    <col min="2502" max="2502" width="8.85546875" style="354"/>
    <col min="2503" max="2503" width="8.85546875" style="354"/>
    <col min="2504" max="2504" width="8.85546875" style="354"/>
    <col min="2505" max="2505" width="8.85546875" style="354"/>
    <col min="2506" max="2506" width="8.85546875" style="354"/>
    <col min="2507" max="2507" width="8.85546875" style="354"/>
    <col min="2508" max="2508" width="8.85546875" style="354"/>
    <col min="2509" max="2509" width="8.85546875" style="354"/>
    <col min="2510" max="2510" width="8.85546875" style="354"/>
    <col min="2511" max="2511" width="8.85546875" style="354"/>
    <col min="2512" max="2512" width="8.85546875" style="354"/>
    <col min="2513" max="2513" width="8.85546875" style="354"/>
    <col min="2514" max="2514" width="8.85546875" style="354"/>
    <col min="2515" max="2515" width="8.85546875" style="354"/>
    <col min="2516" max="2516" width="8.85546875" style="354"/>
    <col min="2517" max="2517" width="8.85546875" style="354"/>
    <col min="2518" max="2518" width="8.85546875" style="354"/>
    <col min="2519" max="2519" width="8.85546875" style="354"/>
    <col min="2520" max="2520" width="8.85546875" style="354"/>
    <col min="2521" max="2521" width="8.85546875" style="354"/>
    <col min="2522" max="2522" width="8.85546875" style="354"/>
    <col min="2523" max="2523" width="8.85546875" style="354"/>
    <col min="2524" max="2524" width="8.85546875" style="354"/>
    <col min="2525" max="2525" width="8.85546875" style="354"/>
    <col min="2526" max="2526" width="8.85546875" style="354"/>
    <col min="2527" max="2527" width="8.85546875" style="354"/>
    <col min="2528" max="2528" width="8.85546875" style="354"/>
    <col min="2529" max="2529" width="8.85546875" style="354"/>
    <col min="2530" max="2530" width="8.85546875" style="354"/>
    <col min="2531" max="2531" width="8.85546875" style="354"/>
    <col min="2532" max="2532" width="8.85546875" style="354"/>
    <col min="2533" max="2533" width="8.85546875" style="354"/>
    <col min="2534" max="2534" width="8.85546875" style="354"/>
    <col min="2535" max="2535" width="8.85546875" style="354"/>
    <col min="2536" max="2536" width="8.85546875" style="354"/>
    <col min="2537" max="2537" width="8.85546875" style="354"/>
    <col min="2538" max="2538" width="8.85546875" style="354"/>
    <col min="2539" max="2539" width="8.85546875" style="354"/>
    <col min="2540" max="2540" width="8.85546875" style="354"/>
    <col min="2541" max="2541" width="8.85546875" style="354"/>
    <col min="2542" max="2542" width="8.85546875" style="354"/>
    <col min="2543" max="2543" width="8.85546875" style="354"/>
    <col min="2544" max="2544" width="8.85546875" style="354"/>
    <col min="2545" max="2545" width="8.85546875" style="354"/>
    <col min="2546" max="2546" width="8.85546875" style="354"/>
    <col min="2547" max="2547" width="8.85546875" style="354"/>
    <col min="2548" max="2548" width="8.85546875" style="354"/>
    <col min="2549" max="2549" width="8.85546875" style="354"/>
    <col min="2550" max="2550" width="8.85546875" style="354"/>
    <col min="2551" max="2551" width="8.85546875" style="354"/>
    <col min="2552" max="2552" width="8.85546875" style="354"/>
    <col min="2553" max="2553" width="8.85546875" style="354"/>
    <col min="2554" max="2554" width="8.85546875" style="354"/>
    <col min="2555" max="2555" width="8.85546875" style="354"/>
    <col min="2556" max="2556" width="8.85546875" style="354"/>
    <col min="2557" max="2557" width="8.85546875" style="354"/>
    <col min="2558" max="2558" width="8.85546875" style="354"/>
    <col min="2559" max="2559" width="8.85546875" style="354"/>
    <col min="2560" max="2560" width="8.85546875" style="354"/>
    <col min="2561" max="2561" width="8.85546875" style="354"/>
    <col min="2562" max="2562" width="8.85546875" style="354"/>
    <col min="2563" max="2563" width="9.7109375" customWidth="true" style="354"/>
    <col min="2564" max="2564" width="21.85546875" customWidth="true" style="354"/>
    <col min="2565" max="2565" width="13" customWidth="true" style="354"/>
    <col min="2566" max="2566" width="14" customWidth="true" style="354"/>
    <col min="2567" max="2567" width="14" customWidth="true" style="354"/>
    <col min="2568" max="2568" width="14" customWidth="true" style="354"/>
    <col min="2569" max="2569" width="17.140625" customWidth="true" style="354"/>
    <col min="2570" max="2570" width="17.7109375" customWidth="true" style="354"/>
    <col min="2571" max="2571" width="16.28515625" customWidth="true" style="354"/>
    <col min="2572" max="2572" width="14" customWidth="true" style="354"/>
    <col min="2573" max="2573" width="17" customWidth="true" style="354"/>
    <col min="2574" max="2574" width="14.42578125" customWidth="true" style="354"/>
    <col min="2575" max="2575" width="8.85546875" style="354"/>
    <col min="2576" max="2576" width="8.85546875" style="354"/>
    <col min="2577" max="2577" width="8.85546875" style="354"/>
    <col min="2578" max="2578" width="8.85546875" style="354"/>
    <col min="2579" max="2579" width="8.85546875" style="354"/>
    <col min="2580" max="2580" width="8.85546875" style="354"/>
    <col min="2581" max="2581" width="8.85546875" style="354"/>
    <col min="2582" max="2582" width="8.85546875" style="354"/>
    <col min="2583" max="2583" width="8.85546875" style="354"/>
    <col min="2584" max="2584" width="8.85546875" style="354"/>
    <col min="2585" max="2585" width="8.85546875" style="354"/>
    <col min="2586" max="2586" width="8.85546875" style="354"/>
    <col min="2587" max="2587" width="8.85546875" style="354"/>
    <col min="2588" max="2588" width="8.85546875" style="354"/>
    <col min="2589" max="2589" width="8.85546875" style="354"/>
    <col min="2590" max="2590" width="8.85546875" style="354"/>
    <col min="2591" max="2591" width="8.85546875" style="354"/>
    <col min="2592" max="2592" width="8.85546875" style="354"/>
    <col min="2593" max="2593" width="8.85546875" style="354"/>
    <col min="2594" max="2594" width="8.85546875" style="354"/>
    <col min="2595" max="2595" width="8.85546875" style="354"/>
    <col min="2596" max="2596" width="8.85546875" style="354"/>
    <col min="2597" max="2597" width="8.85546875" style="354"/>
    <col min="2598" max="2598" width="8.85546875" style="354"/>
    <col min="2599" max="2599" width="8.85546875" style="354"/>
    <col min="2600" max="2600" width="8.85546875" style="354"/>
    <col min="2601" max="2601" width="8.85546875" style="354"/>
    <col min="2602" max="2602" width="8.85546875" style="354"/>
    <col min="2603" max="2603" width="8.85546875" style="354"/>
    <col min="2604" max="2604" width="8.85546875" style="354"/>
    <col min="2605" max="2605" width="8.85546875" style="354"/>
    <col min="2606" max="2606" width="8.85546875" style="354"/>
    <col min="2607" max="2607" width="8.85546875" style="354"/>
    <col min="2608" max="2608" width="8.85546875" style="354"/>
    <col min="2609" max="2609" width="8.85546875" style="354"/>
    <col min="2610" max="2610" width="8.85546875" style="354"/>
    <col min="2611" max="2611" width="8.85546875" style="354"/>
    <col min="2612" max="2612" width="8.85546875" style="354"/>
    <col min="2613" max="2613" width="8.85546875" style="354"/>
    <col min="2614" max="2614" width="8.85546875" style="354"/>
    <col min="2615" max="2615" width="8.85546875" style="354"/>
    <col min="2616" max="2616" width="8.85546875" style="354"/>
    <col min="2617" max="2617" width="8.85546875" style="354"/>
    <col min="2618" max="2618" width="8.85546875" style="354"/>
    <col min="2619" max="2619" width="8.85546875" style="354"/>
    <col min="2620" max="2620" width="8.85546875" style="354"/>
    <col min="2621" max="2621" width="8.85546875" style="354"/>
    <col min="2622" max="2622" width="8.85546875" style="354"/>
    <col min="2623" max="2623" width="8.85546875" style="354"/>
    <col min="2624" max="2624" width="8.85546875" style="354"/>
    <col min="2625" max="2625" width="8.85546875" style="354"/>
    <col min="2626" max="2626" width="8.85546875" style="354"/>
    <col min="2627" max="2627" width="8.85546875" style="354"/>
    <col min="2628" max="2628" width="8.85546875" style="354"/>
    <col min="2629" max="2629" width="8.85546875" style="354"/>
    <col min="2630" max="2630" width="8.85546875" style="354"/>
    <col min="2631" max="2631" width="8.85546875" style="354"/>
    <col min="2632" max="2632" width="8.85546875" style="354"/>
    <col min="2633" max="2633" width="8.85546875" style="354"/>
    <col min="2634" max="2634" width="8.85546875" style="354"/>
    <col min="2635" max="2635" width="8.85546875" style="354"/>
    <col min="2636" max="2636" width="8.85546875" style="354"/>
    <col min="2637" max="2637" width="8.85546875" style="354"/>
    <col min="2638" max="2638" width="8.85546875" style="354"/>
    <col min="2639" max="2639" width="8.85546875" style="354"/>
    <col min="2640" max="2640" width="8.85546875" style="354"/>
    <col min="2641" max="2641" width="8.85546875" style="354"/>
    <col min="2642" max="2642" width="8.85546875" style="354"/>
    <col min="2643" max="2643" width="8.85546875" style="354"/>
    <col min="2644" max="2644" width="8.85546875" style="354"/>
    <col min="2645" max="2645" width="8.85546875" style="354"/>
    <col min="2646" max="2646" width="8.85546875" style="354"/>
    <col min="2647" max="2647" width="8.85546875" style="354"/>
    <col min="2648" max="2648" width="8.85546875" style="354"/>
    <col min="2649" max="2649" width="8.85546875" style="354"/>
    <col min="2650" max="2650" width="8.85546875" style="354"/>
    <col min="2651" max="2651" width="8.85546875" style="354"/>
    <col min="2652" max="2652" width="8.85546875" style="354"/>
    <col min="2653" max="2653" width="8.85546875" style="354"/>
    <col min="2654" max="2654" width="8.85546875" style="354"/>
    <col min="2655" max="2655" width="8.85546875" style="354"/>
    <col min="2656" max="2656" width="8.85546875" style="354"/>
    <col min="2657" max="2657" width="8.85546875" style="354"/>
    <col min="2658" max="2658" width="8.85546875" style="354"/>
    <col min="2659" max="2659" width="8.85546875" style="354"/>
    <col min="2660" max="2660" width="8.85546875" style="354"/>
    <col min="2661" max="2661" width="8.85546875" style="354"/>
    <col min="2662" max="2662" width="8.85546875" style="354"/>
    <col min="2663" max="2663" width="8.85546875" style="354"/>
    <col min="2664" max="2664" width="8.85546875" style="354"/>
    <col min="2665" max="2665" width="8.85546875" style="354"/>
    <col min="2666" max="2666" width="8.85546875" style="354"/>
    <col min="2667" max="2667" width="8.85546875" style="354"/>
    <col min="2668" max="2668" width="8.85546875" style="354"/>
    <col min="2669" max="2669" width="8.85546875" style="354"/>
    <col min="2670" max="2670" width="8.85546875" style="354"/>
    <col min="2671" max="2671" width="8.85546875" style="354"/>
    <col min="2672" max="2672" width="8.85546875" style="354"/>
    <col min="2673" max="2673" width="8.85546875" style="354"/>
    <col min="2674" max="2674" width="8.85546875" style="354"/>
    <col min="2675" max="2675" width="8.85546875" style="354"/>
    <col min="2676" max="2676" width="8.85546875" style="354"/>
    <col min="2677" max="2677" width="8.85546875" style="354"/>
    <col min="2678" max="2678" width="8.85546875" style="354"/>
    <col min="2679" max="2679" width="8.85546875" style="354"/>
    <col min="2680" max="2680" width="8.85546875" style="354"/>
    <col min="2681" max="2681" width="8.85546875" style="354"/>
    <col min="2682" max="2682" width="8.85546875" style="354"/>
    <col min="2683" max="2683" width="8.85546875" style="354"/>
    <col min="2684" max="2684" width="8.85546875" style="354"/>
    <col min="2685" max="2685" width="8.85546875" style="354"/>
    <col min="2686" max="2686" width="8.85546875" style="354"/>
    <col min="2687" max="2687" width="8.85546875" style="354"/>
    <col min="2688" max="2688" width="8.85546875" style="354"/>
    <col min="2689" max="2689" width="8.85546875" style="354"/>
    <col min="2690" max="2690" width="8.85546875" style="354"/>
    <col min="2691" max="2691" width="8.85546875" style="354"/>
    <col min="2692" max="2692" width="8.85546875" style="354"/>
    <col min="2693" max="2693" width="8.85546875" style="354"/>
    <col min="2694" max="2694" width="8.85546875" style="354"/>
    <col min="2695" max="2695" width="8.85546875" style="354"/>
    <col min="2696" max="2696" width="8.85546875" style="354"/>
    <col min="2697" max="2697" width="8.85546875" style="354"/>
    <col min="2698" max="2698" width="8.85546875" style="354"/>
    <col min="2699" max="2699" width="8.85546875" style="354"/>
    <col min="2700" max="2700" width="8.85546875" style="354"/>
    <col min="2701" max="2701" width="8.85546875" style="354"/>
    <col min="2702" max="2702" width="8.85546875" style="354"/>
    <col min="2703" max="2703" width="8.85546875" style="354"/>
    <col min="2704" max="2704" width="8.85546875" style="354"/>
    <col min="2705" max="2705" width="8.85546875" style="354"/>
    <col min="2706" max="2706" width="8.85546875" style="354"/>
    <col min="2707" max="2707" width="8.85546875" style="354"/>
    <col min="2708" max="2708" width="8.85546875" style="354"/>
    <col min="2709" max="2709" width="8.85546875" style="354"/>
    <col min="2710" max="2710" width="8.85546875" style="354"/>
    <col min="2711" max="2711" width="8.85546875" style="354"/>
    <col min="2712" max="2712" width="8.85546875" style="354"/>
    <col min="2713" max="2713" width="8.85546875" style="354"/>
    <col min="2714" max="2714" width="8.85546875" style="354"/>
    <col min="2715" max="2715" width="8.85546875" style="354"/>
    <col min="2716" max="2716" width="8.85546875" style="354"/>
    <col min="2717" max="2717" width="8.85546875" style="354"/>
    <col min="2718" max="2718" width="8.85546875" style="354"/>
    <col min="2719" max="2719" width="8.85546875" style="354"/>
    <col min="2720" max="2720" width="8.85546875" style="354"/>
    <col min="2721" max="2721" width="8.85546875" style="354"/>
    <col min="2722" max="2722" width="8.85546875" style="354"/>
    <col min="2723" max="2723" width="8.85546875" style="354"/>
    <col min="2724" max="2724" width="8.85546875" style="354"/>
    <col min="2725" max="2725" width="8.85546875" style="354"/>
    <col min="2726" max="2726" width="8.85546875" style="354"/>
    <col min="2727" max="2727" width="8.85546875" style="354"/>
    <col min="2728" max="2728" width="8.85546875" style="354"/>
    <col min="2729" max="2729" width="8.85546875" style="354"/>
    <col min="2730" max="2730" width="8.85546875" style="354"/>
    <col min="2731" max="2731" width="8.85546875" style="354"/>
    <col min="2732" max="2732" width="8.85546875" style="354"/>
    <col min="2733" max="2733" width="8.85546875" style="354"/>
    <col min="2734" max="2734" width="8.85546875" style="354"/>
    <col min="2735" max="2735" width="8.85546875" style="354"/>
    <col min="2736" max="2736" width="8.85546875" style="354"/>
    <col min="2737" max="2737" width="8.85546875" style="354"/>
    <col min="2738" max="2738" width="8.85546875" style="354"/>
    <col min="2739" max="2739" width="8.85546875" style="354"/>
    <col min="2740" max="2740" width="8.85546875" style="354"/>
    <col min="2741" max="2741" width="8.85546875" style="354"/>
    <col min="2742" max="2742" width="8.85546875" style="354"/>
    <col min="2743" max="2743" width="8.85546875" style="354"/>
    <col min="2744" max="2744" width="8.85546875" style="354"/>
    <col min="2745" max="2745" width="8.85546875" style="354"/>
    <col min="2746" max="2746" width="8.85546875" style="354"/>
    <col min="2747" max="2747" width="8.85546875" style="354"/>
    <col min="2748" max="2748" width="8.85546875" style="354"/>
    <col min="2749" max="2749" width="8.85546875" style="354"/>
    <col min="2750" max="2750" width="8.85546875" style="354"/>
    <col min="2751" max="2751" width="8.85546875" style="354"/>
    <col min="2752" max="2752" width="8.85546875" style="354"/>
    <col min="2753" max="2753" width="8.85546875" style="354"/>
    <col min="2754" max="2754" width="8.85546875" style="354"/>
    <col min="2755" max="2755" width="8.85546875" style="354"/>
    <col min="2756" max="2756" width="8.85546875" style="354"/>
    <col min="2757" max="2757" width="8.85546875" style="354"/>
    <col min="2758" max="2758" width="8.85546875" style="354"/>
    <col min="2759" max="2759" width="8.85546875" style="354"/>
    <col min="2760" max="2760" width="8.85546875" style="354"/>
    <col min="2761" max="2761" width="8.85546875" style="354"/>
    <col min="2762" max="2762" width="8.85546875" style="354"/>
    <col min="2763" max="2763" width="8.85546875" style="354"/>
    <col min="2764" max="2764" width="8.85546875" style="354"/>
    <col min="2765" max="2765" width="8.85546875" style="354"/>
    <col min="2766" max="2766" width="8.85546875" style="354"/>
    <col min="2767" max="2767" width="8.85546875" style="354"/>
    <col min="2768" max="2768" width="8.85546875" style="354"/>
    <col min="2769" max="2769" width="8.85546875" style="354"/>
    <col min="2770" max="2770" width="8.85546875" style="354"/>
    <col min="2771" max="2771" width="8.85546875" style="354"/>
    <col min="2772" max="2772" width="8.85546875" style="354"/>
    <col min="2773" max="2773" width="8.85546875" style="354"/>
    <col min="2774" max="2774" width="8.85546875" style="354"/>
    <col min="2775" max="2775" width="8.85546875" style="354"/>
    <col min="2776" max="2776" width="8.85546875" style="354"/>
    <col min="2777" max="2777" width="8.85546875" style="354"/>
    <col min="2778" max="2778" width="8.85546875" style="354"/>
    <col min="2779" max="2779" width="8.85546875" style="354"/>
    <col min="2780" max="2780" width="8.85546875" style="354"/>
    <col min="2781" max="2781" width="8.85546875" style="354"/>
    <col min="2782" max="2782" width="8.85546875" style="354"/>
    <col min="2783" max="2783" width="8.85546875" style="354"/>
    <col min="2784" max="2784" width="8.85546875" style="354"/>
    <col min="2785" max="2785" width="8.85546875" style="354"/>
    <col min="2786" max="2786" width="8.85546875" style="354"/>
    <col min="2787" max="2787" width="8.85546875" style="354"/>
    <col min="2788" max="2788" width="8.85546875" style="354"/>
    <col min="2789" max="2789" width="8.85546875" style="354"/>
    <col min="2790" max="2790" width="8.85546875" style="354"/>
    <col min="2791" max="2791" width="8.85546875" style="354"/>
    <col min="2792" max="2792" width="8.85546875" style="354"/>
    <col min="2793" max="2793" width="8.85546875" style="354"/>
    <col min="2794" max="2794" width="8.85546875" style="354"/>
    <col min="2795" max="2795" width="8.85546875" style="354"/>
    <col min="2796" max="2796" width="8.85546875" style="354"/>
    <col min="2797" max="2797" width="8.85546875" style="354"/>
    <col min="2798" max="2798" width="8.85546875" style="354"/>
    <col min="2799" max="2799" width="8.85546875" style="354"/>
    <col min="2800" max="2800" width="8.85546875" style="354"/>
    <col min="2801" max="2801" width="8.85546875" style="354"/>
    <col min="2802" max="2802" width="8.85546875" style="354"/>
    <col min="2803" max="2803" width="8.85546875" style="354"/>
    <col min="2804" max="2804" width="8.85546875" style="354"/>
    <col min="2805" max="2805" width="8.85546875" style="354"/>
    <col min="2806" max="2806" width="8.85546875" style="354"/>
    <col min="2807" max="2807" width="8.85546875" style="354"/>
    <col min="2808" max="2808" width="8.85546875" style="354"/>
    <col min="2809" max="2809" width="8.85546875" style="354"/>
    <col min="2810" max="2810" width="8.85546875" style="354"/>
    <col min="2811" max="2811" width="8.85546875" style="354"/>
    <col min="2812" max="2812" width="8.85546875" style="354"/>
    <col min="2813" max="2813" width="8.85546875" style="354"/>
    <col min="2814" max="2814" width="8.85546875" style="354"/>
    <col min="2815" max="2815" width="8.85546875" style="354"/>
    <col min="2816" max="2816" width="8.85546875" style="354"/>
    <col min="2817" max="2817" width="8.85546875" style="354"/>
    <col min="2818" max="2818" width="8.85546875" style="354"/>
    <col min="2819" max="2819" width="9.7109375" customWidth="true" style="354"/>
    <col min="2820" max="2820" width="21.85546875" customWidth="true" style="354"/>
    <col min="2821" max="2821" width="13" customWidth="true" style="354"/>
    <col min="2822" max="2822" width="14" customWidth="true" style="354"/>
    <col min="2823" max="2823" width="14" customWidth="true" style="354"/>
    <col min="2824" max="2824" width="14" customWidth="true" style="354"/>
    <col min="2825" max="2825" width="17.140625" customWidth="true" style="354"/>
    <col min="2826" max="2826" width="17.7109375" customWidth="true" style="354"/>
    <col min="2827" max="2827" width="16.28515625" customWidth="true" style="354"/>
    <col min="2828" max="2828" width="14" customWidth="true" style="354"/>
    <col min="2829" max="2829" width="17" customWidth="true" style="354"/>
    <col min="2830" max="2830" width="14.42578125" customWidth="true" style="354"/>
    <col min="2831" max="2831" width="8.85546875" style="354"/>
    <col min="2832" max="2832" width="8.85546875" style="354"/>
    <col min="2833" max="2833" width="8.85546875" style="354"/>
    <col min="2834" max="2834" width="8.85546875" style="354"/>
    <col min="2835" max="2835" width="8.85546875" style="354"/>
    <col min="2836" max="2836" width="8.85546875" style="354"/>
    <col min="2837" max="2837" width="8.85546875" style="354"/>
    <col min="2838" max="2838" width="8.85546875" style="354"/>
    <col min="2839" max="2839" width="8.85546875" style="354"/>
    <col min="2840" max="2840" width="8.85546875" style="354"/>
    <col min="2841" max="2841" width="8.85546875" style="354"/>
    <col min="2842" max="2842" width="8.85546875" style="354"/>
    <col min="2843" max="2843" width="8.85546875" style="354"/>
    <col min="2844" max="2844" width="8.85546875" style="354"/>
    <col min="2845" max="2845" width="8.85546875" style="354"/>
    <col min="2846" max="2846" width="8.85546875" style="354"/>
    <col min="2847" max="2847" width="8.85546875" style="354"/>
    <col min="2848" max="2848" width="8.85546875" style="354"/>
    <col min="2849" max="2849" width="8.85546875" style="354"/>
    <col min="2850" max="2850" width="8.85546875" style="354"/>
    <col min="2851" max="2851" width="8.85546875" style="354"/>
    <col min="2852" max="2852" width="8.85546875" style="354"/>
    <col min="2853" max="2853" width="8.85546875" style="354"/>
    <col min="2854" max="2854" width="8.85546875" style="354"/>
    <col min="2855" max="2855" width="8.85546875" style="354"/>
    <col min="2856" max="2856" width="8.85546875" style="354"/>
    <col min="2857" max="2857" width="8.85546875" style="354"/>
    <col min="2858" max="2858" width="8.85546875" style="354"/>
    <col min="2859" max="2859" width="8.85546875" style="354"/>
    <col min="2860" max="2860" width="8.85546875" style="354"/>
    <col min="2861" max="2861" width="8.85546875" style="354"/>
    <col min="2862" max="2862" width="8.85546875" style="354"/>
    <col min="2863" max="2863" width="8.85546875" style="354"/>
    <col min="2864" max="2864" width="8.85546875" style="354"/>
    <col min="2865" max="2865" width="8.85546875" style="354"/>
    <col min="2866" max="2866" width="8.85546875" style="354"/>
    <col min="2867" max="2867" width="8.85546875" style="354"/>
    <col min="2868" max="2868" width="8.85546875" style="354"/>
    <col min="2869" max="2869" width="8.85546875" style="354"/>
    <col min="2870" max="2870" width="8.85546875" style="354"/>
    <col min="2871" max="2871" width="8.85546875" style="354"/>
    <col min="2872" max="2872" width="8.85546875" style="354"/>
    <col min="2873" max="2873" width="8.85546875" style="354"/>
    <col min="2874" max="2874" width="8.85546875" style="354"/>
    <col min="2875" max="2875" width="8.85546875" style="354"/>
    <col min="2876" max="2876" width="8.85546875" style="354"/>
    <col min="2877" max="2877" width="8.85546875" style="354"/>
    <col min="2878" max="2878" width="8.85546875" style="354"/>
    <col min="2879" max="2879" width="8.85546875" style="354"/>
    <col min="2880" max="2880" width="8.85546875" style="354"/>
    <col min="2881" max="2881" width="8.85546875" style="354"/>
    <col min="2882" max="2882" width="8.85546875" style="354"/>
    <col min="2883" max="2883" width="8.85546875" style="354"/>
    <col min="2884" max="2884" width="8.85546875" style="354"/>
    <col min="2885" max="2885" width="8.85546875" style="354"/>
    <col min="2886" max="2886" width="8.85546875" style="354"/>
    <col min="2887" max="2887" width="8.85546875" style="354"/>
    <col min="2888" max="2888" width="8.85546875" style="354"/>
    <col min="2889" max="2889" width="8.85546875" style="354"/>
    <col min="2890" max="2890" width="8.85546875" style="354"/>
    <col min="2891" max="2891" width="8.85546875" style="354"/>
    <col min="2892" max="2892" width="8.85546875" style="354"/>
    <col min="2893" max="2893" width="8.85546875" style="354"/>
    <col min="2894" max="2894" width="8.85546875" style="354"/>
    <col min="2895" max="2895" width="8.85546875" style="354"/>
    <col min="2896" max="2896" width="8.85546875" style="354"/>
    <col min="2897" max="2897" width="8.85546875" style="354"/>
    <col min="2898" max="2898" width="8.85546875" style="354"/>
    <col min="2899" max="2899" width="8.85546875" style="354"/>
    <col min="2900" max="2900" width="8.85546875" style="354"/>
    <col min="2901" max="2901" width="8.85546875" style="354"/>
    <col min="2902" max="2902" width="8.85546875" style="354"/>
    <col min="2903" max="2903" width="8.85546875" style="354"/>
    <col min="2904" max="2904" width="8.85546875" style="354"/>
    <col min="2905" max="2905" width="8.85546875" style="354"/>
    <col min="2906" max="2906" width="8.85546875" style="354"/>
    <col min="2907" max="2907" width="8.85546875" style="354"/>
    <col min="2908" max="2908" width="8.85546875" style="354"/>
    <col min="2909" max="2909" width="8.85546875" style="354"/>
    <col min="2910" max="2910" width="8.85546875" style="354"/>
    <col min="2911" max="2911" width="8.85546875" style="354"/>
    <col min="2912" max="2912" width="8.85546875" style="354"/>
    <col min="2913" max="2913" width="8.85546875" style="354"/>
    <col min="2914" max="2914" width="8.85546875" style="354"/>
    <col min="2915" max="2915" width="8.85546875" style="354"/>
    <col min="2916" max="2916" width="8.85546875" style="354"/>
    <col min="2917" max="2917" width="8.85546875" style="354"/>
    <col min="2918" max="2918" width="8.85546875" style="354"/>
    <col min="2919" max="2919" width="8.85546875" style="354"/>
    <col min="2920" max="2920" width="8.85546875" style="354"/>
    <col min="2921" max="2921" width="8.85546875" style="354"/>
    <col min="2922" max="2922" width="8.85546875" style="354"/>
    <col min="2923" max="2923" width="8.85546875" style="354"/>
    <col min="2924" max="2924" width="8.85546875" style="354"/>
    <col min="2925" max="2925" width="8.85546875" style="354"/>
    <col min="2926" max="2926" width="8.85546875" style="354"/>
    <col min="2927" max="2927" width="8.85546875" style="354"/>
    <col min="2928" max="2928" width="8.85546875" style="354"/>
    <col min="2929" max="2929" width="8.85546875" style="354"/>
    <col min="2930" max="2930" width="8.85546875" style="354"/>
    <col min="2931" max="2931" width="8.85546875" style="354"/>
    <col min="2932" max="2932" width="8.85546875" style="354"/>
    <col min="2933" max="2933" width="8.85546875" style="354"/>
    <col min="2934" max="2934" width="8.85546875" style="354"/>
    <col min="2935" max="2935" width="8.85546875" style="354"/>
    <col min="2936" max="2936" width="8.85546875" style="354"/>
    <col min="2937" max="2937" width="8.85546875" style="354"/>
    <col min="2938" max="2938" width="8.85546875" style="354"/>
    <col min="2939" max="2939" width="8.85546875" style="354"/>
    <col min="2940" max="2940" width="8.85546875" style="354"/>
    <col min="2941" max="2941" width="8.85546875" style="354"/>
    <col min="2942" max="2942" width="8.85546875" style="354"/>
    <col min="2943" max="2943" width="8.85546875" style="354"/>
    <col min="2944" max="2944" width="8.85546875" style="354"/>
    <col min="2945" max="2945" width="8.85546875" style="354"/>
    <col min="2946" max="2946" width="8.85546875" style="354"/>
    <col min="2947" max="2947" width="8.85546875" style="354"/>
    <col min="2948" max="2948" width="8.85546875" style="354"/>
    <col min="2949" max="2949" width="8.85546875" style="354"/>
    <col min="2950" max="2950" width="8.85546875" style="354"/>
    <col min="2951" max="2951" width="8.85546875" style="354"/>
    <col min="2952" max="2952" width="8.85546875" style="354"/>
    <col min="2953" max="2953" width="8.85546875" style="354"/>
    <col min="2954" max="2954" width="8.85546875" style="354"/>
    <col min="2955" max="2955" width="8.85546875" style="354"/>
    <col min="2956" max="2956" width="8.85546875" style="354"/>
    <col min="2957" max="2957" width="8.85546875" style="354"/>
    <col min="2958" max="2958" width="8.85546875" style="354"/>
    <col min="2959" max="2959" width="8.85546875" style="354"/>
    <col min="2960" max="2960" width="8.85546875" style="354"/>
    <col min="2961" max="2961" width="8.85546875" style="354"/>
    <col min="2962" max="2962" width="8.85546875" style="354"/>
    <col min="2963" max="2963" width="8.85546875" style="354"/>
    <col min="2964" max="2964" width="8.85546875" style="354"/>
    <col min="2965" max="2965" width="8.85546875" style="354"/>
    <col min="2966" max="2966" width="8.85546875" style="354"/>
    <col min="2967" max="2967" width="8.85546875" style="354"/>
    <col min="2968" max="2968" width="8.85546875" style="354"/>
    <col min="2969" max="2969" width="8.85546875" style="354"/>
    <col min="2970" max="2970" width="8.85546875" style="354"/>
    <col min="2971" max="2971" width="8.85546875" style="354"/>
    <col min="2972" max="2972" width="8.85546875" style="354"/>
    <col min="2973" max="2973" width="8.85546875" style="354"/>
    <col min="2974" max="2974" width="8.85546875" style="354"/>
    <col min="2975" max="2975" width="8.85546875" style="354"/>
    <col min="2976" max="2976" width="8.85546875" style="354"/>
    <col min="2977" max="2977" width="8.85546875" style="354"/>
    <col min="2978" max="2978" width="8.85546875" style="354"/>
    <col min="2979" max="2979" width="8.85546875" style="354"/>
    <col min="2980" max="2980" width="8.85546875" style="354"/>
    <col min="2981" max="2981" width="8.85546875" style="354"/>
    <col min="2982" max="2982" width="8.85546875" style="354"/>
    <col min="2983" max="2983" width="8.85546875" style="354"/>
    <col min="2984" max="2984" width="8.85546875" style="354"/>
    <col min="2985" max="2985" width="8.85546875" style="354"/>
    <col min="2986" max="2986" width="8.85546875" style="354"/>
    <col min="2987" max="2987" width="8.85546875" style="354"/>
    <col min="2988" max="2988" width="8.85546875" style="354"/>
    <col min="2989" max="2989" width="8.85546875" style="354"/>
    <col min="2990" max="2990" width="8.85546875" style="354"/>
    <col min="2991" max="2991" width="8.85546875" style="354"/>
    <col min="2992" max="2992" width="8.85546875" style="354"/>
    <col min="2993" max="2993" width="8.85546875" style="354"/>
    <col min="2994" max="2994" width="8.85546875" style="354"/>
    <col min="2995" max="2995" width="8.85546875" style="354"/>
    <col min="2996" max="2996" width="8.85546875" style="354"/>
    <col min="2997" max="2997" width="8.85546875" style="354"/>
    <col min="2998" max="2998" width="8.85546875" style="354"/>
    <col min="2999" max="2999" width="8.85546875" style="354"/>
    <col min="3000" max="3000" width="8.85546875" style="354"/>
    <col min="3001" max="3001" width="8.85546875" style="354"/>
    <col min="3002" max="3002" width="8.85546875" style="354"/>
    <col min="3003" max="3003" width="8.85546875" style="354"/>
    <col min="3004" max="3004" width="8.85546875" style="354"/>
    <col min="3005" max="3005" width="8.85546875" style="354"/>
    <col min="3006" max="3006" width="8.85546875" style="354"/>
    <col min="3007" max="3007" width="8.85546875" style="354"/>
    <col min="3008" max="3008" width="8.85546875" style="354"/>
    <col min="3009" max="3009" width="8.85546875" style="354"/>
    <col min="3010" max="3010" width="8.85546875" style="354"/>
    <col min="3011" max="3011" width="8.85546875" style="354"/>
    <col min="3012" max="3012" width="8.85546875" style="354"/>
    <col min="3013" max="3013" width="8.85546875" style="354"/>
    <col min="3014" max="3014" width="8.85546875" style="354"/>
    <col min="3015" max="3015" width="8.85546875" style="354"/>
    <col min="3016" max="3016" width="8.85546875" style="354"/>
    <col min="3017" max="3017" width="8.85546875" style="354"/>
    <col min="3018" max="3018" width="8.85546875" style="354"/>
    <col min="3019" max="3019" width="8.85546875" style="354"/>
    <col min="3020" max="3020" width="8.85546875" style="354"/>
    <col min="3021" max="3021" width="8.85546875" style="354"/>
    <col min="3022" max="3022" width="8.85546875" style="354"/>
    <col min="3023" max="3023" width="8.85546875" style="354"/>
    <col min="3024" max="3024" width="8.85546875" style="354"/>
    <col min="3025" max="3025" width="8.85546875" style="354"/>
    <col min="3026" max="3026" width="8.85546875" style="354"/>
    <col min="3027" max="3027" width="8.85546875" style="354"/>
    <col min="3028" max="3028" width="8.85546875" style="354"/>
    <col min="3029" max="3029" width="8.85546875" style="354"/>
    <col min="3030" max="3030" width="8.85546875" style="354"/>
    <col min="3031" max="3031" width="8.85546875" style="354"/>
    <col min="3032" max="3032" width="8.85546875" style="354"/>
    <col min="3033" max="3033" width="8.85546875" style="354"/>
    <col min="3034" max="3034" width="8.85546875" style="354"/>
    <col min="3035" max="3035" width="8.85546875" style="354"/>
    <col min="3036" max="3036" width="8.85546875" style="354"/>
    <col min="3037" max="3037" width="8.85546875" style="354"/>
    <col min="3038" max="3038" width="8.85546875" style="354"/>
    <col min="3039" max="3039" width="8.85546875" style="354"/>
    <col min="3040" max="3040" width="8.85546875" style="354"/>
    <col min="3041" max="3041" width="8.85546875" style="354"/>
    <col min="3042" max="3042" width="8.85546875" style="354"/>
    <col min="3043" max="3043" width="8.85546875" style="354"/>
    <col min="3044" max="3044" width="8.85546875" style="354"/>
    <col min="3045" max="3045" width="8.85546875" style="354"/>
    <col min="3046" max="3046" width="8.85546875" style="354"/>
    <col min="3047" max="3047" width="8.85546875" style="354"/>
    <col min="3048" max="3048" width="8.85546875" style="354"/>
    <col min="3049" max="3049" width="8.85546875" style="354"/>
    <col min="3050" max="3050" width="8.85546875" style="354"/>
    <col min="3051" max="3051" width="8.85546875" style="354"/>
    <col min="3052" max="3052" width="8.85546875" style="354"/>
    <col min="3053" max="3053" width="8.85546875" style="354"/>
    <col min="3054" max="3054" width="8.85546875" style="354"/>
    <col min="3055" max="3055" width="8.85546875" style="354"/>
    <col min="3056" max="3056" width="8.85546875" style="354"/>
    <col min="3057" max="3057" width="8.85546875" style="354"/>
    <col min="3058" max="3058" width="8.85546875" style="354"/>
    <col min="3059" max="3059" width="8.85546875" style="354"/>
    <col min="3060" max="3060" width="8.85546875" style="354"/>
    <col min="3061" max="3061" width="8.85546875" style="354"/>
    <col min="3062" max="3062" width="8.85546875" style="354"/>
    <col min="3063" max="3063" width="8.85546875" style="354"/>
    <col min="3064" max="3064" width="8.85546875" style="354"/>
    <col min="3065" max="3065" width="8.85546875" style="354"/>
    <col min="3066" max="3066" width="8.85546875" style="354"/>
    <col min="3067" max="3067" width="8.85546875" style="354"/>
    <col min="3068" max="3068" width="8.85546875" style="354"/>
    <col min="3069" max="3069" width="8.85546875" style="354"/>
    <col min="3070" max="3070" width="8.85546875" style="354"/>
    <col min="3071" max="3071" width="8.85546875" style="354"/>
    <col min="3072" max="3072" width="8.85546875" style="354"/>
    <col min="3073" max="3073" width="8.85546875" style="354"/>
    <col min="3074" max="3074" width="8.85546875" style="354"/>
    <col min="3075" max="3075" width="9.7109375" customWidth="true" style="354"/>
    <col min="3076" max="3076" width="21.85546875" customWidth="true" style="354"/>
    <col min="3077" max="3077" width="13" customWidth="true" style="354"/>
    <col min="3078" max="3078" width="14" customWidth="true" style="354"/>
    <col min="3079" max="3079" width="14" customWidth="true" style="354"/>
    <col min="3080" max="3080" width="14" customWidth="true" style="354"/>
    <col min="3081" max="3081" width="17.140625" customWidth="true" style="354"/>
    <col min="3082" max="3082" width="17.7109375" customWidth="true" style="354"/>
    <col min="3083" max="3083" width="16.28515625" customWidth="true" style="354"/>
    <col min="3084" max="3084" width="14" customWidth="true" style="354"/>
    <col min="3085" max="3085" width="17" customWidth="true" style="354"/>
    <col min="3086" max="3086" width="14.42578125" customWidth="true" style="354"/>
    <col min="3087" max="3087" width="8.85546875" style="354"/>
    <col min="3088" max="3088" width="8.85546875" style="354"/>
    <col min="3089" max="3089" width="8.85546875" style="354"/>
    <col min="3090" max="3090" width="8.85546875" style="354"/>
    <col min="3091" max="3091" width="8.85546875" style="354"/>
    <col min="3092" max="3092" width="8.85546875" style="354"/>
    <col min="3093" max="3093" width="8.85546875" style="354"/>
    <col min="3094" max="3094" width="8.85546875" style="354"/>
    <col min="3095" max="3095" width="8.85546875" style="354"/>
    <col min="3096" max="3096" width="8.85546875" style="354"/>
    <col min="3097" max="3097" width="8.85546875" style="354"/>
    <col min="3098" max="3098" width="8.85546875" style="354"/>
    <col min="3099" max="3099" width="8.85546875" style="354"/>
    <col min="3100" max="3100" width="8.85546875" style="354"/>
    <col min="3101" max="3101" width="8.85546875" style="354"/>
    <col min="3102" max="3102" width="8.85546875" style="354"/>
    <col min="3103" max="3103" width="8.85546875" style="354"/>
    <col min="3104" max="3104" width="8.85546875" style="354"/>
    <col min="3105" max="3105" width="8.85546875" style="354"/>
    <col min="3106" max="3106" width="8.85546875" style="354"/>
    <col min="3107" max="3107" width="8.85546875" style="354"/>
    <col min="3108" max="3108" width="8.85546875" style="354"/>
    <col min="3109" max="3109" width="8.85546875" style="354"/>
    <col min="3110" max="3110" width="8.85546875" style="354"/>
    <col min="3111" max="3111" width="8.85546875" style="354"/>
    <col min="3112" max="3112" width="8.85546875" style="354"/>
    <col min="3113" max="3113" width="8.85546875" style="354"/>
    <col min="3114" max="3114" width="8.85546875" style="354"/>
    <col min="3115" max="3115" width="8.85546875" style="354"/>
    <col min="3116" max="3116" width="8.85546875" style="354"/>
    <col min="3117" max="3117" width="8.85546875" style="354"/>
    <col min="3118" max="3118" width="8.85546875" style="354"/>
    <col min="3119" max="3119" width="8.85546875" style="354"/>
    <col min="3120" max="3120" width="8.85546875" style="354"/>
    <col min="3121" max="3121" width="8.85546875" style="354"/>
    <col min="3122" max="3122" width="8.85546875" style="354"/>
    <col min="3123" max="3123" width="8.85546875" style="354"/>
    <col min="3124" max="3124" width="8.85546875" style="354"/>
    <col min="3125" max="3125" width="8.85546875" style="354"/>
    <col min="3126" max="3126" width="8.85546875" style="354"/>
    <col min="3127" max="3127" width="8.85546875" style="354"/>
    <col min="3128" max="3128" width="8.85546875" style="354"/>
    <col min="3129" max="3129" width="8.85546875" style="354"/>
    <col min="3130" max="3130" width="8.85546875" style="354"/>
    <col min="3131" max="3131" width="8.85546875" style="354"/>
    <col min="3132" max="3132" width="8.85546875" style="354"/>
    <col min="3133" max="3133" width="8.85546875" style="354"/>
    <col min="3134" max="3134" width="8.85546875" style="354"/>
    <col min="3135" max="3135" width="8.85546875" style="354"/>
    <col min="3136" max="3136" width="8.85546875" style="354"/>
    <col min="3137" max="3137" width="8.85546875" style="354"/>
    <col min="3138" max="3138" width="8.85546875" style="354"/>
    <col min="3139" max="3139" width="8.85546875" style="354"/>
    <col min="3140" max="3140" width="8.85546875" style="354"/>
    <col min="3141" max="3141" width="8.85546875" style="354"/>
    <col min="3142" max="3142" width="8.85546875" style="354"/>
    <col min="3143" max="3143" width="8.85546875" style="354"/>
    <col min="3144" max="3144" width="8.85546875" style="354"/>
    <col min="3145" max="3145" width="8.85546875" style="354"/>
    <col min="3146" max="3146" width="8.85546875" style="354"/>
    <col min="3147" max="3147" width="8.85546875" style="354"/>
    <col min="3148" max="3148" width="8.85546875" style="354"/>
    <col min="3149" max="3149" width="8.85546875" style="354"/>
    <col min="3150" max="3150" width="8.85546875" style="354"/>
    <col min="3151" max="3151" width="8.85546875" style="354"/>
    <col min="3152" max="3152" width="8.85546875" style="354"/>
    <col min="3153" max="3153" width="8.85546875" style="354"/>
    <col min="3154" max="3154" width="8.85546875" style="354"/>
    <col min="3155" max="3155" width="8.85546875" style="354"/>
    <col min="3156" max="3156" width="8.85546875" style="354"/>
    <col min="3157" max="3157" width="8.85546875" style="354"/>
    <col min="3158" max="3158" width="8.85546875" style="354"/>
    <col min="3159" max="3159" width="8.85546875" style="354"/>
    <col min="3160" max="3160" width="8.85546875" style="354"/>
    <col min="3161" max="3161" width="8.85546875" style="354"/>
    <col min="3162" max="3162" width="8.85546875" style="354"/>
    <col min="3163" max="3163" width="8.85546875" style="354"/>
    <col min="3164" max="3164" width="8.85546875" style="354"/>
    <col min="3165" max="3165" width="8.85546875" style="354"/>
    <col min="3166" max="3166" width="8.85546875" style="354"/>
    <col min="3167" max="3167" width="8.85546875" style="354"/>
    <col min="3168" max="3168" width="8.85546875" style="354"/>
    <col min="3169" max="3169" width="8.85546875" style="354"/>
    <col min="3170" max="3170" width="8.85546875" style="354"/>
    <col min="3171" max="3171" width="8.85546875" style="354"/>
    <col min="3172" max="3172" width="8.85546875" style="354"/>
    <col min="3173" max="3173" width="8.85546875" style="354"/>
    <col min="3174" max="3174" width="8.85546875" style="354"/>
    <col min="3175" max="3175" width="8.85546875" style="354"/>
    <col min="3176" max="3176" width="8.85546875" style="354"/>
    <col min="3177" max="3177" width="8.85546875" style="354"/>
    <col min="3178" max="3178" width="8.85546875" style="354"/>
    <col min="3179" max="3179" width="8.85546875" style="354"/>
    <col min="3180" max="3180" width="8.85546875" style="354"/>
    <col min="3181" max="3181" width="8.85546875" style="354"/>
    <col min="3182" max="3182" width="8.85546875" style="354"/>
    <col min="3183" max="3183" width="8.85546875" style="354"/>
    <col min="3184" max="3184" width="8.85546875" style="354"/>
    <col min="3185" max="3185" width="8.85546875" style="354"/>
    <col min="3186" max="3186" width="8.85546875" style="354"/>
    <col min="3187" max="3187" width="8.85546875" style="354"/>
    <col min="3188" max="3188" width="8.85546875" style="354"/>
    <col min="3189" max="3189" width="8.85546875" style="354"/>
    <col min="3190" max="3190" width="8.85546875" style="354"/>
    <col min="3191" max="3191" width="8.85546875" style="354"/>
    <col min="3192" max="3192" width="8.85546875" style="354"/>
    <col min="3193" max="3193" width="8.85546875" style="354"/>
    <col min="3194" max="3194" width="8.85546875" style="354"/>
    <col min="3195" max="3195" width="8.85546875" style="354"/>
    <col min="3196" max="3196" width="8.85546875" style="354"/>
    <col min="3197" max="3197" width="8.85546875" style="354"/>
    <col min="3198" max="3198" width="8.85546875" style="354"/>
    <col min="3199" max="3199" width="8.85546875" style="354"/>
    <col min="3200" max="3200" width="8.85546875" style="354"/>
    <col min="3201" max="3201" width="8.85546875" style="354"/>
    <col min="3202" max="3202" width="8.85546875" style="354"/>
    <col min="3203" max="3203" width="8.85546875" style="354"/>
    <col min="3204" max="3204" width="8.85546875" style="354"/>
    <col min="3205" max="3205" width="8.85546875" style="354"/>
    <col min="3206" max="3206" width="8.85546875" style="354"/>
    <col min="3207" max="3207" width="8.85546875" style="354"/>
    <col min="3208" max="3208" width="8.85546875" style="354"/>
    <col min="3209" max="3209" width="8.85546875" style="354"/>
    <col min="3210" max="3210" width="8.85546875" style="354"/>
    <col min="3211" max="3211" width="8.85546875" style="354"/>
    <col min="3212" max="3212" width="8.85546875" style="354"/>
    <col min="3213" max="3213" width="8.85546875" style="354"/>
    <col min="3214" max="3214" width="8.85546875" style="354"/>
    <col min="3215" max="3215" width="8.85546875" style="354"/>
    <col min="3216" max="3216" width="8.85546875" style="354"/>
    <col min="3217" max="3217" width="8.85546875" style="354"/>
    <col min="3218" max="3218" width="8.85546875" style="354"/>
    <col min="3219" max="3219" width="8.85546875" style="354"/>
    <col min="3220" max="3220" width="8.85546875" style="354"/>
    <col min="3221" max="3221" width="8.85546875" style="354"/>
    <col min="3222" max="3222" width="8.85546875" style="354"/>
    <col min="3223" max="3223" width="8.85546875" style="354"/>
    <col min="3224" max="3224" width="8.85546875" style="354"/>
    <col min="3225" max="3225" width="8.85546875" style="354"/>
    <col min="3226" max="3226" width="8.85546875" style="354"/>
    <col min="3227" max="3227" width="8.85546875" style="354"/>
    <col min="3228" max="3228" width="8.85546875" style="354"/>
    <col min="3229" max="3229" width="8.85546875" style="354"/>
    <col min="3230" max="3230" width="8.85546875" style="354"/>
    <col min="3231" max="3231" width="8.85546875" style="354"/>
    <col min="3232" max="3232" width="8.85546875" style="354"/>
    <col min="3233" max="3233" width="8.85546875" style="354"/>
    <col min="3234" max="3234" width="8.85546875" style="354"/>
    <col min="3235" max="3235" width="8.85546875" style="354"/>
    <col min="3236" max="3236" width="8.85546875" style="354"/>
    <col min="3237" max="3237" width="8.85546875" style="354"/>
    <col min="3238" max="3238" width="8.85546875" style="354"/>
    <col min="3239" max="3239" width="8.85546875" style="354"/>
    <col min="3240" max="3240" width="8.85546875" style="354"/>
    <col min="3241" max="3241" width="8.85546875" style="354"/>
    <col min="3242" max="3242" width="8.85546875" style="354"/>
    <col min="3243" max="3243" width="8.85546875" style="354"/>
    <col min="3244" max="3244" width="8.85546875" style="354"/>
    <col min="3245" max="3245" width="8.85546875" style="354"/>
    <col min="3246" max="3246" width="8.85546875" style="354"/>
    <col min="3247" max="3247" width="8.85546875" style="354"/>
    <col min="3248" max="3248" width="8.85546875" style="354"/>
    <col min="3249" max="3249" width="8.85546875" style="354"/>
    <col min="3250" max="3250" width="8.85546875" style="354"/>
    <col min="3251" max="3251" width="8.85546875" style="354"/>
    <col min="3252" max="3252" width="8.85546875" style="354"/>
    <col min="3253" max="3253" width="8.85546875" style="354"/>
    <col min="3254" max="3254" width="8.85546875" style="354"/>
    <col min="3255" max="3255" width="8.85546875" style="354"/>
    <col min="3256" max="3256" width="8.85546875" style="354"/>
    <col min="3257" max="3257" width="8.85546875" style="354"/>
    <col min="3258" max="3258" width="8.85546875" style="354"/>
    <col min="3259" max="3259" width="8.85546875" style="354"/>
    <col min="3260" max="3260" width="8.85546875" style="354"/>
    <col min="3261" max="3261" width="8.85546875" style="354"/>
    <col min="3262" max="3262" width="8.85546875" style="354"/>
    <col min="3263" max="3263" width="8.85546875" style="354"/>
    <col min="3264" max="3264" width="8.85546875" style="354"/>
    <col min="3265" max="3265" width="8.85546875" style="354"/>
    <col min="3266" max="3266" width="8.85546875" style="354"/>
    <col min="3267" max="3267" width="8.85546875" style="354"/>
    <col min="3268" max="3268" width="8.85546875" style="354"/>
    <col min="3269" max="3269" width="8.85546875" style="354"/>
    <col min="3270" max="3270" width="8.85546875" style="354"/>
    <col min="3271" max="3271" width="8.85546875" style="354"/>
    <col min="3272" max="3272" width="8.85546875" style="354"/>
    <col min="3273" max="3273" width="8.85546875" style="354"/>
    <col min="3274" max="3274" width="8.85546875" style="354"/>
    <col min="3275" max="3275" width="8.85546875" style="354"/>
    <col min="3276" max="3276" width="8.85546875" style="354"/>
    <col min="3277" max="3277" width="8.85546875" style="354"/>
    <col min="3278" max="3278" width="8.85546875" style="354"/>
    <col min="3279" max="3279" width="8.85546875" style="354"/>
    <col min="3280" max="3280" width="8.85546875" style="354"/>
    <col min="3281" max="3281" width="8.85546875" style="354"/>
    <col min="3282" max="3282" width="8.85546875" style="354"/>
    <col min="3283" max="3283" width="8.85546875" style="354"/>
    <col min="3284" max="3284" width="8.85546875" style="354"/>
    <col min="3285" max="3285" width="8.85546875" style="354"/>
    <col min="3286" max="3286" width="8.85546875" style="354"/>
    <col min="3287" max="3287" width="8.85546875" style="354"/>
    <col min="3288" max="3288" width="8.85546875" style="354"/>
    <col min="3289" max="3289" width="8.85546875" style="354"/>
    <col min="3290" max="3290" width="8.85546875" style="354"/>
    <col min="3291" max="3291" width="8.85546875" style="354"/>
    <col min="3292" max="3292" width="8.85546875" style="354"/>
    <col min="3293" max="3293" width="8.85546875" style="354"/>
    <col min="3294" max="3294" width="8.85546875" style="354"/>
    <col min="3295" max="3295" width="8.85546875" style="354"/>
    <col min="3296" max="3296" width="8.85546875" style="354"/>
    <col min="3297" max="3297" width="8.85546875" style="354"/>
    <col min="3298" max="3298" width="8.85546875" style="354"/>
    <col min="3299" max="3299" width="8.85546875" style="354"/>
    <col min="3300" max="3300" width="8.85546875" style="354"/>
    <col min="3301" max="3301" width="8.85546875" style="354"/>
    <col min="3302" max="3302" width="8.85546875" style="354"/>
    <col min="3303" max="3303" width="8.85546875" style="354"/>
    <col min="3304" max="3304" width="8.85546875" style="354"/>
    <col min="3305" max="3305" width="8.85546875" style="354"/>
    <col min="3306" max="3306" width="8.85546875" style="354"/>
    <col min="3307" max="3307" width="8.85546875" style="354"/>
    <col min="3308" max="3308" width="8.85546875" style="354"/>
    <col min="3309" max="3309" width="8.85546875" style="354"/>
    <col min="3310" max="3310" width="8.85546875" style="354"/>
    <col min="3311" max="3311" width="8.85546875" style="354"/>
    <col min="3312" max="3312" width="8.85546875" style="354"/>
    <col min="3313" max="3313" width="8.85546875" style="354"/>
    <col min="3314" max="3314" width="8.85546875" style="354"/>
    <col min="3315" max="3315" width="8.85546875" style="354"/>
    <col min="3316" max="3316" width="8.85546875" style="354"/>
    <col min="3317" max="3317" width="8.85546875" style="354"/>
    <col min="3318" max="3318" width="8.85546875" style="354"/>
    <col min="3319" max="3319" width="8.85546875" style="354"/>
    <col min="3320" max="3320" width="8.85546875" style="354"/>
    <col min="3321" max="3321" width="8.85546875" style="354"/>
    <col min="3322" max="3322" width="8.85546875" style="354"/>
    <col min="3323" max="3323" width="8.85546875" style="354"/>
    <col min="3324" max="3324" width="8.85546875" style="354"/>
    <col min="3325" max="3325" width="8.85546875" style="354"/>
    <col min="3326" max="3326" width="8.85546875" style="354"/>
    <col min="3327" max="3327" width="8.85546875" style="354"/>
    <col min="3328" max="3328" width="8.85546875" style="354"/>
    <col min="3329" max="3329" width="8.85546875" style="354"/>
    <col min="3330" max="3330" width="8.85546875" style="354"/>
    <col min="3331" max="3331" width="9.7109375" customWidth="true" style="354"/>
    <col min="3332" max="3332" width="21.85546875" customWidth="true" style="354"/>
    <col min="3333" max="3333" width="13" customWidth="true" style="354"/>
    <col min="3334" max="3334" width="14" customWidth="true" style="354"/>
    <col min="3335" max="3335" width="14" customWidth="true" style="354"/>
    <col min="3336" max="3336" width="14" customWidth="true" style="354"/>
    <col min="3337" max="3337" width="17.140625" customWidth="true" style="354"/>
    <col min="3338" max="3338" width="17.7109375" customWidth="true" style="354"/>
    <col min="3339" max="3339" width="16.28515625" customWidth="true" style="354"/>
    <col min="3340" max="3340" width="14" customWidth="true" style="354"/>
    <col min="3341" max="3341" width="17" customWidth="true" style="354"/>
    <col min="3342" max="3342" width="14.42578125" customWidth="true" style="354"/>
    <col min="3343" max="3343" width="8.85546875" style="354"/>
    <col min="3344" max="3344" width="8.85546875" style="354"/>
    <col min="3345" max="3345" width="8.85546875" style="354"/>
    <col min="3346" max="3346" width="8.85546875" style="354"/>
    <col min="3347" max="3347" width="8.85546875" style="354"/>
    <col min="3348" max="3348" width="8.85546875" style="354"/>
    <col min="3349" max="3349" width="8.85546875" style="354"/>
    <col min="3350" max="3350" width="8.85546875" style="354"/>
    <col min="3351" max="3351" width="8.85546875" style="354"/>
    <col min="3352" max="3352" width="8.85546875" style="354"/>
    <col min="3353" max="3353" width="8.85546875" style="354"/>
    <col min="3354" max="3354" width="8.85546875" style="354"/>
    <col min="3355" max="3355" width="8.85546875" style="354"/>
    <col min="3356" max="3356" width="8.85546875" style="354"/>
    <col min="3357" max="3357" width="8.85546875" style="354"/>
    <col min="3358" max="3358" width="8.85546875" style="354"/>
    <col min="3359" max="3359" width="8.85546875" style="354"/>
    <col min="3360" max="3360" width="8.85546875" style="354"/>
    <col min="3361" max="3361" width="8.85546875" style="354"/>
    <col min="3362" max="3362" width="8.85546875" style="354"/>
    <col min="3363" max="3363" width="8.85546875" style="354"/>
    <col min="3364" max="3364" width="8.85546875" style="354"/>
    <col min="3365" max="3365" width="8.85546875" style="354"/>
    <col min="3366" max="3366" width="8.85546875" style="354"/>
    <col min="3367" max="3367" width="8.85546875" style="354"/>
    <col min="3368" max="3368" width="8.85546875" style="354"/>
    <col min="3369" max="3369" width="8.85546875" style="354"/>
    <col min="3370" max="3370" width="8.85546875" style="354"/>
    <col min="3371" max="3371" width="8.85546875" style="354"/>
    <col min="3372" max="3372" width="8.85546875" style="354"/>
    <col min="3373" max="3373" width="8.85546875" style="354"/>
    <col min="3374" max="3374" width="8.85546875" style="354"/>
    <col min="3375" max="3375" width="8.85546875" style="354"/>
    <col min="3376" max="3376" width="8.85546875" style="354"/>
    <col min="3377" max="3377" width="8.85546875" style="354"/>
    <col min="3378" max="3378" width="8.85546875" style="354"/>
    <col min="3379" max="3379" width="8.85546875" style="354"/>
    <col min="3380" max="3380" width="8.85546875" style="354"/>
    <col min="3381" max="3381" width="8.85546875" style="354"/>
    <col min="3382" max="3382" width="8.85546875" style="354"/>
    <col min="3383" max="3383" width="8.85546875" style="354"/>
    <col min="3384" max="3384" width="8.85546875" style="354"/>
    <col min="3385" max="3385" width="8.85546875" style="354"/>
    <col min="3386" max="3386" width="8.85546875" style="354"/>
    <col min="3387" max="3387" width="8.85546875" style="354"/>
    <col min="3388" max="3388" width="8.85546875" style="354"/>
    <col min="3389" max="3389" width="8.85546875" style="354"/>
    <col min="3390" max="3390" width="8.85546875" style="354"/>
    <col min="3391" max="3391" width="8.85546875" style="354"/>
    <col min="3392" max="3392" width="8.85546875" style="354"/>
    <col min="3393" max="3393" width="8.85546875" style="354"/>
    <col min="3394" max="3394" width="8.85546875" style="354"/>
    <col min="3395" max="3395" width="8.85546875" style="354"/>
    <col min="3396" max="3396" width="8.85546875" style="354"/>
    <col min="3397" max="3397" width="8.85546875" style="354"/>
    <col min="3398" max="3398" width="8.85546875" style="354"/>
    <col min="3399" max="3399" width="8.85546875" style="354"/>
    <col min="3400" max="3400" width="8.85546875" style="354"/>
    <col min="3401" max="3401" width="8.85546875" style="354"/>
    <col min="3402" max="3402" width="8.85546875" style="354"/>
    <col min="3403" max="3403" width="8.85546875" style="354"/>
    <col min="3404" max="3404" width="8.85546875" style="354"/>
    <col min="3405" max="3405" width="8.85546875" style="354"/>
    <col min="3406" max="3406" width="8.85546875" style="354"/>
    <col min="3407" max="3407" width="8.85546875" style="354"/>
    <col min="3408" max="3408" width="8.85546875" style="354"/>
    <col min="3409" max="3409" width="8.85546875" style="354"/>
    <col min="3410" max="3410" width="8.85546875" style="354"/>
    <col min="3411" max="3411" width="8.85546875" style="354"/>
    <col min="3412" max="3412" width="8.85546875" style="354"/>
    <col min="3413" max="3413" width="8.85546875" style="354"/>
    <col min="3414" max="3414" width="8.85546875" style="354"/>
    <col min="3415" max="3415" width="8.85546875" style="354"/>
    <col min="3416" max="3416" width="8.85546875" style="354"/>
    <col min="3417" max="3417" width="8.85546875" style="354"/>
    <col min="3418" max="3418" width="8.85546875" style="354"/>
    <col min="3419" max="3419" width="8.85546875" style="354"/>
    <col min="3420" max="3420" width="8.85546875" style="354"/>
    <col min="3421" max="3421" width="8.85546875" style="354"/>
    <col min="3422" max="3422" width="8.85546875" style="354"/>
    <col min="3423" max="3423" width="8.85546875" style="354"/>
    <col min="3424" max="3424" width="8.85546875" style="354"/>
    <col min="3425" max="3425" width="8.85546875" style="354"/>
    <col min="3426" max="3426" width="8.85546875" style="354"/>
    <col min="3427" max="3427" width="8.85546875" style="354"/>
    <col min="3428" max="3428" width="8.85546875" style="354"/>
    <col min="3429" max="3429" width="8.85546875" style="354"/>
    <col min="3430" max="3430" width="8.85546875" style="354"/>
    <col min="3431" max="3431" width="8.85546875" style="354"/>
    <col min="3432" max="3432" width="8.85546875" style="354"/>
    <col min="3433" max="3433" width="8.85546875" style="354"/>
    <col min="3434" max="3434" width="8.85546875" style="354"/>
    <col min="3435" max="3435" width="8.85546875" style="354"/>
    <col min="3436" max="3436" width="8.85546875" style="354"/>
    <col min="3437" max="3437" width="8.85546875" style="354"/>
    <col min="3438" max="3438" width="8.85546875" style="354"/>
    <col min="3439" max="3439" width="8.85546875" style="354"/>
    <col min="3440" max="3440" width="8.85546875" style="354"/>
    <col min="3441" max="3441" width="8.85546875" style="354"/>
    <col min="3442" max="3442" width="8.85546875" style="354"/>
    <col min="3443" max="3443" width="8.85546875" style="354"/>
    <col min="3444" max="3444" width="8.85546875" style="354"/>
    <col min="3445" max="3445" width="8.85546875" style="354"/>
    <col min="3446" max="3446" width="8.85546875" style="354"/>
    <col min="3447" max="3447" width="8.85546875" style="354"/>
    <col min="3448" max="3448" width="8.85546875" style="354"/>
    <col min="3449" max="3449" width="8.85546875" style="354"/>
    <col min="3450" max="3450" width="8.85546875" style="354"/>
    <col min="3451" max="3451" width="8.85546875" style="354"/>
    <col min="3452" max="3452" width="8.85546875" style="354"/>
    <col min="3453" max="3453" width="8.85546875" style="354"/>
    <col min="3454" max="3454" width="8.85546875" style="354"/>
    <col min="3455" max="3455" width="8.85546875" style="354"/>
    <col min="3456" max="3456" width="8.85546875" style="354"/>
    <col min="3457" max="3457" width="8.85546875" style="354"/>
    <col min="3458" max="3458" width="8.85546875" style="354"/>
    <col min="3459" max="3459" width="8.85546875" style="354"/>
    <col min="3460" max="3460" width="8.85546875" style="354"/>
    <col min="3461" max="3461" width="8.85546875" style="354"/>
    <col min="3462" max="3462" width="8.85546875" style="354"/>
    <col min="3463" max="3463" width="8.85546875" style="354"/>
    <col min="3464" max="3464" width="8.85546875" style="354"/>
    <col min="3465" max="3465" width="8.85546875" style="354"/>
    <col min="3466" max="3466" width="8.85546875" style="354"/>
    <col min="3467" max="3467" width="8.85546875" style="354"/>
    <col min="3468" max="3468" width="8.85546875" style="354"/>
    <col min="3469" max="3469" width="8.85546875" style="354"/>
    <col min="3470" max="3470" width="8.85546875" style="354"/>
    <col min="3471" max="3471" width="8.85546875" style="354"/>
    <col min="3472" max="3472" width="8.85546875" style="354"/>
    <col min="3473" max="3473" width="8.85546875" style="354"/>
    <col min="3474" max="3474" width="8.85546875" style="354"/>
    <col min="3475" max="3475" width="8.85546875" style="354"/>
    <col min="3476" max="3476" width="8.85546875" style="354"/>
    <col min="3477" max="3477" width="8.85546875" style="354"/>
    <col min="3478" max="3478" width="8.85546875" style="354"/>
    <col min="3479" max="3479" width="8.85546875" style="354"/>
    <col min="3480" max="3480" width="8.85546875" style="354"/>
    <col min="3481" max="3481" width="8.85546875" style="354"/>
    <col min="3482" max="3482" width="8.85546875" style="354"/>
    <col min="3483" max="3483" width="8.85546875" style="354"/>
    <col min="3484" max="3484" width="8.85546875" style="354"/>
    <col min="3485" max="3485" width="8.85546875" style="354"/>
    <col min="3486" max="3486" width="8.85546875" style="354"/>
    <col min="3487" max="3487" width="8.85546875" style="354"/>
    <col min="3488" max="3488" width="8.85546875" style="354"/>
    <col min="3489" max="3489" width="8.85546875" style="354"/>
    <col min="3490" max="3490" width="8.85546875" style="354"/>
    <col min="3491" max="3491" width="8.85546875" style="354"/>
    <col min="3492" max="3492" width="8.85546875" style="354"/>
    <col min="3493" max="3493" width="8.85546875" style="354"/>
    <col min="3494" max="3494" width="8.85546875" style="354"/>
    <col min="3495" max="3495" width="8.85546875" style="354"/>
    <col min="3496" max="3496" width="8.85546875" style="354"/>
    <col min="3497" max="3497" width="8.85546875" style="354"/>
    <col min="3498" max="3498" width="8.85546875" style="354"/>
    <col min="3499" max="3499" width="8.85546875" style="354"/>
    <col min="3500" max="3500" width="8.85546875" style="354"/>
    <col min="3501" max="3501" width="8.85546875" style="354"/>
    <col min="3502" max="3502" width="8.85546875" style="354"/>
    <col min="3503" max="3503" width="8.85546875" style="354"/>
    <col min="3504" max="3504" width="8.85546875" style="354"/>
    <col min="3505" max="3505" width="8.85546875" style="354"/>
    <col min="3506" max="3506" width="8.85546875" style="354"/>
    <col min="3507" max="3507" width="8.85546875" style="354"/>
    <col min="3508" max="3508" width="8.85546875" style="354"/>
    <col min="3509" max="3509" width="8.85546875" style="354"/>
    <col min="3510" max="3510" width="8.85546875" style="354"/>
    <col min="3511" max="3511" width="8.85546875" style="354"/>
    <col min="3512" max="3512" width="8.85546875" style="354"/>
    <col min="3513" max="3513" width="8.85546875" style="354"/>
    <col min="3514" max="3514" width="8.85546875" style="354"/>
    <col min="3515" max="3515" width="8.85546875" style="354"/>
    <col min="3516" max="3516" width="8.85546875" style="354"/>
    <col min="3517" max="3517" width="8.85546875" style="354"/>
    <col min="3518" max="3518" width="8.85546875" style="354"/>
    <col min="3519" max="3519" width="8.85546875" style="354"/>
    <col min="3520" max="3520" width="8.85546875" style="354"/>
    <col min="3521" max="3521" width="8.85546875" style="354"/>
    <col min="3522" max="3522" width="8.85546875" style="354"/>
    <col min="3523" max="3523" width="8.85546875" style="354"/>
    <col min="3524" max="3524" width="8.85546875" style="354"/>
    <col min="3525" max="3525" width="8.85546875" style="354"/>
    <col min="3526" max="3526" width="8.85546875" style="354"/>
    <col min="3527" max="3527" width="8.85546875" style="354"/>
    <col min="3528" max="3528" width="8.85546875" style="354"/>
    <col min="3529" max="3529" width="8.85546875" style="354"/>
    <col min="3530" max="3530" width="8.85546875" style="354"/>
    <col min="3531" max="3531" width="8.85546875" style="354"/>
    <col min="3532" max="3532" width="8.85546875" style="354"/>
    <col min="3533" max="3533" width="8.85546875" style="354"/>
    <col min="3534" max="3534" width="8.85546875" style="354"/>
    <col min="3535" max="3535" width="8.85546875" style="354"/>
    <col min="3536" max="3536" width="8.85546875" style="354"/>
    <col min="3537" max="3537" width="8.85546875" style="354"/>
    <col min="3538" max="3538" width="8.85546875" style="354"/>
    <col min="3539" max="3539" width="8.85546875" style="354"/>
    <col min="3540" max="3540" width="8.85546875" style="354"/>
    <col min="3541" max="3541" width="8.85546875" style="354"/>
    <col min="3542" max="3542" width="8.85546875" style="354"/>
    <col min="3543" max="3543" width="8.85546875" style="354"/>
    <col min="3544" max="3544" width="8.85546875" style="354"/>
    <col min="3545" max="3545" width="8.85546875" style="354"/>
    <col min="3546" max="3546" width="8.85546875" style="354"/>
    <col min="3547" max="3547" width="8.85546875" style="354"/>
    <col min="3548" max="3548" width="8.85546875" style="354"/>
    <col min="3549" max="3549" width="8.85546875" style="354"/>
    <col min="3550" max="3550" width="8.85546875" style="354"/>
    <col min="3551" max="3551" width="8.85546875" style="354"/>
    <col min="3552" max="3552" width="8.85546875" style="354"/>
    <col min="3553" max="3553" width="8.85546875" style="354"/>
    <col min="3554" max="3554" width="8.85546875" style="354"/>
    <col min="3555" max="3555" width="8.85546875" style="354"/>
    <col min="3556" max="3556" width="8.85546875" style="354"/>
    <col min="3557" max="3557" width="8.85546875" style="354"/>
    <col min="3558" max="3558" width="8.85546875" style="354"/>
    <col min="3559" max="3559" width="8.85546875" style="354"/>
    <col min="3560" max="3560" width="8.85546875" style="354"/>
    <col min="3561" max="3561" width="8.85546875" style="354"/>
    <col min="3562" max="3562" width="8.85546875" style="354"/>
    <col min="3563" max="3563" width="8.85546875" style="354"/>
    <col min="3564" max="3564" width="8.85546875" style="354"/>
    <col min="3565" max="3565" width="8.85546875" style="354"/>
    <col min="3566" max="3566" width="8.85546875" style="354"/>
    <col min="3567" max="3567" width="8.85546875" style="354"/>
    <col min="3568" max="3568" width="8.85546875" style="354"/>
    <col min="3569" max="3569" width="8.85546875" style="354"/>
    <col min="3570" max="3570" width="8.85546875" style="354"/>
    <col min="3571" max="3571" width="8.85546875" style="354"/>
    <col min="3572" max="3572" width="8.85546875" style="354"/>
    <col min="3573" max="3573" width="8.85546875" style="354"/>
    <col min="3574" max="3574" width="8.85546875" style="354"/>
    <col min="3575" max="3575" width="8.85546875" style="354"/>
    <col min="3576" max="3576" width="8.85546875" style="354"/>
    <col min="3577" max="3577" width="8.85546875" style="354"/>
    <col min="3578" max="3578" width="8.85546875" style="354"/>
    <col min="3579" max="3579" width="8.85546875" style="354"/>
    <col min="3580" max="3580" width="8.85546875" style="354"/>
    <col min="3581" max="3581" width="8.85546875" style="354"/>
    <col min="3582" max="3582" width="8.85546875" style="354"/>
    <col min="3583" max="3583" width="8.85546875" style="354"/>
    <col min="3584" max="3584" width="8.85546875" style="354"/>
    <col min="3585" max="3585" width="8.85546875" style="354"/>
    <col min="3586" max="3586" width="8.85546875" style="354"/>
    <col min="3587" max="3587" width="9.7109375" customWidth="true" style="354"/>
    <col min="3588" max="3588" width="21.85546875" customWidth="true" style="354"/>
    <col min="3589" max="3589" width="13" customWidth="true" style="354"/>
    <col min="3590" max="3590" width="14" customWidth="true" style="354"/>
    <col min="3591" max="3591" width="14" customWidth="true" style="354"/>
    <col min="3592" max="3592" width="14" customWidth="true" style="354"/>
    <col min="3593" max="3593" width="17.140625" customWidth="true" style="354"/>
    <col min="3594" max="3594" width="17.7109375" customWidth="true" style="354"/>
    <col min="3595" max="3595" width="16.28515625" customWidth="true" style="354"/>
    <col min="3596" max="3596" width="14" customWidth="true" style="354"/>
    <col min="3597" max="3597" width="17" customWidth="true" style="354"/>
    <col min="3598" max="3598" width="14.42578125" customWidth="true" style="354"/>
    <col min="3599" max="3599" width="8.85546875" style="354"/>
    <col min="3600" max="3600" width="8.85546875" style="354"/>
    <col min="3601" max="3601" width="8.85546875" style="354"/>
    <col min="3602" max="3602" width="8.85546875" style="354"/>
    <col min="3603" max="3603" width="8.85546875" style="354"/>
    <col min="3604" max="3604" width="8.85546875" style="354"/>
    <col min="3605" max="3605" width="8.85546875" style="354"/>
    <col min="3606" max="3606" width="8.85546875" style="354"/>
    <col min="3607" max="3607" width="8.85546875" style="354"/>
    <col min="3608" max="3608" width="8.85546875" style="354"/>
    <col min="3609" max="3609" width="8.85546875" style="354"/>
    <col min="3610" max="3610" width="8.85546875" style="354"/>
    <col min="3611" max="3611" width="8.85546875" style="354"/>
    <col min="3612" max="3612" width="8.85546875" style="354"/>
    <col min="3613" max="3613" width="8.85546875" style="354"/>
    <col min="3614" max="3614" width="8.85546875" style="354"/>
    <col min="3615" max="3615" width="8.85546875" style="354"/>
    <col min="3616" max="3616" width="8.85546875" style="354"/>
    <col min="3617" max="3617" width="8.85546875" style="354"/>
    <col min="3618" max="3618" width="8.85546875" style="354"/>
    <col min="3619" max="3619" width="8.85546875" style="354"/>
    <col min="3620" max="3620" width="8.85546875" style="354"/>
    <col min="3621" max="3621" width="8.85546875" style="354"/>
    <col min="3622" max="3622" width="8.85546875" style="354"/>
    <col min="3623" max="3623" width="8.85546875" style="354"/>
    <col min="3624" max="3624" width="8.85546875" style="354"/>
    <col min="3625" max="3625" width="8.85546875" style="354"/>
    <col min="3626" max="3626" width="8.85546875" style="354"/>
    <col min="3627" max="3627" width="8.85546875" style="354"/>
    <col min="3628" max="3628" width="8.85546875" style="354"/>
    <col min="3629" max="3629" width="8.85546875" style="354"/>
    <col min="3630" max="3630" width="8.85546875" style="354"/>
    <col min="3631" max="3631" width="8.85546875" style="354"/>
    <col min="3632" max="3632" width="8.85546875" style="354"/>
    <col min="3633" max="3633" width="8.85546875" style="354"/>
    <col min="3634" max="3634" width="8.85546875" style="354"/>
    <col min="3635" max="3635" width="8.85546875" style="354"/>
    <col min="3636" max="3636" width="8.85546875" style="354"/>
    <col min="3637" max="3637" width="8.85546875" style="354"/>
    <col min="3638" max="3638" width="8.85546875" style="354"/>
    <col min="3639" max="3639" width="8.85546875" style="354"/>
    <col min="3640" max="3640" width="8.85546875" style="354"/>
    <col min="3641" max="3641" width="8.85546875" style="354"/>
    <col min="3642" max="3642" width="8.85546875" style="354"/>
    <col min="3643" max="3643" width="8.85546875" style="354"/>
    <col min="3644" max="3644" width="8.85546875" style="354"/>
    <col min="3645" max="3645" width="8.85546875" style="354"/>
    <col min="3646" max="3646" width="8.85546875" style="354"/>
    <col min="3647" max="3647" width="8.85546875" style="354"/>
    <col min="3648" max="3648" width="8.85546875" style="354"/>
    <col min="3649" max="3649" width="8.85546875" style="354"/>
    <col min="3650" max="3650" width="8.85546875" style="354"/>
    <col min="3651" max="3651" width="8.85546875" style="354"/>
    <col min="3652" max="3652" width="8.85546875" style="354"/>
    <col min="3653" max="3653" width="8.85546875" style="354"/>
    <col min="3654" max="3654" width="8.85546875" style="354"/>
    <col min="3655" max="3655" width="8.85546875" style="354"/>
    <col min="3656" max="3656" width="8.85546875" style="354"/>
    <col min="3657" max="3657" width="8.85546875" style="354"/>
    <col min="3658" max="3658" width="8.85546875" style="354"/>
    <col min="3659" max="3659" width="8.85546875" style="354"/>
    <col min="3660" max="3660" width="8.85546875" style="354"/>
    <col min="3661" max="3661" width="8.85546875" style="354"/>
    <col min="3662" max="3662" width="8.85546875" style="354"/>
    <col min="3663" max="3663" width="8.85546875" style="354"/>
    <col min="3664" max="3664" width="8.85546875" style="354"/>
    <col min="3665" max="3665" width="8.85546875" style="354"/>
    <col min="3666" max="3666" width="8.85546875" style="354"/>
    <col min="3667" max="3667" width="8.85546875" style="354"/>
    <col min="3668" max="3668" width="8.85546875" style="354"/>
    <col min="3669" max="3669" width="8.85546875" style="354"/>
    <col min="3670" max="3670" width="8.85546875" style="354"/>
    <col min="3671" max="3671" width="8.85546875" style="354"/>
    <col min="3672" max="3672" width="8.85546875" style="354"/>
    <col min="3673" max="3673" width="8.85546875" style="354"/>
    <col min="3674" max="3674" width="8.85546875" style="354"/>
    <col min="3675" max="3675" width="8.85546875" style="354"/>
    <col min="3676" max="3676" width="8.85546875" style="354"/>
    <col min="3677" max="3677" width="8.85546875" style="354"/>
    <col min="3678" max="3678" width="8.85546875" style="354"/>
    <col min="3679" max="3679" width="8.85546875" style="354"/>
    <col min="3680" max="3680" width="8.85546875" style="354"/>
    <col min="3681" max="3681" width="8.85546875" style="354"/>
    <col min="3682" max="3682" width="8.85546875" style="354"/>
    <col min="3683" max="3683" width="8.85546875" style="354"/>
    <col min="3684" max="3684" width="8.85546875" style="354"/>
    <col min="3685" max="3685" width="8.85546875" style="354"/>
    <col min="3686" max="3686" width="8.85546875" style="354"/>
    <col min="3687" max="3687" width="8.85546875" style="354"/>
    <col min="3688" max="3688" width="8.85546875" style="354"/>
    <col min="3689" max="3689" width="8.85546875" style="354"/>
    <col min="3690" max="3690" width="8.85546875" style="354"/>
    <col min="3691" max="3691" width="8.85546875" style="354"/>
    <col min="3692" max="3692" width="8.85546875" style="354"/>
    <col min="3693" max="3693" width="8.85546875" style="354"/>
    <col min="3694" max="3694" width="8.85546875" style="354"/>
    <col min="3695" max="3695" width="8.85546875" style="354"/>
    <col min="3696" max="3696" width="8.85546875" style="354"/>
    <col min="3697" max="3697" width="8.85546875" style="354"/>
    <col min="3698" max="3698" width="8.85546875" style="354"/>
    <col min="3699" max="3699" width="8.85546875" style="354"/>
    <col min="3700" max="3700" width="8.85546875" style="354"/>
    <col min="3701" max="3701" width="8.85546875" style="354"/>
    <col min="3702" max="3702" width="8.85546875" style="354"/>
    <col min="3703" max="3703" width="8.85546875" style="354"/>
    <col min="3704" max="3704" width="8.85546875" style="354"/>
    <col min="3705" max="3705" width="8.85546875" style="354"/>
    <col min="3706" max="3706" width="8.85546875" style="354"/>
    <col min="3707" max="3707" width="8.85546875" style="354"/>
    <col min="3708" max="3708" width="8.85546875" style="354"/>
    <col min="3709" max="3709" width="8.85546875" style="354"/>
    <col min="3710" max="3710" width="8.85546875" style="354"/>
    <col min="3711" max="3711" width="8.85546875" style="354"/>
    <col min="3712" max="3712" width="8.85546875" style="354"/>
    <col min="3713" max="3713" width="8.85546875" style="354"/>
    <col min="3714" max="3714" width="8.85546875" style="354"/>
    <col min="3715" max="3715" width="8.85546875" style="354"/>
    <col min="3716" max="3716" width="8.85546875" style="354"/>
    <col min="3717" max="3717" width="8.85546875" style="354"/>
    <col min="3718" max="3718" width="8.85546875" style="354"/>
    <col min="3719" max="3719" width="8.85546875" style="354"/>
    <col min="3720" max="3720" width="8.85546875" style="354"/>
    <col min="3721" max="3721" width="8.85546875" style="354"/>
    <col min="3722" max="3722" width="8.85546875" style="354"/>
    <col min="3723" max="3723" width="8.85546875" style="354"/>
    <col min="3724" max="3724" width="8.85546875" style="354"/>
    <col min="3725" max="3725" width="8.85546875" style="354"/>
    <col min="3726" max="3726" width="8.85546875" style="354"/>
    <col min="3727" max="3727" width="8.85546875" style="354"/>
    <col min="3728" max="3728" width="8.85546875" style="354"/>
    <col min="3729" max="3729" width="8.85546875" style="354"/>
    <col min="3730" max="3730" width="8.85546875" style="354"/>
    <col min="3731" max="3731" width="8.85546875" style="354"/>
    <col min="3732" max="3732" width="8.85546875" style="354"/>
    <col min="3733" max="3733" width="8.85546875" style="354"/>
    <col min="3734" max="3734" width="8.85546875" style="354"/>
    <col min="3735" max="3735" width="8.85546875" style="354"/>
    <col min="3736" max="3736" width="8.85546875" style="354"/>
    <col min="3737" max="3737" width="8.85546875" style="354"/>
    <col min="3738" max="3738" width="8.85546875" style="354"/>
    <col min="3739" max="3739" width="8.85546875" style="354"/>
    <col min="3740" max="3740" width="8.85546875" style="354"/>
    <col min="3741" max="3741" width="8.85546875" style="354"/>
    <col min="3742" max="3742" width="8.85546875" style="354"/>
    <col min="3743" max="3743" width="8.85546875" style="354"/>
    <col min="3744" max="3744" width="8.85546875" style="354"/>
    <col min="3745" max="3745" width="8.85546875" style="354"/>
    <col min="3746" max="3746" width="8.85546875" style="354"/>
    <col min="3747" max="3747" width="8.85546875" style="354"/>
    <col min="3748" max="3748" width="8.85546875" style="354"/>
    <col min="3749" max="3749" width="8.85546875" style="354"/>
    <col min="3750" max="3750" width="8.85546875" style="354"/>
    <col min="3751" max="3751" width="8.85546875" style="354"/>
    <col min="3752" max="3752" width="8.85546875" style="354"/>
    <col min="3753" max="3753" width="8.85546875" style="354"/>
    <col min="3754" max="3754" width="8.85546875" style="354"/>
    <col min="3755" max="3755" width="8.85546875" style="354"/>
    <col min="3756" max="3756" width="8.85546875" style="354"/>
    <col min="3757" max="3757" width="8.85546875" style="354"/>
    <col min="3758" max="3758" width="8.85546875" style="354"/>
    <col min="3759" max="3759" width="8.85546875" style="354"/>
    <col min="3760" max="3760" width="8.85546875" style="354"/>
    <col min="3761" max="3761" width="8.85546875" style="354"/>
    <col min="3762" max="3762" width="8.85546875" style="354"/>
    <col min="3763" max="3763" width="8.85546875" style="354"/>
    <col min="3764" max="3764" width="8.85546875" style="354"/>
    <col min="3765" max="3765" width="8.85546875" style="354"/>
    <col min="3766" max="3766" width="8.85546875" style="354"/>
    <col min="3767" max="3767" width="8.85546875" style="354"/>
    <col min="3768" max="3768" width="8.85546875" style="354"/>
    <col min="3769" max="3769" width="8.85546875" style="354"/>
    <col min="3770" max="3770" width="8.85546875" style="354"/>
    <col min="3771" max="3771" width="8.85546875" style="354"/>
    <col min="3772" max="3772" width="8.85546875" style="354"/>
    <col min="3773" max="3773" width="8.85546875" style="354"/>
    <col min="3774" max="3774" width="8.85546875" style="354"/>
    <col min="3775" max="3775" width="8.85546875" style="354"/>
    <col min="3776" max="3776" width="8.85546875" style="354"/>
    <col min="3777" max="3777" width="8.85546875" style="354"/>
    <col min="3778" max="3778" width="8.85546875" style="354"/>
    <col min="3779" max="3779" width="8.85546875" style="354"/>
    <col min="3780" max="3780" width="8.85546875" style="354"/>
    <col min="3781" max="3781" width="8.85546875" style="354"/>
    <col min="3782" max="3782" width="8.85546875" style="354"/>
    <col min="3783" max="3783" width="8.85546875" style="354"/>
    <col min="3784" max="3784" width="8.85546875" style="354"/>
    <col min="3785" max="3785" width="8.85546875" style="354"/>
    <col min="3786" max="3786" width="8.85546875" style="354"/>
    <col min="3787" max="3787" width="8.85546875" style="354"/>
    <col min="3788" max="3788" width="8.85546875" style="354"/>
    <col min="3789" max="3789" width="8.85546875" style="354"/>
    <col min="3790" max="3790" width="8.85546875" style="354"/>
    <col min="3791" max="3791" width="8.85546875" style="354"/>
    <col min="3792" max="3792" width="8.85546875" style="354"/>
    <col min="3793" max="3793" width="8.85546875" style="354"/>
    <col min="3794" max="3794" width="8.85546875" style="354"/>
    <col min="3795" max="3795" width="8.85546875" style="354"/>
    <col min="3796" max="3796" width="8.85546875" style="354"/>
    <col min="3797" max="3797" width="8.85546875" style="354"/>
    <col min="3798" max="3798" width="8.85546875" style="354"/>
    <col min="3799" max="3799" width="8.85546875" style="354"/>
    <col min="3800" max="3800" width="8.85546875" style="354"/>
    <col min="3801" max="3801" width="8.85546875" style="354"/>
    <col min="3802" max="3802" width="8.85546875" style="354"/>
    <col min="3803" max="3803" width="8.85546875" style="354"/>
    <col min="3804" max="3804" width="8.85546875" style="354"/>
    <col min="3805" max="3805" width="8.85546875" style="354"/>
    <col min="3806" max="3806" width="8.85546875" style="354"/>
    <col min="3807" max="3807" width="8.85546875" style="354"/>
    <col min="3808" max="3808" width="8.85546875" style="354"/>
    <col min="3809" max="3809" width="8.85546875" style="354"/>
    <col min="3810" max="3810" width="8.85546875" style="354"/>
    <col min="3811" max="3811" width="8.85546875" style="354"/>
    <col min="3812" max="3812" width="8.85546875" style="354"/>
    <col min="3813" max="3813" width="8.85546875" style="354"/>
    <col min="3814" max="3814" width="8.85546875" style="354"/>
    <col min="3815" max="3815" width="8.85546875" style="354"/>
    <col min="3816" max="3816" width="8.85546875" style="354"/>
    <col min="3817" max="3817" width="8.85546875" style="354"/>
    <col min="3818" max="3818" width="8.85546875" style="354"/>
    <col min="3819" max="3819" width="8.85546875" style="354"/>
    <col min="3820" max="3820" width="8.85546875" style="354"/>
    <col min="3821" max="3821" width="8.85546875" style="354"/>
    <col min="3822" max="3822" width="8.85546875" style="354"/>
    <col min="3823" max="3823" width="8.85546875" style="354"/>
    <col min="3824" max="3824" width="8.85546875" style="354"/>
    <col min="3825" max="3825" width="8.85546875" style="354"/>
    <col min="3826" max="3826" width="8.85546875" style="354"/>
    <col min="3827" max="3827" width="8.85546875" style="354"/>
    <col min="3828" max="3828" width="8.85546875" style="354"/>
    <col min="3829" max="3829" width="8.85546875" style="354"/>
    <col min="3830" max="3830" width="8.85546875" style="354"/>
    <col min="3831" max="3831" width="8.85546875" style="354"/>
    <col min="3832" max="3832" width="8.85546875" style="354"/>
    <col min="3833" max="3833" width="8.85546875" style="354"/>
    <col min="3834" max="3834" width="8.85546875" style="354"/>
    <col min="3835" max="3835" width="8.85546875" style="354"/>
    <col min="3836" max="3836" width="8.85546875" style="354"/>
    <col min="3837" max="3837" width="8.85546875" style="354"/>
    <col min="3838" max="3838" width="8.85546875" style="354"/>
    <col min="3839" max="3839" width="8.85546875" style="354"/>
    <col min="3840" max="3840" width="8.85546875" style="354"/>
    <col min="3841" max="3841" width="8.85546875" style="354"/>
    <col min="3842" max="3842" width="8.85546875" style="354"/>
    <col min="3843" max="3843" width="9.7109375" customWidth="true" style="354"/>
    <col min="3844" max="3844" width="21.85546875" customWidth="true" style="354"/>
    <col min="3845" max="3845" width="13" customWidth="true" style="354"/>
    <col min="3846" max="3846" width="14" customWidth="true" style="354"/>
    <col min="3847" max="3847" width="14" customWidth="true" style="354"/>
    <col min="3848" max="3848" width="14" customWidth="true" style="354"/>
    <col min="3849" max="3849" width="17.140625" customWidth="true" style="354"/>
    <col min="3850" max="3850" width="17.7109375" customWidth="true" style="354"/>
    <col min="3851" max="3851" width="16.28515625" customWidth="true" style="354"/>
    <col min="3852" max="3852" width="14" customWidth="true" style="354"/>
    <col min="3853" max="3853" width="17" customWidth="true" style="354"/>
    <col min="3854" max="3854" width="14.42578125" customWidth="true" style="354"/>
    <col min="3855" max="3855" width="8.85546875" style="354"/>
    <col min="3856" max="3856" width="8.85546875" style="354"/>
    <col min="3857" max="3857" width="8.85546875" style="354"/>
    <col min="3858" max="3858" width="8.85546875" style="354"/>
    <col min="3859" max="3859" width="8.85546875" style="354"/>
    <col min="3860" max="3860" width="8.85546875" style="354"/>
    <col min="3861" max="3861" width="8.85546875" style="354"/>
    <col min="3862" max="3862" width="8.85546875" style="354"/>
    <col min="3863" max="3863" width="8.85546875" style="354"/>
    <col min="3864" max="3864" width="8.85546875" style="354"/>
    <col min="3865" max="3865" width="8.85546875" style="354"/>
    <col min="3866" max="3866" width="8.85546875" style="354"/>
    <col min="3867" max="3867" width="8.85546875" style="354"/>
    <col min="3868" max="3868" width="8.85546875" style="354"/>
    <col min="3869" max="3869" width="8.85546875" style="354"/>
    <col min="3870" max="3870" width="8.85546875" style="354"/>
    <col min="3871" max="3871" width="8.85546875" style="354"/>
    <col min="3872" max="3872" width="8.85546875" style="354"/>
    <col min="3873" max="3873" width="8.85546875" style="354"/>
    <col min="3874" max="3874" width="8.85546875" style="354"/>
    <col min="3875" max="3875" width="8.85546875" style="354"/>
    <col min="3876" max="3876" width="8.85546875" style="354"/>
    <col min="3877" max="3877" width="8.85546875" style="354"/>
    <col min="3878" max="3878" width="8.85546875" style="354"/>
    <col min="3879" max="3879" width="8.85546875" style="354"/>
    <col min="3880" max="3880" width="8.85546875" style="354"/>
    <col min="3881" max="3881" width="8.85546875" style="354"/>
    <col min="3882" max="3882" width="8.85546875" style="354"/>
    <col min="3883" max="3883" width="8.85546875" style="354"/>
    <col min="3884" max="3884" width="8.85546875" style="354"/>
    <col min="3885" max="3885" width="8.85546875" style="354"/>
    <col min="3886" max="3886" width="8.85546875" style="354"/>
    <col min="3887" max="3887" width="8.85546875" style="354"/>
    <col min="3888" max="3888" width="8.85546875" style="354"/>
    <col min="3889" max="3889" width="8.85546875" style="354"/>
    <col min="3890" max="3890" width="8.85546875" style="354"/>
    <col min="3891" max="3891" width="8.85546875" style="354"/>
    <col min="3892" max="3892" width="8.85546875" style="354"/>
    <col min="3893" max="3893" width="8.85546875" style="354"/>
    <col min="3894" max="3894" width="8.85546875" style="354"/>
    <col min="3895" max="3895" width="8.85546875" style="354"/>
    <col min="3896" max="3896" width="8.85546875" style="354"/>
    <col min="3897" max="3897" width="8.85546875" style="354"/>
    <col min="3898" max="3898" width="8.85546875" style="354"/>
    <col min="3899" max="3899" width="8.85546875" style="354"/>
    <col min="3900" max="3900" width="8.85546875" style="354"/>
    <col min="3901" max="3901" width="8.85546875" style="354"/>
    <col min="3902" max="3902" width="8.85546875" style="354"/>
    <col min="3903" max="3903" width="8.85546875" style="354"/>
    <col min="3904" max="3904" width="8.85546875" style="354"/>
    <col min="3905" max="3905" width="8.85546875" style="354"/>
    <col min="3906" max="3906" width="8.85546875" style="354"/>
    <col min="3907" max="3907" width="8.85546875" style="354"/>
    <col min="3908" max="3908" width="8.85546875" style="354"/>
    <col min="3909" max="3909" width="8.85546875" style="354"/>
    <col min="3910" max="3910" width="8.85546875" style="354"/>
    <col min="3911" max="3911" width="8.85546875" style="354"/>
    <col min="3912" max="3912" width="8.85546875" style="354"/>
    <col min="3913" max="3913" width="8.85546875" style="354"/>
    <col min="3914" max="3914" width="8.85546875" style="354"/>
    <col min="3915" max="3915" width="8.85546875" style="354"/>
    <col min="3916" max="3916" width="8.85546875" style="354"/>
    <col min="3917" max="3917" width="8.85546875" style="354"/>
    <col min="3918" max="3918" width="8.85546875" style="354"/>
    <col min="3919" max="3919" width="8.85546875" style="354"/>
    <col min="3920" max="3920" width="8.85546875" style="354"/>
    <col min="3921" max="3921" width="8.85546875" style="354"/>
    <col min="3922" max="3922" width="8.85546875" style="354"/>
    <col min="3923" max="3923" width="8.85546875" style="354"/>
    <col min="3924" max="3924" width="8.85546875" style="354"/>
    <col min="3925" max="3925" width="8.85546875" style="354"/>
    <col min="3926" max="3926" width="8.85546875" style="354"/>
    <col min="3927" max="3927" width="8.85546875" style="354"/>
    <col min="3928" max="3928" width="8.85546875" style="354"/>
    <col min="3929" max="3929" width="8.85546875" style="354"/>
    <col min="3930" max="3930" width="8.85546875" style="354"/>
    <col min="3931" max="3931" width="8.85546875" style="354"/>
    <col min="3932" max="3932" width="8.85546875" style="354"/>
    <col min="3933" max="3933" width="8.85546875" style="354"/>
    <col min="3934" max="3934" width="8.85546875" style="354"/>
    <col min="3935" max="3935" width="8.85546875" style="354"/>
    <col min="3936" max="3936" width="8.85546875" style="354"/>
    <col min="3937" max="3937" width="8.85546875" style="354"/>
    <col min="3938" max="3938" width="8.85546875" style="354"/>
    <col min="3939" max="3939" width="8.85546875" style="354"/>
    <col min="3940" max="3940" width="8.85546875" style="354"/>
    <col min="3941" max="3941" width="8.85546875" style="354"/>
    <col min="3942" max="3942" width="8.85546875" style="354"/>
    <col min="3943" max="3943" width="8.85546875" style="354"/>
    <col min="3944" max="3944" width="8.85546875" style="354"/>
    <col min="3945" max="3945" width="8.85546875" style="354"/>
    <col min="3946" max="3946" width="8.85546875" style="354"/>
    <col min="3947" max="3947" width="8.85546875" style="354"/>
    <col min="3948" max="3948" width="8.85546875" style="354"/>
    <col min="3949" max="3949" width="8.85546875" style="354"/>
    <col min="3950" max="3950" width="8.85546875" style="354"/>
    <col min="3951" max="3951" width="8.85546875" style="354"/>
    <col min="3952" max="3952" width="8.85546875" style="354"/>
    <col min="3953" max="3953" width="8.85546875" style="354"/>
    <col min="3954" max="3954" width="8.85546875" style="354"/>
    <col min="3955" max="3955" width="8.85546875" style="354"/>
    <col min="3956" max="3956" width="8.85546875" style="354"/>
    <col min="3957" max="3957" width="8.85546875" style="354"/>
    <col min="3958" max="3958" width="8.85546875" style="354"/>
    <col min="3959" max="3959" width="8.85546875" style="354"/>
    <col min="3960" max="3960" width="8.85546875" style="354"/>
    <col min="3961" max="3961" width="8.85546875" style="354"/>
    <col min="3962" max="3962" width="8.85546875" style="354"/>
    <col min="3963" max="3963" width="8.85546875" style="354"/>
    <col min="3964" max="3964" width="8.85546875" style="354"/>
    <col min="3965" max="3965" width="8.85546875" style="354"/>
    <col min="3966" max="3966" width="8.85546875" style="354"/>
    <col min="3967" max="3967" width="8.85546875" style="354"/>
    <col min="3968" max="3968" width="8.85546875" style="354"/>
    <col min="3969" max="3969" width="8.85546875" style="354"/>
    <col min="3970" max="3970" width="8.85546875" style="354"/>
    <col min="3971" max="3971" width="8.85546875" style="354"/>
    <col min="3972" max="3972" width="8.85546875" style="354"/>
    <col min="3973" max="3973" width="8.85546875" style="354"/>
    <col min="3974" max="3974" width="8.85546875" style="354"/>
    <col min="3975" max="3975" width="8.85546875" style="354"/>
    <col min="3976" max="3976" width="8.85546875" style="354"/>
    <col min="3977" max="3977" width="8.85546875" style="354"/>
    <col min="3978" max="3978" width="8.85546875" style="354"/>
    <col min="3979" max="3979" width="8.85546875" style="354"/>
    <col min="3980" max="3980" width="8.85546875" style="354"/>
    <col min="3981" max="3981" width="8.85546875" style="354"/>
    <col min="3982" max="3982" width="8.85546875" style="354"/>
    <col min="3983" max="3983" width="8.85546875" style="354"/>
    <col min="3984" max="3984" width="8.85546875" style="354"/>
    <col min="3985" max="3985" width="8.85546875" style="354"/>
    <col min="3986" max="3986" width="8.85546875" style="354"/>
    <col min="3987" max="3987" width="8.85546875" style="354"/>
    <col min="3988" max="3988" width="8.85546875" style="354"/>
    <col min="3989" max="3989" width="8.85546875" style="354"/>
    <col min="3990" max="3990" width="8.85546875" style="354"/>
    <col min="3991" max="3991" width="8.85546875" style="354"/>
    <col min="3992" max="3992" width="8.85546875" style="354"/>
    <col min="3993" max="3993" width="8.85546875" style="354"/>
    <col min="3994" max="3994" width="8.85546875" style="354"/>
    <col min="3995" max="3995" width="8.85546875" style="354"/>
    <col min="3996" max="3996" width="8.85546875" style="354"/>
    <col min="3997" max="3997" width="8.85546875" style="354"/>
    <col min="3998" max="3998" width="8.85546875" style="354"/>
    <col min="3999" max="3999" width="8.85546875" style="354"/>
    <col min="4000" max="4000" width="8.85546875" style="354"/>
    <col min="4001" max="4001" width="8.85546875" style="354"/>
    <col min="4002" max="4002" width="8.85546875" style="354"/>
    <col min="4003" max="4003" width="8.85546875" style="354"/>
    <col min="4004" max="4004" width="8.85546875" style="354"/>
    <col min="4005" max="4005" width="8.85546875" style="354"/>
    <col min="4006" max="4006" width="8.85546875" style="354"/>
    <col min="4007" max="4007" width="8.85546875" style="354"/>
    <col min="4008" max="4008" width="8.85546875" style="354"/>
    <col min="4009" max="4009" width="8.85546875" style="354"/>
    <col min="4010" max="4010" width="8.85546875" style="354"/>
    <col min="4011" max="4011" width="8.85546875" style="354"/>
    <col min="4012" max="4012" width="8.85546875" style="354"/>
    <col min="4013" max="4013" width="8.85546875" style="354"/>
    <col min="4014" max="4014" width="8.85546875" style="354"/>
    <col min="4015" max="4015" width="8.85546875" style="354"/>
    <col min="4016" max="4016" width="8.85546875" style="354"/>
    <col min="4017" max="4017" width="8.85546875" style="354"/>
    <col min="4018" max="4018" width="8.85546875" style="354"/>
    <col min="4019" max="4019" width="8.85546875" style="354"/>
    <col min="4020" max="4020" width="8.85546875" style="354"/>
    <col min="4021" max="4021" width="8.85546875" style="354"/>
    <col min="4022" max="4022" width="8.85546875" style="354"/>
    <col min="4023" max="4023" width="8.85546875" style="354"/>
    <col min="4024" max="4024" width="8.85546875" style="354"/>
    <col min="4025" max="4025" width="8.85546875" style="354"/>
    <col min="4026" max="4026" width="8.85546875" style="354"/>
    <col min="4027" max="4027" width="8.85546875" style="354"/>
    <col min="4028" max="4028" width="8.85546875" style="354"/>
    <col min="4029" max="4029" width="8.85546875" style="354"/>
    <col min="4030" max="4030" width="8.85546875" style="354"/>
    <col min="4031" max="4031" width="8.85546875" style="354"/>
    <col min="4032" max="4032" width="8.85546875" style="354"/>
    <col min="4033" max="4033" width="8.85546875" style="354"/>
    <col min="4034" max="4034" width="8.85546875" style="354"/>
    <col min="4035" max="4035" width="8.85546875" style="354"/>
    <col min="4036" max="4036" width="8.85546875" style="354"/>
    <col min="4037" max="4037" width="8.85546875" style="354"/>
    <col min="4038" max="4038" width="8.85546875" style="354"/>
    <col min="4039" max="4039" width="8.85546875" style="354"/>
    <col min="4040" max="4040" width="8.85546875" style="354"/>
    <col min="4041" max="4041" width="8.85546875" style="354"/>
    <col min="4042" max="4042" width="8.85546875" style="354"/>
    <col min="4043" max="4043" width="8.85546875" style="354"/>
    <col min="4044" max="4044" width="8.85546875" style="354"/>
    <col min="4045" max="4045" width="8.85546875" style="354"/>
    <col min="4046" max="4046" width="8.85546875" style="354"/>
    <col min="4047" max="4047" width="8.85546875" style="354"/>
    <col min="4048" max="4048" width="8.85546875" style="354"/>
    <col min="4049" max="4049" width="8.85546875" style="354"/>
    <col min="4050" max="4050" width="8.85546875" style="354"/>
    <col min="4051" max="4051" width="8.85546875" style="354"/>
    <col min="4052" max="4052" width="8.85546875" style="354"/>
    <col min="4053" max="4053" width="8.85546875" style="354"/>
    <col min="4054" max="4054" width="8.85546875" style="354"/>
    <col min="4055" max="4055" width="8.85546875" style="354"/>
    <col min="4056" max="4056" width="8.85546875" style="354"/>
    <col min="4057" max="4057" width="8.85546875" style="354"/>
    <col min="4058" max="4058" width="8.85546875" style="354"/>
    <col min="4059" max="4059" width="8.85546875" style="354"/>
    <col min="4060" max="4060" width="8.85546875" style="354"/>
    <col min="4061" max="4061" width="8.85546875" style="354"/>
    <col min="4062" max="4062" width="8.85546875" style="354"/>
    <col min="4063" max="4063" width="8.85546875" style="354"/>
    <col min="4064" max="4064" width="8.85546875" style="354"/>
    <col min="4065" max="4065" width="8.85546875" style="354"/>
    <col min="4066" max="4066" width="8.85546875" style="354"/>
    <col min="4067" max="4067" width="8.85546875" style="354"/>
    <col min="4068" max="4068" width="8.85546875" style="354"/>
    <col min="4069" max="4069" width="8.85546875" style="354"/>
    <col min="4070" max="4070" width="8.85546875" style="354"/>
    <col min="4071" max="4071" width="8.85546875" style="354"/>
    <col min="4072" max="4072" width="8.85546875" style="354"/>
    <col min="4073" max="4073" width="8.85546875" style="354"/>
    <col min="4074" max="4074" width="8.85546875" style="354"/>
    <col min="4075" max="4075" width="8.85546875" style="354"/>
    <col min="4076" max="4076" width="8.85546875" style="354"/>
    <col min="4077" max="4077" width="8.85546875" style="354"/>
    <col min="4078" max="4078" width="8.85546875" style="354"/>
    <col min="4079" max="4079" width="8.85546875" style="354"/>
    <col min="4080" max="4080" width="8.85546875" style="354"/>
    <col min="4081" max="4081" width="8.85546875" style="354"/>
    <col min="4082" max="4082" width="8.85546875" style="354"/>
    <col min="4083" max="4083" width="8.85546875" style="354"/>
    <col min="4084" max="4084" width="8.85546875" style="354"/>
    <col min="4085" max="4085" width="8.85546875" style="354"/>
    <col min="4086" max="4086" width="8.85546875" style="354"/>
    <col min="4087" max="4087" width="8.85546875" style="354"/>
    <col min="4088" max="4088" width="8.85546875" style="354"/>
    <col min="4089" max="4089" width="8.85546875" style="354"/>
    <col min="4090" max="4090" width="8.85546875" style="354"/>
    <col min="4091" max="4091" width="8.85546875" style="354"/>
    <col min="4092" max="4092" width="8.85546875" style="354"/>
    <col min="4093" max="4093" width="8.85546875" style="354"/>
    <col min="4094" max="4094" width="8.85546875" style="354"/>
    <col min="4095" max="4095" width="8.85546875" style="354"/>
    <col min="4096" max="4096" width="8.85546875" style="354"/>
    <col min="4097" max="4097" width="8.85546875" style="354"/>
    <col min="4098" max="4098" width="8.85546875" style="354"/>
    <col min="4099" max="4099" width="9.7109375" customWidth="true" style="354"/>
    <col min="4100" max="4100" width="21.85546875" customWidth="true" style="354"/>
    <col min="4101" max="4101" width="13" customWidth="true" style="354"/>
    <col min="4102" max="4102" width="14" customWidth="true" style="354"/>
    <col min="4103" max="4103" width="14" customWidth="true" style="354"/>
    <col min="4104" max="4104" width="14" customWidth="true" style="354"/>
    <col min="4105" max="4105" width="17.140625" customWidth="true" style="354"/>
    <col min="4106" max="4106" width="17.7109375" customWidth="true" style="354"/>
    <col min="4107" max="4107" width="16.28515625" customWidth="true" style="354"/>
    <col min="4108" max="4108" width="14" customWidth="true" style="354"/>
    <col min="4109" max="4109" width="17" customWidth="true" style="354"/>
    <col min="4110" max="4110" width="14.42578125" customWidth="true" style="354"/>
    <col min="4111" max="4111" width="8.85546875" style="354"/>
    <col min="4112" max="4112" width="8.85546875" style="354"/>
    <col min="4113" max="4113" width="8.85546875" style="354"/>
    <col min="4114" max="4114" width="8.85546875" style="354"/>
    <col min="4115" max="4115" width="8.85546875" style="354"/>
    <col min="4116" max="4116" width="8.85546875" style="354"/>
    <col min="4117" max="4117" width="8.85546875" style="354"/>
    <col min="4118" max="4118" width="8.85546875" style="354"/>
    <col min="4119" max="4119" width="8.85546875" style="354"/>
    <col min="4120" max="4120" width="8.85546875" style="354"/>
    <col min="4121" max="4121" width="8.85546875" style="354"/>
    <col min="4122" max="4122" width="8.85546875" style="354"/>
    <col min="4123" max="4123" width="8.85546875" style="354"/>
    <col min="4124" max="4124" width="8.85546875" style="354"/>
    <col min="4125" max="4125" width="8.85546875" style="354"/>
    <col min="4126" max="4126" width="8.85546875" style="354"/>
    <col min="4127" max="4127" width="8.85546875" style="354"/>
    <col min="4128" max="4128" width="8.85546875" style="354"/>
    <col min="4129" max="4129" width="8.85546875" style="354"/>
    <col min="4130" max="4130" width="8.85546875" style="354"/>
    <col min="4131" max="4131" width="8.85546875" style="354"/>
    <col min="4132" max="4132" width="8.85546875" style="354"/>
    <col min="4133" max="4133" width="8.85546875" style="354"/>
    <col min="4134" max="4134" width="8.85546875" style="354"/>
    <col min="4135" max="4135" width="8.85546875" style="354"/>
    <col min="4136" max="4136" width="8.85546875" style="354"/>
    <col min="4137" max="4137" width="8.85546875" style="354"/>
    <col min="4138" max="4138" width="8.85546875" style="354"/>
    <col min="4139" max="4139" width="8.85546875" style="354"/>
    <col min="4140" max="4140" width="8.85546875" style="354"/>
    <col min="4141" max="4141" width="8.85546875" style="354"/>
    <col min="4142" max="4142" width="8.85546875" style="354"/>
    <col min="4143" max="4143" width="8.85546875" style="354"/>
    <col min="4144" max="4144" width="8.85546875" style="354"/>
    <col min="4145" max="4145" width="8.85546875" style="354"/>
    <col min="4146" max="4146" width="8.85546875" style="354"/>
    <col min="4147" max="4147" width="8.85546875" style="354"/>
    <col min="4148" max="4148" width="8.85546875" style="354"/>
    <col min="4149" max="4149" width="8.85546875" style="354"/>
    <col min="4150" max="4150" width="8.85546875" style="354"/>
    <col min="4151" max="4151" width="8.85546875" style="354"/>
    <col min="4152" max="4152" width="8.85546875" style="354"/>
    <col min="4153" max="4153" width="8.85546875" style="354"/>
    <col min="4154" max="4154" width="8.85546875" style="354"/>
    <col min="4155" max="4155" width="8.85546875" style="354"/>
    <col min="4156" max="4156" width="8.85546875" style="354"/>
    <col min="4157" max="4157" width="8.85546875" style="354"/>
    <col min="4158" max="4158" width="8.85546875" style="354"/>
    <col min="4159" max="4159" width="8.85546875" style="354"/>
    <col min="4160" max="4160" width="8.85546875" style="354"/>
    <col min="4161" max="4161" width="8.85546875" style="354"/>
    <col min="4162" max="4162" width="8.85546875" style="354"/>
    <col min="4163" max="4163" width="8.85546875" style="354"/>
    <col min="4164" max="4164" width="8.85546875" style="354"/>
    <col min="4165" max="4165" width="8.85546875" style="354"/>
    <col min="4166" max="4166" width="8.85546875" style="354"/>
    <col min="4167" max="4167" width="8.85546875" style="354"/>
    <col min="4168" max="4168" width="8.85546875" style="354"/>
    <col min="4169" max="4169" width="8.85546875" style="354"/>
    <col min="4170" max="4170" width="8.85546875" style="354"/>
    <col min="4171" max="4171" width="8.85546875" style="354"/>
    <col min="4172" max="4172" width="8.85546875" style="354"/>
    <col min="4173" max="4173" width="8.85546875" style="354"/>
    <col min="4174" max="4174" width="8.85546875" style="354"/>
    <col min="4175" max="4175" width="8.85546875" style="354"/>
    <col min="4176" max="4176" width="8.85546875" style="354"/>
    <col min="4177" max="4177" width="8.85546875" style="354"/>
    <col min="4178" max="4178" width="8.85546875" style="354"/>
    <col min="4179" max="4179" width="8.85546875" style="354"/>
    <col min="4180" max="4180" width="8.85546875" style="354"/>
    <col min="4181" max="4181" width="8.85546875" style="354"/>
    <col min="4182" max="4182" width="8.85546875" style="354"/>
    <col min="4183" max="4183" width="8.85546875" style="354"/>
    <col min="4184" max="4184" width="8.85546875" style="354"/>
    <col min="4185" max="4185" width="8.85546875" style="354"/>
    <col min="4186" max="4186" width="8.85546875" style="354"/>
    <col min="4187" max="4187" width="8.85546875" style="354"/>
    <col min="4188" max="4188" width="8.85546875" style="354"/>
    <col min="4189" max="4189" width="8.85546875" style="354"/>
    <col min="4190" max="4190" width="8.85546875" style="354"/>
    <col min="4191" max="4191" width="8.85546875" style="354"/>
    <col min="4192" max="4192" width="8.85546875" style="354"/>
    <col min="4193" max="4193" width="8.85546875" style="354"/>
    <col min="4194" max="4194" width="8.85546875" style="354"/>
    <col min="4195" max="4195" width="8.85546875" style="354"/>
    <col min="4196" max="4196" width="8.85546875" style="354"/>
    <col min="4197" max="4197" width="8.85546875" style="354"/>
    <col min="4198" max="4198" width="8.85546875" style="354"/>
    <col min="4199" max="4199" width="8.85546875" style="354"/>
    <col min="4200" max="4200" width="8.85546875" style="354"/>
    <col min="4201" max="4201" width="8.85546875" style="354"/>
    <col min="4202" max="4202" width="8.85546875" style="354"/>
    <col min="4203" max="4203" width="8.85546875" style="354"/>
    <col min="4204" max="4204" width="8.85546875" style="354"/>
    <col min="4205" max="4205" width="8.85546875" style="354"/>
    <col min="4206" max="4206" width="8.85546875" style="354"/>
    <col min="4207" max="4207" width="8.85546875" style="354"/>
    <col min="4208" max="4208" width="8.85546875" style="354"/>
    <col min="4209" max="4209" width="8.85546875" style="354"/>
    <col min="4210" max="4210" width="8.85546875" style="354"/>
    <col min="4211" max="4211" width="8.85546875" style="354"/>
    <col min="4212" max="4212" width="8.85546875" style="354"/>
    <col min="4213" max="4213" width="8.85546875" style="354"/>
    <col min="4214" max="4214" width="8.85546875" style="354"/>
    <col min="4215" max="4215" width="8.85546875" style="354"/>
    <col min="4216" max="4216" width="8.85546875" style="354"/>
    <col min="4217" max="4217" width="8.85546875" style="354"/>
    <col min="4218" max="4218" width="8.85546875" style="354"/>
    <col min="4219" max="4219" width="8.85546875" style="354"/>
    <col min="4220" max="4220" width="8.85546875" style="354"/>
    <col min="4221" max="4221" width="8.85546875" style="354"/>
    <col min="4222" max="4222" width="8.85546875" style="354"/>
    <col min="4223" max="4223" width="8.85546875" style="354"/>
    <col min="4224" max="4224" width="8.85546875" style="354"/>
    <col min="4225" max="4225" width="8.85546875" style="354"/>
    <col min="4226" max="4226" width="8.85546875" style="354"/>
    <col min="4227" max="4227" width="8.85546875" style="354"/>
    <col min="4228" max="4228" width="8.85546875" style="354"/>
    <col min="4229" max="4229" width="8.85546875" style="354"/>
    <col min="4230" max="4230" width="8.85546875" style="354"/>
    <col min="4231" max="4231" width="8.85546875" style="354"/>
    <col min="4232" max="4232" width="8.85546875" style="354"/>
    <col min="4233" max="4233" width="8.85546875" style="354"/>
    <col min="4234" max="4234" width="8.85546875" style="354"/>
    <col min="4235" max="4235" width="8.85546875" style="354"/>
    <col min="4236" max="4236" width="8.85546875" style="354"/>
    <col min="4237" max="4237" width="8.85546875" style="354"/>
    <col min="4238" max="4238" width="8.85546875" style="354"/>
    <col min="4239" max="4239" width="8.85546875" style="354"/>
    <col min="4240" max="4240" width="8.85546875" style="354"/>
    <col min="4241" max="4241" width="8.85546875" style="354"/>
    <col min="4242" max="4242" width="8.85546875" style="354"/>
    <col min="4243" max="4243" width="8.85546875" style="354"/>
    <col min="4244" max="4244" width="8.85546875" style="354"/>
    <col min="4245" max="4245" width="8.85546875" style="354"/>
    <col min="4246" max="4246" width="8.85546875" style="354"/>
    <col min="4247" max="4247" width="8.85546875" style="354"/>
    <col min="4248" max="4248" width="8.85546875" style="354"/>
    <col min="4249" max="4249" width="8.85546875" style="354"/>
    <col min="4250" max="4250" width="8.85546875" style="354"/>
    <col min="4251" max="4251" width="8.85546875" style="354"/>
    <col min="4252" max="4252" width="8.85546875" style="354"/>
    <col min="4253" max="4253" width="8.85546875" style="354"/>
    <col min="4254" max="4254" width="8.85546875" style="354"/>
    <col min="4255" max="4255" width="8.85546875" style="354"/>
    <col min="4256" max="4256" width="8.85546875" style="354"/>
    <col min="4257" max="4257" width="8.85546875" style="354"/>
    <col min="4258" max="4258" width="8.85546875" style="354"/>
    <col min="4259" max="4259" width="8.85546875" style="354"/>
    <col min="4260" max="4260" width="8.85546875" style="354"/>
    <col min="4261" max="4261" width="8.85546875" style="354"/>
    <col min="4262" max="4262" width="8.85546875" style="354"/>
    <col min="4263" max="4263" width="8.85546875" style="354"/>
    <col min="4264" max="4264" width="8.85546875" style="354"/>
    <col min="4265" max="4265" width="8.85546875" style="354"/>
    <col min="4266" max="4266" width="8.85546875" style="354"/>
    <col min="4267" max="4267" width="8.85546875" style="354"/>
    <col min="4268" max="4268" width="8.85546875" style="354"/>
    <col min="4269" max="4269" width="8.85546875" style="354"/>
    <col min="4270" max="4270" width="8.85546875" style="354"/>
    <col min="4271" max="4271" width="8.85546875" style="354"/>
    <col min="4272" max="4272" width="8.85546875" style="354"/>
    <col min="4273" max="4273" width="8.85546875" style="354"/>
    <col min="4274" max="4274" width="8.85546875" style="354"/>
    <col min="4275" max="4275" width="8.85546875" style="354"/>
    <col min="4276" max="4276" width="8.85546875" style="354"/>
    <col min="4277" max="4277" width="8.85546875" style="354"/>
    <col min="4278" max="4278" width="8.85546875" style="354"/>
    <col min="4279" max="4279" width="8.85546875" style="354"/>
    <col min="4280" max="4280" width="8.85546875" style="354"/>
    <col min="4281" max="4281" width="8.85546875" style="354"/>
    <col min="4282" max="4282" width="8.85546875" style="354"/>
    <col min="4283" max="4283" width="8.85546875" style="354"/>
    <col min="4284" max="4284" width="8.85546875" style="354"/>
    <col min="4285" max="4285" width="8.85546875" style="354"/>
    <col min="4286" max="4286" width="8.85546875" style="354"/>
    <col min="4287" max="4287" width="8.85546875" style="354"/>
    <col min="4288" max="4288" width="8.85546875" style="354"/>
    <col min="4289" max="4289" width="8.85546875" style="354"/>
    <col min="4290" max="4290" width="8.85546875" style="354"/>
    <col min="4291" max="4291" width="8.85546875" style="354"/>
    <col min="4292" max="4292" width="8.85546875" style="354"/>
    <col min="4293" max="4293" width="8.85546875" style="354"/>
    <col min="4294" max="4294" width="8.85546875" style="354"/>
    <col min="4295" max="4295" width="8.85546875" style="354"/>
    <col min="4296" max="4296" width="8.85546875" style="354"/>
    <col min="4297" max="4297" width="8.85546875" style="354"/>
    <col min="4298" max="4298" width="8.85546875" style="354"/>
    <col min="4299" max="4299" width="8.85546875" style="354"/>
    <col min="4300" max="4300" width="8.85546875" style="354"/>
    <col min="4301" max="4301" width="8.85546875" style="354"/>
    <col min="4302" max="4302" width="8.85546875" style="354"/>
    <col min="4303" max="4303" width="8.85546875" style="354"/>
    <col min="4304" max="4304" width="8.85546875" style="354"/>
    <col min="4305" max="4305" width="8.85546875" style="354"/>
    <col min="4306" max="4306" width="8.85546875" style="354"/>
    <col min="4307" max="4307" width="8.85546875" style="354"/>
    <col min="4308" max="4308" width="8.85546875" style="354"/>
    <col min="4309" max="4309" width="8.85546875" style="354"/>
    <col min="4310" max="4310" width="8.85546875" style="354"/>
    <col min="4311" max="4311" width="8.85546875" style="354"/>
    <col min="4312" max="4312" width="8.85546875" style="354"/>
    <col min="4313" max="4313" width="8.85546875" style="354"/>
    <col min="4314" max="4314" width="8.85546875" style="354"/>
    <col min="4315" max="4315" width="8.85546875" style="354"/>
    <col min="4316" max="4316" width="8.85546875" style="354"/>
    <col min="4317" max="4317" width="8.85546875" style="354"/>
    <col min="4318" max="4318" width="8.85546875" style="354"/>
    <col min="4319" max="4319" width="8.85546875" style="354"/>
    <col min="4320" max="4320" width="8.85546875" style="354"/>
    <col min="4321" max="4321" width="8.85546875" style="354"/>
    <col min="4322" max="4322" width="8.85546875" style="354"/>
    <col min="4323" max="4323" width="8.85546875" style="354"/>
    <col min="4324" max="4324" width="8.85546875" style="354"/>
    <col min="4325" max="4325" width="8.85546875" style="354"/>
    <col min="4326" max="4326" width="8.85546875" style="354"/>
    <col min="4327" max="4327" width="8.85546875" style="354"/>
    <col min="4328" max="4328" width="8.85546875" style="354"/>
    <col min="4329" max="4329" width="8.85546875" style="354"/>
    <col min="4330" max="4330" width="8.85546875" style="354"/>
    <col min="4331" max="4331" width="8.85546875" style="354"/>
    <col min="4332" max="4332" width="8.85546875" style="354"/>
    <col min="4333" max="4333" width="8.85546875" style="354"/>
    <col min="4334" max="4334" width="8.85546875" style="354"/>
    <col min="4335" max="4335" width="8.85546875" style="354"/>
    <col min="4336" max="4336" width="8.85546875" style="354"/>
    <col min="4337" max="4337" width="8.85546875" style="354"/>
    <col min="4338" max="4338" width="8.85546875" style="354"/>
    <col min="4339" max="4339" width="8.85546875" style="354"/>
    <col min="4340" max="4340" width="8.85546875" style="354"/>
    <col min="4341" max="4341" width="8.85546875" style="354"/>
    <col min="4342" max="4342" width="8.85546875" style="354"/>
    <col min="4343" max="4343" width="8.85546875" style="354"/>
    <col min="4344" max="4344" width="8.85546875" style="354"/>
    <col min="4345" max="4345" width="8.85546875" style="354"/>
    <col min="4346" max="4346" width="8.85546875" style="354"/>
    <col min="4347" max="4347" width="8.85546875" style="354"/>
    <col min="4348" max="4348" width="8.85546875" style="354"/>
    <col min="4349" max="4349" width="8.85546875" style="354"/>
    <col min="4350" max="4350" width="8.85546875" style="354"/>
    <col min="4351" max="4351" width="8.85546875" style="354"/>
    <col min="4352" max="4352" width="8.85546875" style="354"/>
    <col min="4353" max="4353" width="8.85546875" style="354"/>
    <col min="4354" max="4354" width="8.85546875" style="354"/>
    <col min="4355" max="4355" width="9.7109375" customWidth="true" style="354"/>
    <col min="4356" max="4356" width="21.85546875" customWidth="true" style="354"/>
    <col min="4357" max="4357" width="13" customWidth="true" style="354"/>
    <col min="4358" max="4358" width="14" customWidth="true" style="354"/>
    <col min="4359" max="4359" width="14" customWidth="true" style="354"/>
    <col min="4360" max="4360" width="14" customWidth="true" style="354"/>
    <col min="4361" max="4361" width="17.140625" customWidth="true" style="354"/>
    <col min="4362" max="4362" width="17.7109375" customWidth="true" style="354"/>
    <col min="4363" max="4363" width="16.28515625" customWidth="true" style="354"/>
    <col min="4364" max="4364" width="14" customWidth="true" style="354"/>
    <col min="4365" max="4365" width="17" customWidth="true" style="354"/>
    <col min="4366" max="4366" width="14.42578125" customWidth="true" style="354"/>
    <col min="4367" max="4367" width="8.85546875" style="354"/>
    <col min="4368" max="4368" width="8.85546875" style="354"/>
    <col min="4369" max="4369" width="8.85546875" style="354"/>
    <col min="4370" max="4370" width="8.85546875" style="354"/>
    <col min="4371" max="4371" width="8.85546875" style="354"/>
    <col min="4372" max="4372" width="8.85546875" style="354"/>
    <col min="4373" max="4373" width="8.85546875" style="354"/>
    <col min="4374" max="4374" width="8.85546875" style="354"/>
    <col min="4375" max="4375" width="8.85546875" style="354"/>
    <col min="4376" max="4376" width="8.85546875" style="354"/>
    <col min="4377" max="4377" width="8.85546875" style="354"/>
    <col min="4378" max="4378" width="8.85546875" style="354"/>
    <col min="4379" max="4379" width="8.85546875" style="354"/>
    <col min="4380" max="4380" width="8.85546875" style="354"/>
    <col min="4381" max="4381" width="8.85546875" style="354"/>
    <col min="4382" max="4382" width="8.85546875" style="354"/>
    <col min="4383" max="4383" width="8.85546875" style="354"/>
    <col min="4384" max="4384" width="8.85546875" style="354"/>
    <col min="4385" max="4385" width="8.85546875" style="354"/>
    <col min="4386" max="4386" width="8.85546875" style="354"/>
    <col min="4387" max="4387" width="8.85546875" style="354"/>
    <col min="4388" max="4388" width="8.85546875" style="354"/>
    <col min="4389" max="4389" width="8.85546875" style="354"/>
    <col min="4390" max="4390" width="8.85546875" style="354"/>
    <col min="4391" max="4391" width="8.85546875" style="354"/>
    <col min="4392" max="4392" width="8.85546875" style="354"/>
    <col min="4393" max="4393" width="8.85546875" style="354"/>
    <col min="4394" max="4394" width="8.85546875" style="354"/>
    <col min="4395" max="4395" width="8.85546875" style="354"/>
    <col min="4396" max="4396" width="8.85546875" style="354"/>
    <col min="4397" max="4397" width="8.85546875" style="354"/>
    <col min="4398" max="4398" width="8.85546875" style="354"/>
    <col min="4399" max="4399" width="8.85546875" style="354"/>
    <col min="4400" max="4400" width="8.85546875" style="354"/>
    <col min="4401" max="4401" width="8.85546875" style="354"/>
    <col min="4402" max="4402" width="8.85546875" style="354"/>
    <col min="4403" max="4403" width="8.85546875" style="354"/>
    <col min="4404" max="4404" width="8.85546875" style="354"/>
    <col min="4405" max="4405" width="8.85546875" style="354"/>
    <col min="4406" max="4406" width="8.85546875" style="354"/>
    <col min="4407" max="4407" width="8.85546875" style="354"/>
    <col min="4408" max="4408" width="8.85546875" style="354"/>
    <col min="4409" max="4409" width="8.85546875" style="354"/>
    <col min="4410" max="4410" width="8.85546875" style="354"/>
    <col min="4411" max="4411" width="8.85546875" style="354"/>
    <col min="4412" max="4412" width="8.85546875" style="354"/>
    <col min="4413" max="4413" width="8.85546875" style="354"/>
    <col min="4414" max="4414" width="8.85546875" style="354"/>
    <col min="4415" max="4415" width="8.85546875" style="354"/>
    <col min="4416" max="4416" width="8.85546875" style="354"/>
    <col min="4417" max="4417" width="8.85546875" style="354"/>
    <col min="4418" max="4418" width="8.85546875" style="354"/>
    <col min="4419" max="4419" width="8.85546875" style="354"/>
    <col min="4420" max="4420" width="8.85546875" style="354"/>
    <col min="4421" max="4421" width="8.85546875" style="354"/>
    <col min="4422" max="4422" width="8.85546875" style="354"/>
    <col min="4423" max="4423" width="8.85546875" style="354"/>
    <col min="4424" max="4424" width="8.85546875" style="354"/>
    <col min="4425" max="4425" width="8.85546875" style="354"/>
    <col min="4426" max="4426" width="8.85546875" style="354"/>
    <col min="4427" max="4427" width="8.85546875" style="354"/>
    <col min="4428" max="4428" width="8.85546875" style="354"/>
    <col min="4429" max="4429" width="8.85546875" style="354"/>
    <col min="4430" max="4430" width="8.85546875" style="354"/>
    <col min="4431" max="4431" width="8.85546875" style="354"/>
    <col min="4432" max="4432" width="8.85546875" style="354"/>
    <col min="4433" max="4433" width="8.85546875" style="354"/>
    <col min="4434" max="4434" width="8.85546875" style="354"/>
    <col min="4435" max="4435" width="8.85546875" style="354"/>
    <col min="4436" max="4436" width="8.85546875" style="354"/>
    <col min="4437" max="4437" width="8.85546875" style="354"/>
    <col min="4438" max="4438" width="8.85546875" style="354"/>
    <col min="4439" max="4439" width="8.85546875" style="354"/>
    <col min="4440" max="4440" width="8.85546875" style="354"/>
    <col min="4441" max="4441" width="8.85546875" style="354"/>
    <col min="4442" max="4442" width="8.85546875" style="354"/>
    <col min="4443" max="4443" width="8.85546875" style="354"/>
    <col min="4444" max="4444" width="8.85546875" style="354"/>
    <col min="4445" max="4445" width="8.85546875" style="354"/>
    <col min="4446" max="4446" width="8.85546875" style="354"/>
    <col min="4447" max="4447" width="8.85546875" style="354"/>
    <col min="4448" max="4448" width="8.85546875" style="354"/>
    <col min="4449" max="4449" width="8.85546875" style="354"/>
    <col min="4450" max="4450" width="8.85546875" style="354"/>
    <col min="4451" max="4451" width="8.85546875" style="354"/>
    <col min="4452" max="4452" width="8.85546875" style="354"/>
    <col min="4453" max="4453" width="8.85546875" style="354"/>
    <col min="4454" max="4454" width="8.85546875" style="354"/>
    <col min="4455" max="4455" width="8.85546875" style="354"/>
    <col min="4456" max="4456" width="8.85546875" style="354"/>
    <col min="4457" max="4457" width="8.85546875" style="354"/>
    <col min="4458" max="4458" width="8.85546875" style="354"/>
    <col min="4459" max="4459" width="8.85546875" style="354"/>
    <col min="4460" max="4460" width="8.85546875" style="354"/>
    <col min="4461" max="4461" width="8.85546875" style="354"/>
    <col min="4462" max="4462" width="8.85546875" style="354"/>
    <col min="4463" max="4463" width="8.85546875" style="354"/>
    <col min="4464" max="4464" width="8.85546875" style="354"/>
    <col min="4465" max="4465" width="8.85546875" style="354"/>
    <col min="4466" max="4466" width="8.85546875" style="354"/>
    <col min="4467" max="4467" width="8.85546875" style="354"/>
    <col min="4468" max="4468" width="8.85546875" style="354"/>
    <col min="4469" max="4469" width="8.85546875" style="354"/>
    <col min="4470" max="4470" width="8.85546875" style="354"/>
    <col min="4471" max="4471" width="8.85546875" style="354"/>
    <col min="4472" max="4472" width="8.85546875" style="354"/>
    <col min="4473" max="4473" width="8.85546875" style="354"/>
    <col min="4474" max="4474" width="8.85546875" style="354"/>
    <col min="4475" max="4475" width="8.85546875" style="354"/>
    <col min="4476" max="4476" width="8.85546875" style="354"/>
    <col min="4477" max="4477" width="8.85546875" style="354"/>
    <col min="4478" max="4478" width="8.85546875" style="354"/>
    <col min="4479" max="4479" width="8.85546875" style="354"/>
    <col min="4480" max="4480" width="8.85546875" style="354"/>
    <col min="4481" max="4481" width="8.85546875" style="354"/>
    <col min="4482" max="4482" width="8.85546875" style="354"/>
    <col min="4483" max="4483" width="8.85546875" style="354"/>
    <col min="4484" max="4484" width="8.85546875" style="354"/>
    <col min="4485" max="4485" width="8.85546875" style="354"/>
    <col min="4486" max="4486" width="8.85546875" style="354"/>
    <col min="4487" max="4487" width="8.85546875" style="354"/>
    <col min="4488" max="4488" width="8.85546875" style="354"/>
    <col min="4489" max="4489" width="8.85546875" style="354"/>
    <col min="4490" max="4490" width="8.85546875" style="354"/>
    <col min="4491" max="4491" width="8.85546875" style="354"/>
    <col min="4492" max="4492" width="8.85546875" style="354"/>
    <col min="4493" max="4493" width="8.85546875" style="354"/>
    <col min="4494" max="4494" width="8.85546875" style="354"/>
    <col min="4495" max="4495" width="8.85546875" style="354"/>
    <col min="4496" max="4496" width="8.85546875" style="354"/>
    <col min="4497" max="4497" width="8.85546875" style="354"/>
    <col min="4498" max="4498" width="8.85546875" style="354"/>
    <col min="4499" max="4499" width="8.85546875" style="354"/>
    <col min="4500" max="4500" width="8.85546875" style="354"/>
    <col min="4501" max="4501" width="8.85546875" style="354"/>
    <col min="4502" max="4502" width="8.85546875" style="354"/>
    <col min="4503" max="4503" width="8.85546875" style="354"/>
    <col min="4504" max="4504" width="8.85546875" style="354"/>
    <col min="4505" max="4505" width="8.85546875" style="354"/>
    <col min="4506" max="4506" width="8.85546875" style="354"/>
    <col min="4507" max="4507" width="8.85546875" style="354"/>
    <col min="4508" max="4508" width="8.85546875" style="354"/>
    <col min="4509" max="4509" width="8.85546875" style="354"/>
    <col min="4510" max="4510" width="8.85546875" style="354"/>
    <col min="4511" max="4511" width="8.85546875" style="354"/>
    <col min="4512" max="4512" width="8.85546875" style="354"/>
    <col min="4513" max="4513" width="8.85546875" style="354"/>
    <col min="4514" max="4514" width="8.85546875" style="354"/>
    <col min="4515" max="4515" width="8.85546875" style="354"/>
    <col min="4516" max="4516" width="8.85546875" style="354"/>
    <col min="4517" max="4517" width="8.85546875" style="354"/>
    <col min="4518" max="4518" width="8.85546875" style="354"/>
    <col min="4519" max="4519" width="8.85546875" style="354"/>
    <col min="4520" max="4520" width="8.85546875" style="354"/>
    <col min="4521" max="4521" width="8.85546875" style="354"/>
    <col min="4522" max="4522" width="8.85546875" style="354"/>
    <col min="4523" max="4523" width="8.85546875" style="354"/>
    <col min="4524" max="4524" width="8.85546875" style="354"/>
    <col min="4525" max="4525" width="8.85546875" style="354"/>
    <col min="4526" max="4526" width="8.85546875" style="354"/>
    <col min="4527" max="4527" width="8.85546875" style="354"/>
    <col min="4528" max="4528" width="8.85546875" style="354"/>
    <col min="4529" max="4529" width="8.85546875" style="354"/>
    <col min="4530" max="4530" width="8.85546875" style="354"/>
    <col min="4531" max="4531" width="8.85546875" style="354"/>
    <col min="4532" max="4532" width="8.85546875" style="354"/>
    <col min="4533" max="4533" width="8.85546875" style="354"/>
    <col min="4534" max="4534" width="8.85546875" style="354"/>
    <col min="4535" max="4535" width="8.85546875" style="354"/>
    <col min="4536" max="4536" width="8.85546875" style="354"/>
    <col min="4537" max="4537" width="8.85546875" style="354"/>
    <col min="4538" max="4538" width="8.85546875" style="354"/>
    <col min="4539" max="4539" width="8.85546875" style="354"/>
    <col min="4540" max="4540" width="8.85546875" style="354"/>
    <col min="4541" max="4541" width="8.85546875" style="354"/>
    <col min="4542" max="4542" width="8.85546875" style="354"/>
    <col min="4543" max="4543" width="8.85546875" style="354"/>
    <col min="4544" max="4544" width="8.85546875" style="354"/>
    <col min="4545" max="4545" width="8.85546875" style="354"/>
    <col min="4546" max="4546" width="8.85546875" style="354"/>
    <col min="4547" max="4547" width="8.85546875" style="354"/>
    <col min="4548" max="4548" width="8.85546875" style="354"/>
    <col min="4549" max="4549" width="8.85546875" style="354"/>
    <col min="4550" max="4550" width="8.85546875" style="354"/>
    <col min="4551" max="4551" width="8.85546875" style="354"/>
    <col min="4552" max="4552" width="8.85546875" style="354"/>
    <col min="4553" max="4553" width="8.85546875" style="354"/>
    <col min="4554" max="4554" width="8.85546875" style="354"/>
    <col min="4555" max="4555" width="8.85546875" style="354"/>
    <col min="4556" max="4556" width="8.85546875" style="354"/>
    <col min="4557" max="4557" width="8.85546875" style="354"/>
    <col min="4558" max="4558" width="8.85546875" style="354"/>
    <col min="4559" max="4559" width="8.85546875" style="354"/>
    <col min="4560" max="4560" width="8.85546875" style="354"/>
    <col min="4561" max="4561" width="8.85546875" style="354"/>
    <col min="4562" max="4562" width="8.85546875" style="354"/>
    <col min="4563" max="4563" width="8.85546875" style="354"/>
    <col min="4564" max="4564" width="8.85546875" style="354"/>
    <col min="4565" max="4565" width="8.85546875" style="354"/>
    <col min="4566" max="4566" width="8.85546875" style="354"/>
    <col min="4567" max="4567" width="8.85546875" style="354"/>
    <col min="4568" max="4568" width="8.85546875" style="354"/>
    <col min="4569" max="4569" width="8.85546875" style="354"/>
    <col min="4570" max="4570" width="8.85546875" style="354"/>
    <col min="4571" max="4571" width="8.85546875" style="354"/>
    <col min="4572" max="4572" width="8.85546875" style="354"/>
    <col min="4573" max="4573" width="8.85546875" style="354"/>
    <col min="4574" max="4574" width="8.85546875" style="354"/>
    <col min="4575" max="4575" width="8.85546875" style="354"/>
    <col min="4576" max="4576" width="8.85546875" style="354"/>
    <col min="4577" max="4577" width="8.85546875" style="354"/>
    <col min="4578" max="4578" width="8.85546875" style="354"/>
    <col min="4579" max="4579" width="8.85546875" style="354"/>
    <col min="4580" max="4580" width="8.85546875" style="354"/>
    <col min="4581" max="4581" width="8.85546875" style="354"/>
    <col min="4582" max="4582" width="8.85546875" style="354"/>
    <col min="4583" max="4583" width="8.85546875" style="354"/>
    <col min="4584" max="4584" width="8.85546875" style="354"/>
    <col min="4585" max="4585" width="8.85546875" style="354"/>
    <col min="4586" max="4586" width="8.85546875" style="354"/>
    <col min="4587" max="4587" width="8.85546875" style="354"/>
    <col min="4588" max="4588" width="8.85546875" style="354"/>
    <col min="4589" max="4589" width="8.85546875" style="354"/>
    <col min="4590" max="4590" width="8.85546875" style="354"/>
    <col min="4591" max="4591" width="8.85546875" style="354"/>
    <col min="4592" max="4592" width="8.85546875" style="354"/>
    <col min="4593" max="4593" width="8.85546875" style="354"/>
    <col min="4594" max="4594" width="8.85546875" style="354"/>
    <col min="4595" max="4595" width="8.85546875" style="354"/>
    <col min="4596" max="4596" width="8.85546875" style="354"/>
    <col min="4597" max="4597" width="8.85546875" style="354"/>
    <col min="4598" max="4598" width="8.85546875" style="354"/>
    <col min="4599" max="4599" width="8.85546875" style="354"/>
    <col min="4600" max="4600" width="8.85546875" style="354"/>
    <col min="4601" max="4601" width="8.85546875" style="354"/>
    <col min="4602" max="4602" width="8.85546875" style="354"/>
    <col min="4603" max="4603" width="8.85546875" style="354"/>
    <col min="4604" max="4604" width="8.85546875" style="354"/>
    <col min="4605" max="4605" width="8.85546875" style="354"/>
    <col min="4606" max="4606" width="8.85546875" style="354"/>
    <col min="4607" max="4607" width="8.85546875" style="354"/>
    <col min="4608" max="4608" width="8.85546875" style="354"/>
    <col min="4609" max="4609" width="8.85546875" style="354"/>
    <col min="4610" max="4610" width="8.85546875" style="354"/>
    <col min="4611" max="4611" width="9.7109375" customWidth="true" style="354"/>
    <col min="4612" max="4612" width="21.85546875" customWidth="true" style="354"/>
    <col min="4613" max="4613" width="13" customWidth="true" style="354"/>
    <col min="4614" max="4614" width="14" customWidth="true" style="354"/>
    <col min="4615" max="4615" width="14" customWidth="true" style="354"/>
    <col min="4616" max="4616" width="14" customWidth="true" style="354"/>
    <col min="4617" max="4617" width="17.140625" customWidth="true" style="354"/>
    <col min="4618" max="4618" width="17.7109375" customWidth="true" style="354"/>
    <col min="4619" max="4619" width="16.28515625" customWidth="true" style="354"/>
    <col min="4620" max="4620" width="14" customWidth="true" style="354"/>
    <col min="4621" max="4621" width="17" customWidth="true" style="354"/>
    <col min="4622" max="4622" width="14.42578125" customWidth="true" style="354"/>
    <col min="4623" max="4623" width="8.85546875" style="354"/>
    <col min="4624" max="4624" width="8.85546875" style="354"/>
    <col min="4625" max="4625" width="8.85546875" style="354"/>
    <col min="4626" max="4626" width="8.85546875" style="354"/>
    <col min="4627" max="4627" width="8.85546875" style="354"/>
    <col min="4628" max="4628" width="8.85546875" style="354"/>
    <col min="4629" max="4629" width="8.85546875" style="354"/>
    <col min="4630" max="4630" width="8.85546875" style="354"/>
    <col min="4631" max="4631" width="8.85546875" style="354"/>
    <col min="4632" max="4632" width="8.85546875" style="354"/>
    <col min="4633" max="4633" width="8.85546875" style="354"/>
    <col min="4634" max="4634" width="8.85546875" style="354"/>
    <col min="4635" max="4635" width="8.85546875" style="354"/>
    <col min="4636" max="4636" width="8.85546875" style="354"/>
    <col min="4637" max="4637" width="8.85546875" style="354"/>
    <col min="4638" max="4638" width="8.85546875" style="354"/>
    <col min="4639" max="4639" width="8.85546875" style="354"/>
    <col min="4640" max="4640" width="8.85546875" style="354"/>
    <col min="4641" max="4641" width="8.85546875" style="354"/>
    <col min="4642" max="4642" width="8.85546875" style="354"/>
    <col min="4643" max="4643" width="8.85546875" style="354"/>
    <col min="4644" max="4644" width="8.85546875" style="354"/>
    <col min="4645" max="4645" width="8.85546875" style="354"/>
    <col min="4646" max="4646" width="8.85546875" style="354"/>
    <col min="4647" max="4647" width="8.85546875" style="354"/>
    <col min="4648" max="4648" width="8.85546875" style="354"/>
    <col min="4649" max="4649" width="8.85546875" style="354"/>
    <col min="4650" max="4650" width="8.85546875" style="354"/>
    <col min="4651" max="4651" width="8.85546875" style="354"/>
    <col min="4652" max="4652" width="8.85546875" style="354"/>
    <col min="4653" max="4653" width="8.85546875" style="354"/>
    <col min="4654" max="4654" width="8.85546875" style="354"/>
    <col min="4655" max="4655" width="8.85546875" style="354"/>
    <col min="4656" max="4656" width="8.85546875" style="354"/>
    <col min="4657" max="4657" width="8.85546875" style="354"/>
    <col min="4658" max="4658" width="8.85546875" style="354"/>
    <col min="4659" max="4659" width="8.85546875" style="354"/>
    <col min="4660" max="4660" width="8.85546875" style="354"/>
    <col min="4661" max="4661" width="8.85546875" style="354"/>
    <col min="4662" max="4662" width="8.85546875" style="354"/>
    <col min="4663" max="4663" width="8.85546875" style="354"/>
    <col min="4664" max="4664" width="8.85546875" style="354"/>
    <col min="4665" max="4665" width="8.85546875" style="354"/>
    <col min="4666" max="4666" width="8.85546875" style="354"/>
    <col min="4667" max="4667" width="8.85546875" style="354"/>
    <col min="4668" max="4668" width="8.85546875" style="354"/>
    <col min="4669" max="4669" width="8.85546875" style="354"/>
    <col min="4670" max="4670" width="8.85546875" style="354"/>
    <col min="4671" max="4671" width="8.85546875" style="354"/>
    <col min="4672" max="4672" width="8.85546875" style="354"/>
    <col min="4673" max="4673" width="8.85546875" style="354"/>
    <col min="4674" max="4674" width="8.85546875" style="354"/>
    <col min="4675" max="4675" width="8.85546875" style="354"/>
    <col min="4676" max="4676" width="8.85546875" style="354"/>
    <col min="4677" max="4677" width="8.85546875" style="354"/>
    <col min="4678" max="4678" width="8.85546875" style="354"/>
    <col min="4679" max="4679" width="8.85546875" style="354"/>
    <col min="4680" max="4680" width="8.85546875" style="354"/>
    <col min="4681" max="4681" width="8.85546875" style="354"/>
    <col min="4682" max="4682" width="8.85546875" style="354"/>
    <col min="4683" max="4683" width="8.85546875" style="354"/>
    <col min="4684" max="4684" width="8.85546875" style="354"/>
    <col min="4685" max="4685" width="8.85546875" style="354"/>
    <col min="4686" max="4686" width="8.85546875" style="354"/>
    <col min="4687" max="4687" width="8.85546875" style="354"/>
    <col min="4688" max="4688" width="8.85546875" style="354"/>
    <col min="4689" max="4689" width="8.85546875" style="354"/>
    <col min="4690" max="4690" width="8.85546875" style="354"/>
    <col min="4691" max="4691" width="8.85546875" style="354"/>
    <col min="4692" max="4692" width="8.85546875" style="354"/>
    <col min="4693" max="4693" width="8.85546875" style="354"/>
    <col min="4694" max="4694" width="8.85546875" style="354"/>
    <col min="4695" max="4695" width="8.85546875" style="354"/>
    <col min="4696" max="4696" width="8.85546875" style="354"/>
    <col min="4697" max="4697" width="8.85546875" style="354"/>
    <col min="4698" max="4698" width="8.85546875" style="354"/>
    <col min="4699" max="4699" width="8.85546875" style="354"/>
    <col min="4700" max="4700" width="8.85546875" style="354"/>
    <col min="4701" max="4701" width="8.85546875" style="354"/>
    <col min="4702" max="4702" width="8.85546875" style="354"/>
    <col min="4703" max="4703" width="8.85546875" style="354"/>
    <col min="4704" max="4704" width="8.85546875" style="354"/>
    <col min="4705" max="4705" width="8.85546875" style="354"/>
    <col min="4706" max="4706" width="8.85546875" style="354"/>
    <col min="4707" max="4707" width="8.85546875" style="354"/>
    <col min="4708" max="4708" width="8.85546875" style="354"/>
    <col min="4709" max="4709" width="8.85546875" style="354"/>
    <col min="4710" max="4710" width="8.85546875" style="354"/>
    <col min="4711" max="4711" width="8.85546875" style="354"/>
    <col min="4712" max="4712" width="8.85546875" style="354"/>
    <col min="4713" max="4713" width="8.85546875" style="354"/>
    <col min="4714" max="4714" width="8.85546875" style="354"/>
    <col min="4715" max="4715" width="8.85546875" style="354"/>
    <col min="4716" max="4716" width="8.85546875" style="354"/>
    <col min="4717" max="4717" width="8.85546875" style="354"/>
    <col min="4718" max="4718" width="8.85546875" style="354"/>
    <col min="4719" max="4719" width="8.85546875" style="354"/>
    <col min="4720" max="4720" width="8.85546875" style="354"/>
    <col min="4721" max="4721" width="8.85546875" style="354"/>
    <col min="4722" max="4722" width="8.85546875" style="354"/>
    <col min="4723" max="4723" width="8.85546875" style="354"/>
    <col min="4724" max="4724" width="8.85546875" style="354"/>
    <col min="4725" max="4725" width="8.85546875" style="354"/>
    <col min="4726" max="4726" width="8.85546875" style="354"/>
    <col min="4727" max="4727" width="8.85546875" style="354"/>
    <col min="4728" max="4728" width="8.85546875" style="354"/>
    <col min="4729" max="4729" width="8.85546875" style="354"/>
    <col min="4730" max="4730" width="8.85546875" style="354"/>
    <col min="4731" max="4731" width="8.85546875" style="354"/>
    <col min="4732" max="4732" width="8.85546875" style="354"/>
    <col min="4733" max="4733" width="8.85546875" style="354"/>
    <col min="4734" max="4734" width="8.85546875" style="354"/>
    <col min="4735" max="4735" width="8.85546875" style="354"/>
    <col min="4736" max="4736" width="8.85546875" style="354"/>
    <col min="4737" max="4737" width="8.85546875" style="354"/>
    <col min="4738" max="4738" width="8.85546875" style="354"/>
    <col min="4739" max="4739" width="8.85546875" style="354"/>
    <col min="4740" max="4740" width="8.85546875" style="354"/>
    <col min="4741" max="4741" width="8.85546875" style="354"/>
    <col min="4742" max="4742" width="8.85546875" style="354"/>
    <col min="4743" max="4743" width="8.85546875" style="354"/>
    <col min="4744" max="4744" width="8.85546875" style="354"/>
    <col min="4745" max="4745" width="8.85546875" style="354"/>
    <col min="4746" max="4746" width="8.85546875" style="354"/>
    <col min="4747" max="4747" width="8.85546875" style="354"/>
    <col min="4748" max="4748" width="8.85546875" style="354"/>
    <col min="4749" max="4749" width="8.85546875" style="354"/>
    <col min="4750" max="4750" width="8.85546875" style="354"/>
    <col min="4751" max="4751" width="8.85546875" style="354"/>
    <col min="4752" max="4752" width="8.85546875" style="354"/>
    <col min="4753" max="4753" width="8.85546875" style="354"/>
    <col min="4754" max="4754" width="8.85546875" style="354"/>
    <col min="4755" max="4755" width="8.85546875" style="354"/>
    <col min="4756" max="4756" width="8.85546875" style="354"/>
    <col min="4757" max="4757" width="8.85546875" style="354"/>
    <col min="4758" max="4758" width="8.85546875" style="354"/>
    <col min="4759" max="4759" width="8.85546875" style="354"/>
    <col min="4760" max="4760" width="8.85546875" style="354"/>
    <col min="4761" max="4761" width="8.85546875" style="354"/>
    <col min="4762" max="4762" width="8.85546875" style="354"/>
    <col min="4763" max="4763" width="8.85546875" style="354"/>
    <col min="4764" max="4764" width="8.85546875" style="354"/>
    <col min="4765" max="4765" width="8.85546875" style="354"/>
    <col min="4766" max="4766" width="8.85546875" style="354"/>
    <col min="4767" max="4767" width="8.85546875" style="354"/>
    <col min="4768" max="4768" width="8.85546875" style="354"/>
    <col min="4769" max="4769" width="8.85546875" style="354"/>
    <col min="4770" max="4770" width="8.85546875" style="354"/>
    <col min="4771" max="4771" width="8.85546875" style="354"/>
    <col min="4772" max="4772" width="8.85546875" style="354"/>
    <col min="4773" max="4773" width="8.85546875" style="354"/>
    <col min="4774" max="4774" width="8.85546875" style="354"/>
    <col min="4775" max="4775" width="8.85546875" style="354"/>
    <col min="4776" max="4776" width="8.85546875" style="354"/>
    <col min="4777" max="4777" width="8.85546875" style="354"/>
    <col min="4778" max="4778" width="8.85546875" style="354"/>
    <col min="4779" max="4779" width="8.85546875" style="354"/>
    <col min="4780" max="4780" width="8.85546875" style="354"/>
    <col min="4781" max="4781" width="8.85546875" style="354"/>
    <col min="4782" max="4782" width="8.85546875" style="354"/>
    <col min="4783" max="4783" width="8.85546875" style="354"/>
    <col min="4784" max="4784" width="8.85546875" style="354"/>
    <col min="4785" max="4785" width="8.85546875" style="354"/>
    <col min="4786" max="4786" width="8.85546875" style="354"/>
    <col min="4787" max="4787" width="8.85546875" style="354"/>
    <col min="4788" max="4788" width="8.85546875" style="354"/>
    <col min="4789" max="4789" width="8.85546875" style="354"/>
    <col min="4790" max="4790" width="8.85546875" style="354"/>
    <col min="4791" max="4791" width="8.85546875" style="354"/>
    <col min="4792" max="4792" width="8.85546875" style="354"/>
    <col min="4793" max="4793" width="8.85546875" style="354"/>
    <col min="4794" max="4794" width="8.85546875" style="354"/>
    <col min="4795" max="4795" width="8.85546875" style="354"/>
    <col min="4796" max="4796" width="8.85546875" style="354"/>
    <col min="4797" max="4797" width="8.85546875" style="354"/>
    <col min="4798" max="4798" width="8.85546875" style="354"/>
    <col min="4799" max="4799" width="8.85546875" style="354"/>
    <col min="4800" max="4800" width="8.85546875" style="354"/>
    <col min="4801" max="4801" width="8.85546875" style="354"/>
    <col min="4802" max="4802" width="8.85546875" style="354"/>
    <col min="4803" max="4803" width="8.85546875" style="354"/>
    <col min="4804" max="4804" width="8.85546875" style="354"/>
    <col min="4805" max="4805" width="8.85546875" style="354"/>
    <col min="4806" max="4806" width="8.85546875" style="354"/>
    <col min="4807" max="4807" width="8.85546875" style="354"/>
    <col min="4808" max="4808" width="8.85546875" style="354"/>
    <col min="4809" max="4809" width="8.85546875" style="354"/>
    <col min="4810" max="4810" width="8.85546875" style="354"/>
    <col min="4811" max="4811" width="8.85546875" style="354"/>
    <col min="4812" max="4812" width="8.85546875" style="354"/>
    <col min="4813" max="4813" width="8.85546875" style="354"/>
    <col min="4814" max="4814" width="8.85546875" style="354"/>
    <col min="4815" max="4815" width="8.85546875" style="354"/>
    <col min="4816" max="4816" width="8.85546875" style="354"/>
    <col min="4817" max="4817" width="8.85546875" style="354"/>
    <col min="4818" max="4818" width="8.85546875" style="354"/>
    <col min="4819" max="4819" width="8.85546875" style="354"/>
    <col min="4820" max="4820" width="8.85546875" style="354"/>
    <col min="4821" max="4821" width="8.85546875" style="354"/>
    <col min="4822" max="4822" width="8.85546875" style="354"/>
    <col min="4823" max="4823" width="8.85546875" style="354"/>
    <col min="4824" max="4824" width="8.85546875" style="354"/>
    <col min="4825" max="4825" width="8.85546875" style="354"/>
    <col min="4826" max="4826" width="8.85546875" style="354"/>
    <col min="4827" max="4827" width="8.85546875" style="354"/>
    <col min="4828" max="4828" width="8.85546875" style="354"/>
    <col min="4829" max="4829" width="8.85546875" style="354"/>
    <col min="4830" max="4830" width="8.85546875" style="354"/>
    <col min="4831" max="4831" width="8.85546875" style="354"/>
    <col min="4832" max="4832" width="8.85546875" style="354"/>
    <col min="4833" max="4833" width="8.85546875" style="354"/>
    <col min="4834" max="4834" width="8.85546875" style="354"/>
    <col min="4835" max="4835" width="8.85546875" style="354"/>
    <col min="4836" max="4836" width="8.85546875" style="354"/>
    <col min="4837" max="4837" width="8.85546875" style="354"/>
    <col min="4838" max="4838" width="8.85546875" style="354"/>
    <col min="4839" max="4839" width="8.85546875" style="354"/>
    <col min="4840" max="4840" width="8.85546875" style="354"/>
    <col min="4841" max="4841" width="8.85546875" style="354"/>
    <col min="4842" max="4842" width="8.85546875" style="354"/>
    <col min="4843" max="4843" width="8.85546875" style="354"/>
    <col min="4844" max="4844" width="8.85546875" style="354"/>
    <col min="4845" max="4845" width="8.85546875" style="354"/>
    <col min="4846" max="4846" width="8.85546875" style="354"/>
    <col min="4847" max="4847" width="8.85546875" style="354"/>
    <col min="4848" max="4848" width="8.85546875" style="354"/>
    <col min="4849" max="4849" width="8.85546875" style="354"/>
    <col min="4850" max="4850" width="8.85546875" style="354"/>
    <col min="4851" max="4851" width="8.85546875" style="354"/>
    <col min="4852" max="4852" width="8.85546875" style="354"/>
    <col min="4853" max="4853" width="8.85546875" style="354"/>
    <col min="4854" max="4854" width="8.85546875" style="354"/>
    <col min="4855" max="4855" width="8.85546875" style="354"/>
    <col min="4856" max="4856" width="8.85546875" style="354"/>
    <col min="4857" max="4857" width="8.85546875" style="354"/>
    <col min="4858" max="4858" width="8.85546875" style="354"/>
    <col min="4859" max="4859" width="8.85546875" style="354"/>
    <col min="4860" max="4860" width="8.85546875" style="354"/>
    <col min="4861" max="4861" width="8.85546875" style="354"/>
    <col min="4862" max="4862" width="8.85546875" style="354"/>
    <col min="4863" max="4863" width="8.85546875" style="354"/>
    <col min="4864" max="4864" width="8.85546875" style="354"/>
    <col min="4865" max="4865" width="8.85546875" style="354"/>
    <col min="4866" max="4866" width="8.85546875" style="354"/>
    <col min="4867" max="4867" width="9.7109375" customWidth="true" style="354"/>
    <col min="4868" max="4868" width="21.85546875" customWidth="true" style="354"/>
    <col min="4869" max="4869" width="13" customWidth="true" style="354"/>
    <col min="4870" max="4870" width="14" customWidth="true" style="354"/>
    <col min="4871" max="4871" width="14" customWidth="true" style="354"/>
    <col min="4872" max="4872" width="14" customWidth="true" style="354"/>
    <col min="4873" max="4873" width="17.140625" customWidth="true" style="354"/>
    <col min="4874" max="4874" width="17.7109375" customWidth="true" style="354"/>
    <col min="4875" max="4875" width="16.28515625" customWidth="true" style="354"/>
    <col min="4876" max="4876" width="14" customWidth="true" style="354"/>
    <col min="4877" max="4877" width="17" customWidth="true" style="354"/>
    <col min="4878" max="4878" width="14.42578125" customWidth="true" style="354"/>
    <col min="4879" max="4879" width="8.85546875" style="354"/>
    <col min="4880" max="4880" width="8.85546875" style="354"/>
    <col min="4881" max="4881" width="8.85546875" style="354"/>
    <col min="4882" max="4882" width="8.85546875" style="354"/>
    <col min="4883" max="4883" width="8.85546875" style="354"/>
    <col min="4884" max="4884" width="8.85546875" style="354"/>
    <col min="4885" max="4885" width="8.85546875" style="354"/>
    <col min="4886" max="4886" width="8.85546875" style="354"/>
    <col min="4887" max="4887" width="8.85546875" style="354"/>
    <col min="4888" max="4888" width="8.85546875" style="354"/>
    <col min="4889" max="4889" width="8.85546875" style="354"/>
    <col min="4890" max="4890" width="8.85546875" style="354"/>
    <col min="4891" max="4891" width="8.85546875" style="354"/>
    <col min="4892" max="4892" width="8.85546875" style="354"/>
    <col min="4893" max="4893" width="8.85546875" style="354"/>
    <col min="4894" max="4894" width="8.85546875" style="354"/>
    <col min="4895" max="4895" width="8.85546875" style="354"/>
    <col min="4896" max="4896" width="8.85546875" style="354"/>
    <col min="4897" max="4897" width="8.85546875" style="354"/>
    <col min="4898" max="4898" width="8.85546875" style="354"/>
    <col min="4899" max="4899" width="8.85546875" style="354"/>
    <col min="4900" max="4900" width="8.85546875" style="354"/>
    <col min="4901" max="4901" width="8.85546875" style="354"/>
    <col min="4902" max="4902" width="8.85546875" style="354"/>
    <col min="4903" max="4903" width="8.85546875" style="354"/>
    <col min="4904" max="4904" width="8.85546875" style="354"/>
    <col min="4905" max="4905" width="8.85546875" style="354"/>
    <col min="4906" max="4906" width="8.85546875" style="354"/>
    <col min="4907" max="4907" width="8.85546875" style="354"/>
    <col min="4908" max="4908" width="8.85546875" style="354"/>
    <col min="4909" max="4909" width="8.85546875" style="354"/>
    <col min="4910" max="4910" width="8.85546875" style="354"/>
    <col min="4911" max="4911" width="8.85546875" style="354"/>
    <col min="4912" max="4912" width="8.85546875" style="354"/>
    <col min="4913" max="4913" width="8.85546875" style="354"/>
    <col min="4914" max="4914" width="8.85546875" style="354"/>
    <col min="4915" max="4915" width="8.85546875" style="354"/>
    <col min="4916" max="4916" width="8.85546875" style="354"/>
    <col min="4917" max="4917" width="8.85546875" style="354"/>
    <col min="4918" max="4918" width="8.85546875" style="354"/>
    <col min="4919" max="4919" width="8.85546875" style="354"/>
    <col min="4920" max="4920" width="8.85546875" style="354"/>
    <col min="4921" max="4921" width="8.85546875" style="354"/>
    <col min="4922" max="4922" width="8.85546875" style="354"/>
    <col min="4923" max="4923" width="8.85546875" style="354"/>
    <col min="4924" max="4924" width="8.85546875" style="354"/>
    <col min="4925" max="4925" width="8.85546875" style="354"/>
    <col min="4926" max="4926" width="8.85546875" style="354"/>
    <col min="4927" max="4927" width="8.85546875" style="354"/>
    <col min="4928" max="4928" width="8.85546875" style="354"/>
    <col min="4929" max="4929" width="8.85546875" style="354"/>
    <col min="4930" max="4930" width="8.85546875" style="354"/>
    <col min="4931" max="4931" width="8.85546875" style="354"/>
    <col min="4932" max="4932" width="8.85546875" style="354"/>
    <col min="4933" max="4933" width="8.85546875" style="354"/>
    <col min="4934" max="4934" width="8.85546875" style="354"/>
    <col min="4935" max="4935" width="8.85546875" style="354"/>
    <col min="4936" max="4936" width="8.85546875" style="354"/>
    <col min="4937" max="4937" width="8.85546875" style="354"/>
    <col min="4938" max="4938" width="8.85546875" style="354"/>
    <col min="4939" max="4939" width="8.85546875" style="354"/>
    <col min="4940" max="4940" width="8.85546875" style="354"/>
    <col min="4941" max="4941" width="8.85546875" style="354"/>
    <col min="4942" max="4942" width="8.85546875" style="354"/>
    <col min="4943" max="4943" width="8.85546875" style="354"/>
    <col min="4944" max="4944" width="8.85546875" style="354"/>
    <col min="4945" max="4945" width="8.85546875" style="354"/>
    <col min="4946" max="4946" width="8.85546875" style="354"/>
    <col min="4947" max="4947" width="8.85546875" style="354"/>
    <col min="4948" max="4948" width="8.85546875" style="354"/>
    <col min="4949" max="4949" width="8.85546875" style="354"/>
    <col min="4950" max="4950" width="8.85546875" style="354"/>
    <col min="4951" max="4951" width="8.85546875" style="354"/>
    <col min="4952" max="4952" width="8.85546875" style="354"/>
    <col min="4953" max="4953" width="8.85546875" style="354"/>
    <col min="4954" max="4954" width="8.85546875" style="354"/>
    <col min="4955" max="4955" width="8.85546875" style="354"/>
    <col min="4956" max="4956" width="8.85546875" style="354"/>
    <col min="4957" max="4957" width="8.85546875" style="354"/>
    <col min="4958" max="4958" width="8.85546875" style="354"/>
    <col min="4959" max="4959" width="8.85546875" style="354"/>
    <col min="4960" max="4960" width="8.85546875" style="354"/>
    <col min="4961" max="4961" width="8.85546875" style="354"/>
    <col min="4962" max="4962" width="8.85546875" style="354"/>
    <col min="4963" max="4963" width="8.85546875" style="354"/>
    <col min="4964" max="4964" width="8.85546875" style="354"/>
    <col min="4965" max="4965" width="8.85546875" style="354"/>
    <col min="4966" max="4966" width="8.85546875" style="354"/>
    <col min="4967" max="4967" width="8.85546875" style="354"/>
    <col min="4968" max="4968" width="8.85546875" style="354"/>
    <col min="4969" max="4969" width="8.85546875" style="354"/>
    <col min="4970" max="4970" width="8.85546875" style="354"/>
    <col min="4971" max="4971" width="8.85546875" style="354"/>
    <col min="4972" max="4972" width="8.85546875" style="354"/>
    <col min="4973" max="4973" width="8.85546875" style="354"/>
    <col min="4974" max="4974" width="8.85546875" style="354"/>
    <col min="4975" max="4975" width="8.85546875" style="354"/>
    <col min="4976" max="4976" width="8.85546875" style="354"/>
    <col min="4977" max="4977" width="8.85546875" style="354"/>
    <col min="4978" max="4978" width="8.85546875" style="354"/>
    <col min="4979" max="4979" width="8.85546875" style="354"/>
    <col min="4980" max="4980" width="8.85546875" style="354"/>
    <col min="4981" max="4981" width="8.85546875" style="354"/>
    <col min="4982" max="4982" width="8.85546875" style="354"/>
    <col min="4983" max="4983" width="8.85546875" style="354"/>
    <col min="4984" max="4984" width="8.85546875" style="354"/>
    <col min="4985" max="4985" width="8.85546875" style="354"/>
    <col min="4986" max="4986" width="8.85546875" style="354"/>
    <col min="4987" max="4987" width="8.85546875" style="354"/>
    <col min="4988" max="4988" width="8.85546875" style="354"/>
    <col min="4989" max="4989" width="8.85546875" style="354"/>
    <col min="4990" max="4990" width="8.85546875" style="354"/>
    <col min="4991" max="4991" width="8.85546875" style="354"/>
    <col min="4992" max="4992" width="8.85546875" style="354"/>
    <col min="4993" max="4993" width="8.85546875" style="354"/>
    <col min="4994" max="4994" width="8.85546875" style="354"/>
    <col min="4995" max="4995" width="8.85546875" style="354"/>
    <col min="4996" max="4996" width="8.85546875" style="354"/>
    <col min="4997" max="4997" width="8.85546875" style="354"/>
    <col min="4998" max="4998" width="8.85546875" style="354"/>
    <col min="4999" max="4999" width="8.85546875" style="354"/>
    <col min="5000" max="5000" width="8.85546875" style="354"/>
    <col min="5001" max="5001" width="8.85546875" style="354"/>
    <col min="5002" max="5002" width="8.85546875" style="354"/>
    <col min="5003" max="5003" width="8.85546875" style="354"/>
    <col min="5004" max="5004" width="8.85546875" style="354"/>
    <col min="5005" max="5005" width="8.85546875" style="354"/>
    <col min="5006" max="5006" width="8.85546875" style="354"/>
    <col min="5007" max="5007" width="8.85546875" style="354"/>
    <col min="5008" max="5008" width="8.85546875" style="354"/>
    <col min="5009" max="5009" width="8.85546875" style="354"/>
    <col min="5010" max="5010" width="8.85546875" style="354"/>
    <col min="5011" max="5011" width="8.85546875" style="354"/>
    <col min="5012" max="5012" width="8.85546875" style="354"/>
    <col min="5013" max="5013" width="8.85546875" style="354"/>
    <col min="5014" max="5014" width="8.85546875" style="354"/>
    <col min="5015" max="5015" width="8.85546875" style="354"/>
    <col min="5016" max="5016" width="8.85546875" style="354"/>
    <col min="5017" max="5017" width="8.85546875" style="354"/>
    <col min="5018" max="5018" width="8.85546875" style="354"/>
    <col min="5019" max="5019" width="8.85546875" style="354"/>
    <col min="5020" max="5020" width="8.85546875" style="354"/>
    <col min="5021" max="5021" width="8.85546875" style="354"/>
    <col min="5022" max="5022" width="8.85546875" style="354"/>
    <col min="5023" max="5023" width="8.85546875" style="354"/>
    <col min="5024" max="5024" width="8.85546875" style="354"/>
    <col min="5025" max="5025" width="8.85546875" style="354"/>
    <col min="5026" max="5026" width="8.85546875" style="354"/>
    <col min="5027" max="5027" width="8.85546875" style="354"/>
    <col min="5028" max="5028" width="8.85546875" style="354"/>
    <col min="5029" max="5029" width="8.85546875" style="354"/>
    <col min="5030" max="5030" width="8.85546875" style="354"/>
    <col min="5031" max="5031" width="8.85546875" style="354"/>
    <col min="5032" max="5032" width="8.85546875" style="354"/>
    <col min="5033" max="5033" width="8.85546875" style="354"/>
    <col min="5034" max="5034" width="8.85546875" style="354"/>
    <col min="5035" max="5035" width="8.85546875" style="354"/>
    <col min="5036" max="5036" width="8.85546875" style="354"/>
    <col min="5037" max="5037" width="8.85546875" style="354"/>
    <col min="5038" max="5038" width="8.85546875" style="354"/>
    <col min="5039" max="5039" width="8.85546875" style="354"/>
    <col min="5040" max="5040" width="8.85546875" style="354"/>
    <col min="5041" max="5041" width="8.85546875" style="354"/>
    <col min="5042" max="5042" width="8.85546875" style="354"/>
    <col min="5043" max="5043" width="8.85546875" style="354"/>
    <col min="5044" max="5044" width="8.85546875" style="354"/>
    <col min="5045" max="5045" width="8.85546875" style="354"/>
    <col min="5046" max="5046" width="8.85546875" style="354"/>
    <col min="5047" max="5047" width="8.85546875" style="354"/>
    <col min="5048" max="5048" width="8.85546875" style="354"/>
    <col min="5049" max="5049" width="8.85546875" style="354"/>
    <col min="5050" max="5050" width="8.85546875" style="354"/>
    <col min="5051" max="5051" width="8.85546875" style="354"/>
    <col min="5052" max="5052" width="8.85546875" style="354"/>
    <col min="5053" max="5053" width="8.85546875" style="354"/>
    <col min="5054" max="5054" width="8.85546875" style="354"/>
    <col min="5055" max="5055" width="8.85546875" style="354"/>
    <col min="5056" max="5056" width="8.85546875" style="354"/>
    <col min="5057" max="5057" width="8.85546875" style="354"/>
    <col min="5058" max="5058" width="8.85546875" style="354"/>
    <col min="5059" max="5059" width="8.85546875" style="354"/>
    <col min="5060" max="5060" width="8.85546875" style="354"/>
    <col min="5061" max="5061" width="8.85546875" style="354"/>
    <col min="5062" max="5062" width="8.85546875" style="354"/>
    <col min="5063" max="5063" width="8.85546875" style="354"/>
    <col min="5064" max="5064" width="8.85546875" style="354"/>
    <col min="5065" max="5065" width="8.85546875" style="354"/>
    <col min="5066" max="5066" width="8.85546875" style="354"/>
    <col min="5067" max="5067" width="8.85546875" style="354"/>
    <col min="5068" max="5068" width="8.85546875" style="354"/>
    <col min="5069" max="5069" width="8.85546875" style="354"/>
    <col min="5070" max="5070" width="8.85546875" style="354"/>
    <col min="5071" max="5071" width="8.85546875" style="354"/>
    <col min="5072" max="5072" width="8.85546875" style="354"/>
    <col min="5073" max="5073" width="8.85546875" style="354"/>
    <col min="5074" max="5074" width="8.85546875" style="354"/>
    <col min="5075" max="5075" width="8.85546875" style="354"/>
    <col min="5076" max="5076" width="8.85546875" style="354"/>
    <col min="5077" max="5077" width="8.85546875" style="354"/>
    <col min="5078" max="5078" width="8.85546875" style="354"/>
    <col min="5079" max="5079" width="8.85546875" style="354"/>
    <col min="5080" max="5080" width="8.85546875" style="354"/>
    <col min="5081" max="5081" width="8.85546875" style="354"/>
    <col min="5082" max="5082" width="8.85546875" style="354"/>
    <col min="5083" max="5083" width="8.85546875" style="354"/>
    <col min="5084" max="5084" width="8.85546875" style="354"/>
    <col min="5085" max="5085" width="8.85546875" style="354"/>
    <col min="5086" max="5086" width="8.85546875" style="354"/>
    <col min="5087" max="5087" width="8.85546875" style="354"/>
    <col min="5088" max="5088" width="8.85546875" style="354"/>
    <col min="5089" max="5089" width="8.85546875" style="354"/>
    <col min="5090" max="5090" width="8.85546875" style="354"/>
    <col min="5091" max="5091" width="8.85546875" style="354"/>
    <col min="5092" max="5092" width="8.85546875" style="354"/>
    <col min="5093" max="5093" width="8.85546875" style="354"/>
    <col min="5094" max="5094" width="8.85546875" style="354"/>
    <col min="5095" max="5095" width="8.85546875" style="354"/>
    <col min="5096" max="5096" width="8.85546875" style="354"/>
    <col min="5097" max="5097" width="8.85546875" style="354"/>
    <col min="5098" max="5098" width="8.85546875" style="354"/>
    <col min="5099" max="5099" width="8.85546875" style="354"/>
    <col min="5100" max="5100" width="8.85546875" style="354"/>
    <col min="5101" max="5101" width="8.85546875" style="354"/>
    <col min="5102" max="5102" width="8.85546875" style="354"/>
    <col min="5103" max="5103" width="8.85546875" style="354"/>
    <col min="5104" max="5104" width="8.85546875" style="354"/>
    <col min="5105" max="5105" width="8.85546875" style="354"/>
    <col min="5106" max="5106" width="8.85546875" style="354"/>
    <col min="5107" max="5107" width="8.85546875" style="354"/>
    <col min="5108" max="5108" width="8.85546875" style="354"/>
    <col min="5109" max="5109" width="8.85546875" style="354"/>
    <col min="5110" max="5110" width="8.85546875" style="354"/>
    <col min="5111" max="5111" width="8.85546875" style="354"/>
    <col min="5112" max="5112" width="8.85546875" style="354"/>
    <col min="5113" max="5113" width="8.85546875" style="354"/>
    <col min="5114" max="5114" width="8.85546875" style="354"/>
    <col min="5115" max="5115" width="8.85546875" style="354"/>
    <col min="5116" max="5116" width="8.85546875" style="354"/>
    <col min="5117" max="5117" width="8.85546875" style="354"/>
    <col min="5118" max="5118" width="8.85546875" style="354"/>
    <col min="5119" max="5119" width="8.85546875" style="354"/>
    <col min="5120" max="5120" width="8.85546875" style="354"/>
    <col min="5121" max="5121" width="8.85546875" style="354"/>
    <col min="5122" max="5122" width="8.85546875" style="354"/>
    <col min="5123" max="5123" width="9.7109375" customWidth="true" style="354"/>
    <col min="5124" max="5124" width="21.85546875" customWidth="true" style="354"/>
    <col min="5125" max="5125" width="13" customWidth="true" style="354"/>
    <col min="5126" max="5126" width="14" customWidth="true" style="354"/>
    <col min="5127" max="5127" width="14" customWidth="true" style="354"/>
    <col min="5128" max="5128" width="14" customWidth="true" style="354"/>
    <col min="5129" max="5129" width="17.140625" customWidth="true" style="354"/>
    <col min="5130" max="5130" width="17.7109375" customWidth="true" style="354"/>
    <col min="5131" max="5131" width="16.28515625" customWidth="true" style="354"/>
    <col min="5132" max="5132" width="14" customWidth="true" style="354"/>
    <col min="5133" max="5133" width="17" customWidth="true" style="354"/>
    <col min="5134" max="5134" width="14.42578125" customWidth="true" style="354"/>
    <col min="5135" max="5135" width="8.85546875" style="354"/>
    <col min="5136" max="5136" width="8.85546875" style="354"/>
    <col min="5137" max="5137" width="8.85546875" style="354"/>
    <col min="5138" max="5138" width="8.85546875" style="354"/>
    <col min="5139" max="5139" width="8.85546875" style="354"/>
    <col min="5140" max="5140" width="8.85546875" style="354"/>
    <col min="5141" max="5141" width="8.85546875" style="354"/>
    <col min="5142" max="5142" width="8.85546875" style="354"/>
    <col min="5143" max="5143" width="8.85546875" style="354"/>
    <col min="5144" max="5144" width="8.85546875" style="354"/>
    <col min="5145" max="5145" width="8.85546875" style="354"/>
    <col min="5146" max="5146" width="8.85546875" style="354"/>
    <col min="5147" max="5147" width="8.85546875" style="354"/>
    <col min="5148" max="5148" width="8.85546875" style="354"/>
    <col min="5149" max="5149" width="8.85546875" style="354"/>
    <col min="5150" max="5150" width="8.85546875" style="354"/>
    <col min="5151" max="5151" width="8.85546875" style="354"/>
    <col min="5152" max="5152" width="8.85546875" style="354"/>
    <col min="5153" max="5153" width="8.85546875" style="354"/>
    <col min="5154" max="5154" width="8.85546875" style="354"/>
    <col min="5155" max="5155" width="8.85546875" style="354"/>
    <col min="5156" max="5156" width="8.85546875" style="354"/>
    <col min="5157" max="5157" width="8.85546875" style="354"/>
    <col min="5158" max="5158" width="8.85546875" style="354"/>
    <col min="5159" max="5159" width="8.85546875" style="354"/>
    <col min="5160" max="5160" width="8.85546875" style="354"/>
    <col min="5161" max="5161" width="8.85546875" style="354"/>
    <col min="5162" max="5162" width="8.85546875" style="354"/>
    <col min="5163" max="5163" width="8.85546875" style="354"/>
    <col min="5164" max="5164" width="8.85546875" style="354"/>
    <col min="5165" max="5165" width="8.85546875" style="354"/>
    <col min="5166" max="5166" width="8.85546875" style="354"/>
    <col min="5167" max="5167" width="8.85546875" style="354"/>
    <col min="5168" max="5168" width="8.85546875" style="354"/>
    <col min="5169" max="5169" width="8.85546875" style="354"/>
    <col min="5170" max="5170" width="8.85546875" style="354"/>
    <col min="5171" max="5171" width="8.85546875" style="354"/>
    <col min="5172" max="5172" width="8.85546875" style="354"/>
    <col min="5173" max="5173" width="8.85546875" style="354"/>
    <col min="5174" max="5174" width="8.85546875" style="354"/>
    <col min="5175" max="5175" width="8.85546875" style="354"/>
    <col min="5176" max="5176" width="8.85546875" style="354"/>
    <col min="5177" max="5177" width="8.85546875" style="354"/>
    <col min="5178" max="5178" width="8.85546875" style="354"/>
    <col min="5179" max="5179" width="8.85546875" style="354"/>
    <col min="5180" max="5180" width="8.85546875" style="354"/>
    <col min="5181" max="5181" width="8.85546875" style="354"/>
    <col min="5182" max="5182" width="8.85546875" style="354"/>
    <col min="5183" max="5183" width="8.85546875" style="354"/>
    <col min="5184" max="5184" width="8.85546875" style="354"/>
    <col min="5185" max="5185" width="8.85546875" style="354"/>
    <col min="5186" max="5186" width="8.85546875" style="354"/>
    <col min="5187" max="5187" width="8.85546875" style="354"/>
    <col min="5188" max="5188" width="8.85546875" style="354"/>
    <col min="5189" max="5189" width="8.85546875" style="354"/>
    <col min="5190" max="5190" width="8.85546875" style="354"/>
    <col min="5191" max="5191" width="8.85546875" style="354"/>
    <col min="5192" max="5192" width="8.85546875" style="354"/>
    <col min="5193" max="5193" width="8.85546875" style="354"/>
    <col min="5194" max="5194" width="8.85546875" style="354"/>
    <col min="5195" max="5195" width="8.85546875" style="354"/>
    <col min="5196" max="5196" width="8.85546875" style="354"/>
    <col min="5197" max="5197" width="8.85546875" style="354"/>
    <col min="5198" max="5198" width="8.85546875" style="354"/>
    <col min="5199" max="5199" width="8.85546875" style="354"/>
    <col min="5200" max="5200" width="8.85546875" style="354"/>
    <col min="5201" max="5201" width="8.85546875" style="354"/>
    <col min="5202" max="5202" width="8.85546875" style="354"/>
    <col min="5203" max="5203" width="8.85546875" style="354"/>
    <col min="5204" max="5204" width="8.85546875" style="354"/>
    <col min="5205" max="5205" width="8.85546875" style="354"/>
    <col min="5206" max="5206" width="8.85546875" style="354"/>
    <col min="5207" max="5207" width="8.85546875" style="354"/>
    <col min="5208" max="5208" width="8.85546875" style="354"/>
    <col min="5209" max="5209" width="8.85546875" style="354"/>
    <col min="5210" max="5210" width="8.85546875" style="354"/>
    <col min="5211" max="5211" width="8.85546875" style="354"/>
    <col min="5212" max="5212" width="8.85546875" style="354"/>
    <col min="5213" max="5213" width="8.85546875" style="354"/>
    <col min="5214" max="5214" width="8.85546875" style="354"/>
    <col min="5215" max="5215" width="8.85546875" style="354"/>
    <col min="5216" max="5216" width="8.85546875" style="354"/>
    <col min="5217" max="5217" width="8.85546875" style="354"/>
    <col min="5218" max="5218" width="8.85546875" style="354"/>
    <col min="5219" max="5219" width="8.85546875" style="354"/>
    <col min="5220" max="5220" width="8.85546875" style="354"/>
    <col min="5221" max="5221" width="8.85546875" style="354"/>
    <col min="5222" max="5222" width="8.85546875" style="354"/>
    <col min="5223" max="5223" width="8.85546875" style="354"/>
    <col min="5224" max="5224" width="8.85546875" style="354"/>
    <col min="5225" max="5225" width="8.85546875" style="354"/>
    <col min="5226" max="5226" width="8.85546875" style="354"/>
    <col min="5227" max="5227" width="8.85546875" style="354"/>
    <col min="5228" max="5228" width="8.85546875" style="354"/>
    <col min="5229" max="5229" width="8.85546875" style="354"/>
    <col min="5230" max="5230" width="8.85546875" style="354"/>
    <col min="5231" max="5231" width="8.85546875" style="354"/>
    <col min="5232" max="5232" width="8.85546875" style="354"/>
    <col min="5233" max="5233" width="8.85546875" style="354"/>
    <col min="5234" max="5234" width="8.85546875" style="354"/>
    <col min="5235" max="5235" width="8.85546875" style="354"/>
    <col min="5236" max="5236" width="8.85546875" style="354"/>
    <col min="5237" max="5237" width="8.85546875" style="354"/>
    <col min="5238" max="5238" width="8.85546875" style="354"/>
    <col min="5239" max="5239" width="8.85546875" style="354"/>
    <col min="5240" max="5240" width="8.85546875" style="354"/>
    <col min="5241" max="5241" width="8.85546875" style="354"/>
    <col min="5242" max="5242" width="8.85546875" style="354"/>
    <col min="5243" max="5243" width="8.85546875" style="354"/>
    <col min="5244" max="5244" width="8.85546875" style="354"/>
    <col min="5245" max="5245" width="8.85546875" style="354"/>
    <col min="5246" max="5246" width="8.85546875" style="354"/>
    <col min="5247" max="5247" width="8.85546875" style="354"/>
    <col min="5248" max="5248" width="8.85546875" style="354"/>
    <col min="5249" max="5249" width="8.85546875" style="354"/>
    <col min="5250" max="5250" width="8.85546875" style="354"/>
    <col min="5251" max="5251" width="8.85546875" style="354"/>
    <col min="5252" max="5252" width="8.85546875" style="354"/>
    <col min="5253" max="5253" width="8.85546875" style="354"/>
    <col min="5254" max="5254" width="8.85546875" style="354"/>
    <col min="5255" max="5255" width="8.85546875" style="354"/>
    <col min="5256" max="5256" width="8.85546875" style="354"/>
    <col min="5257" max="5257" width="8.85546875" style="354"/>
    <col min="5258" max="5258" width="8.85546875" style="354"/>
    <col min="5259" max="5259" width="8.85546875" style="354"/>
    <col min="5260" max="5260" width="8.85546875" style="354"/>
    <col min="5261" max="5261" width="8.85546875" style="354"/>
    <col min="5262" max="5262" width="8.85546875" style="354"/>
    <col min="5263" max="5263" width="8.85546875" style="354"/>
    <col min="5264" max="5264" width="8.85546875" style="354"/>
    <col min="5265" max="5265" width="8.85546875" style="354"/>
    <col min="5266" max="5266" width="8.85546875" style="354"/>
    <col min="5267" max="5267" width="8.85546875" style="354"/>
    <col min="5268" max="5268" width="8.85546875" style="354"/>
    <col min="5269" max="5269" width="8.85546875" style="354"/>
    <col min="5270" max="5270" width="8.85546875" style="354"/>
    <col min="5271" max="5271" width="8.85546875" style="354"/>
    <col min="5272" max="5272" width="8.85546875" style="354"/>
    <col min="5273" max="5273" width="8.85546875" style="354"/>
    <col min="5274" max="5274" width="8.85546875" style="354"/>
    <col min="5275" max="5275" width="8.85546875" style="354"/>
    <col min="5276" max="5276" width="8.85546875" style="354"/>
    <col min="5277" max="5277" width="8.85546875" style="354"/>
    <col min="5278" max="5278" width="8.85546875" style="354"/>
    <col min="5279" max="5279" width="8.85546875" style="354"/>
    <col min="5280" max="5280" width="8.85546875" style="354"/>
    <col min="5281" max="5281" width="8.85546875" style="354"/>
    <col min="5282" max="5282" width="8.85546875" style="354"/>
    <col min="5283" max="5283" width="8.85546875" style="354"/>
    <col min="5284" max="5284" width="8.85546875" style="354"/>
    <col min="5285" max="5285" width="8.85546875" style="354"/>
    <col min="5286" max="5286" width="8.85546875" style="354"/>
    <col min="5287" max="5287" width="8.85546875" style="354"/>
    <col min="5288" max="5288" width="8.85546875" style="354"/>
    <col min="5289" max="5289" width="8.85546875" style="354"/>
    <col min="5290" max="5290" width="8.85546875" style="354"/>
    <col min="5291" max="5291" width="8.85546875" style="354"/>
    <col min="5292" max="5292" width="8.85546875" style="354"/>
    <col min="5293" max="5293" width="8.85546875" style="354"/>
    <col min="5294" max="5294" width="8.85546875" style="354"/>
    <col min="5295" max="5295" width="8.85546875" style="354"/>
    <col min="5296" max="5296" width="8.85546875" style="354"/>
    <col min="5297" max="5297" width="8.85546875" style="354"/>
    <col min="5298" max="5298" width="8.85546875" style="354"/>
    <col min="5299" max="5299" width="8.85546875" style="354"/>
    <col min="5300" max="5300" width="8.85546875" style="354"/>
    <col min="5301" max="5301" width="8.85546875" style="354"/>
    <col min="5302" max="5302" width="8.85546875" style="354"/>
    <col min="5303" max="5303" width="8.85546875" style="354"/>
    <col min="5304" max="5304" width="8.85546875" style="354"/>
    <col min="5305" max="5305" width="8.85546875" style="354"/>
    <col min="5306" max="5306" width="8.85546875" style="354"/>
    <col min="5307" max="5307" width="8.85546875" style="354"/>
    <col min="5308" max="5308" width="8.85546875" style="354"/>
    <col min="5309" max="5309" width="8.85546875" style="354"/>
    <col min="5310" max="5310" width="8.85546875" style="354"/>
    <col min="5311" max="5311" width="8.85546875" style="354"/>
    <col min="5312" max="5312" width="8.85546875" style="354"/>
    <col min="5313" max="5313" width="8.85546875" style="354"/>
    <col min="5314" max="5314" width="8.85546875" style="354"/>
    <col min="5315" max="5315" width="8.85546875" style="354"/>
    <col min="5316" max="5316" width="8.85546875" style="354"/>
    <col min="5317" max="5317" width="8.85546875" style="354"/>
    <col min="5318" max="5318" width="8.85546875" style="354"/>
    <col min="5319" max="5319" width="8.85546875" style="354"/>
    <col min="5320" max="5320" width="8.85546875" style="354"/>
    <col min="5321" max="5321" width="8.85546875" style="354"/>
    <col min="5322" max="5322" width="8.85546875" style="354"/>
    <col min="5323" max="5323" width="8.85546875" style="354"/>
    <col min="5324" max="5324" width="8.85546875" style="354"/>
    <col min="5325" max="5325" width="8.85546875" style="354"/>
    <col min="5326" max="5326" width="8.85546875" style="354"/>
    <col min="5327" max="5327" width="8.85546875" style="354"/>
    <col min="5328" max="5328" width="8.85546875" style="354"/>
    <col min="5329" max="5329" width="8.85546875" style="354"/>
    <col min="5330" max="5330" width="8.85546875" style="354"/>
    <col min="5331" max="5331" width="8.85546875" style="354"/>
    <col min="5332" max="5332" width="8.85546875" style="354"/>
    <col min="5333" max="5333" width="8.85546875" style="354"/>
    <col min="5334" max="5334" width="8.85546875" style="354"/>
    <col min="5335" max="5335" width="8.85546875" style="354"/>
    <col min="5336" max="5336" width="8.85546875" style="354"/>
    <col min="5337" max="5337" width="8.85546875" style="354"/>
    <col min="5338" max="5338" width="8.85546875" style="354"/>
    <col min="5339" max="5339" width="8.85546875" style="354"/>
    <col min="5340" max="5340" width="8.85546875" style="354"/>
    <col min="5341" max="5341" width="8.85546875" style="354"/>
    <col min="5342" max="5342" width="8.85546875" style="354"/>
    <col min="5343" max="5343" width="8.85546875" style="354"/>
    <col min="5344" max="5344" width="8.85546875" style="354"/>
    <col min="5345" max="5345" width="8.85546875" style="354"/>
    <col min="5346" max="5346" width="8.85546875" style="354"/>
    <col min="5347" max="5347" width="8.85546875" style="354"/>
    <col min="5348" max="5348" width="8.85546875" style="354"/>
    <col min="5349" max="5349" width="8.85546875" style="354"/>
    <col min="5350" max="5350" width="8.85546875" style="354"/>
    <col min="5351" max="5351" width="8.85546875" style="354"/>
    <col min="5352" max="5352" width="8.85546875" style="354"/>
    <col min="5353" max="5353" width="8.85546875" style="354"/>
    <col min="5354" max="5354" width="8.85546875" style="354"/>
    <col min="5355" max="5355" width="8.85546875" style="354"/>
    <col min="5356" max="5356" width="8.85546875" style="354"/>
    <col min="5357" max="5357" width="8.85546875" style="354"/>
    <col min="5358" max="5358" width="8.85546875" style="354"/>
    <col min="5359" max="5359" width="8.85546875" style="354"/>
    <col min="5360" max="5360" width="8.85546875" style="354"/>
    <col min="5361" max="5361" width="8.85546875" style="354"/>
    <col min="5362" max="5362" width="8.85546875" style="354"/>
    <col min="5363" max="5363" width="8.85546875" style="354"/>
    <col min="5364" max="5364" width="8.85546875" style="354"/>
    <col min="5365" max="5365" width="8.85546875" style="354"/>
    <col min="5366" max="5366" width="8.85546875" style="354"/>
    <col min="5367" max="5367" width="8.85546875" style="354"/>
    <col min="5368" max="5368" width="8.85546875" style="354"/>
    <col min="5369" max="5369" width="8.85546875" style="354"/>
    <col min="5370" max="5370" width="8.85546875" style="354"/>
    <col min="5371" max="5371" width="8.85546875" style="354"/>
    <col min="5372" max="5372" width="8.85546875" style="354"/>
    <col min="5373" max="5373" width="8.85546875" style="354"/>
    <col min="5374" max="5374" width="8.85546875" style="354"/>
    <col min="5375" max="5375" width="8.85546875" style="354"/>
    <col min="5376" max="5376" width="8.85546875" style="354"/>
    <col min="5377" max="5377" width="8.85546875" style="354"/>
    <col min="5378" max="5378" width="8.85546875" style="354"/>
    <col min="5379" max="5379" width="9.7109375" customWidth="true" style="354"/>
    <col min="5380" max="5380" width="21.85546875" customWidth="true" style="354"/>
    <col min="5381" max="5381" width="13" customWidth="true" style="354"/>
    <col min="5382" max="5382" width="14" customWidth="true" style="354"/>
    <col min="5383" max="5383" width="14" customWidth="true" style="354"/>
    <col min="5384" max="5384" width="14" customWidth="true" style="354"/>
    <col min="5385" max="5385" width="17.140625" customWidth="true" style="354"/>
    <col min="5386" max="5386" width="17.7109375" customWidth="true" style="354"/>
    <col min="5387" max="5387" width="16.28515625" customWidth="true" style="354"/>
    <col min="5388" max="5388" width="14" customWidth="true" style="354"/>
    <col min="5389" max="5389" width="17" customWidth="true" style="354"/>
    <col min="5390" max="5390" width="14.42578125" customWidth="true" style="354"/>
    <col min="5391" max="5391" width="8.85546875" style="354"/>
    <col min="5392" max="5392" width="8.85546875" style="354"/>
    <col min="5393" max="5393" width="8.85546875" style="354"/>
    <col min="5394" max="5394" width="8.85546875" style="354"/>
    <col min="5395" max="5395" width="8.85546875" style="354"/>
    <col min="5396" max="5396" width="8.85546875" style="354"/>
    <col min="5397" max="5397" width="8.85546875" style="354"/>
    <col min="5398" max="5398" width="8.85546875" style="354"/>
    <col min="5399" max="5399" width="8.85546875" style="354"/>
    <col min="5400" max="5400" width="8.85546875" style="354"/>
    <col min="5401" max="5401" width="8.85546875" style="354"/>
    <col min="5402" max="5402" width="8.85546875" style="354"/>
    <col min="5403" max="5403" width="8.85546875" style="354"/>
    <col min="5404" max="5404" width="8.85546875" style="354"/>
    <col min="5405" max="5405" width="8.85546875" style="354"/>
    <col min="5406" max="5406" width="8.85546875" style="354"/>
    <col min="5407" max="5407" width="8.85546875" style="354"/>
    <col min="5408" max="5408" width="8.85546875" style="354"/>
    <col min="5409" max="5409" width="8.85546875" style="354"/>
    <col min="5410" max="5410" width="8.85546875" style="354"/>
    <col min="5411" max="5411" width="8.85546875" style="354"/>
    <col min="5412" max="5412" width="8.85546875" style="354"/>
    <col min="5413" max="5413" width="8.85546875" style="354"/>
    <col min="5414" max="5414" width="8.85546875" style="354"/>
    <col min="5415" max="5415" width="8.85546875" style="354"/>
    <col min="5416" max="5416" width="8.85546875" style="354"/>
    <col min="5417" max="5417" width="8.85546875" style="354"/>
    <col min="5418" max="5418" width="8.85546875" style="354"/>
    <col min="5419" max="5419" width="8.85546875" style="354"/>
    <col min="5420" max="5420" width="8.85546875" style="354"/>
    <col min="5421" max="5421" width="8.85546875" style="354"/>
    <col min="5422" max="5422" width="8.85546875" style="354"/>
    <col min="5423" max="5423" width="8.85546875" style="354"/>
    <col min="5424" max="5424" width="8.85546875" style="354"/>
    <col min="5425" max="5425" width="8.85546875" style="354"/>
    <col min="5426" max="5426" width="8.85546875" style="354"/>
    <col min="5427" max="5427" width="8.85546875" style="354"/>
    <col min="5428" max="5428" width="8.85546875" style="354"/>
    <col min="5429" max="5429" width="8.85546875" style="354"/>
    <col min="5430" max="5430" width="8.85546875" style="354"/>
    <col min="5431" max="5431" width="8.85546875" style="354"/>
    <col min="5432" max="5432" width="8.85546875" style="354"/>
    <col min="5433" max="5433" width="8.85546875" style="354"/>
    <col min="5434" max="5434" width="8.85546875" style="354"/>
    <col min="5435" max="5435" width="8.85546875" style="354"/>
    <col min="5436" max="5436" width="8.85546875" style="354"/>
    <col min="5437" max="5437" width="8.85546875" style="354"/>
    <col min="5438" max="5438" width="8.85546875" style="354"/>
    <col min="5439" max="5439" width="8.85546875" style="354"/>
    <col min="5440" max="5440" width="8.85546875" style="354"/>
    <col min="5441" max="5441" width="8.85546875" style="354"/>
    <col min="5442" max="5442" width="8.85546875" style="354"/>
    <col min="5443" max="5443" width="8.85546875" style="354"/>
    <col min="5444" max="5444" width="8.85546875" style="354"/>
    <col min="5445" max="5445" width="8.85546875" style="354"/>
    <col min="5446" max="5446" width="8.85546875" style="354"/>
    <col min="5447" max="5447" width="8.85546875" style="354"/>
    <col min="5448" max="5448" width="8.85546875" style="354"/>
    <col min="5449" max="5449" width="8.85546875" style="354"/>
    <col min="5450" max="5450" width="8.85546875" style="354"/>
    <col min="5451" max="5451" width="8.85546875" style="354"/>
    <col min="5452" max="5452" width="8.85546875" style="354"/>
    <col min="5453" max="5453" width="8.85546875" style="354"/>
    <col min="5454" max="5454" width="8.85546875" style="354"/>
    <col min="5455" max="5455" width="8.85546875" style="354"/>
    <col min="5456" max="5456" width="8.85546875" style="354"/>
    <col min="5457" max="5457" width="8.85546875" style="354"/>
    <col min="5458" max="5458" width="8.85546875" style="354"/>
    <col min="5459" max="5459" width="8.85546875" style="354"/>
    <col min="5460" max="5460" width="8.85546875" style="354"/>
    <col min="5461" max="5461" width="8.85546875" style="354"/>
    <col min="5462" max="5462" width="8.85546875" style="354"/>
    <col min="5463" max="5463" width="8.85546875" style="354"/>
    <col min="5464" max="5464" width="8.85546875" style="354"/>
    <col min="5465" max="5465" width="8.85546875" style="354"/>
    <col min="5466" max="5466" width="8.85546875" style="354"/>
    <col min="5467" max="5467" width="8.85546875" style="354"/>
    <col min="5468" max="5468" width="8.85546875" style="354"/>
    <col min="5469" max="5469" width="8.85546875" style="354"/>
    <col min="5470" max="5470" width="8.85546875" style="354"/>
    <col min="5471" max="5471" width="8.85546875" style="354"/>
    <col min="5472" max="5472" width="8.85546875" style="354"/>
    <col min="5473" max="5473" width="8.85546875" style="354"/>
    <col min="5474" max="5474" width="8.85546875" style="354"/>
    <col min="5475" max="5475" width="8.85546875" style="354"/>
    <col min="5476" max="5476" width="8.85546875" style="354"/>
    <col min="5477" max="5477" width="8.85546875" style="354"/>
    <col min="5478" max="5478" width="8.85546875" style="354"/>
    <col min="5479" max="5479" width="8.85546875" style="354"/>
    <col min="5480" max="5480" width="8.85546875" style="354"/>
    <col min="5481" max="5481" width="8.85546875" style="354"/>
    <col min="5482" max="5482" width="8.85546875" style="354"/>
    <col min="5483" max="5483" width="8.85546875" style="354"/>
    <col min="5484" max="5484" width="8.85546875" style="354"/>
    <col min="5485" max="5485" width="8.85546875" style="354"/>
    <col min="5486" max="5486" width="8.85546875" style="354"/>
    <col min="5487" max="5487" width="8.85546875" style="354"/>
    <col min="5488" max="5488" width="8.85546875" style="354"/>
    <col min="5489" max="5489" width="8.85546875" style="354"/>
    <col min="5490" max="5490" width="8.85546875" style="354"/>
    <col min="5491" max="5491" width="8.85546875" style="354"/>
    <col min="5492" max="5492" width="8.85546875" style="354"/>
    <col min="5493" max="5493" width="8.85546875" style="354"/>
    <col min="5494" max="5494" width="8.85546875" style="354"/>
    <col min="5495" max="5495" width="8.85546875" style="354"/>
    <col min="5496" max="5496" width="8.85546875" style="354"/>
    <col min="5497" max="5497" width="8.85546875" style="354"/>
    <col min="5498" max="5498" width="8.85546875" style="354"/>
    <col min="5499" max="5499" width="8.85546875" style="354"/>
    <col min="5500" max="5500" width="8.85546875" style="354"/>
    <col min="5501" max="5501" width="8.85546875" style="354"/>
    <col min="5502" max="5502" width="8.85546875" style="354"/>
    <col min="5503" max="5503" width="8.85546875" style="354"/>
    <col min="5504" max="5504" width="8.85546875" style="354"/>
    <col min="5505" max="5505" width="8.85546875" style="354"/>
    <col min="5506" max="5506" width="8.85546875" style="354"/>
    <col min="5507" max="5507" width="8.85546875" style="354"/>
    <col min="5508" max="5508" width="8.85546875" style="354"/>
    <col min="5509" max="5509" width="8.85546875" style="354"/>
    <col min="5510" max="5510" width="8.85546875" style="354"/>
    <col min="5511" max="5511" width="8.85546875" style="354"/>
    <col min="5512" max="5512" width="8.85546875" style="354"/>
    <col min="5513" max="5513" width="8.85546875" style="354"/>
    <col min="5514" max="5514" width="8.85546875" style="354"/>
    <col min="5515" max="5515" width="8.85546875" style="354"/>
    <col min="5516" max="5516" width="8.85546875" style="354"/>
    <col min="5517" max="5517" width="8.85546875" style="354"/>
    <col min="5518" max="5518" width="8.85546875" style="354"/>
    <col min="5519" max="5519" width="8.85546875" style="354"/>
    <col min="5520" max="5520" width="8.85546875" style="354"/>
    <col min="5521" max="5521" width="8.85546875" style="354"/>
    <col min="5522" max="5522" width="8.85546875" style="354"/>
    <col min="5523" max="5523" width="8.85546875" style="354"/>
    <col min="5524" max="5524" width="8.85546875" style="354"/>
    <col min="5525" max="5525" width="8.85546875" style="354"/>
    <col min="5526" max="5526" width="8.85546875" style="354"/>
    <col min="5527" max="5527" width="8.85546875" style="354"/>
    <col min="5528" max="5528" width="8.85546875" style="354"/>
    <col min="5529" max="5529" width="8.85546875" style="354"/>
    <col min="5530" max="5530" width="8.85546875" style="354"/>
    <col min="5531" max="5531" width="8.85546875" style="354"/>
    <col min="5532" max="5532" width="8.85546875" style="354"/>
    <col min="5533" max="5533" width="8.85546875" style="354"/>
    <col min="5534" max="5534" width="8.85546875" style="354"/>
    <col min="5535" max="5535" width="8.85546875" style="354"/>
    <col min="5536" max="5536" width="8.85546875" style="354"/>
    <col min="5537" max="5537" width="8.85546875" style="354"/>
    <col min="5538" max="5538" width="8.85546875" style="354"/>
    <col min="5539" max="5539" width="8.85546875" style="354"/>
    <col min="5540" max="5540" width="8.85546875" style="354"/>
    <col min="5541" max="5541" width="8.85546875" style="354"/>
    <col min="5542" max="5542" width="8.85546875" style="354"/>
    <col min="5543" max="5543" width="8.85546875" style="354"/>
    <col min="5544" max="5544" width="8.85546875" style="354"/>
    <col min="5545" max="5545" width="8.85546875" style="354"/>
    <col min="5546" max="5546" width="8.85546875" style="354"/>
    <col min="5547" max="5547" width="8.85546875" style="354"/>
    <col min="5548" max="5548" width="8.85546875" style="354"/>
    <col min="5549" max="5549" width="8.85546875" style="354"/>
    <col min="5550" max="5550" width="8.85546875" style="354"/>
    <col min="5551" max="5551" width="8.85546875" style="354"/>
    <col min="5552" max="5552" width="8.85546875" style="354"/>
    <col min="5553" max="5553" width="8.85546875" style="354"/>
    <col min="5554" max="5554" width="8.85546875" style="354"/>
    <col min="5555" max="5555" width="8.85546875" style="354"/>
    <col min="5556" max="5556" width="8.85546875" style="354"/>
    <col min="5557" max="5557" width="8.85546875" style="354"/>
    <col min="5558" max="5558" width="8.85546875" style="354"/>
    <col min="5559" max="5559" width="8.85546875" style="354"/>
    <col min="5560" max="5560" width="8.85546875" style="354"/>
    <col min="5561" max="5561" width="8.85546875" style="354"/>
    <col min="5562" max="5562" width="8.85546875" style="354"/>
    <col min="5563" max="5563" width="8.85546875" style="354"/>
    <col min="5564" max="5564" width="8.85546875" style="354"/>
    <col min="5565" max="5565" width="8.85546875" style="354"/>
    <col min="5566" max="5566" width="8.85546875" style="354"/>
    <col min="5567" max="5567" width="8.85546875" style="354"/>
    <col min="5568" max="5568" width="8.85546875" style="354"/>
    <col min="5569" max="5569" width="8.85546875" style="354"/>
    <col min="5570" max="5570" width="8.85546875" style="354"/>
    <col min="5571" max="5571" width="8.85546875" style="354"/>
    <col min="5572" max="5572" width="8.85546875" style="354"/>
    <col min="5573" max="5573" width="8.85546875" style="354"/>
    <col min="5574" max="5574" width="8.85546875" style="354"/>
    <col min="5575" max="5575" width="8.85546875" style="354"/>
    <col min="5576" max="5576" width="8.85546875" style="354"/>
    <col min="5577" max="5577" width="8.85546875" style="354"/>
    <col min="5578" max="5578" width="8.85546875" style="354"/>
    <col min="5579" max="5579" width="8.85546875" style="354"/>
    <col min="5580" max="5580" width="8.85546875" style="354"/>
    <col min="5581" max="5581" width="8.85546875" style="354"/>
    <col min="5582" max="5582" width="8.85546875" style="354"/>
    <col min="5583" max="5583" width="8.85546875" style="354"/>
    <col min="5584" max="5584" width="8.85546875" style="354"/>
    <col min="5585" max="5585" width="8.85546875" style="354"/>
    <col min="5586" max="5586" width="8.85546875" style="354"/>
    <col min="5587" max="5587" width="8.85546875" style="354"/>
    <col min="5588" max="5588" width="8.85546875" style="354"/>
    <col min="5589" max="5589" width="8.85546875" style="354"/>
    <col min="5590" max="5590" width="8.85546875" style="354"/>
    <col min="5591" max="5591" width="8.85546875" style="354"/>
    <col min="5592" max="5592" width="8.85546875" style="354"/>
    <col min="5593" max="5593" width="8.85546875" style="354"/>
    <col min="5594" max="5594" width="8.85546875" style="354"/>
    <col min="5595" max="5595" width="8.85546875" style="354"/>
    <col min="5596" max="5596" width="8.85546875" style="354"/>
    <col min="5597" max="5597" width="8.85546875" style="354"/>
    <col min="5598" max="5598" width="8.85546875" style="354"/>
    <col min="5599" max="5599" width="8.85546875" style="354"/>
    <col min="5600" max="5600" width="8.85546875" style="354"/>
    <col min="5601" max="5601" width="8.85546875" style="354"/>
    <col min="5602" max="5602" width="8.85546875" style="354"/>
    <col min="5603" max="5603" width="8.85546875" style="354"/>
    <col min="5604" max="5604" width="8.85546875" style="354"/>
    <col min="5605" max="5605" width="8.85546875" style="354"/>
    <col min="5606" max="5606" width="8.85546875" style="354"/>
    <col min="5607" max="5607" width="8.85546875" style="354"/>
    <col min="5608" max="5608" width="8.85546875" style="354"/>
    <col min="5609" max="5609" width="8.85546875" style="354"/>
    <col min="5610" max="5610" width="8.85546875" style="354"/>
    <col min="5611" max="5611" width="8.85546875" style="354"/>
    <col min="5612" max="5612" width="8.85546875" style="354"/>
    <col min="5613" max="5613" width="8.85546875" style="354"/>
    <col min="5614" max="5614" width="8.85546875" style="354"/>
    <col min="5615" max="5615" width="8.85546875" style="354"/>
    <col min="5616" max="5616" width="8.85546875" style="354"/>
    <col min="5617" max="5617" width="8.85546875" style="354"/>
    <col min="5618" max="5618" width="8.85546875" style="354"/>
    <col min="5619" max="5619" width="8.85546875" style="354"/>
    <col min="5620" max="5620" width="8.85546875" style="354"/>
    <col min="5621" max="5621" width="8.85546875" style="354"/>
    <col min="5622" max="5622" width="8.85546875" style="354"/>
    <col min="5623" max="5623" width="8.85546875" style="354"/>
    <col min="5624" max="5624" width="8.85546875" style="354"/>
    <col min="5625" max="5625" width="8.85546875" style="354"/>
    <col min="5626" max="5626" width="8.85546875" style="354"/>
    <col min="5627" max="5627" width="8.85546875" style="354"/>
    <col min="5628" max="5628" width="8.85546875" style="354"/>
    <col min="5629" max="5629" width="8.85546875" style="354"/>
    <col min="5630" max="5630" width="8.85546875" style="354"/>
    <col min="5631" max="5631" width="8.85546875" style="354"/>
    <col min="5632" max="5632" width="8.85546875" style="354"/>
    <col min="5633" max="5633" width="8.85546875" style="354"/>
    <col min="5634" max="5634" width="8.85546875" style="354"/>
    <col min="5635" max="5635" width="9.7109375" customWidth="true" style="354"/>
    <col min="5636" max="5636" width="21.85546875" customWidth="true" style="354"/>
    <col min="5637" max="5637" width="13" customWidth="true" style="354"/>
    <col min="5638" max="5638" width="14" customWidth="true" style="354"/>
    <col min="5639" max="5639" width="14" customWidth="true" style="354"/>
    <col min="5640" max="5640" width="14" customWidth="true" style="354"/>
    <col min="5641" max="5641" width="17.140625" customWidth="true" style="354"/>
    <col min="5642" max="5642" width="17.7109375" customWidth="true" style="354"/>
    <col min="5643" max="5643" width="16.28515625" customWidth="true" style="354"/>
    <col min="5644" max="5644" width="14" customWidth="true" style="354"/>
    <col min="5645" max="5645" width="17" customWidth="true" style="354"/>
    <col min="5646" max="5646" width="14.42578125" customWidth="true" style="354"/>
    <col min="5647" max="5647" width="8.85546875" style="354"/>
    <col min="5648" max="5648" width="8.85546875" style="354"/>
    <col min="5649" max="5649" width="8.85546875" style="354"/>
    <col min="5650" max="5650" width="8.85546875" style="354"/>
    <col min="5651" max="5651" width="8.85546875" style="354"/>
    <col min="5652" max="5652" width="8.85546875" style="354"/>
    <col min="5653" max="5653" width="8.85546875" style="354"/>
    <col min="5654" max="5654" width="8.85546875" style="354"/>
    <col min="5655" max="5655" width="8.85546875" style="354"/>
    <col min="5656" max="5656" width="8.85546875" style="354"/>
    <col min="5657" max="5657" width="8.85546875" style="354"/>
    <col min="5658" max="5658" width="8.85546875" style="354"/>
    <col min="5659" max="5659" width="8.85546875" style="354"/>
    <col min="5660" max="5660" width="8.85546875" style="354"/>
    <col min="5661" max="5661" width="8.85546875" style="354"/>
    <col min="5662" max="5662" width="8.85546875" style="354"/>
    <col min="5663" max="5663" width="8.85546875" style="354"/>
    <col min="5664" max="5664" width="8.85546875" style="354"/>
    <col min="5665" max="5665" width="8.85546875" style="354"/>
    <col min="5666" max="5666" width="8.85546875" style="354"/>
    <col min="5667" max="5667" width="8.85546875" style="354"/>
    <col min="5668" max="5668" width="8.85546875" style="354"/>
    <col min="5669" max="5669" width="8.85546875" style="354"/>
    <col min="5670" max="5670" width="8.85546875" style="354"/>
    <col min="5671" max="5671" width="8.85546875" style="354"/>
    <col min="5672" max="5672" width="8.85546875" style="354"/>
    <col min="5673" max="5673" width="8.85546875" style="354"/>
    <col min="5674" max="5674" width="8.85546875" style="354"/>
    <col min="5675" max="5675" width="8.85546875" style="354"/>
    <col min="5676" max="5676" width="8.85546875" style="354"/>
    <col min="5677" max="5677" width="8.85546875" style="354"/>
    <col min="5678" max="5678" width="8.85546875" style="354"/>
    <col min="5679" max="5679" width="8.85546875" style="354"/>
    <col min="5680" max="5680" width="8.85546875" style="354"/>
    <col min="5681" max="5681" width="8.85546875" style="354"/>
    <col min="5682" max="5682" width="8.85546875" style="354"/>
    <col min="5683" max="5683" width="8.85546875" style="354"/>
    <col min="5684" max="5684" width="8.85546875" style="354"/>
    <col min="5685" max="5685" width="8.85546875" style="354"/>
    <col min="5686" max="5686" width="8.85546875" style="354"/>
    <col min="5687" max="5687" width="8.85546875" style="354"/>
    <col min="5688" max="5688" width="8.85546875" style="354"/>
    <col min="5689" max="5689" width="8.85546875" style="354"/>
    <col min="5690" max="5690" width="8.85546875" style="354"/>
    <col min="5691" max="5691" width="8.85546875" style="354"/>
    <col min="5692" max="5692" width="8.85546875" style="354"/>
    <col min="5693" max="5693" width="8.85546875" style="354"/>
    <col min="5694" max="5694" width="8.85546875" style="354"/>
    <col min="5695" max="5695" width="8.85546875" style="354"/>
    <col min="5696" max="5696" width="8.85546875" style="354"/>
    <col min="5697" max="5697" width="8.85546875" style="354"/>
    <col min="5698" max="5698" width="8.85546875" style="354"/>
    <col min="5699" max="5699" width="8.85546875" style="354"/>
    <col min="5700" max="5700" width="8.85546875" style="354"/>
    <col min="5701" max="5701" width="8.85546875" style="354"/>
    <col min="5702" max="5702" width="8.85546875" style="354"/>
    <col min="5703" max="5703" width="8.85546875" style="354"/>
    <col min="5704" max="5704" width="8.85546875" style="354"/>
    <col min="5705" max="5705" width="8.85546875" style="354"/>
    <col min="5706" max="5706" width="8.85546875" style="354"/>
    <col min="5707" max="5707" width="8.85546875" style="354"/>
    <col min="5708" max="5708" width="8.85546875" style="354"/>
    <col min="5709" max="5709" width="8.85546875" style="354"/>
    <col min="5710" max="5710" width="8.85546875" style="354"/>
    <col min="5711" max="5711" width="8.85546875" style="354"/>
    <col min="5712" max="5712" width="8.85546875" style="354"/>
    <col min="5713" max="5713" width="8.85546875" style="354"/>
    <col min="5714" max="5714" width="8.85546875" style="354"/>
    <col min="5715" max="5715" width="8.85546875" style="354"/>
    <col min="5716" max="5716" width="8.85546875" style="354"/>
    <col min="5717" max="5717" width="8.85546875" style="354"/>
    <col min="5718" max="5718" width="8.85546875" style="354"/>
    <col min="5719" max="5719" width="8.85546875" style="354"/>
    <col min="5720" max="5720" width="8.85546875" style="354"/>
    <col min="5721" max="5721" width="8.85546875" style="354"/>
    <col min="5722" max="5722" width="8.85546875" style="354"/>
    <col min="5723" max="5723" width="8.85546875" style="354"/>
    <col min="5724" max="5724" width="8.85546875" style="354"/>
    <col min="5725" max="5725" width="8.85546875" style="354"/>
    <col min="5726" max="5726" width="8.85546875" style="354"/>
    <col min="5727" max="5727" width="8.85546875" style="354"/>
    <col min="5728" max="5728" width="8.85546875" style="354"/>
    <col min="5729" max="5729" width="8.85546875" style="354"/>
    <col min="5730" max="5730" width="8.85546875" style="354"/>
    <col min="5731" max="5731" width="8.85546875" style="354"/>
    <col min="5732" max="5732" width="8.85546875" style="354"/>
    <col min="5733" max="5733" width="8.85546875" style="354"/>
    <col min="5734" max="5734" width="8.85546875" style="354"/>
    <col min="5735" max="5735" width="8.85546875" style="354"/>
    <col min="5736" max="5736" width="8.85546875" style="354"/>
    <col min="5737" max="5737" width="8.85546875" style="354"/>
    <col min="5738" max="5738" width="8.85546875" style="354"/>
    <col min="5739" max="5739" width="8.85546875" style="354"/>
    <col min="5740" max="5740" width="8.85546875" style="354"/>
    <col min="5741" max="5741" width="8.85546875" style="354"/>
    <col min="5742" max="5742" width="8.85546875" style="354"/>
    <col min="5743" max="5743" width="8.85546875" style="354"/>
    <col min="5744" max="5744" width="8.85546875" style="354"/>
    <col min="5745" max="5745" width="8.85546875" style="354"/>
    <col min="5746" max="5746" width="8.85546875" style="354"/>
    <col min="5747" max="5747" width="8.85546875" style="354"/>
    <col min="5748" max="5748" width="8.85546875" style="354"/>
    <col min="5749" max="5749" width="8.85546875" style="354"/>
    <col min="5750" max="5750" width="8.85546875" style="354"/>
    <col min="5751" max="5751" width="8.85546875" style="354"/>
    <col min="5752" max="5752" width="8.85546875" style="354"/>
    <col min="5753" max="5753" width="8.85546875" style="354"/>
    <col min="5754" max="5754" width="8.85546875" style="354"/>
    <col min="5755" max="5755" width="8.85546875" style="354"/>
    <col min="5756" max="5756" width="8.85546875" style="354"/>
    <col min="5757" max="5757" width="8.85546875" style="354"/>
    <col min="5758" max="5758" width="8.85546875" style="354"/>
    <col min="5759" max="5759" width="8.85546875" style="354"/>
    <col min="5760" max="5760" width="8.85546875" style="354"/>
    <col min="5761" max="5761" width="8.85546875" style="354"/>
    <col min="5762" max="5762" width="8.85546875" style="354"/>
    <col min="5763" max="5763" width="8.85546875" style="354"/>
    <col min="5764" max="5764" width="8.85546875" style="354"/>
    <col min="5765" max="5765" width="8.85546875" style="354"/>
    <col min="5766" max="5766" width="8.85546875" style="354"/>
    <col min="5767" max="5767" width="8.85546875" style="354"/>
    <col min="5768" max="5768" width="8.85546875" style="354"/>
    <col min="5769" max="5769" width="8.85546875" style="354"/>
    <col min="5770" max="5770" width="8.85546875" style="354"/>
    <col min="5771" max="5771" width="8.85546875" style="354"/>
    <col min="5772" max="5772" width="8.85546875" style="354"/>
    <col min="5773" max="5773" width="8.85546875" style="354"/>
    <col min="5774" max="5774" width="8.85546875" style="354"/>
    <col min="5775" max="5775" width="8.85546875" style="354"/>
    <col min="5776" max="5776" width="8.85546875" style="354"/>
    <col min="5777" max="5777" width="8.85546875" style="354"/>
    <col min="5778" max="5778" width="8.85546875" style="354"/>
    <col min="5779" max="5779" width="8.85546875" style="354"/>
    <col min="5780" max="5780" width="8.85546875" style="354"/>
    <col min="5781" max="5781" width="8.85546875" style="354"/>
    <col min="5782" max="5782" width="8.85546875" style="354"/>
    <col min="5783" max="5783" width="8.85546875" style="354"/>
    <col min="5784" max="5784" width="8.85546875" style="354"/>
    <col min="5785" max="5785" width="8.85546875" style="354"/>
    <col min="5786" max="5786" width="8.85546875" style="354"/>
    <col min="5787" max="5787" width="8.85546875" style="354"/>
    <col min="5788" max="5788" width="8.85546875" style="354"/>
    <col min="5789" max="5789" width="8.85546875" style="354"/>
    <col min="5790" max="5790" width="8.85546875" style="354"/>
    <col min="5791" max="5791" width="8.85546875" style="354"/>
    <col min="5792" max="5792" width="8.85546875" style="354"/>
    <col min="5793" max="5793" width="8.85546875" style="354"/>
    <col min="5794" max="5794" width="8.85546875" style="354"/>
    <col min="5795" max="5795" width="8.85546875" style="354"/>
    <col min="5796" max="5796" width="8.85546875" style="354"/>
    <col min="5797" max="5797" width="8.85546875" style="354"/>
    <col min="5798" max="5798" width="8.85546875" style="354"/>
    <col min="5799" max="5799" width="8.85546875" style="354"/>
    <col min="5800" max="5800" width="8.85546875" style="354"/>
    <col min="5801" max="5801" width="8.85546875" style="354"/>
    <col min="5802" max="5802" width="8.85546875" style="354"/>
    <col min="5803" max="5803" width="8.85546875" style="354"/>
    <col min="5804" max="5804" width="8.85546875" style="354"/>
    <col min="5805" max="5805" width="8.85546875" style="354"/>
    <col min="5806" max="5806" width="8.85546875" style="354"/>
    <col min="5807" max="5807" width="8.85546875" style="354"/>
    <col min="5808" max="5808" width="8.85546875" style="354"/>
    <col min="5809" max="5809" width="8.85546875" style="354"/>
    <col min="5810" max="5810" width="8.85546875" style="354"/>
    <col min="5811" max="5811" width="8.85546875" style="354"/>
    <col min="5812" max="5812" width="8.85546875" style="354"/>
    <col min="5813" max="5813" width="8.85546875" style="354"/>
    <col min="5814" max="5814" width="8.85546875" style="354"/>
    <col min="5815" max="5815" width="8.85546875" style="354"/>
    <col min="5816" max="5816" width="8.85546875" style="354"/>
    <col min="5817" max="5817" width="8.85546875" style="354"/>
    <col min="5818" max="5818" width="8.85546875" style="354"/>
    <col min="5819" max="5819" width="8.85546875" style="354"/>
    <col min="5820" max="5820" width="8.85546875" style="354"/>
    <col min="5821" max="5821" width="8.85546875" style="354"/>
    <col min="5822" max="5822" width="8.85546875" style="354"/>
    <col min="5823" max="5823" width="8.85546875" style="354"/>
    <col min="5824" max="5824" width="8.85546875" style="354"/>
    <col min="5825" max="5825" width="8.85546875" style="354"/>
    <col min="5826" max="5826" width="8.85546875" style="354"/>
    <col min="5827" max="5827" width="8.85546875" style="354"/>
    <col min="5828" max="5828" width="8.85546875" style="354"/>
    <col min="5829" max="5829" width="8.85546875" style="354"/>
    <col min="5830" max="5830" width="8.85546875" style="354"/>
    <col min="5831" max="5831" width="8.85546875" style="354"/>
    <col min="5832" max="5832" width="8.85546875" style="354"/>
    <col min="5833" max="5833" width="8.85546875" style="354"/>
    <col min="5834" max="5834" width="8.85546875" style="354"/>
    <col min="5835" max="5835" width="8.85546875" style="354"/>
    <col min="5836" max="5836" width="8.85546875" style="354"/>
    <col min="5837" max="5837" width="8.85546875" style="354"/>
    <col min="5838" max="5838" width="8.85546875" style="354"/>
    <col min="5839" max="5839" width="8.85546875" style="354"/>
    <col min="5840" max="5840" width="8.85546875" style="354"/>
    <col min="5841" max="5841" width="8.85546875" style="354"/>
    <col min="5842" max="5842" width="8.85546875" style="354"/>
    <col min="5843" max="5843" width="8.85546875" style="354"/>
    <col min="5844" max="5844" width="8.85546875" style="354"/>
    <col min="5845" max="5845" width="8.85546875" style="354"/>
    <col min="5846" max="5846" width="8.85546875" style="354"/>
    <col min="5847" max="5847" width="8.85546875" style="354"/>
    <col min="5848" max="5848" width="8.85546875" style="354"/>
    <col min="5849" max="5849" width="8.85546875" style="354"/>
    <col min="5850" max="5850" width="8.85546875" style="354"/>
    <col min="5851" max="5851" width="8.85546875" style="354"/>
    <col min="5852" max="5852" width="8.85546875" style="354"/>
    <col min="5853" max="5853" width="8.85546875" style="354"/>
    <col min="5854" max="5854" width="8.85546875" style="354"/>
    <col min="5855" max="5855" width="8.85546875" style="354"/>
    <col min="5856" max="5856" width="8.85546875" style="354"/>
    <col min="5857" max="5857" width="8.85546875" style="354"/>
    <col min="5858" max="5858" width="8.85546875" style="354"/>
    <col min="5859" max="5859" width="8.85546875" style="354"/>
    <col min="5860" max="5860" width="8.85546875" style="354"/>
    <col min="5861" max="5861" width="8.85546875" style="354"/>
    <col min="5862" max="5862" width="8.85546875" style="354"/>
    <col min="5863" max="5863" width="8.85546875" style="354"/>
    <col min="5864" max="5864" width="8.85546875" style="354"/>
    <col min="5865" max="5865" width="8.85546875" style="354"/>
    <col min="5866" max="5866" width="8.85546875" style="354"/>
    <col min="5867" max="5867" width="8.85546875" style="354"/>
    <col min="5868" max="5868" width="8.85546875" style="354"/>
    <col min="5869" max="5869" width="8.85546875" style="354"/>
    <col min="5870" max="5870" width="8.85546875" style="354"/>
    <col min="5871" max="5871" width="8.85546875" style="354"/>
    <col min="5872" max="5872" width="8.85546875" style="354"/>
    <col min="5873" max="5873" width="8.85546875" style="354"/>
    <col min="5874" max="5874" width="8.85546875" style="354"/>
    <col min="5875" max="5875" width="8.85546875" style="354"/>
    <col min="5876" max="5876" width="8.85546875" style="354"/>
    <col min="5877" max="5877" width="8.85546875" style="354"/>
    <col min="5878" max="5878" width="8.85546875" style="354"/>
    <col min="5879" max="5879" width="8.85546875" style="354"/>
    <col min="5880" max="5880" width="8.85546875" style="354"/>
    <col min="5881" max="5881" width="8.85546875" style="354"/>
    <col min="5882" max="5882" width="8.85546875" style="354"/>
    <col min="5883" max="5883" width="8.85546875" style="354"/>
    <col min="5884" max="5884" width="8.85546875" style="354"/>
    <col min="5885" max="5885" width="8.85546875" style="354"/>
    <col min="5886" max="5886" width="8.85546875" style="354"/>
    <col min="5887" max="5887" width="8.85546875" style="354"/>
    <col min="5888" max="5888" width="8.85546875" style="354"/>
    <col min="5889" max="5889" width="8.85546875" style="354"/>
    <col min="5890" max="5890" width="8.85546875" style="354"/>
    <col min="5891" max="5891" width="9.7109375" customWidth="true" style="354"/>
    <col min="5892" max="5892" width="21.85546875" customWidth="true" style="354"/>
    <col min="5893" max="5893" width="13" customWidth="true" style="354"/>
    <col min="5894" max="5894" width="14" customWidth="true" style="354"/>
    <col min="5895" max="5895" width="14" customWidth="true" style="354"/>
    <col min="5896" max="5896" width="14" customWidth="true" style="354"/>
    <col min="5897" max="5897" width="17.140625" customWidth="true" style="354"/>
    <col min="5898" max="5898" width="17.7109375" customWidth="true" style="354"/>
    <col min="5899" max="5899" width="16.28515625" customWidth="true" style="354"/>
    <col min="5900" max="5900" width="14" customWidth="true" style="354"/>
    <col min="5901" max="5901" width="17" customWidth="true" style="354"/>
    <col min="5902" max="5902" width="14.42578125" customWidth="true" style="354"/>
    <col min="5903" max="5903" width="8.85546875" style="354"/>
    <col min="5904" max="5904" width="8.85546875" style="354"/>
    <col min="5905" max="5905" width="8.85546875" style="354"/>
    <col min="5906" max="5906" width="8.85546875" style="354"/>
    <col min="5907" max="5907" width="8.85546875" style="354"/>
    <col min="5908" max="5908" width="8.85546875" style="354"/>
    <col min="5909" max="5909" width="8.85546875" style="354"/>
    <col min="5910" max="5910" width="8.85546875" style="354"/>
    <col min="5911" max="5911" width="8.85546875" style="354"/>
    <col min="5912" max="5912" width="8.85546875" style="354"/>
    <col min="5913" max="5913" width="8.85546875" style="354"/>
    <col min="5914" max="5914" width="8.85546875" style="354"/>
    <col min="5915" max="5915" width="8.85546875" style="354"/>
    <col min="5916" max="5916" width="8.85546875" style="354"/>
    <col min="5917" max="5917" width="8.85546875" style="354"/>
    <col min="5918" max="5918" width="8.85546875" style="354"/>
    <col min="5919" max="5919" width="8.85546875" style="354"/>
    <col min="5920" max="5920" width="8.85546875" style="354"/>
    <col min="5921" max="5921" width="8.85546875" style="354"/>
    <col min="5922" max="5922" width="8.85546875" style="354"/>
    <col min="5923" max="5923" width="8.85546875" style="354"/>
    <col min="5924" max="5924" width="8.85546875" style="354"/>
    <col min="5925" max="5925" width="8.85546875" style="354"/>
    <col min="5926" max="5926" width="8.85546875" style="354"/>
    <col min="5927" max="5927" width="8.85546875" style="354"/>
    <col min="5928" max="5928" width="8.85546875" style="354"/>
    <col min="5929" max="5929" width="8.85546875" style="354"/>
    <col min="5930" max="5930" width="8.85546875" style="354"/>
    <col min="5931" max="5931" width="8.85546875" style="354"/>
    <col min="5932" max="5932" width="8.85546875" style="354"/>
    <col min="5933" max="5933" width="8.85546875" style="354"/>
    <col min="5934" max="5934" width="8.85546875" style="354"/>
    <col min="5935" max="5935" width="8.85546875" style="354"/>
    <col min="5936" max="5936" width="8.85546875" style="354"/>
    <col min="5937" max="5937" width="8.85546875" style="354"/>
    <col min="5938" max="5938" width="8.85546875" style="354"/>
    <col min="5939" max="5939" width="8.85546875" style="354"/>
    <col min="5940" max="5940" width="8.85546875" style="354"/>
    <col min="5941" max="5941" width="8.85546875" style="354"/>
    <col min="5942" max="5942" width="8.85546875" style="354"/>
    <col min="5943" max="5943" width="8.85546875" style="354"/>
    <col min="5944" max="5944" width="8.85546875" style="354"/>
    <col min="5945" max="5945" width="8.85546875" style="354"/>
    <col min="5946" max="5946" width="8.85546875" style="354"/>
    <col min="5947" max="5947" width="8.85546875" style="354"/>
    <col min="5948" max="5948" width="8.85546875" style="354"/>
    <col min="5949" max="5949" width="8.85546875" style="354"/>
    <col min="5950" max="5950" width="8.85546875" style="354"/>
    <col min="5951" max="5951" width="8.85546875" style="354"/>
    <col min="5952" max="5952" width="8.85546875" style="354"/>
    <col min="5953" max="5953" width="8.85546875" style="354"/>
    <col min="5954" max="5954" width="8.85546875" style="354"/>
    <col min="5955" max="5955" width="8.85546875" style="354"/>
    <col min="5956" max="5956" width="8.85546875" style="354"/>
    <col min="5957" max="5957" width="8.85546875" style="354"/>
    <col min="5958" max="5958" width="8.85546875" style="354"/>
    <col min="5959" max="5959" width="8.85546875" style="354"/>
    <col min="5960" max="5960" width="8.85546875" style="354"/>
    <col min="5961" max="5961" width="8.85546875" style="354"/>
    <col min="5962" max="5962" width="8.85546875" style="354"/>
    <col min="5963" max="5963" width="8.85546875" style="354"/>
    <col min="5964" max="5964" width="8.85546875" style="354"/>
    <col min="5965" max="5965" width="8.85546875" style="354"/>
    <col min="5966" max="5966" width="8.85546875" style="354"/>
    <col min="5967" max="5967" width="8.85546875" style="354"/>
    <col min="5968" max="5968" width="8.85546875" style="354"/>
    <col min="5969" max="5969" width="8.85546875" style="354"/>
    <col min="5970" max="5970" width="8.85546875" style="354"/>
    <col min="5971" max="5971" width="8.85546875" style="354"/>
    <col min="5972" max="5972" width="8.85546875" style="354"/>
    <col min="5973" max="5973" width="8.85546875" style="354"/>
    <col min="5974" max="5974" width="8.85546875" style="354"/>
    <col min="5975" max="5975" width="8.85546875" style="354"/>
    <col min="5976" max="5976" width="8.85546875" style="354"/>
    <col min="5977" max="5977" width="8.85546875" style="354"/>
    <col min="5978" max="5978" width="8.85546875" style="354"/>
    <col min="5979" max="5979" width="8.85546875" style="354"/>
    <col min="5980" max="5980" width="8.85546875" style="354"/>
    <col min="5981" max="5981" width="8.85546875" style="354"/>
    <col min="5982" max="5982" width="8.85546875" style="354"/>
    <col min="5983" max="5983" width="8.85546875" style="354"/>
    <col min="5984" max="5984" width="8.85546875" style="354"/>
    <col min="5985" max="5985" width="8.85546875" style="354"/>
    <col min="5986" max="5986" width="8.85546875" style="354"/>
    <col min="5987" max="5987" width="8.85546875" style="354"/>
    <col min="5988" max="5988" width="8.85546875" style="354"/>
    <col min="5989" max="5989" width="8.85546875" style="354"/>
    <col min="5990" max="5990" width="8.85546875" style="354"/>
    <col min="5991" max="5991" width="8.85546875" style="354"/>
    <col min="5992" max="5992" width="8.85546875" style="354"/>
    <col min="5993" max="5993" width="8.85546875" style="354"/>
    <col min="5994" max="5994" width="8.85546875" style="354"/>
    <col min="5995" max="5995" width="8.85546875" style="354"/>
    <col min="5996" max="5996" width="8.85546875" style="354"/>
    <col min="5997" max="5997" width="8.85546875" style="354"/>
    <col min="5998" max="5998" width="8.85546875" style="354"/>
    <col min="5999" max="5999" width="8.85546875" style="354"/>
    <col min="6000" max="6000" width="8.85546875" style="354"/>
    <col min="6001" max="6001" width="8.85546875" style="354"/>
    <col min="6002" max="6002" width="8.85546875" style="354"/>
    <col min="6003" max="6003" width="8.85546875" style="354"/>
    <col min="6004" max="6004" width="8.85546875" style="354"/>
    <col min="6005" max="6005" width="8.85546875" style="354"/>
    <col min="6006" max="6006" width="8.85546875" style="354"/>
    <col min="6007" max="6007" width="8.85546875" style="354"/>
    <col min="6008" max="6008" width="8.85546875" style="354"/>
    <col min="6009" max="6009" width="8.85546875" style="354"/>
    <col min="6010" max="6010" width="8.85546875" style="354"/>
    <col min="6011" max="6011" width="8.85546875" style="354"/>
    <col min="6012" max="6012" width="8.85546875" style="354"/>
    <col min="6013" max="6013" width="8.85546875" style="354"/>
    <col min="6014" max="6014" width="8.85546875" style="354"/>
    <col min="6015" max="6015" width="8.85546875" style="354"/>
    <col min="6016" max="6016" width="8.85546875" style="354"/>
    <col min="6017" max="6017" width="8.85546875" style="354"/>
    <col min="6018" max="6018" width="8.85546875" style="354"/>
    <col min="6019" max="6019" width="8.85546875" style="354"/>
    <col min="6020" max="6020" width="8.85546875" style="354"/>
    <col min="6021" max="6021" width="8.85546875" style="354"/>
    <col min="6022" max="6022" width="8.85546875" style="354"/>
    <col min="6023" max="6023" width="8.85546875" style="354"/>
    <col min="6024" max="6024" width="8.85546875" style="354"/>
    <col min="6025" max="6025" width="8.85546875" style="354"/>
    <col min="6026" max="6026" width="8.85546875" style="354"/>
    <col min="6027" max="6027" width="8.85546875" style="354"/>
    <col min="6028" max="6028" width="8.85546875" style="354"/>
    <col min="6029" max="6029" width="8.85546875" style="354"/>
    <col min="6030" max="6030" width="8.85546875" style="354"/>
    <col min="6031" max="6031" width="8.85546875" style="354"/>
    <col min="6032" max="6032" width="8.85546875" style="354"/>
    <col min="6033" max="6033" width="8.85546875" style="354"/>
    <col min="6034" max="6034" width="8.85546875" style="354"/>
    <col min="6035" max="6035" width="8.85546875" style="354"/>
    <col min="6036" max="6036" width="8.85546875" style="354"/>
    <col min="6037" max="6037" width="8.85546875" style="354"/>
    <col min="6038" max="6038" width="8.85546875" style="354"/>
    <col min="6039" max="6039" width="8.85546875" style="354"/>
    <col min="6040" max="6040" width="8.85546875" style="354"/>
    <col min="6041" max="6041" width="8.85546875" style="354"/>
    <col min="6042" max="6042" width="8.85546875" style="354"/>
    <col min="6043" max="6043" width="8.85546875" style="354"/>
    <col min="6044" max="6044" width="8.85546875" style="354"/>
    <col min="6045" max="6045" width="8.85546875" style="354"/>
    <col min="6046" max="6046" width="8.85546875" style="354"/>
    <col min="6047" max="6047" width="8.85546875" style="354"/>
    <col min="6048" max="6048" width="8.85546875" style="354"/>
    <col min="6049" max="6049" width="8.85546875" style="354"/>
    <col min="6050" max="6050" width="8.85546875" style="354"/>
    <col min="6051" max="6051" width="8.85546875" style="354"/>
    <col min="6052" max="6052" width="8.85546875" style="354"/>
    <col min="6053" max="6053" width="8.85546875" style="354"/>
    <col min="6054" max="6054" width="8.85546875" style="354"/>
    <col min="6055" max="6055" width="8.85546875" style="354"/>
    <col min="6056" max="6056" width="8.85546875" style="354"/>
    <col min="6057" max="6057" width="8.85546875" style="354"/>
    <col min="6058" max="6058" width="8.85546875" style="354"/>
    <col min="6059" max="6059" width="8.85546875" style="354"/>
    <col min="6060" max="6060" width="8.85546875" style="354"/>
    <col min="6061" max="6061" width="8.85546875" style="354"/>
    <col min="6062" max="6062" width="8.85546875" style="354"/>
    <col min="6063" max="6063" width="8.85546875" style="354"/>
    <col min="6064" max="6064" width="8.85546875" style="354"/>
    <col min="6065" max="6065" width="8.85546875" style="354"/>
    <col min="6066" max="6066" width="8.85546875" style="354"/>
    <col min="6067" max="6067" width="8.85546875" style="354"/>
    <col min="6068" max="6068" width="8.85546875" style="354"/>
    <col min="6069" max="6069" width="8.85546875" style="354"/>
    <col min="6070" max="6070" width="8.85546875" style="354"/>
    <col min="6071" max="6071" width="8.85546875" style="354"/>
    <col min="6072" max="6072" width="8.85546875" style="354"/>
    <col min="6073" max="6073" width="8.85546875" style="354"/>
    <col min="6074" max="6074" width="8.85546875" style="354"/>
    <col min="6075" max="6075" width="8.85546875" style="354"/>
    <col min="6076" max="6076" width="8.85546875" style="354"/>
    <col min="6077" max="6077" width="8.85546875" style="354"/>
    <col min="6078" max="6078" width="8.85546875" style="354"/>
    <col min="6079" max="6079" width="8.85546875" style="354"/>
    <col min="6080" max="6080" width="8.85546875" style="354"/>
    <col min="6081" max="6081" width="8.85546875" style="354"/>
    <col min="6082" max="6082" width="8.85546875" style="354"/>
    <col min="6083" max="6083" width="8.85546875" style="354"/>
    <col min="6084" max="6084" width="8.85546875" style="354"/>
    <col min="6085" max="6085" width="8.85546875" style="354"/>
    <col min="6086" max="6086" width="8.85546875" style="354"/>
    <col min="6087" max="6087" width="8.85546875" style="354"/>
    <col min="6088" max="6088" width="8.85546875" style="354"/>
    <col min="6089" max="6089" width="8.85546875" style="354"/>
    <col min="6090" max="6090" width="8.85546875" style="354"/>
    <col min="6091" max="6091" width="8.85546875" style="354"/>
    <col min="6092" max="6092" width="8.85546875" style="354"/>
    <col min="6093" max="6093" width="8.85546875" style="354"/>
    <col min="6094" max="6094" width="8.85546875" style="354"/>
    <col min="6095" max="6095" width="8.85546875" style="354"/>
    <col min="6096" max="6096" width="8.85546875" style="354"/>
    <col min="6097" max="6097" width="8.85546875" style="354"/>
    <col min="6098" max="6098" width="8.85546875" style="354"/>
    <col min="6099" max="6099" width="8.85546875" style="354"/>
    <col min="6100" max="6100" width="8.85546875" style="354"/>
    <col min="6101" max="6101" width="8.85546875" style="354"/>
    <col min="6102" max="6102" width="8.85546875" style="354"/>
    <col min="6103" max="6103" width="8.85546875" style="354"/>
    <col min="6104" max="6104" width="8.85546875" style="354"/>
    <col min="6105" max="6105" width="8.85546875" style="354"/>
    <col min="6106" max="6106" width="8.85546875" style="354"/>
    <col min="6107" max="6107" width="8.85546875" style="354"/>
    <col min="6108" max="6108" width="8.85546875" style="354"/>
    <col min="6109" max="6109" width="8.85546875" style="354"/>
    <col min="6110" max="6110" width="8.85546875" style="354"/>
    <col min="6111" max="6111" width="8.85546875" style="354"/>
    <col min="6112" max="6112" width="8.85546875" style="354"/>
    <col min="6113" max="6113" width="8.85546875" style="354"/>
    <col min="6114" max="6114" width="8.85546875" style="354"/>
    <col min="6115" max="6115" width="8.85546875" style="354"/>
    <col min="6116" max="6116" width="8.85546875" style="354"/>
    <col min="6117" max="6117" width="8.85546875" style="354"/>
    <col min="6118" max="6118" width="8.85546875" style="354"/>
    <col min="6119" max="6119" width="8.85546875" style="354"/>
    <col min="6120" max="6120" width="8.85546875" style="354"/>
    <col min="6121" max="6121" width="8.85546875" style="354"/>
    <col min="6122" max="6122" width="8.85546875" style="354"/>
    <col min="6123" max="6123" width="8.85546875" style="354"/>
    <col min="6124" max="6124" width="8.85546875" style="354"/>
    <col min="6125" max="6125" width="8.85546875" style="354"/>
    <col min="6126" max="6126" width="8.85546875" style="354"/>
    <col min="6127" max="6127" width="8.85546875" style="354"/>
    <col min="6128" max="6128" width="8.85546875" style="354"/>
    <col min="6129" max="6129" width="8.85546875" style="354"/>
    <col min="6130" max="6130" width="8.85546875" style="354"/>
    <col min="6131" max="6131" width="8.85546875" style="354"/>
    <col min="6132" max="6132" width="8.85546875" style="354"/>
    <col min="6133" max="6133" width="8.85546875" style="354"/>
    <col min="6134" max="6134" width="8.85546875" style="354"/>
    <col min="6135" max="6135" width="8.85546875" style="354"/>
    <col min="6136" max="6136" width="8.85546875" style="354"/>
    <col min="6137" max="6137" width="8.85546875" style="354"/>
    <col min="6138" max="6138" width="8.85546875" style="354"/>
    <col min="6139" max="6139" width="8.85546875" style="354"/>
    <col min="6140" max="6140" width="8.85546875" style="354"/>
    <col min="6141" max="6141" width="8.85546875" style="354"/>
    <col min="6142" max="6142" width="8.85546875" style="354"/>
    <col min="6143" max="6143" width="8.85546875" style="354"/>
    <col min="6144" max="6144" width="8.85546875" style="354"/>
    <col min="6145" max="6145" width="8.85546875" style="354"/>
    <col min="6146" max="6146" width="8.85546875" style="354"/>
    <col min="6147" max="6147" width="9.7109375" customWidth="true" style="354"/>
    <col min="6148" max="6148" width="21.85546875" customWidth="true" style="354"/>
    <col min="6149" max="6149" width="13" customWidth="true" style="354"/>
    <col min="6150" max="6150" width="14" customWidth="true" style="354"/>
    <col min="6151" max="6151" width="14" customWidth="true" style="354"/>
    <col min="6152" max="6152" width="14" customWidth="true" style="354"/>
    <col min="6153" max="6153" width="17.140625" customWidth="true" style="354"/>
    <col min="6154" max="6154" width="17.7109375" customWidth="true" style="354"/>
    <col min="6155" max="6155" width="16.28515625" customWidth="true" style="354"/>
    <col min="6156" max="6156" width="14" customWidth="true" style="354"/>
    <col min="6157" max="6157" width="17" customWidth="true" style="354"/>
    <col min="6158" max="6158" width="14.42578125" customWidth="true" style="354"/>
    <col min="6159" max="6159" width="8.85546875" style="354"/>
    <col min="6160" max="6160" width="8.85546875" style="354"/>
    <col min="6161" max="6161" width="8.85546875" style="354"/>
    <col min="6162" max="6162" width="8.85546875" style="354"/>
    <col min="6163" max="6163" width="8.85546875" style="354"/>
    <col min="6164" max="6164" width="8.85546875" style="354"/>
    <col min="6165" max="6165" width="8.85546875" style="354"/>
    <col min="6166" max="6166" width="8.85546875" style="354"/>
    <col min="6167" max="6167" width="8.85546875" style="354"/>
    <col min="6168" max="6168" width="8.85546875" style="354"/>
    <col min="6169" max="6169" width="8.85546875" style="354"/>
    <col min="6170" max="6170" width="8.85546875" style="354"/>
    <col min="6171" max="6171" width="8.85546875" style="354"/>
    <col min="6172" max="6172" width="8.85546875" style="354"/>
    <col min="6173" max="6173" width="8.85546875" style="354"/>
    <col min="6174" max="6174" width="8.85546875" style="354"/>
    <col min="6175" max="6175" width="8.85546875" style="354"/>
    <col min="6176" max="6176" width="8.85546875" style="354"/>
    <col min="6177" max="6177" width="8.85546875" style="354"/>
    <col min="6178" max="6178" width="8.85546875" style="354"/>
    <col min="6179" max="6179" width="8.85546875" style="354"/>
    <col min="6180" max="6180" width="8.85546875" style="354"/>
    <col min="6181" max="6181" width="8.85546875" style="354"/>
    <col min="6182" max="6182" width="8.85546875" style="354"/>
    <col min="6183" max="6183" width="8.85546875" style="354"/>
    <col min="6184" max="6184" width="8.85546875" style="354"/>
    <col min="6185" max="6185" width="8.85546875" style="354"/>
    <col min="6186" max="6186" width="8.85546875" style="354"/>
    <col min="6187" max="6187" width="8.85546875" style="354"/>
    <col min="6188" max="6188" width="8.85546875" style="354"/>
    <col min="6189" max="6189" width="8.85546875" style="354"/>
    <col min="6190" max="6190" width="8.85546875" style="354"/>
    <col min="6191" max="6191" width="8.85546875" style="354"/>
    <col min="6192" max="6192" width="8.85546875" style="354"/>
    <col min="6193" max="6193" width="8.85546875" style="354"/>
    <col min="6194" max="6194" width="8.85546875" style="354"/>
    <col min="6195" max="6195" width="8.85546875" style="354"/>
    <col min="6196" max="6196" width="8.85546875" style="354"/>
    <col min="6197" max="6197" width="8.85546875" style="354"/>
    <col min="6198" max="6198" width="8.85546875" style="354"/>
    <col min="6199" max="6199" width="8.85546875" style="354"/>
    <col min="6200" max="6200" width="8.85546875" style="354"/>
    <col min="6201" max="6201" width="8.85546875" style="354"/>
    <col min="6202" max="6202" width="8.85546875" style="354"/>
    <col min="6203" max="6203" width="8.85546875" style="354"/>
    <col min="6204" max="6204" width="8.85546875" style="354"/>
    <col min="6205" max="6205" width="8.85546875" style="354"/>
    <col min="6206" max="6206" width="8.85546875" style="354"/>
    <col min="6207" max="6207" width="8.85546875" style="354"/>
    <col min="6208" max="6208" width="8.85546875" style="354"/>
    <col min="6209" max="6209" width="8.85546875" style="354"/>
    <col min="6210" max="6210" width="8.85546875" style="354"/>
    <col min="6211" max="6211" width="8.85546875" style="354"/>
    <col min="6212" max="6212" width="8.85546875" style="354"/>
    <col min="6213" max="6213" width="8.85546875" style="354"/>
    <col min="6214" max="6214" width="8.85546875" style="354"/>
    <col min="6215" max="6215" width="8.85546875" style="354"/>
    <col min="6216" max="6216" width="8.85546875" style="354"/>
    <col min="6217" max="6217" width="8.85546875" style="354"/>
    <col min="6218" max="6218" width="8.85546875" style="354"/>
    <col min="6219" max="6219" width="8.85546875" style="354"/>
    <col min="6220" max="6220" width="8.85546875" style="354"/>
    <col min="6221" max="6221" width="8.85546875" style="354"/>
    <col min="6222" max="6222" width="8.85546875" style="354"/>
    <col min="6223" max="6223" width="8.85546875" style="354"/>
    <col min="6224" max="6224" width="8.85546875" style="354"/>
    <col min="6225" max="6225" width="8.85546875" style="354"/>
    <col min="6226" max="6226" width="8.85546875" style="354"/>
    <col min="6227" max="6227" width="8.85546875" style="354"/>
    <col min="6228" max="6228" width="8.85546875" style="354"/>
    <col min="6229" max="6229" width="8.85546875" style="354"/>
    <col min="6230" max="6230" width="8.85546875" style="354"/>
    <col min="6231" max="6231" width="8.85546875" style="354"/>
    <col min="6232" max="6232" width="8.85546875" style="354"/>
    <col min="6233" max="6233" width="8.85546875" style="354"/>
    <col min="6234" max="6234" width="8.85546875" style="354"/>
    <col min="6235" max="6235" width="8.85546875" style="354"/>
    <col min="6236" max="6236" width="8.85546875" style="354"/>
    <col min="6237" max="6237" width="8.85546875" style="354"/>
    <col min="6238" max="6238" width="8.85546875" style="354"/>
    <col min="6239" max="6239" width="8.85546875" style="354"/>
    <col min="6240" max="6240" width="8.85546875" style="354"/>
    <col min="6241" max="6241" width="8.85546875" style="354"/>
    <col min="6242" max="6242" width="8.85546875" style="354"/>
    <col min="6243" max="6243" width="8.85546875" style="354"/>
    <col min="6244" max="6244" width="8.85546875" style="354"/>
    <col min="6245" max="6245" width="8.85546875" style="354"/>
    <col min="6246" max="6246" width="8.85546875" style="354"/>
    <col min="6247" max="6247" width="8.85546875" style="354"/>
    <col min="6248" max="6248" width="8.85546875" style="354"/>
    <col min="6249" max="6249" width="8.85546875" style="354"/>
    <col min="6250" max="6250" width="8.85546875" style="354"/>
    <col min="6251" max="6251" width="8.85546875" style="354"/>
    <col min="6252" max="6252" width="8.85546875" style="354"/>
    <col min="6253" max="6253" width="8.85546875" style="354"/>
    <col min="6254" max="6254" width="8.85546875" style="354"/>
    <col min="6255" max="6255" width="8.85546875" style="354"/>
    <col min="6256" max="6256" width="8.85546875" style="354"/>
    <col min="6257" max="6257" width="8.85546875" style="354"/>
    <col min="6258" max="6258" width="8.85546875" style="354"/>
    <col min="6259" max="6259" width="8.85546875" style="354"/>
    <col min="6260" max="6260" width="8.85546875" style="354"/>
    <col min="6261" max="6261" width="8.85546875" style="354"/>
    <col min="6262" max="6262" width="8.85546875" style="354"/>
    <col min="6263" max="6263" width="8.85546875" style="354"/>
    <col min="6264" max="6264" width="8.85546875" style="354"/>
    <col min="6265" max="6265" width="8.85546875" style="354"/>
    <col min="6266" max="6266" width="8.85546875" style="354"/>
    <col min="6267" max="6267" width="8.85546875" style="354"/>
    <col min="6268" max="6268" width="8.85546875" style="354"/>
    <col min="6269" max="6269" width="8.85546875" style="354"/>
    <col min="6270" max="6270" width="8.85546875" style="354"/>
    <col min="6271" max="6271" width="8.85546875" style="354"/>
    <col min="6272" max="6272" width="8.85546875" style="354"/>
    <col min="6273" max="6273" width="8.85546875" style="354"/>
    <col min="6274" max="6274" width="8.85546875" style="354"/>
    <col min="6275" max="6275" width="8.85546875" style="354"/>
    <col min="6276" max="6276" width="8.85546875" style="354"/>
    <col min="6277" max="6277" width="8.85546875" style="354"/>
    <col min="6278" max="6278" width="8.85546875" style="354"/>
    <col min="6279" max="6279" width="8.85546875" style="354"/>
    <col min="6280" max="6280" width="8.85546875" style="354"/>
    <col min="6281" max="6281" width="8.85546875" style="354"/>
    <col min="6282" max="6282" width="8.85546875" style="354"/>
    <col min="6283" max="6283" width="8.85546875" style="354"/>
    <col min="6284" max="6284" width="8.85546875" style="354"/>
    <col min="6285" max="6285" width="8.85546875" style="354"/>
    <col min="6286" max="6286" width="8.85546875" style="354"/>
    <col min="6287" max="6287" width="8.85546875" style="354"/>
    <col min="6288" max="6288" width="8.85546875" style="354"/>
    <col min="6289" max="6289" width="8.85546875" style="354"/>
    <col min="6290" max="6290" width="8.85546875" style="354"/>
    <col min="6291" max="6291" width="8.85546875" style="354"/>
    <col min="6292" max="6292" width="8.85546875" style="354"/>
    <col min="6293" max="6293" width="8.85546875" style="354"/>
    <col min="6294" max="6294" width="8.85546875" style="354"/>
    <col min="6295" max="6295" width="8.85546875" style="354"/>
    <col min="6296" max="6296" width="8.85546875" style="354"/>
    <col min="6297" max="6297" width="8.85546875" style="354"/>
    <col min="6298" max="6298" width="8.85546875" style="354"/>
    <col min="6299" max="6299" width="8.85546875" style="354"/>
    <col min="6300" max="6300" width="8.85546875" style="354"/>
    <col min="6301" max="6301" width="8.85546875" style="354"/>
    <col min="6302" max="6302" width="8.85546875" style="354"/>
    <col min="6303" max="6303" width="8.85546875" style="354"/>
    <col min="6304" max="6304" width="8.85546875" style="354"/>
    <col min="6305" max="6305" width="8.85546875" style="354"/>
    <col min="6306" max="6306" width="8.85546875" style="354"/>
    <col min="6307" max="6307" width="8.85546875" style="354"/>
    <col min="6308" max="6308" width="8.85546875" style="354"/>
    <col min="6309" max="6309" width="8.85546875" style="354"/>
    <col min="6310" max="6310" width="8.85546875" style="354"/>
    <col min="6311" max="6311" width="8.85546875" style="354"/>
    <col min="6312" max="6312" width="8.85546875" style="354"/>
    <col min="6313" max="6313" width="8.85546875" style="354"/>
    <col min="6314" max="6314" width="8.85546875" style="354"/>
    <col min="6315" max="6315" width="8.85546875" style="354"/>
    <col min="6316" max="6316" width="8.85546875" style="354"/>
    <col min="6317" max="6317" width="8.85546875" style="354"/>
    <col min="6318" max="6318" width="8.85546875" style="354"/>
    <col min="6319" max="6319" width="8.85546875" style="354"/>
    <col min="6320" max="6320" width="8.85546875" style="354"/>
    <col min="6321" max="6321" width="8.85546875" style="354"/>
    <col min="6322" max="6322" width="8.85546875" style="354"/>
    <col min="6323" max="6323" width="8.85546875" style="354"/>
    <col min="6324" max="6324" width="8.85546875" style="354"/>
    <col min="6325" max="6325" width="8.85546875" style="354"/>
    <col min="6326" max="6326" width="8.85546875" style="354"/>
    <col min="6327" max="6327" width="8.85546875" style="354"/>
    <col min="6328" max="6328" width="8.85546875" style="354"/>
    <col min="6329" max="6329" width="8.85546875" style="354"/>
    <col min="6330" max="6330" width="8.85546875" style="354"/>
    <col min="6331" max="6331" width="8.85546875" style="354"/>
    <col min="6332" max="6332" width="8.85546875" style="354"/>
    <col min="6333" max="6333" width="8.85546875" style="354"/>
    <col min="6334" max="6334" width="8.85546875" style="354"/>
    <col min="6335" max="6335" width="8.85546875" style="354"/>
    <col min="6336" max="6336" width="8.85546875" style="354"/>
    <col min="6337" max="6337" width="8.85546875" style="354"/>
    <col min="6338" max="6338" width="8.85546875" style="354"/>
    <col min="6339" max="6339" width="8.85546875" style="354"/>
    <col min="6340" max="6340" width="8.85546875" style="354"/>
    <col min="6341" max="6341" width="8.85546875" style="354"/>
    <col min="6342" max="6342" width="8.85546875" style="354"/>
    <col min="6343" max="6343" width="8.85546875" style="354"/>
    <col min="6344" max="6344" width="8.85546875" style="354"/>
    <col min="6345" max="6345" width="8.85546875" style="354"/>
    <col min="6346" max="6346" width="8.85546875" style="354"/>
    <col min="6347" max="6347" width="8.85546875" style="354"/>
    <col min="6348" max="6348" width="8.85546875" style="354"/>
    <col min="6349" max="6349" width="8.85546875" style="354"/>
    <col min="6350" max="6350" width="8.85546875" style="354"/>
    <col min="6351" max="6351" width="8.85546875" style="354"/>
    <col min="6352" max="6352" width="8.85546875" style="354"/>
    <col min="6353" max="6353" width="8.85546875" style="354"/>
    <col min="6354" max="6354" width="8.85546875" style="354"/>
    <col min="6355" max="6355" width="8.85546875" style="354"/>
    <col min="6356" max="6356" width="8.85546875" style="354"/>
    <col min="6357" max="6357" width="8.85546875" style="354"/>
    <col min="6358" max="6358" width="8.85546875" style="354"/>
    <col min="6359" max="6359" width="8.85546875" style="354"/>
    <col min="6360" max="6360" width="8.85546875" style="354"/>
    <col min="6361" max="6361" width="8.85546875" style="354"/>
    <col min="6362" max="6362" width="8.85546875" style="354"/>
    <col min="6363" max="6363" width="8.85546875" style="354"/>
    <col min="6364" max="6364" width="8.85546875" style="354"/>
    <col min="6365" max="6365" width="8.85546875" style="354"/>
    <col min="6366" max="6366" width="8.85546875" style="354"/>
    <col min="6367" max="6367" width="8.85546875" style="354"/>
    <col min="6368" max="6368" width="8.85546875" style="354"/>
    <col min="6369" max="6369" width="8.85546875" style="354"/>
    <col min="6370" max="6370" width="8.85546875" style="354"/>
    <col min="6371" max="6371" width="8.85546875" style="354"/>
    <col min="6372" max="6372" width="8.85546875" style="354"/>
    <col min="6373" max="6373" width="8.85546875" style="354"/>
    <col min="6374" max="6374" width="8.85546875" style="354"/>
    <col min="6375" max="6375" width="8.85546875" style="354"/>
    <col min="6376" max="6376" width="8.85546875" style="354"/>
    <col min="6377" max="6377" width="8.85546875" style="354"/>
    <col min="6378" max="6378" width="8.85546875" style="354"/>
    <col min="6379" max="6379" width="8.85546875" style="354"/>
    <col min="6380" max="6380" width="8.85546875" style="354"/>
    <col min="6381" max="6381" width="8.85546875" style="354"/>
    <col min="6382" max="6382" width="8.85546875" style="354"/>
    <col min="6383" max="6383" width="8.85546875" style="354"/>
    <col min="6384" max="6384" width="8.85546875" style="354"/>
    <col min="6385" max="6385" width="8.85546875" style="354"/>
    <col min="6386" max="6386" width="8.85546875" style="354"/>
    <col min="6387" max="6387" width="8.85546875" style="354"/>
    <col min="6388" max="6388" width="8.85546875" style="354"/>
    <col min="6389" max="6389" width="8.85546875" style="354"/>
    <col min="6390" max="6390" width="8.85546875" style="354"/>
    <col min="6391" max="6391" width="8.85546875" style="354"/>
    <col min="6392" max="6392" width="8.85546875" style="354"/>
    <col min="6393" max="6393" width="8.85546875" style="354"/>
    <col min="6394" max="6394" width="8.85546875" style="354"/>
    <col min="6395" max="6395" width="8.85546875" style="354"/>
    <col min="6396" max="6396" width="8.85546875" style="354"/>
    <col min="6397" max="6397" width="8.85546875" style="354"/>
    <col min="6398" max="6398" width="8.85546875" style="354"/>
    <col min="6399" max="6399" width="8.85546875" style="354"/>
    <col min="6400" max="6400" width="8.85546875" style="354"/>
    <col min="6401" max="6401" width="8.85546875" style="354"/>
    <col min="6402" max="6402" width="8.85546875" style="354"/>
    <col min="6403" max="6403" width="9.7109375" customWidth="true" style="354"/>
    <col min="6404" max="6404" width="21.85546875" customWidth="true" style="354"/>
    <col min="6405" max="6405" width="13" customWidth="true" style="354"/>
    <col min="6406" max="6406" width="14" customWidth="true" style="354"/>
    <col min="6407" max="6407" width="14" customWidth="true" style="354"/>
    <col min="6408" max="6408" width="14" customWidth="true" style="354"/>
    <col min="6409" max="6409" width="17.140625" customWidth="true" style="354"/>
    <col min="6410" max="6410" width="17.7109375" customWidth="true" style="354"/>
    <col min="6411" max="6411" width="16.28515625" customWidth="true" style="354"/>
    <col min="6412" max="6412" width="14" customWidth="true" style="354"/>
    <col min="6413" max="6413" width="17" customWidth="true" style="354"/>
    <col min="6414" max="6414" width="14.42578125" customWidth="true" style="354"/>
    <col min="6415" max="6415" width="8.85546875" style="354"/>
    <col min="6416" max="6416" width="8.85546875" style="354"/>
    <col min="6417" max="6417" width="8.85546875" style="354"/>
    <col min="6418" max="6418" width="8.85546875" style="354"/>
    <col min="6419" max="6419" width="8.85546875" style="354"/>
    <col min="6420" max="6420" width="8.85546875" style="354"/>
    <col min="6421" max="6421" width="8.85546875" style="354"/>
    <col min="6422" max="6422" width="8.85546875" style="354"/>
    <col min="6423" max="6423" width="8.85546875" style="354"/>
    <col min="6424" max="6424" width="8.85546875" style="354"/>
    <col min="6425" max="6425" width="8.85546875" style="354"/>
    <col min="6426" max="6426" width="8.85546875" style="354"/>
    <col min="6427" max="6427" width="8.85546875" style="354"/>
    <col min="6428" max="6428" width="8.85546875" style="354"/>
    <col min="6429" max="6429" width="8.85546875" style="354"/>
    <col min="6430" max="6430" width="8.85546875" style="354"/>
    <col min="6431" max="6431" width="8.85546875" style="354"/>
    <col min="6432" max="6432" width="8.85546875" style="354"/>
    <col min="6433" max="6433" width="8.85546875" style="354"/>
    <col min="6434" max="6434" width="8.85546875" style="354"/>
    <col min="6435" max="6435" width="8.85546875" style="354"/>
    <col min="6436" max="6436" width="8.85546875" style="354"/>
    <col min="6437" max="6437" width="8.85546875" style="354"/>
    <col min="6438" max="6438" width="8.85546875" style="354"/>
    <col min="6439" max="6439" width="8.85546875" style="354"/>
    <col min="6440" max="6440" width="8.85546875" style="354"/>
    <col min="6441" max="6441" width="8.85546875" style="354"/>
    <col min="6442" max="6442" width="8.85546875" style="354"/>
    <col min="6443" max="6443" width="8.85546875" style="354"/>
    <col min="6444" max="6444" width="8.85546875" style="354"/>
    <col min="6445" max="6445" width="8.85546875" style="354"/>
    <col min="6446" max="6446" width="8.85546875" style="354"/>
    <col min="6447" max="6447" width="8.85546875" style="354"/>
    <col min="6448" max="6448" width="8.85546875" style="354"/>
    <col min="6449" max="6449" width="8.85546875" style="354"/>
    <col min="6450" max="6450" width="8.85546875" style="354"/>
    <col min="6451" max="6451" width="8.85546875" style="354"/>
    <col min="6452" max="6452" width="8.85546875" style="354"/>
    <col min="6453" max="6453" width="8.85546875" style="354"/>
    <col min="6454" max="6454" width="8.85546875" style="354"/>
    <col min="6455" max="6455" width="8.85546875" style="354"/>
    <col min="6456" max="6456" width="8.85546875" style="354"/>
    <col min="6457" max="6457" width="8.85546875" style="354"/>
    <col min="6458" max="6458" width="8.85546875" style="354"/>
    <col min="6459" max="6459" width="8.85546875" style="354"/>
    <col min="6460" max="6460" width="8.85546875" style="354"/>
    <col min="6461" max="6461" width="8.85546875" style="354"/>
    <col min="6462" max="6462" width="8.85546875" style="354"/>
    <col min="6463" max="6463" width="8.85546875" style="354"/>
    <col min="6464" max="6464" width="8.85546875" style="354"/>
    <col min="6465" max="6465" width="8.85546875" style="354"/>
    <col min="6466" max="6466" width="8.85546875" style="354"/>
    <col min="6467" max="6467" width="8.85546875" style="354"/>
    <col min="6468" max="6468" width="8.85546875" style="354"/>
    <col min="6469" max="6469" width="8.85546875" style="354"/>
    <col min="6470" max="6470" width="8.85546875" style="354"/>
    <col min="6471" max="6471" width="8.85546875" style="354"/>
    <col min="6472" max="6472" width="8.85546875" style="354"/>
    <col min="6473" max="6473" width="8.85546875" style="354"/>
    <col min="6474" max="6474" width="8.85546875" style="354"/>
    <col min="6475" max="6475" width="8.85546875" style="354"/>
    <col min="6476" max="6476" width="8.85546875" style="354"/>
    <col min="6477" max="6477" width="8.85546875" style="354"/>
    <col min="6478" max="6478" width="8.85546875" style="354"/>
    <col min="6479" max="6479" width="8.85546875" style="354"/>
    <col min="6480" max="6480" width="8.85546875" style="354"/>
    <col min="6481" max="6481" width="8.85546875" style="354"/>
    <col min="6482" max="6482" width="8.85546875" style="354"/>
    <col min="6483" max="6483" width="8.85546875" style="354"/>
    <col min="6484" max="6484" width="8.85546875" style="354"/>
    <col min="6485" max="6485" width="8.85546875" style="354"/>
    <col min="6486" max="6486" width="8.85546875" style="354"/>
    <col min="6487" max="6487" width="8.85546875" style="354"/>
    <col min="6488" max="6488" width="8.85546875" style="354"/>
    <col min="6489" max="6489" width="8.85546875" style="354"/>
    <col min="6490" max="6490" width="8.85546875" style="354"/>
    <col min="6491" max="6491" width="8.85546875" style="354"/>
    <col min="6492" max="6492" width="8.85546875" style="354"/>
    <col min="6493" max="6493" width="8.85546875" style="354"/>
    <col min="6494" max="6494" width="8.85546875" style="354"/>
    <col min="6495" max="6495" width="8.85546875" style="354"/>
    <col min="6496" max="6496" width="8.85546875" style="354"/>
    <col min="6497" max="6497" width="8.85546875" style="354"/>
    <col min="6498" max="6498" width="8.85546875" style="354"/>
    <col min="6499" max="6499" width="8.85546875" style="354"/>
    <col min="6500" max="6500" width="8.85546875" style="354"/>
    <col min="6501" max="6501" width="8.85546875" style="354"/>
    <col min="6502" max="6502" width="8.85546875" style="354"/>
    <col min="6503" max="6503" width="8.85546875" style="354"/>
    <col min="6504" max="6504" width="8.85546875" style="354"/>
    <col min="6505" max="6505" width="8.85546875" style="354"/>
    <col min="6506" max="6506" width="8.85546875" style="354"/>
    <col min="6507" max="6507" width="8.85546875" style="354"/>
    <col min="6508" max="6508" width="8.85546875" style="354"/>
    <col min="6509" max="6509" width="8.85546875" style="354"/>
    <col min="6510" max="6510" width="8.85546875" style="354"/>
    <col min="6511" max="6511" width="8.85546875" style="354"/>
    <col min="6512" max="6512" width="8.85546875" style="354"/>
    <col min="6513" max="6513" width="8.85546875" style="354"/>
    <col min="6514" max="6514" width="8.85546875" style="354"/>
    <col min="6515" max="6515" width="8.85546875" style="354"/>
    <col min="6516" max="6516" width="8.85546875" style="354"/>
    <col min="6517" max="6517" width="8.85546875" style="354"/>
    <col min="6518" max="6518" width="8.85546875" style="354"/>
    <col min="6519" max="6519" width="8.85546875" style="354"/>
    <col min="6520" max="6520" width="8.85546875" style="354"/>
    <col min="6521" max="6521" width="8.85546875" style="354"/>
    <col min="6522" max="6522" width="8.85546875" style="354"/>
    <col min="6523" max="6523" width="8.85546875" style="354"/>
    <col min="6524" max="6524" width="8.85546875" style="354"/>
    <col min="6525" max="6525" width="8.85546875" style="354"/>
    <col min="6526" max="6526" width="8.85546875" style="354"/>
    <col min="6527" max="6527" width="8.85546875" style="354"/>
    <col min="6528" max="6528" width="8.85546875" style="354"/>
    <col min="6529" max="6529" width="8.85546875" style="354"/>
    <col min="6530" max="6530" width="8.85546875" style="354"/>
    <col min="6531" max="6531" width="8.85546875" style="354"/>
    <col min="6532" max="6532" width="8.85546875" style="354"/>
    <col min="6533" max="6533" width="8.85546875" style="354"/>
    <col min="6534" max="6534" width="8.85546875" style="354"/>
    <col min="6535" max="6535" width="8.85546875" style="354"/>
    <col min="6536" max="6536" width="8.85546875" style="354"/>
    <col min="6537" max="6537" width="8.85546875" style="354"/>
    <col min="6538" max="6538" width="8.85546875" style="354"/>
    <col min="6539" max="6539" width="8.85546875" style="354"/>
    <col min="6540" max="6540" width="8.85546875" style="354"/>
    <col min="6541" max="6541" width="8.85546875" style="354"/>
    <col min="6542" max="6542" width="8.85546875" style="354"/>
    <col min="6543" max="6543" width="8.85546875" style="354"/>
    <col min="6544" max="6544" width="8.85546875" style="354"/>
    <col min="6545" max="6545" width="8.85546875" style="354"/>
    <col min="6546" max="6546" width="8.85546875" style="354"/>
    <col min="6547" max="6547" width="8.85546875" style="354"/>
    <col min="6548" max="6548" width="8.85546875" style="354"/>
    <col min="6549" max="6549" width="8.85546875" style="354"/>
    <col min="6550" max="6550" width="8.85546875" style="354"/>
    <col min="6551" max="6551" width="8.85546875" style="354"/>
    <col min="6552" max="6552" width="8.85546875" style="354"/>
    <col min="6553" max="6553" width="8.85546875" style="354"/>
    <col min="6554" max="6554" width="8.85546875" style="354"/>
    <col min="6555" max="6555" width="8.85546875" style="354"/>
    <col min="6556" max="6556" width="8.85546875" style="354"/>
    <col min="6557" max="6557" width="8.85546875" style="354"/>
    <col min="6558" max="6558" width="8.85546875" style="354"/>
    <col min="6559" max="6559" width="8.85546875" style="354"/>
    <col min="6560" max="6560" width="8.85546875" style="354"/>
    <col min="6561" max="6561" width="8.85546875" style="354"/>
    <col min="6562" max="6562" width="8.85546875" style="354"/>
    <col min="6563" max="6563" width="8.85546875" style="354"/>
    <col min="6564" max="6564" width="8.85546875" style="354"/>
    <col min="6565" max="6565" width="8.85546875" style="354"/>
    <col min="6566" max="6566" width="8.85546875" style="354"/>
    <col min="6567" max="6567" width="8.85546875" style="354"/>
    <col min="6568" max="6568" width="8.85546875" style="354"/>
    <col min="6569" max="6569" width="8.85546875" style="354"/>
    <col min="6570" max="6570" width="8.85546875" style="354"/>
    <col min="6571" max="6571" width="8.85546875" style="354"/>
    <col min="6572" max="6572" width="8.85546875" style="354"/>
    <col min="6573" max="6573" width="8.85546875" style="354"/>
    <col min="6574" max="6574" width="8.85546875" style="354"/>
    <col min="6575" max="6575" width="8.85546875" style="354"/>
    <col min="6576" max="6576" width="8.85546875" style="354"/>
    <col min="6577" max="6577" width="8.85546875" style="354"/>
    <col min="6578" max="6578" width="8.85546875" style="354"/>
    <col min="6579" max="6579" width="8.85546875" style="354"/>
    <col min="6580" max="6580" width="8.85546875" style="354"/>
    <col min="6581" max="6581" width="8.85546875" style="354"/>
    <col min="6582" max="6582" width="8.85546875" style="354"/>
    <col min="6583" max="6583" width="8.85546875" style="354"/>
    <col min="6584" max="6584" width="8.85546875" style="354"/>
    <col min="6585" max="6585" width="8.85546875" style="354"/>
    <col min="6586" max="6586" width="8.85546875" style="354"/>
    <col min="6587" max="6587" width="8.85546875" style="354"/>
    <col min="6588" max="6588" width="8.85546875" style="354"/>
    <col min="6589" max="6589" width="8.85546875" style="354"/>
    <col min="6590" max="6590" width="8.85546875" style="354"/>
    <col min="6591" max="6591" width="8.85546875" style="354"/>
    <col min="6592" max="6592" width="8.85546875" style="354"/>
    <col min="6593" max="6593" width="8.85546875" style="354"/>
    <col min="6594" max="6594" width="8.85546875" style="354"/>
    <col min="6595" max="6595" width="8.85546875" style="354"/>
    <col min="6596" max="6596" width="8.85546875" style="354"/>
    <col min="6597" max="6597" width="8.85546875" style="354"/>
    <col min="6598" max="6598" width="8.85546875" style="354"/>
    <col min="6599" max="6599" width="8.85546875" style="354"/>
    <col min="6600" max="6600" width="8.85546875" style="354"/>
    <col min="6601" max="6601" width="8.85546875" style="354"/>
    <col min="6602" max="6602" width="8.85546875" style="354"/>
    <col min="6603" max="6603" width="8.85546875" style="354"/>
    <col min="6604" max="6604" width="8.85546875" style="354"/>
    <col min="6605" max="6605" width="8.85546875" style="354"/>
    <col min="6606" max="6606" width="8.85546875" style="354"/>
    <col min="6607" max="6607" width="8.85546875" style="354"/>
    <col min="6608" max="6608" width="8.85546875" style="354"/>
    <col min="6609" max="6609" width="8.85546875" style="354"/>
    <col min="6610" max="6610" width="8.85546875" style="354"/>
    <col min="6611" max="6611" width="8.85546875" style="354"/>
    <col min="6612" max="6612" width="8.85546875" style="354"/>
    <col min="6613" max="6613" width="8.85546875" style="354"/>
    <col min="6614" max="6614" width="8.85546875" style="354"/>
    <col min="6615" max="6615" width="8.85546875" style="354"/>
    <col min="6616" max="6616" width="8.85546875" style="354"/>
    <col min="6617" max="6617" width="8.85546875" style="354"/>
    <col min="6618" max="6618" width="8.85546875" style="354"/>
    <col min="6619" max="6619" width="8.85546875" style="354"/>
    <col min="6620" max="6620" width="8.85546875" style="354"/>
    <col min="6621" max="6621" width="8.85546875" style="354"/>
    <col min="6622" max="6622" width="8.85546875" style="354"/>
    <col min="6623" max="6623" width="8.85546875" style="354"/>
    <col min="6624" max="6624" width="8.85546875" style="354"/>
    <col min="6625" max="6625" width="8.85546875" style="354"/>
    <col min="6626" max="6626" width="8.85546875" style="354"/>
    <col min="6627" max="6627" width="8.85546875" style="354"/>
    <col min="6628" max="6628" width="8.85546875" style="354"/>
    <col min="6629" max="6629" width="8.85546875" style="354"/>
    <col min="6630" max="6630" width="8.85546875" style="354"/>
    <col min="6631" max="6631" width="8.85546875" style="354"/>
    <col min="6632" max="6632" width="8.85546875" style="354"/>
    <col min="6633" max="6633" width="8.85546875" style="354"/>
    <col min="6634" max="6634" width="8.85546875" style="354"/>
    <col min="6635" max="6635" width="8.85546875" style="354"/>
    <col min="6636" max="6636" width="8.85546875" style="354"/>
    <col min="6637" max="6637" width="8.85546875" style="354"/>
    <col min="6638" max="6638" width="8.85546875" style="354"/>
    <col min="6639" max="6639" width="8.85546875" style="354"/>
    <col min="6640" max="6640" width="8.85546875" style="354"/>
    <col min="6641" max="6641" width="8.85546875" style="354"/>
    <col min="6642" max="6642" width="8.85546875" style="354"/>
    <col min="6643" max="6643" width="8.85546875" style="354"/>
    <col min="6644" max="6644" width="8.85546875" style="354"/>
    <col min="6645" max="6645" width="8.85546875" style="354"/>
    <col min="6646" max="6646" width="8.85546875" style="354"/>
    <col min="6647" max="6647" width="8.85546875" style="354"/>
    <col min="6648" max="6648" width="8.85546875" style="354"/>
    <col min="6649" max="6649" width="8.85546875" style="354"/>
    <col min="6650" max="6650" width="8.85546875" style="354"/>
    <col min="6651" max="6651" width="8.85546875" style="354"/>
    <col min="6652" max="6652" width="8.85546875" style="354"/>
    <col min="6653" max="6653" width="8.85546875" style="354"/>
    <col min="6654" max="6654" width="8.85546875" style="354"/>
    <col min="6655" max="6655" width="8.85546875" style="354"/>
    <col min="6656" max="6656" width="8.85546875" style="354"/>
    <col min="6657" max="6657" width="8.85546875" style="354"/>
    <col min="6658" max="6658" width="8.85546875" style="354"/>
    <col min="6659" max="6659" width="9.7109375" customWidth="true" style="354"/>
    <col min="6660" max="6660" width="21.85546875" customWidth="true" style="354"/>
    <col min="6661" max="6661" width="13" customWidth="true" style="354"/>
    <col min="6662" max="6662" width="14" customWidth="true" style="354"/>
    <col min="6663" max="6663" width="14" customWidth="true" style="354"/>
    <col min="6664" max="6664" width="14" customWidth="true" style="354"/>
    <col min="6665" max="6665" width="17.140625" customWidth="true" style="354"/>
    <col min="6666" max="6666" width="17.7109375" customWidth="true" style="354"/>
    <col min="6667" max="6667" width="16.28515625" customWidth="true" style="354"/>
    <col min="6668" max="6668" width="14" customWidth="true" style="354"/>
    <col min="6669" max="6669" width="17" customWidth="true" style="354"/>
    <col min="6670" max="6670" width="14.42578125" customWidth="true" style="354"/>
    <col min="6671" max="6671" width="8.85546875" style="354"/>
    <col min="6672" max="6672" width="8.85546875" style="354"/>
    <col min="6673" max="6673" width="8.85546875" style="354"/>
    <col min="6674" max="6674" width="8.85546875" style="354"/>
    <col min="6675" max="6675" width="8.85546875" style="354"/>
    <col min="6676" max="6676" width="8.85546875" style="354"/>
    <col min="6677" max="6677" width="8.85546875" style="354"/>
    <col min="6678" max="6678" width="8.85546875" style="354"/>
    <col min="6679" max="6679" width="8.85546875" style="354"/>
    <col min="6680" max="6680" width="8.85546875" style="354"/>
    <col min="6681" max="6681" width="8.85546875" style="354"/>
    <col min="6682" max="6682" width="8.85546875" style="354"/>
    <col min="6683" max="6683" width="8.85546875" style="354"/>
    <col min="6684" max="6684" width="8.85546875" style="354"/>
    <col min="6685" max="6685" width="8.85546875" style="354"/>
    <col min="6686" max="6686" width="8.85546875" style="354"/>
    <col min="6687" max="6687" width="8.85546875" style="354"/>
    <col min="6688" max="6688" width="8.85546875" style="354"/>
    <col min="6689" max="6689" width="8.85546875" style="354"/>
    <col min="6690" max="6690" width="8.85546875" style="354"/>
    <col min="6691" max="6691" width="8.85546875" style="354"/>
    <col min="6692" max="6692" width="8.85546875" style="354"/>
    <col min="6693" max="6693" width="8.85546875" style="354"/>
    <col min="6694" max="6694" width="8.85546875" style="354"/>
    <col min="6695" max="6695" width="8.85546875" style="354"/>
    <col min="6696" max="6696" width="8.85546875" style="354"/>
    <col min="6697" max="6697" width="8.85546875" style="354"/>
    <col min="6698" max="6698" width="8.85546875" style="354"/>
    <col min="6699" max="6699" width="8.85546875" style="354"/>
    <col min="6700" max="6700" width="8.85546875" style="354"/>
    <col min="6701" max="6701" width="8.85546875" style="354"/>
    <col min="6702" max="6702" width="8.85546875" style="354"/>
    <col min="6703" max="6703" width="8.85546875" style="354"/>
    <col min="6704" max="6704" width="8.85546875" style="354"/>
    <col min="6705" max="6705" width="8.85546875" style="354"/>
    <col min="6706" max="6706" width="8.85546875" style="354"/>
    <col min="6707" max="6707" width="8.85546875" style="354"/>
    <col min="6708" max="6708" width="8.85546875" style="354"/>
    <col min="6709" max="6709" width="8.85546875" style="354"/>
    <col min="6710" max="6710" width="8.85546875" style="354"/>
    <col min="6711" max="6711" width="8.85546875" style="354"/>
    <col min="6712" max="6712" width="8.85546875" style="354"/>
    <col min="6713" max="6713" width="8.85546875" style="354"/>
    <col min="6714" max="6714" width="8.85546875" style="354"/>
    <col min="6715" max="6715" width="8.85546875" style="354"/>
    <col min="6716" max="6716" width="8.85546875" style="354"/>
    <col min="6717" max="6717" width="8.85546875" style="354"/>
    <col min="6718" max="6718" width="8.85546875" style="354"/>
    <col min="6719" max="6719" width="8.85546875" style="354"/>
    <col min="6720" max="6720" width="8.85546875" style="354"/>
    <col min="6721" max="6721" width="8.85546875" style="354"/>
    <col min="6722" max="6722" width="8.85546875" style="354"/>
    <col min="6723" max="6723" width="8.85546875" style="354"/>
    <col min="6724" max="6724" width="8.85546875" style="354"/>
    <col min="6725" max="6725" width="8.85546875" style="354"/>
    <col min="6726" max="6726" width="8.85546875" style="354"/>
    <col min="6727" max="6727" width="8.85546875" style="354"/>
    <col min="6728" max="6728" width="8.85546875" style="354"/>
    <col min="6729" max="6729" width="8.85546875" style="354"/>
    <col min="6730" max="6730" width="8.85546875" style="354"/>
    <col min="6731" max="6731" width="8.85546875" style="354"/>
    <col min="6732" max="6732" width="8.85546875" style="354"/>
    <col min="6733" max="6733" width="8.85546875" style="354"/>
    <col min="6734" max="6734" width="8.85546875" style="354"/>
    <col min="6735" max="6735" width="8.85546875" style="354"/>
    <col min="6736" max="6736" width="8.85546875" style="354"/>
    <col min="6737" max="6737" width="8.85546875" style="354"/>
    <col min="6738" max="6738" width="8.85546875" style="354"/>
    <col min="6739" max="6739" width="8.85546875" style="354"/>
    <col min="6740" max="6740" width="8.85546875" style="354"/>
    <col min="6741" max="6741" width="8.85546875" style="354"/>
    <col min="6742" max="6742" width="8.85546875" style="354"/>
    <col min="6743" max="6743" width="8.85546875" style="354"/>
    <col min="6744" max="6744" width="8.85546875" style="354"/>
    <col min="6745" max="6745" width="8.85546875" style="354"/>
    <col min="6746" max="6746" width="8.85546875" style="354"/>
    <col min="6747" max="6747" width="8.85546875" style="354"/>
    <col min="6748" max="6748" width="8.85546875" style="354"/>
    <col min="6749" max="6749" width="8.85546875" style="354"/>
    <col min="6750" max="6750" width="8.85546875" style="354"/>
    <col min="6751" max="6751" width="8.85546875" style="354"/>
    <col min="6752" max="6752" width="8.85546875" style="354"/>
    <col min="6753" max="6753" width="8.85546875" style="354"/>
    <col min="6754" max="6754" width="8.85546875" style="354"/>
    <col min="6755" max="6755" width="8.85546875" style="354"/>
    <col min="6756" max="6756" width="8.85546875" style="354"/>
    <col min="6757" max="6757" width="8.85546875" style="354"/>
    <col min="6758" max="6758" width="8.85546875" style="354"/>
    <col min="6759" max="6759" width="8.85546875" style="354"/>
    <col min="6760" max="6760" width="8.85546875" style="354"/>
    <col min="6761" max="6761" width="8.85546875" style="354"/>
    <col min="6762" max="6762" width="8.85546875" style="354"/>
    <col min="6763" max="6763" width="8.85546875" style="354"/>
    <col min="6764" max="6764" width="8.85546875" style="354"/>
    <col min="6765" max="6765" width="8.85546875" style="354"/>
    <col min="6766" max="6766" width="8.85546875" style="354"/>
    <col min="6767" max="6767" width="8.85546875" style="354"/>
    <col min="6768" max="6768" width="8.85546875" style="354"/>
    <col min="6769" max="6769" width="8.85546875" style="354"/>
    <col min="6770" max="6770" width="8.85546875" style="354"/>
    <col min="6771" max="6771" width="8.85546875" style="354"/>
    <col min="6772" max="6772" width="8.85546875" style="354"/>
    <col min="6773" max="6773" width="8.85546875" style="354"/>
    <col min="6774" max="6774" width="8.85546875" style="354"/>
    <col min="6775" max="6775" width="8.85546875" style="354"/>
    <col min="6776" max="6776" width="8.85546875" style="354"/>
    <col min="6777" max="6777" width="8.85546875" style="354"/>
    <col min="6778" max="6778" width="8.85546875" style="354"/>
    <col min="6779" max="6779" width="8.85546875" style="354"/>
    <col min="6780" max="6780" width="8.85546875" style="354"/>
    <col min="6781" max="6781" width="8.85546875" style="354"/>
    <col min="6782" max="6782" width="8.85546875" style="354"/>
    <col min="6783" max="6783" width="8.85546875" style="354"/>
    <col min="6784" max="6784" width="8.85546875" style="354"/>
    <col min="6785" max="6785" width="8.85546875" style="354"/>
    <col min="6786" max="6786" width="8.85546875" style="354"/>
    <col min="6787" max="6787" width="8.85546875" style="354"/>
    <col min="6788" max="6788" width="8.85546875" style="354"/>
    <col min="6789" max="6789" width="8.85546875" style="354"/>
    <col min="6790" max="6790" width="8.85546875" style="354"/>
    <col min="6791" max="6791" width="8.85546875" style="354"/>
    <col min="6792" max="6792" width="8.85546875" style="354"/>
    <col min="6793" max="6793" width="8.85546875" style="354"/>
    <col min="6794" max="6794" width="8.85546875" style="354"/>
    <col min="6795" max="6795" width="8.85546875" style="354"/>
    <col min="6796" max="6796" width="8.85546875" style="354"/>
    <col min="6797" max="6797" width="8.85546875" style="354"/>
    <col min="6798" max="6798" width="8.85546875" style="354"/>
    <col min="6799" max="6799" width="8.85546875" style="354"/>
    <col min="6800" max="6800" width="8.85546875" style="354"/>
    <col min="6801" max="6801" width="8.85546875" style="354"/>
    <col min="6802" max="6802" width="8.85546875" style="354"/>
    <col min="6803" max="6803" width="8.85546875" style="354"/>
    <col min="6804" max="6804" width="8.85546875" style="354"/>
    <col min="6805" max="6805" width="8.85546875" style="354"/>
    <col min="6806" max="6806" width="8.85546875" style="354"/>
    <col min="6807" max="6807" width="8.85546875" style="354"/>
    <col min="6808" max="6808" width="8.85546875" style="354"/>
    <col min="6809" max="6809" width="8.85546875" style="354"/>
    <col min="6810" max="6810" width="8.85546875" style="354"/>
    <col min="6811" max="6811" width="8.85546875" style="354"/>
    <col min="6812" max="6812" width="8.85546875" style="354"/>
    <col min="6813" max="6813" width="8.85546875" style="354"/>
    <col min="6814" max="6814" width="8.85546875" style="354"/>
    <col min="6815" max="6815" width="8.85546875" style="354"/>
    <col min="6816" max="6816" width="8.85546875" style="354"/>
    <col min="6817" max="6817" width="8.85546875" style="354"/>
    <col min="6818" max="6818" width="8.85546875" style="354"/>
    <col min="6819" max="6819" width="8.85546875" style="354"/>
    <col min="6820" max="6820" width="8.85546875" style="354"/>
    <col min="6821" max="6821" width="8.85546875" style="354"/>
    <col min="6822" max="6822" width="8.85546875" style="354"/>
    <col min="6823" max="6823" width="8.85546875" style="354"/>
    <col min="6824" max="6824" width="8.85546875" style="354"/>
    <col min="6825" max="6825" width="8.85546875" style="354"/>
    <col min="6826" max="6826" width="8.85546875" style="354"/>
    <col min="6827" max="6827" width="8.85546875" style="354"/>
    <col min="6828" max="6828" width="8.85546875" style="354"/>
    <col min="6829" max="6829" width="8.85546875" style="354"/>
    <col min="6830" max="6830" width="8.85546875" style="354"/>
    <col min="6831" max="6831" width="8.85546875" style="354"/>
    <col min="6832" max="6832" width="8.85546875" style="354"/>
    <col min="6833" max="6833" width="8.85546875" style="354"/>
    <col min="6834" max="6834" width="8.85546875" style="354"/>
    <col min="6835" max="6835" width="8.85546875" style="354"/>
    <col min="6836" max="6836" width="8.85546875" style="354"/>
    <col min="6837" max="6837" width="8.85546875" style="354"/>
    <col min="6838" max="6838" width="8.85546875" style="354"/>
    <col min="6839" max="6839" width="8.85546875" style="354"/>
    <col min="6840" max="6840" width="8.85546875" style="354"/>
    <col min="6841" max="6841" width="8.85546875" style="354"/>
    <col min="6842" max="6842" width="8.85546875" style="354"/>
    <col min="6843" max="6843" width="8.85546875" style="354"/>
    <col min="6844" max="6844" width="8.85546875" style="354"/>
    <col min="6845" max="6845" width="8.85546875" style="354"/>
    <col min="6846" max="6846" width="8.85546875" style="354"/>
    <col min="6847" max="6847" width="8.85546875" style="354"/>
    <col min="6848" max="6848" width="8.85546875" style="354"/>
    <col min="6849" max="6849" width="8.85546875" style="354"/>
    <col min="6850" max="6850" width="8.85546875" style="354"/>
    <col min="6851" max="6851" width="8.85546875" style="354"/>
    <col min="6852" max="6852" width="8.85546875" style="354"/>
    <col min="6853" max="6853" width="8.85546875" style="354"/>
    <col min="6854" max="6854" width="8.85546875" style="354"/>
    <col min="6855" max="6855" width="8.85546875" style="354"/>
    <col min="6856" max="6856" width="8.85546875" style="354"/>
    <col min="6857" max="6857" width="8.85546875" style="354"/>
    <col min="6858" max="6858" width="8.85546875" style="354"/>
    <col min="6859" max="6859" width="8.85546875" style="354"/>
    <col min="6860" max="6860" width="8.85546875" style="354"/>
    <col min="6861" max="6861" width="8.85546875" style="354"/>
    <col min="6862" max="6862" width="8.85546875" style="354"/>
    <col min="6863" max="6863" width="8.85546875" style="354"/>
    <col min="6864" max="6864" width="8.85546875" style="354"/>
    <col min="6865" max="6865" width="8.85546875" style="354"/>
    <col min="6866" max="6866" width="8.85546875" style="354"/>
    <col min="6867" max="6867" width="8.85546875" style="354"/>
    <col min="6868" max="6868" width="8.85546875" style="354"/>
    <col min="6869" max="6869" width="8.85546875" style="354"/>
    <col min="6870" max="6870" width="8.85546875" style="354"/>
    <col min="6871" max="6871" width="8.85546875" style="354"/>
    <col min="6872" max="6872" width="8.85546875" style="354"/>
    <col min="6873" max="6873" width="8.85546875" style="354"/>
    <col min="6874" max="6874" width="8.85546875" style="354"/>
    <col min="6875" max="6875" width="8.85546875" style="354"/>
    <col min="6876" max="6876" width="8.85546875" style="354"/>
    <col min="6877" max="6877" width="8.85546875" style="354"/>
    <col min="6878" max="6878" width="8.85546875" style="354"/>
    <col min="6879" max="6879" width="8.85546875" style="354"/>
    <col min="6880" max="6880" width="8.85546875" style="354"/>
    <col min="6881" max="6881" width="8.85546875" style="354"/>
    <col min="6882" max="6882" width="8.85546875" style="354"/>
    <col min="6883" max="6883" width="8.85546875" style="354"/>
    <col min="6884" max="6884" width="8.85546875" style="354"/>
    <col min="6885" max="6885" width="8.85546875" style="354"/>
    <col min="6886" max="6886" width="8.85546875" style="354"/>
    <col min="6887" max="6887" width="8.85546875" style="354"/>
    <col min="6888" max="6888" width="8.85546875" style="354"/>
    <col min="6889" max="6889" width="8.85546875" style="354"/>
    <col min="6890" max="6890" width="8.85546875" style="354"/>
    <col min="6891" max="6891" width="8.85546875" style="354"/>
    <col min="6892" max="6892" width="8.85546875" style="354"/>
    <col min="6893" max="6893" width="8.85546875" style="354"/>
    <col min="6894" max="6894" width="8.85546875" style="354"/>
    <col min="6895" max="6895" width="8.85546875" style="354"/>
    <col min="6896" max="6896" width="8.85546875" style="354"/>
    <col min="6897" max="6897" width="8.85546875" style="354"/>
    <col min="6898" max="6898" width="8.85546875" style="354"/>
    <col min="6899" max="6899" width="8.85546875" style="354"/>
    <col min="6900" max="6900" width="8.85546875" style="354"/>
    <col min="6901" max="6901" width="8.85546875" style="354"/>
    <col min="6902" max="6902" width="8.85546875" style="354"/>
    <col min="6903" max="6903" width="8.85546875" style="354"/>
    <col min="6904" max="6904" width="8.85546875" style="354"/>
    <col min="6905" max="6905" width="8.85546875" style="354"/>
    <col min="6906" max="6906" width="8.85546875" style="354"/>
    <col min="6907" max="6907" width="8.85546875" style="354"/>
    <col min="6908" max="6908" width="8.85546875" style="354"/>
    <col min="6909" max="6909" width="8.85546875" style="354"/>
    <col min="6910" max="6910" width="8.85546875" style="354"/>
    <col min="6911" max="6911" width="8.85546875" style="354"/>
    <col min="6912" max="6912" width="8.85546875" style="354"/>
    <col min="6913" max="6913" width="8.85546875" style="354"/>
    <col min="6914" max="6914" width="8.85546875" style="354"/>
    <col min="6915" max="6915" width="9.7109375" customWidth="true" style="354"/>
    <col min="6916" max="6916" width="21.85546875" customWidth="true" style="354"/>
    <col min="6917" max="6917" width="13" customWidth="true" style="354"/>
    <col min="6918" max="6918" width="14" customWidth="true" style="354"/>
    <col min="6919" max="6919" width="14" customWidth="true" style="354"/>
    <col min="6920" max="6920" width="14" customWidth="true" style="354"/>
    <col min="6921" max="6921" width="17.140625" customWidth="true" style="354"/>
    <col min="6922" max="6922" width="17.7109375" customWidth="true" style="354"/>
    <col min="6923" max="6923" width="16.28515625" customWidth="true" style="354"/>
    <col min="6924" max="6924" width="14" customWidth="true" style="354"/>
    <col min="6925" max="6925" width="17" customWidth="true" style="354"/>
    <col min="6926" max="6926" width="14.42578125" customWidth="true" style="354"/>
    <col min="6927" max="6927" width="8.85546875" style="354"/>
    <col min="6928" max="6928" width="8.85546875" style="354"/>
    <col min="6929" max="6929" width="8.85546875" style="354"/>
    <col min="6930" max="6930" width="8.85546875" style="354"/>
    <col min="6931" max="6931" width="8.85546875" style="354"/>
    <col min="6932" max="6932" width="8.85546875" style="354"/>
    <col min="6933" max="6933" width="8.85546875" style="354"/>
    <col min="6934" max="6934" width="8.85546875" style="354"/>
    <col min="6935" max="6935" width="8.85546875" style="354"/>
    <col min="6936" max="6936" width="8.85546875" style="354"/>
    <col min="6937" max="6937" width="8.85546875" style="354"/>
    <col min="6938" max="6938" width="8.85546875" style="354"/>
    <col min="6939" max="6939" width="8.85546875" style="354"/>
    <col min="6940" max="6940" width="8.85546875" style="354"/>
    <col min="6941" max="6941" width="8.85546875" style="354"/>
    <col min="6942" max="6942" width="8.85546875" style="354"/>
    <col min="6943" max="6943" width="8.85546875" style="354"/>
    <col min="6944" max="6944" width="8.85546875" style="354"/>
    <col min="6945" max="6945" width="8.85546875" style="354"/>
    <col min="6946" max="6946" width="8.85546875" style="354"/>
    <col min="6947" max="6947" width="8.85546875" style="354"/>
    <col min="6948" max="6948" width="8.85546875" style="354"/>
    <col min="6949" max="6949" width="8.85546875" style="354"/>
    <col min="6950" max="6950" width="8.85546875" style="354"/>
    <col min="6951" max="6951" width="8.85546875" style="354"/>
    <col min="6952" max="6952" width="8.85546875" style="354"/>
    <col min="6953" max="6953" width="8.85546875" style="354"/>
    <col min="6954" max="6954" width="8.85546875" style="354"/>
    <col min="6955" max="6955" width="8.85546875" style="354"/>
    <col min="6956" max="6956" width="8.85546875" style="354"/>
    <col min="6957" max="6957" width="8.85546875" style="354"/>
    <col min="6958" max="6958" width="8.85546875" style="354"/>
    <col min="6959" max="6959" width="8.85546875" style="354"/>
    <col min="6960" max="6960" width="8.85546875" style="354"/>
    <col min="6961" max="6961" width="8.85546875" style="354"/>
    <col min="6962" max="6962" width="8.85546875" style="354"/>
    <col min="6963" max="6963" width="8.85546875" style="354"/>
    <col min="6964" max="6964" width="8.85546875" style="354"/>
    <col min="6965" max="6965" width="8.85546875" style="354"/>
    <col min="6966" max="6966" width="8.85546875" style="354"/>
    <col min="6967" max="6967" width="8.85546875" style="354"/>
    <col min="6968" max="6968" width="8.85546875" style="354"/>
    <col min="6969" max="6969" width="8.85546875" style="354"/>
    <col min="6970" max="6970" width="8.85546875" style="354"/>
    <col min="6971" max="6971" width="8.85546875" style="354"/>
    <col min="6972" max="6972" width="8.85546875" style="354"/>
    <col min="6973" max="6973" width="8.85546875" style="354"/>
    <col min="6974" max="6974" width="8.85546875" style="354"/>
    <col min="6975" max="6975" width="8.85546875" style="354"/>
    <col min="6976" max="6976" width="8.85546875" style="354"/>
    <col min="6977" max="6977" width="8.85546875" style="354"/>
    <col min="6978" max="6978" width="8.85546875" style="354"/>
    <col min="6979" max="6979" width="8.85546875" style="354"/>
    <col min="6980" max="6980" width="8.85546875" style="354"/>
    <col min="6981" max="6981" width="8.85546875" style="354"/>
    <col min="6982" max="6982" width="8.85546875" style="354"/>
    <col min="6983" max="6983" width="8.85546875" style="354"/>
    <col min="6984" max="6984" width="8.85546875" style="354"/>
    <col min="6985" max="6985" width="8.85546875" style="354"/>
    <col min="6986" max="6986" width="8.85546875" style="354"/>
    <col min="6987" max="6987" width="8.85546875" style="354"/>
    <col min="6988" max="6988" width="8.85546875" style="354"/>
    <col min="6989" max="6989" width="8.85546875" style="354"/>
    <col min="6990" max="6990" width="8.85546875" style="354"/>
    <col min="6991" max="6991" width="8.85546875" style="354"/>
    <col min="6992" max="6992" width="8.85546875" style="354"/>
    <col min="6993" max="6993" width="8.85546875" style="354"/>
    <col min="6994" max="6994" width="8.85546875" style="354"/>
    <col min="6995" max="6995" width="8.85546875" style="354"/>
    <col min="6996" max="6996" width="8.85546875" style="354"/>
    <col min="6997" max="6997" width="8.85546875" style="354"/>
    <col min="6998" max="6998" width="8.85546875" style="354"/>
    <col min="6999" max="6999" width="8.85546875" style="354"/>
    <col min="7000" max="7000" width="8.85546875" style="354"/>
    <col min="7001" max="7001" width="8.85546875" style="354"/>
    <col min="7002" max="7002" width="8.85546875" style="354"/>
    <col min="7003" max="7003" width="8.85546875" style="354"/>
    <col min="7004" max="7004" width="8.85546875" style="354"/>
    <col min="7005" max="7005" width="8.85546875" style="354"/>
    <col min="7006" max="7006" width="8.85546875" style="354"/>
    <col min="7007" max="7007" width="8.85546875" style="354"/>
    <col min="7008" max="7008" width="8.85546875" style="354"/>
    <col min="7009" max="7009" width="8.85546875" style="354"/>
    <col min="7010" max="7010" width="8.85546875" style="354"/>
    <col min="7011" max="7011" width="8.85546875" style="354"/>
    <col min="7012" max="7012" width="8.85546875" style="354"/>
    <col min="7013" max="7013" width="8.85546875" style="354"/>
    <col min="7014" max="7014" width="8.85546875" style="354"/>
    <col min="7015" max="7015" width="8.85546875" style="354"/>
    <col min="7016" max="7016" width="8.85546875" style="354"/>
    <col min="7017" max="7017" width="8.85546875" style="354"/>
    <col min="7018" max="7018" width="8.85546875" style="354"/>
    <col min="7019" max="7019" width="8.85546875" style="354"/>
    <col min="7020" max="7020" width="8.85546875" style="354"/>
    <col min="7021" max="7021" width="8.85546875" style="354"/>
    <col min="7022" max="7022" width="8.85546875" style="354"/>
    <col min="7023" max="7023" width="8.85546875" style="354"/>
    <col min="7024" max="7024" width="8.85546875" style="354"/>
    <col min="7025" max="7025" width="8.85546875" style="354"/>
    <col min="7026" max="7026" width="8.85546875" style="354"/>
    <col min="7027" max="7027" width="8.85546875" style="354"/>
    <col min="7028" max="7028" width="8.85546875" style="354"/>
    <col min="7029" max="7029" width="8.85546875" style="354"/>
    <col min="7030" max="7030" width="8.85546875" style="354"/>
    <col min="7031" max="7031" width="8.85546875" style="354"/>
    <col min="7032" max="7032" width="8.85546875" style="354"/>
    <col min="7033" max="7033" width="8.85546875" style="354"/>
    <col min="7034" max="7034" width="8.85546875" style="354"/>
    <col min="7035" max="7035" width="8.85546875" style="354"/>
    <col min="7036" max="7036" width="8.85546875" style="354"/>
    <col min="7037" max="7037" width="8.85546875" style="354"/>
    <col min="7038" max="7038" width="8.85546875" style="354"/>
    <col min="7039" max="7039" width="8.85546875" style="354"/>
    <col min="7040" max="7040" width="8.85546875" style="354"/>
    <col min="7041" max="7041" width="8.85546875" style="354"/>
    <col min="7042" max="7042" width="8.85546875" style="354"/>
    <col min="7043" max="7043" width="8.85546875" style="354"/>
    <col min="7044" max="7044" width="8.85546875" style="354"/>
    <col min="7045" max="7045" width="8.85546875" style="354"/>
    <col min="7046" max="7046" width="8.85546875" style="354"/>
    <col min="7047" max="7047" width="8.85546875" style="354"/>
    <col min="7048" max="7048" width="8.85546875" style="354"/>
    <col min="7049" max="7049" width="8.85546875" style="354"/>
    <col min="7050" max="7050" width="8.85546875" style="354"/>
    <col min="7051" max="7051" width="8.85546875" style="354"/>
    <col min="7052" max="7052" width="8.85546875" style="354"/>
    <col min="7053" max="7053" width="8.85546875" style="354"/>
    <col min="7054" max="7054" width="8.85546875" style="354"/>
    <col min="7055" max="7055" width="8.85546875" style="354"/>
    <col min="7056" max="7056" width="8.85546875" style="354"/>
    <col min="7057" max="7057" width="8.85546875" style="354"/>
    <col min="7058" max="7058" width="8.85546875" style="354"/>
    <col min="7059" max="7059" width="8.85546875" style="354"/>
    <col min="7060" max="7060" width="8.85546875" style="354"/>
    <col min="7061" max="7061" width="8.85546875" style="354"/>
    <col min="7062" max="7062" width="8.85546875" style="354"/>
    <col min="7063" max="7063" width="8.85546875" style="354"/>
    <col min="7064" max="7064" width="8.85546875" style="354"/>
    <col min="7065" max="7065" width="8.85546875" style="354"/>
    <col min="7066" max="7066" width="8.85546875" style="354"/>
    <col min="7067" max="7067" width="8.85546875" style="354"/>
    <col min="7068" max="7068" width="8.85546875" style="354"/>
    <col min="7069" max="7069" width="8.85546875" style="354"/>
    <col min="7070" max="7070" width="8.85546875" style="354"/>
    <col min="7071" max="7071" width="8.85546875" style="354"/>
    <col min="7072" max="7072" width="8.85546875" style="354"/>
    <col min="7073" max="7073" width="8.85546875" style="354"/>
    <col min="7074" max="7074" width="8.85546875" style="354"/>
    <col min="7075" max="7075" width="8.85546875" style="354"/>
    <col min="7076" max="7076" width="8.85546875" style="354"/>
    <col min="7077" max="7077" width="8.85546875" style="354"/>
    <col min="7078" max="7078" width="8.85546875" style="354"/>
    <col min="7079" max="7079" width="8.85546875" style="354"/>
    <col min="7080" max="7080" width="8.85546875" style="354"/>
    <col min="7081" max="7081" width="8.85546875" style="354"/>
    <col min="7082" max="7082" width="8.85546875" style="354"/>
    <col min="7083" max="7083" width="8.85546875" style="354"/>
    <col min="7084" max="7084" width="8.85546875" style="354"/>
    <col min="7085" max="7085" width="8.85546875" style="354"/>
    <col min="7086" max="7086" width="8.85546875" style="354"/>
    <col min="7087" max="7087" width="8.85546875" style="354"/>
    <col min="7088" max="7088" width="8.85546875" style="354"/>
    <col min="7089" max="7089" width="8.85546875" style="354"/>
    <col min="7090" max="7090" width="8.85546875" style="354"/>
    <col min="7091" max="7091" width="8.85546875" style="354"/>
    <col min="7092" max="7092" width="8.85546875" style="354"/>
    <col min="7093" max="7093" width="8.85546875" style="354"/>
    <col min="7094" max="7094" width="8.85546875" style="354"/>
    <col min="7095" max="7095" width="8.85546875" style="354"/>
    <col min="7096" max="7096" width="8.85546875" style="354"/>
    <col min="7097" max="7097" width="8.85546875" style="354"/>
    <col min="7098" max="7098" width="8.85546875" style="354"/>
    <col min="7099" max="7099" width="8.85546875" style="354"/>
    <col min="7100" max="7100" width="8.85546875" style="354"/>
    <col min="7101" max="7101" width="8.85546875" style="354"/>
    <col min="7102" max="7102" width="8.85546875" style="354"/>
    <col min="7103" max="7103" width="8.85546875" style="354"/>
    <col min="7104" max="7104" width="8.85546875" style="354"/>
    <col min="7105" max="7105" width="8.85546875" style="354"/>
    <col min="7106" max="7106" width="8.85546875" style="354"/>
    <col min="7107" max="7107" width="8.85546875" style="354"/>
    <col min="7108" max="7108" width="8.85546875" style="354"/>
    <col min="7109" max="7109" width="8.85546875" style="354"/>
    <col min="7110" max="7110" width="8.85546875" style="354"/>
    <col min="7111" max="7111" width="8.85546875" style="354"/>
    <col min="7112" max="7112" width="8.85546875" style="354"/>
    <col min="7113" max="7113" width="8.85546875" style="354"/>
    <col min="7114" max="7114" width="8.85546875" style="354"/>
    <col min="7115" max="7115" width="8.85546875" style="354"/>
    <col min="7116" max="7116" width="8.85546875" style="354"/>
    <col min="7117" max="7117" width="8.85546875" style="354"/>
    <col min="7118" max="7118" width="8.85546875" style="354"/>
    <col min="7119" max="7119" width="8.85546875" style="354"/>
    <col min="7120" max="7120" width="8.85546875" style="354"/>
    <col min="7121" max="7121" width="8.85546875" style="354"/>
    <col min="7122" max="7122" width="8.85546875" style="354"/>
    <col min="7123" max="7123" width="8.85546875" style="354"/>
    <col min="7124" max="7124" width="8.85546875" style="354"/>
    <col min="7125" max="7125" width="8.85546875" style="354"/>
    <col min="7126" max="7126" width="8.85546875" style="354"/>
    <col min="7127" max="7127" width="8.85546875" style="354"/>
    <col min="7128" max="7128" width="8.85546875" style="354"/>
    <col min="7129" max="7129" width="8.85546875" style="354"/>
    <col min="7130" max="7130" width="8.85546875" style="354"/>
    <col min="7131" max="7131" width="8.85546875" style="354"/>
    <col min="7132" max="7132" width="8.85546875" style="354"/>
    <col min="7133" max="7133" width="8.85546875" style="354"/>
    <col min="7134" max="7134" width="8.85546875" style="354"/>
    <col min="7135" max="7135" width="8.85546875" style="354"/>
    <col min="7136" max="7136" width="8.85546875" style="354"/>
    <col min="7137" max="7137" width="8.85546875" style="354"/>
    <col min="7138" max="7138" width="8.85546875" style="354"/>
    <col min="7139" max="7139" width="8.85546875" style="354"/>
    <col min="7140" max="7140" width="8.85546875" style="354"/>
    <col min="7141" max="7141" width="8.85546875" style="354"/>
    <col min="7142" max="7142" width="8.85546875" style="354"/>
    <col min="7143" max="7143" width="8.85546875" style="354"/>
    <col min="7144" max="7144" width="8.85546875" style="354"/>
    <col min="7145" max="7145" width="8.85546875" style="354"/>
    <col min="7146" max="7146" width="8.85546875" style="354"/>
    <col min="7147" max="7147" width="8.85546875" style="354"/>
    <col min="7148" max="7148" width="8.85546875" style="354"/>
    <col min="7149" max="7149" width="8.85546875" style="354"/>
    <col min="7150" max="7150" width="8.85546875" style="354"/>
    <col min="7151" max="7151" width="8.85546875" style="354"/>
    <col min="7152" max="7152" width="8.85546875" style="354"/>
    <col min="7153" max="7153" width="8.85546875" style="354"/>
    <col min="7154" max="7154" width="8.85546875" style="354"/>
    <col min="7155" max="7155" width="8.85546875" style="354"/>
    <col min="7156" max="7156" width="8.85546875" style="354"/>
    <col min="7157" max="7157" width="8.85546875" style="354"/>
    <col min="7158" max="7158" width="8.85546875" style="354"/>
    <col min="7159" max="7159" width="8.85546875" style="354"/>
    <col min="7160" max="7160" width="8.85546875" style="354"/>
    <col min="7161" max="7161" width="8.85546875" style="354"/>
    <col min="7162" max="7162" width="8.85546875" style="354"/>
    <col min="7163" max="7163" width="8.85546875" style="354"/>
    <col min="7164" max="7164" width="8.85546875" style="354"/>
    <col min="7165" max="7165" width="8.85546875" style="354"/>
    <col min="7166" max="7166" width="8.85546875" style="354"/>
    <col min="7167" max="7167" width="8.85546875" style="354"/>
    <col min="7168" max="7168" width="8.85546875" style="354"/>
    <col min="7169" max="7169" width="8.85546875" style="354"/>
    <col min="7170" max="7170" width="8.85546875" style="354"/>
    <col min="7171" max="7171" width="9.7109375" customWidth="true" style="354"/>
    <col min="7172" max="7172" width="21.85546875" customWidth="true" style="354"/>
    <col min="7173" max="7173" width="13" customWidth="true" style="354"/>
    <col min="7174" max="7174" width="14" customWidth="true" style="354"/>
    <col min="7175" max="7175" width="14" customWidth="true" style="354"/>
    <col min="7176" max="7176" width="14" customWidth="true" style="354"/>
    <col min="7177" max="7177" width="17.140625" customWidth="true" style="354"/>
    <col min="7178" max="7178" width="17.7109375" customWidth="true" style="354"/>
    <col min="7179" max="7179" width="16.28515625" customWidth="true" style="354"/>
    <col min="7180" max="7180" width="14" customWidth="true" style="354"/>
    <col min="7181" max="7181" width="17" customWidth="true" style="354"/>
    <col min="7182" max="7182" width="14.42578125" customWidth="true" style="354"/>
    <col min="7183" max="7183" width="8.85546875" style="354"/>
    <col min="7184" max="7184" width="8.85546875" style="354"/>
    <col min="7185" max="7185" width="8.85546875" style="354"/>
    <col min="7186" max="7186" width="8.85546875" style="354"/>
    <col min="7187" max="7187" width="8.85546875" style="354"/>
    <col min="7188" max="7188" width="8.85546875" style="354"/>
    <col min="7189" max="7189" width="8.85546875" style="354"/>
    <col min="7190" max="7190" width="8.85546875" style="354"/>
    <col min="7191" max="7191" width="8.85546875" style="354"/>
    <col min="7192" max="7192" width="8.85546875" style="354"/>
    <col min="7193" max="7193" width="8.85546875" style="354"/>
    <col min="7194" max="7194" width="8.85546875" style="354"/>
    <col min="7195" max="7195" width="8.85546875" style="354"/>
    <col min="7196" max="7196" width="8.85546875" style="354"/>
    <col min="7197" max="7197" width="8.85546875" style="354"/>
    <col min="7198" max="7198" width="8.85546875" style="354"/>
    <col min="7199" max="7199" width="8.85546875" style="354"/>
    <col min="7200" max="7200" width="8.85546875" style="354"/>
    <col min="7201" max="7201" width="8.85546875" style="354"/>
    <col min="7202" max="7202" width="8.85546875" style="354"/>
    <col min="7203" max="7203" width="8.85546875" style="354"/>
    <col min="7204" max="7204" width="8.85546875" style="354"/>
    <col min="7205" max="7205" width="8.85546875" style="354"/>
    <col min="7206" max="7206" width="8.85546875" style="354"/>
    <col min="7207" max="7207" width="8.85546875" style="354"/>
    <col min="7208" max="7208" width="8.85546875" style="354"/>
    <col min="7209" max="7209" width="8.85546875" style="354"/>
    <col min="7210" max="7210" width="8.85546875" style="354"/>
    <col min="7211" max="7211" width="8.85546875" style="354"/>
    <col min="7212" max="7212" width="8.85546875" style="354"/>
    <col min="7213" max="7213" width="8.85546875" style="354"/>
    <col min="7214" max="7214" width="8.85546875" style="354"/>
    <col min="7215" max="7215" width="8.85546875" style="354"/>
    <col min="7216" max="7216" width="8.85546875" style="354"/>
    <col min="7217" max="7217" width="8.85546875" style="354"/>
    <col min="7218" max="7218" width="8.85546875" style="354"/>
    <col min="7219" max="7219" width="8.85546875" style="354"/>
    <col min="7220" max="7220" width="8.85546875" style="354"/>
    <col min="7221" max="7221" width="8.85546875" style="354"/>
    <col min="7222" max="7222" width="8.85546875" style="354"/>
    <col min="7223" max="7223" width="8.85546875" style="354"/>
    <col min="7224" max="7224" width="8.85546875" style="354"/>
    <col min="7225" max="7225" width="8.85546875" style="354"/>
    <col min="7226" max="7226" width="8.85546875" style="354"/>
    <col min="7227" max="7227" width="8.85546875" style="354"/>
    <col min="7228" max="7228" width="8.85546875" style="354"/>
    <col min="7229" max="7229" width="8.85546875" style="354"/>
    <col min="7230" max="7230" width="8.85546875" style="354"/>
    <col min="7231" max="7231" width="8.85546875" style="354"/>
    <col min="7232" max="7232" width="8.85546875" style="354"/>
    <col min="7233" max="7233" width="8.85546875" style="354"/>
    <col min="7234" max="7234" width="8.85546875" style="354"/>
    <col min="7235" max="7235" width="8.85546875" style="354"/>
    <col min="7236" max="7236" width="8.85546875" style="354"/>
    <col min="7237" max="7237" width="8.85546875" style="354"/>
    <col min="7238" max="7238" width="8.85546875" style="354"/>
    <col min="7239" max="7239" width="8.85546875" style="354"/>
    <col min="7240" max="7240" width="8.85546875" style="354"/>
    <col min="7241" max="7241" width="8.85546875" style="354"/>
    <col min="7242" max="7242" width="8.85546875" style="354"/>
    <col min="7243" max="7243" width="8.85546875" style="354"/>
    <col min="7244" max="7244" width="8.85546875" style="354"/>
    <col min="7245" max="7245" width="8.85546875" style="354"/>
    <col min="7246" max="7246" width="8.85546875" style="354"/>
    <col min="7247" max="7247" width="8.85546875" style="354"/>
    <col min="7248" max="7248" width="8.85546875" style="354"/>
    <col min="7249" max="7249" width="8.85546875" style="354"/>
    <col min="7250" max="7250" width="8.85546875" style="354"/>
    <col min="7251" max="7251" width="8.85546875" style="354"/>
    <col min="7252" max="7252" width="8.85546875" style="354"/>
    <col min="7253" max="7253" width="8.85546875" style="354"/>
    <col min="7254" max="7254" width="8.85546875" style="354"/>
    <col min="7255" max="7255" width="8.85546875" style="354"/>
    <col min="7256" max="7256" width="8.85546875" style="354"/>
    <col min="7257" max="7257" width="8.85546875" style="354"/>
    <col min="7258" max="7258" width="8.85546875" style="354"/>
    <col min="7259" max="7259" width="8.85546875" style="354"/>
    <col min="7260" max="7260" width="8.85546875" style="354"/>
    <col min="7261" max="7261" width="8.85546875" style="354"/>
    <col min="7262" max="7262" width="8.85546875" style="354"/>
    <col min="7263" max="7263" width="8.85546875" style="354"/>
    <col min="7264" max="7264" width="8.85546875" style="354"/>
    <col min="7265" max="7265" width="8.85546875" style="354"/>
    <col min="7266" max="7266" width="8.85546875" style="354"/>
    <col min="7267" max="7267" width="8.85546875" style="354"/>
    <col min="7268" max="7268" width="8.85546875" style="354"/>
    <col min="7269" max="7269" width="8.85546875" style="354"/>
    <col min="7270" max="7270" width="8.85546875" style="354"/>
    <col min="7271" max="7271" width="8.85546875" style="354"/>
    <col min="7272" max="7272" width="8.85546875" style="354"/>
    <col min="7273" max="7273" width="8.85546875" style="354"/>
    <col min="7274" max="7274" width="8.85546875" style="354"/>
    <col min="7275" max="7275" width="8.85546875" style="354"/>
    <col min="7276" max="7276" width="8.85546875" style="354"/>
    <col min="7277" max="7277" width="8.85546875" style="354"/>
    <col min="7278" max="7278" width="8.85546875" style="354"/>
    <col min="7279" max="7279" width="8.85546875" style="354"/>
    <col min="7280" max="7280" width="8.85546875" style="354"/>
    <col min="7281" max="7281" width="8.85546875" style="354"/>
    <col min="7282" max="7282" width="8.85546875" style="354"/>
    <col min="7283" max="7283" width="8.85546875" style="354"/>
    <col min="7284" max="7284" width="8.85546875" style="354"/>
    <col min="7285" max="7285" width="8.85546875" style="354"/>
    <col min="7286" max="7286" width="8.85546875" style="354"/>
    <col min="7287" max="7287" width="8.85546875" style="354"/>
    <col min="7288" max="7288" width="8.85546875" style="354"/>
    <col min="7289" max="7289" width="8.85546875" style="354"/>
    <col min="7290" max="7290" width="8.85546875" style="354"/>
    <col min="7291" max="7291" width="8.85546875" style="354"/>
    <col min="7292" max="7292" width="8.85546875" style="354"/>
    <col min="7293" max="7293" width="8.85546875" style="354"/>
    <col min="7294" max="7294" width="8.85546875" style="354"/>
    <col min="7295" max="7295" width="8.85546875" style="354"/>
    <col min="7296" max="7296" width="8.85546875" style="354"/>
    <col min="7297" max="7297" width="8.85546875" style="354"/>
    <col min="7298" max="7298" width="8.85546875" style="354"/>
    <col min="7299" max="7299" width="8.85546875" style="354"/>
    <col min="7300" max="7300" width="8.85546875" style="354"/>
    <col min="7301" max="7301" width="8.85546875" style="354"/>
    <col min="7302" max="7302" width="8.85546875" style="354"/>
    <col min="7303" max="7303" width="8.85546875" style="354"/>
    <col min="7304" max="7304" width="8.85546875" style="354"/>
    <col min="7305" max="7305" width="8.85546875" style="354"/>
    <col min="7306" max="7306" width="8.85546875" style="354"/>
    <col min="7307" max="7307" width="8.85546875" style="354"/>
    <col min="7308" max="7308" width="8.85546875" style="354"/>
    <col min="7309" max="7309" width="8.85546875" style="354"/>
    <col min="7310" max="7310" width="8.85546875" style="354"/>
    <col min="7311" max="7311" width="8.85546875" style="354"/>
    <col min="7312" max="7312" width="8.85546875" style="354"/>
    <col min="7313" max="7313" width="8.85546875" style="354"/>
    <col min="7314" max="7314" width="8.85546875" style="354"/>
    <col min="7315" max="7315" width="8.85546875" style="354"/>
    <col min="7316" max="7316" width="8.85546875" style="354"/>
    <col min="7317" max="7317" width="8.85546875" style="354"/>
    <col min="7318" max="7318" width="8.85546875" style="354"/>
    <col min="7319" max="7319" width="8.85546875" style="354"/>
    <col min="7320" max="7320" width="8.85546875" style="354"/>
    <col min="7321" max="7321" width="8.85546875" style="354"/>
    <col min="7322" max="7322" width="8.85546875" style="354"/>
    <col min="7323" max="7323" width="8.85546875" style="354"/>
    <col min="7324" max="7324" width="8.85546875" style="354"/>
    <col min="7325" max="7325" width="8.85546875" style="354"/>
    <col min="7326" max="7326" width="8.85546875" style="354"/>
    <col min="7327" max="7327" width="8.85546875" style="354"/>
    <col min="7328" max="7328" width="8.85546875" style="354"/>
    <col min="7329" max="7329" width="8.85546875" style="354"/>
    <col min="7330" max="7330" width="8.85546875" style="354"/>
    <col min="7331" max="7331" width="8.85546875" style="354"/>
    <col min="7332" max="7332" width="8.85546875" style="354"/>
    <col min="7333" max="7333" width="8.85546875" style="354"/>
    <col min="7334" max="7334" width="8.85546875" style="354"/>
    <col min="7335" max="7335" width="8.85546875" style="354"/>
    <col min="7336" max="7336" width="8.85546875" style="354"/>
    <col min="7337" max="7337" width="8.85546875" style="354"/>
    <col min="7338" max="7338" width="8.85546875" style="354"/>
    <col min="7339" max="7339" width="8.85546875" style="354"/>
    <col min="7340" max="7340" width="8.85546875" style="354"/>
    <col min="7341" max="7341" width="8.85546875" style="354"/>
    <col min="7342" max="7342" width="8.85546875" style="354"/>
    <col min="7343" max="7343" width="8.85546875" style="354"/>
    <col min="7344" max="7344" width="8.85546875" style="354"/>
    <col min="7345" max="7345" width="8.85546875" style="354"/>
    <col min="7346" max="7346" width="8.85546875" style="354"/>
    <col min="7347" max="7347" width="8.85546875" style="354"/>
    <col min="7348" max="7348" width="8.85546875" style="354"/>
    <col min="7349" max="7349" width="8.85546875" style="354"/>
    <col min="7350" max="7350" width="8.85546875" style="354"/>
    <col min="7351" max="7351" width="8.85546875" style="354"/>
    <col min="7352" max="7352" width="8.85546875" style="354"/>
    <col min="7353" max="7353" width="8.85546875" style="354"/>
    <col min="7354" max="7354" width="8.85546875" style="354"/>
    <col min="7355" max="7355" width="8.85546875" style="354"/>
    <col min="7356" max="7356" width="8.85546875" style="354"/>
    <col min="7357" max="7357" width="8.85546875" style="354"/>
    <col min="7358" max="7358" width="8.85546875" style="354"/>
    <col min="7359" max="7359" width="8.85546875" style="354"/>
    <col min="7360" max="7360" width="8.85546875" style="354"/>
    <col min="7361" max="7361" width="8.85546875" style="354"/>
    <col min="7362" max="7362" width="8.85546875" style="354"/>
    <col min="7363" max="7363" width="8.85546875" style="354"/>
    <col min="7364" max="7364" width="8.85546875" style="354"/>
    <col min="7365" max="7365" width="8.85546875" style="354"/>
    <col min="7366" max="7366" width="8.85546875" style="354"/>
    <col min="7367" max="7367" width="8.85546875" style="354"/>
    <col min="7368" max="7368" width="8.85546875" style="354"/>
    <col min="7369" max="7369" width="8.85546875" style="354"/>
    <col min="7370" max="7370" width="8.85546875" style="354"/>
    <col min="7371" max="7371" width="8.85546875" style="354"/>
    <col min="7372" max="7372" width="8.85546875" style="354"/>
    <col min="7373" max="7373" width="8.85546875" style="354"/>
    <col min="7374" max="7374" width="8.85546875" style="354"/>
    <col min="7375" max="7375" width="8.85546875" style="354"/>
    <col min="7376" max="7376" width="8.85546875" style="354"/>
    <col min="7377" max="7377" width="8.85546875" style="354"/>
    <col min="7378" max="7378" width="8.85546875" style="354"/>
    <col min="7379" max="7379" width="8.85546875" style="354"/>
    <col min="7380" max="7380" width="8.85546875" style="354"/>
    <col min="7381" max="7381" width="8.85546875" style="354"/>
    <col min="7382" max="7382" width="8.85546875" style="354"/>
    <col min="7383" max="7383" width="8.85546875" style="354"/>
    <col min="7384" max="7384" width="8.85546875" style="354"/>
    <col min="7385" max="7385" width="8.85546875" style="354"/>
    <col min="7386" max="7386" width="8.85546875" style="354"/>
    <col min="7387" max="7387" width="8.85546875" style="354"/>
    <col min="7388" max="7388" width="8.85546875" style="354"/>
    <col min="7389" max="7389" width="8.85546875" style="354"/>
    <col min="7390" max="7390" width="8.85546875" style="354"/>
    <col min="7391" max="7391" width="8.85546875" style="354"/>
    <col min="7392" max="7392" width="8.85546875" style="354"/>
    <col min="7393" max="7393" width="8.85546875" style="354"/>
    <col min="7394" max="7394" width="8.85546875" style="354"/>
    <col min="7395" max="7395" width="8.85546875" style="354"/>
    <col min="7396" max="7396" width="8.85546875" style="354"/>
    <col min="7397" max="7397" width="8.85546875" style="354"/>
    <col min="7398" max="7398" width="8.85546875" style="354"/>
    <col min="7399" max="7399" width="8.85546875" style="354"/>
    <col min="7400" max="7400" width="8.85546875" style="354"/>
    <col min="7401" max="7401" width="8.85546875" style="354"/>
    <col min="7402" max="7402" width="8.85546875" style="354"/>
    <col min="7403" max="7403" width="8.85546875" style="354"/>
    <col min="7404" max="7404" width="8.85546875" style="354"/>
    <col min="7405" max="7405" width="8.85546875" style="354"/>
    <col min="7406" max="7406" width="8.85546875" style="354"/>
    <col min="7407" max="7407" width="8.85546875" style="354"/>
    <col min="7408" max="7408" width="8.85546875" style="354"/>
    <col min="7409" max="7409" width="8.85546875" style="354"/>
    <col min="7410" max="7410" width="8.85546875" style="354"/>
    <col min="7411" max="7411" width="8.85546875" style="354"/>
    <col min="7412" max="7412" width="8.85546875" style="354"/>
    <col min="7413" max="7413" width="8.85546875" style="354"/>
    <col min="7414" max="7414" width="8.85546875" style="354"/>
    <col min="7415" max="7415" width="8.85546875" style="354"/>
    <col min="7416" max="7416" width="8.85546875" style="354"/>
    <col min="7417" max="7417" width="8.85546875" style="354"/>
    <col min="7418" max="7418" width="8.85546875" style="354"/>
    <col min="7419" max="7419" width="8.85546875" style="354"/>
    <col min="7420" max="7420" width="8.85546875" style="354"/>
    <col min="7421" max="7421" width="8.85546875" style="354"/>
    <col min="7422" max="7422" width="8.85546875" style="354"/>
    <col min="7423" max="7423" width="8.85546875" style="354"/>
    <col min="7424" max="7424" width="8.85546875" style="354"/>
    <col min="7425" max="7425" width="8.85546875" style="354"/>
    <col min="7426" max="7426" width="8.85546875" style="354"/>
    <col min="7427" max="7427" width="9.7109375" customWidth="true" style="354"/>
    <col min="7428" max="7428" width="21.85546875" customWidth="true" style="354"/>
    <col min="7429" max="7429" width="13" customWidth="true" style="354"/>
    <col min="7430" max="7430" width="14" customWidth="true" style="354"/>
    <col min="7431" max="7431" width="14" customWidth="true" style="354"/>
    <col min="7432" max="7432" width="14" customWidth="true" style="354"/>
    <col min="7433" max="7433" width="17.140625" customWidth="true" style="354"/>
    <col min="7434" max="7434" width="17.7109375" customWidth="true" style="354"/>
    <col min="7435" max="7435" width="16.28515625" customWidth="true" style="354"/>
    <col min="7436" max="7436" width="14" customWidth="true" style="354"/>
    <col min="7437" max="7437" width="17" customWidth="true" style="354"/>
    <col min="7438" max="7438" width="14.42578125" customWidth="true" style="354"/>
    <col min="7439" max="7439" width="8.85546875" style="354"/>
    <col min="7440" max="7440" width="8.85546875" style="354"/>
    <col min="7441" max="7441" width="8.85546875" style="354"/>
    <col min="7442" max="7442" width="8.85546875" style="354"/>
    <col min="7443" max="7443" width="8.85546875" style="354"/>
    <col min="7444" max="7444" width="8.85546875" style="354"/>
    <col min="7445" max="7445" width="8.85546875" style="354"/>
    <col min="7446" max="7446" width="8.85546875" style="354"/>
    <col min="7447" max="7447" width="8.85546875" style="354"/>
    <col min="7448" max="7448" width="8.85546875" style="354"/>
    <col min="7449" max="7449" width="8.85546875" style="354"/>
    <col min="7450" max="7450" width="8.85546875" style="354"/>
    <col min="7451" max="7451" width="8.85546875" style="354"/>
    <col min="7452" max="7452" width="8.85546875" style="354"/>
    <col min="7453" max="7453" width="8.85546875" style="354"/>
    <col min="7454" max="7454" width="8.85546875" style="354"/>
    <col min="7455" max="7455" width="8.85546875" style="354"/>
    <col min="7456" max="7456" width="8.85546875" style="354"/>
    <col min="7457" max="7457" width="8.85546875" style="354"/>
    <col min="7458" max="7458" width="8.85546875" style="354"/>
    <col min="7459" max="7459" width="8.85546875" style="354"/>
    <col min="7460" max="7460" width="8.85546875" style="354"/>
    <col min="7461" max="7461" width="8.85546875" style="354"/>
    <col min="7462" max="7462" width="8.85546875" style="354"/>
    <col min="7463" max="7463" width="8.85546875" style="354"/>
    <col min="7464" max="7464" width="8.85546875" style="354"/>
    <col min="7465" max="7465" width="8.85546875" style="354"/>
    <col min="7466" max="7466" width="8.85546875" style="354"/>
    <col min="7467" max="7467" width="8.85546875" style="354"/>
    <col min="7468" max="7468" width="8.85546875" style="354"/>
    <col min="7469" max="7469" width="8.85546875" style="354"/>
    <col min="7470" max="7470" width="8.85546875" style="354"/>
    <col min="7471" max="7471" width="8.85546875" style="354"/>
    <col min="7472" max="7472" width="8.85546875" style="354"/>
    <col min="7473" max="7473" width="8.85546875" style="354"/>
    <col min="7474" max="7474" width="8.85546875" style="354"/>
    <col min="7475" max="7475" width="8.85546875" style="354"/>
    <col min="7476" max="7476" width="8.85546875" style="354"/>
    <col min="7477" max="7477" width="8.85546875" style="354"/>
    <col min="7478" max="7478" width="8.85546875" style="354"/>
    <col min="7479" max="7479" width="8.85546875" style="354"/>
    <col min="7480" max="7480" width="8.85546875" style="354"/>
    <col min="7481" max="7481" width="8.85546875" style="354"/>
    <col min="7482" max="7482" width="8.85546875" style="354"/>
    <col min="7483" max="7483" width="8.85546875" style="354"/>
    <col min="7484" max="7484" width="8.85546875" style="354"/>
    <col min="7485" max="7485" width="8.85546875" style="354"/>
    <col min="7486" max="7486" width="8.85546875" style="354"/>
    <col min="7487" max="7487" width="8.85546875" style="354"/>
    <col min="7488" max="7488" width="8.85546875" style="354"/>
    <col min="7489" max="7489" width="8.85546875" style="354"/>
    <col min="7490" max="7490" width="8.85546875" style="354"/>
    <col min="7491" max="7491" width="8.85546875" style="354"/>
    <col min="7492" max="7492" width="8.85546875" style="354"/>
    <col min="7493" max="7493" width="8.85546875" style="354"/>
    <col min="7494" max="7494" width="8.85546875" style="354"/>
    <col min="7495" max="7495" width="8.85546875" style="354"/>
    <col min="7496" max="7496" width="8.85546875" style="354"/>
    <col min="7497" max="7497" width="8.85546875" style="354"/>
    <col min="7498" max="7498" width="8.85546875" style="354"/>
    <col min="7499" max="7499" width="8.85546875" style="354"/>
    <col min="7500" max="7500" width="8.85546875" style="354"/>
    <col min="7501" max="7501" width="8.85546875" style="354"/>
    <col min="7502" max="7502" width="8.85546875" style="354"/>
    <col min="7503" max="7503" width="8.85546875" style="354"/>
    <col min="7504" max="7504" width="8.85546875" style="354"/>
    <col min="7505" max="7505" width="8.85546875" style="354"/>
    <col min="7506" max="7506" width="8.85546875" style="354"/>
    <col min="7507" max="7507" width="8.85546875" style="354"/>
    <col min="7508" max="7508" width="8.85546875" style="354"/>
    <col min="7509" max="7509" width="8.85546875" style="354"/>
    <col min="7510" max="7510" width="8.85546875" style="354"/>
    <col min="7511" max="7511" width="8.85546875" style="354"/>
    <col min="7512" max="7512" width="8.85546875" style="354"/>
    <col min="7513" max="7513" width="8.85546875" style="354"/>
    <col min="7514" max="7514" width="8.85546875" style="354"/>
    <col min="7515" max="7515" width="8.85546875" style="354"/>
    <col min="7516" max="7516" width="8.85546875" style="354"/>
    <col min="7517" max="7517" width="8.85546875" style="354"/>
    <col min="7518" max="7518" width="8.85546875" style="354"/>
    <col min="7519" max="7519" width="8.85546875" style="354"/>
    <col min="7520" max="7520" width="8.85546875" style="354"/>
    <col min="7521" max="7521" width="8.85546875" style="354"/>
    <col min="7522" max="7522" width="8.85546875" style="354"/>
    <col min="7523" max="7523" width="8.85546875" style="354"/>
    <col min="7524" max="7524" width="8.85546875" style="354"/>
    <col min="7525" max="7525" width="8.85546875" style="354"/>
    <col min="7526" max="7526" width="8.85546875" style="354"/>
    <col min="7527" max="7527" width="8.85546875" style="354"/>
    <col min="7528" max="7528" width="8.85546875" style="354"/>
    <col min="7529" max="7529" width="8.85546875" style="354"/>
    <col min="7530" max="7530" width="8.85546875" style="354"/>
    <col min="7531" max="7531" width="8.85546875" style="354"/>
    <col min="7532" max="7532" width="8.85546875" style="354"/>
    <col min="7533" max="7533" width="8.85546875" style="354"/>
    <col min="7534" max="7534" width="8.85546875" style="354"/>
    <col min="7535" max="7535" width="8.85546875" style="354"/>
    <col min="7536" max="7536" width="8.85546875" style="354"/>
    <col min="7537" max="7537" width="8.85546875" style="354"/>
    <col min="7538" max="7538" width="8.85546875" style="354"/>
    <col min="7539" max="7539" width="8.85546875" style="354"/>
    <col min="7540" max="7540" width="8.85546875" style="354"/>
    <col min="7541" max="7541" width="8.85546875" style="354"/>
    <col min="7542" max="7542" width="8.85546875" style="354"/>
    <col min="7543" max="7543" width="8.85546875" style="354"/>
    <col min="7544" max="7544" width="8.85546875" style="354"/>
    <col min="7545" max="7545" width="8.85546875" style="354"/>
    <col min="7546" max="7546" width="8.85546875" style="354"/>
    <col min="7547" max="7547" width="8.85546875" style="354"/>
    <col min="7548" max="7548" width="8.85546875" style="354"/>
    <col min="7549" max="7549" width="8.85546875" style="354"/>
    <col min="7550" max="7550" width="8.85546875" style="354"/>
    <col min="7551" max="7551" width="8.85546875" style="354"/>
    <col min="7552" max="7552" width="8.85546875" style="354"/>
    <col min="7553" max="7553" width="8.85546875" style="354"/>
    <col min="7554" max="7554" width="8.85546875" style="354"/>
    <col min="7555" max="7555" width="8.85546875" style="354"/>
    <col min="7556" max="7556" width="8.85546875" style="354"/>
    <col min="7557" max="7557" width="8.85546875" style="354"/>
    <col min="7558" max="7558" width="8.85546875" style="354"/>
    <col min="7559" max="7559" width="8.85546875" style="354"/>
    <col min="7560" max="7560" width="8.85546875" style="354"/>
    <col min="7561" max="7561" width="8.85546875" style="354"/>
    <col min="7562" max="7562" width="8.85546875" style="354"/>
    <col min="7563" max="7563" width="8.85546875" style="354"/>
    <col min="7564" max="7564" width="8.85546875" style="354"/>
    <col min="7565" max="7565" width="8.85546875" style="354"/>
    <col min="7566" max="7566" width="8.85546875" style="354"/>
    <col min="7567" max="7567" width="8.85546875" style="354"/>
    <col min="7568" max="7568" width="8.85546875" style="354"/>
    <col min="7569" max="7569" width="8.85546875" style="354"/>
    <col min="7570" max="7570" width="8.85546875" style="354"/>
    <col min="7571" max="7571" width="8.85546875" style="354"/>
    <col min="7572" max="7572" width="8.85546875" style="354"/>
    <col min="7573" max="7573" width="8.85546875" style="354"/>
    <col min="7574" max="7574" width="8.85546875" style="354"/>
    <col min="7575" max="7575" width="8.85546875" style="354"/>
    <col min="7576" max="7576" width="8.85546875" style="354"/>
    <col min="7577" max="7577" width="8.85546875" style="354"/>
    <col min="7578" max="7578" width="8.85546875" style="354"/>
    <col min="7579" max="7579" width="8.85546875" style="354"/>
    <col min="7580" max="7580" width="8.85546875" style="354"/>
    <col min="7581" max="7581" width="8.85546875" style="354"/>
    <col min="7582" max="7582" width="8.85546875" style="354"/>
    <col min="7583" max="7583" width="8.85546875" style="354"/>
    <col min="7584" max="7584" width="8.85546875" style="354"/>
    <col min="7585" max="7585" width="8.85546875" style="354"/>
    <col min="7586" max="7586" width="8.85546875" style="354"/>
    <col min="7587" max="7587" width="8.85546875" style="354"/>
    <col min="7588" max="7588" width="8.85546875" style="354"/>
    <col min="7589" max="7589" width="8.85546875" style="354"/>
    <col min="7590" max="7590" width="8.85546875" style="354"/>
    <col min="7591" max="7591" width="8.85546875" style="354"/>
    <col min="7592" max="7592" width="8.85546875" style="354"/>
    <col min="7593" max="7593" width="8.85546875" style="354"/>
    <col min="7594" max="7594" width="8.85546875" style="354"/>
    <col min="7595" max="7595" width="8.85546875" style="354"/>
    <col min="7596" max="7596" width="8.85546875" style="354"/>
    <col min="7597" max="7597" width="8.85546875" style="354"/>
    <col min="7598" max="7598" width="8.85546875" style="354"/>
    <col min="7599" max="7599" width="8.85546875" style="354"/>
    <col min="7600" max="7600" width="8.85546875" style="354"/>
    <col min="7601" max="7601" width="8.85546875" style="354"/>
    <col min="7602" max="7602" width="8.85546875" style="354"/>
    <col min="7603" max="7603" width="8.85546875" style="354"/>
    <col min="7604" max="7604" width="8.85546875" style="354"/>
    <col min="7605" max="7605" width="8.85546875" style="354"/>
    <col min="7606" max="7606" width="8.85546875" style="354"/>
    <col min="7607" max="7607" width="8.85546875" style="354"/>
    <col min="7608" max="7608" width="8.85546875" style="354"/>
    <col min="7609" max="7609" width="8.85546875" style="354"/>
    <col min="7610" max="7610" width="8.85546875" style="354"/>
    <col min="7611" max="7611" width="8.85546875" style="354"/>
    <col min="7612" max="7612" width="8.85546875" style="354"/>
    <col min="7613" max="7613" width="8.85546875" style="354"/>
    <col min="7614" max="7614" width="8.85546875" style="354"/>
    <col min="7615" max="7615" width="8.85546875" style="354"/>
    <col min="7616" max="7616" width="8.85546875" style="354"/>
    <col min="7617" max="7617" width="8.85546875" style="354"/>
    <col min="7618" max="7618" width="8.85546875" style="354"/>
    <col min="7619" max="7619" width="8.85546875" style="354"/>
    <col min="7620" max="7620" width="8.85546875" style="354"/>
    <col min="7621" max="7621" width="8.85546875" style="354"/>
    <col min="7622" max="7622" width="8.85546875" style="354"/>
    <col min="7623" max="7623" width="8.85546875" style="354"/>
    <col min="7624" max="7624" width="8.85546875" style="354"/>
    <col min="7625" max="7625" width="8.85546875" style="354"/>
    <col min="7626" max="7626" width="8.85546875" style="354"/>
    <col min="7627" max="7627" width="8.85546875" style="354"/>
    <col min="7628" max="7628" width="8.85546875" style="354"/>
    <col min="7629" max="7629" width="8.85546875" style="354"/>
    <col min="7630" max="7630" width="8.85546875" style="354"/>
    <col min="7631" max="7631" width="8.85546875" style="354"/>
    <col min="7632" max="7632" width="8.85546875" style="354"/>
    <col min="7633" max="7633" width="8.85546875" style="354"/>
    <col min="7634" max="7634" width="8.85546875" style="354"/>
    <col min="7635" max="7635" width="8.85546875" style="354"/>
    <col min="7636" max="7636" width="8.85546875" style="354"/>
    <col min="7637" max="7637" width="8.85546875" style="354"/>
    <col min="7638" max="7638" width="8.85546875" style="354"/>
    <col min="7639" max="7639" width="8.85546875" style="354"/>
    <col min="7640" max="7640" width="8.85546875" style="354"/>
    <col min="7641" max="7641" width="8.85546875" style="354"/>
    <col min="7642" max="7642" width="8.85546875" style="354"/>
    <col min="7643" max="7643" width="8.85546875" style="354"/>
    <col min="7644" max="7644" width="8.85546875" style="354"/>
    <col min="7645" max="7645" width="8.85546875" style="354"/>
    <col min="7646" max="7646" width="8.85546875" style="354"/>
    <col min="7647" max="7647" width="8.85546875" style="354"/>
    <col min="7648" max="7648" width="8.85546875" style="354"/>
    <col min="7649" max="7649" width="8.85546875" style="354"/>
    <col min="7650" max="7650" width="8.85546875" style="354"/>
    <col min="7651" max="7651" width="8.85546875" style="354"/>
    <col min="7652" max="7652" width="8.85546875" style="354"/>
    <col min="7653" max="7653" width="8.85546875" style="354"/>
    <col min="7654" max="7654" width="8.85546875" style="354"/>
    <col min="7655" max="7655" width="8.85546875" style="354"/>
    <col min="7656" max="7656" width="8.85546875" style="354"/>
    <col min="7657" max="7657" width="8.85546875" style="354"/>
    <col min="7658" max="7658" width="8.85546875" style="354"/>
    <col min="7659" max="7659" width="8.85546875" style="354"/>
    <col min="7660" max="7660" width="8.85546875" style="354"/>
    <col min="7661" max="7661" width="8.85546875" style="354"/>
    <col min="7662" max="7662" width="8.85546875" style="354"/>
    <col min="7663" max="7663" width="8.85546875" style="354"/>
    <col min="7664" max="7664" width="8.85546875" style="354"/>
    <col min="7665" max="7665" width="8.85546875" style="354"/>
    <col min="7666" max="7666" width="8.85546875" style="354"/>
    <col min="7667" max="7667" width="8.85546875" style="354"/>
    <col min="7668" max="7668" width="8.85546875" style="354"/>
    <col min="7669" max="7669" width="8.85546875" style="354"/>
    <col min="7670" max="7670" width="8.85546875" style="354"/>
    <col min="7671" max="7671" width="8.85546875" style="354"/>
    <col min="7672" max="7672" width="8.85546875" style="354"/>
    <col min="7673" max="7673" width="8.85546875" style="354"/>
    <col min="7674" max="7674" width="8.85546875" style="354"/>
    <col min="7675" max="7675" width="8.85546875" style="354"/>
    <col min="7676" max="7676" width="8.85546875" style="354"/>
    <col min="7677" max="7677" width="8.85546875" style="354"/>
    <col min="7678" max="7678" width="8.85546875" style="354"/>
    <col min="7679" max="7679" width="8.85546875" style="354"/>
    <col min="7680" max="7680" width="8.85546875" style="354"/>
    <col min="7681" max="7681" width="8.85546875" style="354"/>
    <col min="7682" max="7682" width="8.85546875" style="354"/>
    <col min="7683" max="7683" width="9.7109375" customWidth="true" style="354"/>
    <col min="7684" max="7684" width="21.85546875" customWidth="true" style="354"/>
    <col min="7685" max="7685" width="13" customWidth="true" style="354"/>
    <col min="7686" max="7686" width="14" customWidth="true" style="354"/>
    <col min="7687" max="7687" width="14" customWidth="true" style="354"/>
    <col min="7688" max="7688" width="14" customWidth="true" style="354"/>
    <col min="7689" max="7689" width="17.140625" customWidth="true" style="354"/>
    <col min="7690" max="7690" width="17.7109375" customWidth="true" style="354"/>
    <col min="7691" max="7691" width="16.28515625" customWidth="true" style="354"/>
    <col min="7692" max="7692" width="14" customWidth="true" style="354"/>
    <col min="7693" max="7693" width="17" customWidth="true" style="354"/>
    <col min="7694" max="7694" width="14.42578125" customWidth="true" style="354"/>
    <col min="7695" max="7695" width="8.85546875" style="354"/>
    <col min="7696" max="7696" width="8.85546875" style="354"/>
    <col min="7697" max="7697" width="8.85546875" style="354"/>
    <col min="7698" max="7698" width="8.85546875" style="354"/>
    <col min="7699" max="7699" width="8.85546875" style="354"/>
    <col min="7700" max="7700" width="8.85546875" style="354"/>
    <col min="7701" max="7701" width="8.85546875" style="354"/>
    <col min="7702" max="7702" width="8.85546875" style="354"/>
    <col min="7703" max="7703" width="8.85546875" style="354"/>
    <col min="7704" max="7704" width="8.85546875" style="354"/>
    <col min="7705" max="7705" width="8.85546875" style="354"/>
    <col min="7706" max="7706" width="8.85546875" style="354"/>
    <col min="7707" max="7707" width="8.85546875" style="354"/>
    <col min="7708" max="7708" width="8.85546875" style="354"/>
    <col min="7709" max="7709" width="8.85546875" style="354"/>
    <col min="7710" max="7710" width="8.85546875" style="354"/>
    <col min="7711" max="7711" width="8.85546875" style="354"/>
    <col min="7712" max="7712" width="8.85546875" style="354"/>
    <col min="7713" max="7713" width="8.85546875" style="354"/>
    <col min="7714" max="7714" width="8.85546875" style="354"/>
    <col min="7715" max="7715" width="8.85546875" style="354"/>
    <col min="7716" max="7716" width="8.85546875" style="354"/>
    <col min="7717" max="7717" width="8.85546875" style="354"/>
    <col min="7718" max="7718" width="8.85546875" style="354"/>
    <col min="7719" max="7719" width="8.85546875" style="354"/>
    <col min="7720" max="7720" width="8.85546875" style="354"/>
    <col min="7721" max="7721" width="8.85546875" style="354"/>
    <col min="7722" max="7722" width="8.85546875" style="354"/>
    <col min="7723" max="7723" width="8.85546875" style="354"/>
    <col min="7724" max="7724" width="8.85546875" style="354"/>
    <col min="7725" max="7725" width="8.85546875" style="354"/>
    <col min="7726" max="7726" width="8.85546875" style="354"/>
    <col min="7727" max="7727" width="8.85546875" style="354"/>
    <col min="7728" max="7728" width="8.85546875" style="354"/>
    <col min="7729" max="7729" width="8.85546875" style="354"/>
    <col min="7730" max="7730" width="8.85546875" style="354"/>
    <col min="7731" max="7731" width="8.85546875" style="354"/>
    <col min="7732" max="7732" width="8.85546875" style="354"/>
    <col min="7733" max="7733" width="8.85546875" style="354"/>
    <col min="7734" max="7734" width="8.85546875" style="354"/>
    <col min="7735" max="7735" width="8.85546875" style="354"/>
    <col min="7736" max="7736" width="8.85546875" style="354"/>
    <col min="7737" max="7737" width="8.85546875" style="354"/>
    <col min="7738" max="7738" width="8.85546875" style="354"/>
    <col min="7739" max="7739" width="8.85546875" style="354"/>
    <col min="7740" max="7740" width="8.85546875" style="354"/>
    <col min="7741" max="7741" width="8.85546875" style="354"/>
    <col min="7742" max="7742" width="8.85546875" style="354"/>
    <col min="7743" max="7743" width="8.85546875" style="354"/>
    <col min="7744" max="7744" width="8.85546875" style="354"/>
    <col min="7745" max="7745" width="8.85546875" style="354"/>
    <col min="7746" max="7746" width="8.85546875" style="354"/>
    <col min="7747" max="7747" width="8.85546875" style="354"/>
    <col min="7748" max="7748" width="8.85546875" style="354"/>
    <col min="7749" max="7749" width="8.85546875" style="354"/>
    <col min="7750" max="7750" width="8.85546875" style="354"/>
    <col min="7751" max="7751" width="8.85546875" style="354"/>
    <col min="7752" max="7752" width="8.85546875" style="354"/>
    <col min="7753" max="7753" width="8.85546875" style="354"/>
    <col min="7754" max="7754" width="8.85546875" style="354"/>
    <col min="7755" max="7755" width="8.85546875" style="354"/>
    <col min="7756" max="7756" width="8.85546875" style="354"/>
    <col min="7757" max="7757" width="8.85546875" style="354"/>
    <col min="7758" max="7758" width="8.85546875" style="354"/>
    <col min="7759" max="7759" width="8.85546875" style="354"/>
    <col min="7760" max="7760" width="8.85546875" style="354"/>
    <col min="7761" max="7761" width="8.85546875" style="354"/>
    <col min="7762" max="7762" width="8.85546875" style="354"/>
    <col min="7763" max="7763" width="8.85546875" style="354"/>
    <col min="7764" max="7764" width="8.85546875" style="354"/>
    <col min="7765" max="7765" width="8.85546875" style="354"/>
    <col min="7766" max="7766" width="8.85546875" style="354"/>
    <col min="7767" max="7767" width="8.85546875" style="354"/>
    <col min="7768" max="7768" width="8.85546875" style="354"/>
    <col min="7769" max="7769" width="8.85546875" style="354"/>
    <col min="7770" max="7770" width="8.85546875" style="354"/>
    <col min="7771" max="7771" width="8.85546875" style="354"/>
    <col min="7772" max="7772" width="8.85546875" style="354"/>
    <col min="7773" max="7773" width="8.85546875" style="354"/>
    <col min="7774" max="7774" width="8.85546875" style="354"/>
    <col min="7775" max="7775" width="8.85546875" style="354"/>
    <col min="7776" max="7776" width="8.85546875" style="354"/>
    <col min="7777" max="7777" width="8.85546875" style="354"/>
    <col min="7778" max="7778" width="8.85546875" style="354"/>
    <col min="7779" max="7779" width="8.85546875" style="354"/>
    <col min="7780" max="7780" width="8.85546875" style="354"/>
    <col min="7781" max="7781" width="8.85546875" style="354"/>
    <col min="7782" max="7782" width="8.85546875" style="354"/>
    <col min="7783" max="7783" width="8.85546875" style="354"/>
    <col min="7784" max="7784" width="8.85546875" style="354"/>
    <col min="7785" max="7785" width="8.85546875" style="354"/>
    <col min="7786" max="7786" width="8.85546875" style="354"/>
    <col min="7787" max="7787" width="8.85546875" style="354"/>
    <col min="7788" max="7788" width="8.85546875" style="354"/>
    <col min="7789" max="7789" width="8.85546875" style="354"/>
    <col min="7790" max="7790" width="8.85546875" style="354"/>
    <col min="7791" max="7791" width="8.85546875" style="354"/>
    <col min="7792" max="7792" width="8.85546875" style="354"/>
    <col min="7793" max="7793" width="8.85546875" style="354"/>
    <col min="7794" max="7794" width="8.85546875" style="354"/>
    <col min="7795" max="7795" width="8.85546875" style="354"/>
    <col min="7796" max="7796" width="8.85546875" style="354"/>
    <col min="7797" max="7797" width="8.85546875" style="354"/>
    <col min="7798" max="7798" width="8.85546875" style="354"/>
    <col min="7799" max="7799" width="8.85546875" style="354"/>
    <col min="7800" max="7800" width="8.85546875" style="354"/>
    <col min="7801" max="7801" width="8.85546875" style="354"/>
    <col min="7802" max="7802" width="8.85546875" style="354"/>
    <col min="7803" max="7803" width="8.85546875" style="354"/>
    <col min="7804" max="7804" width="8.85546875" style="354"/>
    <col min="7805" max="7805" width="8.85546875" style="354"/>
    <col min="7806" max="7806" width="8.85546875" style="354"/>
    <col min="7807" max="7807" width="8.85546875" style="354"/>
    <col min="7808" max="7808" width="8.85546875" style="354"/>
    <col min="7809" max="7809" width="8.85546875" style="354"/>
    <col min="7810" max="7810" width="8.85546875" style="354"/>
    <col min="7811" max="7811" width="8.85546875" style="354"/>
    <col min="7812" max="7812" width="8.85546875" style="354"/>
    <col min="7813" max="7813" width="8.85546875" style="354"/>
    <col min="7814" max="7814" width="8.85546875" style="354"/>
    <col min="7815" max="7815" width="8.85546875" style="354"/>
    <col min="7816" max="7816" width="8.85546875" style="354"/>
    <col min="7817" max="7817" width="8.85546875" style="354"/>
    <col min="7818" max="7818" width="8.85546875" style="354"/>
    <col min="7819" max="7819" width="8.85546875" style="354"/>
    <col min="7820" max="7820" width="8.85546875" style="354"/>
    <col min="7821" max="7821" width="8.85546875" style="354"/>
    <col min="7822" max="7822" width="8.85546875" style="354"/>
    <col min="7823" max="7823" width="8.85546875" style="354"/>
    <col min="7824" max="7824" width="8.85546875" style="354"/>
    <col min="7825" max="7825" width="8.85546875" style="354"/>
    <col min="7826" max="7826" width="8.85546875" style="354"/>
    <col min="7827" max="7827" width="8.85546875" style="354"/>
    <col min="7828" max="7828" width="8.85546875" style="354"/>
    <col min="7829" max="7829" width="8.85546875" style="354"/>
    <col min="7830" max="7830" width="8.85546875" style="354"/>
    <col min="7831" max="7831" width="8.85546875" style="354"/>
    <col min="7832" max="7832" width="8.85546875" style="354"/>
    <col min="7833" max="7833" width="8.85546875" style="354"/>
    <col min="7834" max="7834" width="8.85546875" style="354"/>
    <col min="7835" max="7835" width="8.85546875" style="354"/>
    <col min="7836" max="7836" width="8.85546875" style="354"/>
    <col min="7837" max="7837" width="8.85546875" style="354"/>
    <col min="7838" max="7838" width="8.85546875" style="354"/>
    <col min="7839" max="7839" width="8.85546875" style="354"/>
    <col min="7840" max="7840" width="8.85546875" style="354"/>
    <col min="7841" max="7841" width="8.85546875" style="354"/>
    <col min="7842" max="7842" width="8.85546875" style="354"/>
    <col min="7843" max="7843" width="8.85546875" style="354"/>
    <col min="7844" max="7844" width="8.85546875" style="354"/>
    <col min="7845" max="7845" width="8.85546875" style="354"/>
    <col min="7846" max="7846" width="8.85546875" style="354"/>
    <col min="7847" max="7847" width="8.85546875" style="354"/>
    <col min="7848" max="7848" width="8.85546875" style="354"/>
    <col min="7849" max="7849" width="8.85546875" style="354"/>
    <col min="7850" max="7850" width="8.85546875" style="354"/>
    <col min="7851" max="7851" width="8.85546875" style="354"/>
    <col min="7852" max="7852" width="8.85546875" style="354"/>
    <col min="7853" max="7853" width="8.85546875" style="354"/>
    <col min="7854" max="7854" width="8.85546875" style="354"/>
    <col min="7855" max="7855" width="8.85546875" style="354"/>
    <col min="7856" max="7856" width="8.85546875" style="354"/>
    <col min="7857" max="7857" width="8.85546875" style="354"/>
    <col min="7858" max="7858" width="8.85546875" style="354"/>
    <col min="7859" max="7859" width="8.85546875" style="354"/>
    <col min="7860" max="7860" width="8.85546875" style="354"/>
    <col min="7861" max="7861" width="8.85546875" style="354"/>
    <col min="7862" max="7862" width="8.85546875" style="354"/>
    <col min="7863" max="7863" width="8.85546875" style="354"/>
    <col min="7864" max="7864" width="8.85546875" style="354"/>
    <col min="7865" max="7865" width="8.85546875" style="354"/>
    <col min="7866" max="7866" width="8.85546875" style="354"/>
    <col min="7867" max="7867" width="8.85546875" style="354"/>
    <col min="7868" max="7868" width="8.85546875" style="354"/>
    <col min="7869" max="7869" width="8.85546875" style="354"/>
    <col min="7870" max="7870" width="8.85546875" style="354"/>
    <col min="7871" max="7871" width="8.85546875" style="354"/>
    <col min="7872" max="7872" width="8.85546875" style="354"/>
    <col min="7873" max="7873" width="8.85546875" style="354"/>
    <col min="7874" max="7874" width="8.85546875" style="354"/>
    <col min="7875" max="7875" width="8.85546875" style="354"/>
    <col min="7876" max="7876" width="8.85546875" style="354"/>
    <col min="7877" max="7877" width="8.85546875" style="354"/>
    <col min="7878" max="7878" width="8.85546875" style="354"/>
    <col min="7879" max="7879" width="8.85546875" style="354"/>
    <col min="7880" max="7880" width="8.85546875" style="354"/>
    <col min="7881" max="7881" width="8.85546875" style="354"/>
    <col min="7882" max="7882" width="8.85546875" style="354"/>
    <col min="7883" max="7883" width="8.85546875" style="354"/>
    <col min="7884" max="7884" width="8.85546875" style="354"/>
    <col min="7885" max="7885" width="8.85546875" style="354"/>
    <col min="7886" max="7886" width="8.85546875" style="354"/>
    <col min="7887" max="7887" width="8.85546875" style="354"/>
    <col min="7888" max="7888" width="8.85546875" style="354"/>
    <col min="7889" max="7889" width="8.85546875" style="354"/>
    <col min="7890" max="7890" width="8.85546875" style="354"/>
    <col min="7891" max="7891" width="8.85546875" style="354"/>
    <col min="7892" max="7892" width="8.85546875" style="354"/>
    <col min="7893" max="7893" width="8.85546875" style="354"/>
    <col min="7894" max="7894" width="8.85546875" style="354"/>
    <col min="7895" max="7895" width="8.85546875" style="354"/>
    <col min="7896" max="7896" width="8.85546875" style="354"/>
    <col min="7897" max="7897" width="8.85546875" style="354"/>
    <col min="7898" max="7898" width="8.85546875" style="354"/>
    <col min="7899" max="7899" width="8.85546875" style="354"/>
    <col min="7900" max="7900" width="8.85546875" style="354"/>
    <col min="7901" max="7901" width="8.85546875" style="354"/>
    <col min="7902" max="7902" width="8.85546875" style="354"/>
    <col min="7903" max="7903" width="8.85546875" style="354"/>
    <col min="7904" max="7904" width="8.85546875" style="354"/>
    <col min="7905" max="7905" width="8.85546875" style="354"/>
    <col min="7906" max="7906" width="8.85546875" style="354"/>
    <col min="7907" max="7907" width="8.85546875" style="354"/>
    <col min="7908" max="7908" width="8.85546875" style="354"/>
    <col min="7909" max="7909" width="8.85546875" style="354"/>
    <col min="7910" max="7910" width="8.85546875" style="354"/>
    <col min="7911" max="7911" width="8.85546875" style="354"/>
    <col min="7912" max="7912" width="8.85546875" style="354"/>
    <col min="7913" max="7913" width="8.85546875" style="354"/>
    <col min="7914" max="7914" width="8.85546875" style="354"/>
    <col min="7915" max="7915" width="8.85546875" style="354"/>
    <col min="7916" max="7916" width="8.85546875" style="354"/>
    <col min="7917" max="7917" width="8.85546875" style="354"/>
    <col min="7918" max="7918" width="8.85546875" style="354"/>
    <col min="7919" max="7919" width="8.85546875" style="354"/>
    <col min="7920" max="7920" width="8.85546875" style="354"/>
    <col min="7921" max="7921" width="8.85546875" style="354"/>
    <col min="7922" max="7922" width="8.85546875" style="354"/>
    <col min="7923" max="7923" width="8.85546875" style="354"/>
    <col min="7924" max="7924" width="8.85546875" style="354"/>
    <col min="7925" max="7925" width="8.85546875" style="354"/>
    <col min="7926" max="7926" width="8.85546875" style="354"/>
    <col min="7927" max="7927" width="8.85546875" style="354"/>
    <col min="7928" max="7928" width="8.85546875" style="354"/>
    <col min="7929" max="7929" width="8.85546875" style="354"/>
    <col min="7930" max="7930" width="8.85546875" style="354"/>
    <col min="7931" max="7931" width="8.85546875" style="354"/>
    <col min="7932" max="7932" width="8.85546875" style="354"/>
    <col min="7933" max="7933" width="8.85546875" style="354"/>
    <col min="7934" max="7934" width="8.85546875" style="354"/>
    <col min="7935" max="7935" width="8.85546875" style="354"/>
    <col min="7936" max="7936" width="8.85546875" style="354"/>
    <col min="7937" max="7937" width="8.85546875" style="354"/>
    <col min="7938" max="7938" width="8.85546875" style="354"/>
    <col min="7939" max="7939" width="9.7109375" customWidth="true" style="354"/>
    <col min="7940" max="7940" width="21.85546875" customWidth="true" style="354"/>
    <col min="7941" max="7941" width="13" customWidth="true" style="354"/>
    <col min="7942" max="7942" width="14" customWidth="true" style="354"/>
    <col min="7943" max="7943" width="14" customWidth="true" style="354"/>
    <col min="7944" max="7944" width="14" customWidth="true" style="354"/>
    <col min="7945" max="7945" width="17.140625" customWidth="true" style="354"/>
    <col min="7946" max="7946" width="17.7109375" customWidth="true" style="354"/>
    <col min="7947" max="7947" width="16.28515625" customWidth="true" style="354"/>
    <col min="7948" max="7948" width="14" customWidth="true" style="354"/>
    <col min="7949" max="7949" width="17" customWidth="true" style="354"/>
    <col min="7950" max="7950" width="14.42578125" customWidth="true" style="354"/>
    <col min="7951" max="7951" width="8.85546875" style="354"/>
    <col min="7952" max="7952" width="8.85546875" style="354"/>
    <col min="7953" max="7953" width="8.85546875" style="354"/>
    <col min="7954" max="7954" width="8.85546875" style="354"/>
    <col min="7955" max="7955" width="8.85546875" style="354"/>
    <col min="7956" max="7956" width="8.85546875" style="354"/>
    <col min="7957" max="7957" width="8.85546875" style="354"/>
    <col min="7958" max="7958" width="8.85546875" style="354"/>
    <col min="7959" max="7959" width="8.85546875" style="354"/>
    <col min="7960" max="7960" width="8.85546875" style="354"/>
    <col min="7961" max="7961" width="8.85546875" style="354"/>
    <col min="7962" max="7962" width="8.85546875" style="354"/>
    <col min="7963" max="7963" width="8.85546875" style="354"/>
    <col min="7964" max="7964" width="8.85546875" style="354"/>
    <col min="7965" max="7965" width="8.85546875" style="354"/>
    <col min="7966" max="7966" width="8.85546875" style="354"/>
    <col min="7967" max="7967" width="8.85546875" style="354"/>
    <col min="7968" max="7968" width="8.85546875" style="354"/>
    <col min="7969" max="7969" width="8.85546875" style="354"/>
    <col min="7970" max="7970" width="8.85546875" style="354"/>
    <col min="7971" max="7971" width="8.85546875" style="354"/>
    <col min="7972" max="7972" width="8.85546875" style="354"/>
    <col min="7973" max="7973" width="8.85546875" style="354"/>
    <col min="7974" max="7974" width="8.85546875" style="354"/>
    <col min="7975" max="7975" width="8.85546875" style="354"/>
    <col min="7976" max="7976" width="8.85546875" style="354"/>
    <col min="7977" max="7977" width="8.85546875" style="354"/>
    <col min="7978" max="7978" width="8.85546875" style="354"/>
    <col min="7979" max="7979" width="8.85546875" style="354"/>
    <col min="7980" max="7980" width="8.85546875" style="354"/>
    <col min="7981" max="7981" width="8.85546875" style="354"/>
    <col min="7982" max="7982" width="8.85546875" style="354"/>
    <col min="7983" max="7983" width="8.85546875" style="354"/>
    <col min="7984" max="7984" width="8.85546875" style="354"/>
    <col min="7985" max="7985" width="8.85546875" style="354"/>
    <col min="7986" max="7986" width="8.85546875" style="354"/>
    <col min="7987" max="7987" width="8.85546875" style="354"/>
    <col min="7988" max="7988" width="8.85546875" style="354"/>
    <col min="7989" max="7989" width="8.85546875" style="354"/>
    <col min="7990" max="7990" width="8.85546875" style="354"/>
    <col min="7991" max="7991" width="8.85546875" style="354"/>
    <col min="7992" max="7992" width="8.85546875" style="354"/>
    <col min="7993" max="7993" width="8.85546875" style="354"/>
    <col min="7994" max="7994" width="8.85546875" style="354"/>
    <col min="7995" max="7995" width="8.85546875" style="354"/>
    <col min="7996" max="7996" width="8.85546875" style="354"/>
    <col min="7997" max="7997" width="8.85546875" style="354"/>
    <col min="7998" max="7998" width="8.85546875" style="354"/>
    <col min="7999" max="7999" width="8.85546875" style="354"/>
    <col min="8000" max="8000" width="8.85546875" style="354"/>
    <col min="8001" max="8001" width="8.85546875" style="354"/>
    <col min="8002" max="8002" width="8.85546875" style="354"/>
    <col min="8003" max="8003" width="8.85546875" style="354"/>
    <col min="8004" max="8004" width="8.85546875" style="354"/>
    <col min="8005" max="8005" width="8.85546875" style="354"/>
    <col min="8006" max="8006" width="8.85546875" style="354"/>
    <col min="8007" max="8007" width="8.85546875" style="354"/>
    <col min="8008" max="8008" width="8.85546875" style="354"/>
    <col min="8009" max="8009" width="8.85546875" style="354"/>
    <col min="8010" max="8010" width="8.85546875" style="354"/>
    <col min="8011" max="8011" width="8.85546875" style="354"/>
    <col min="8012" max="8012" width="8.85546875" style="354"/>
    <col min="8013" max="8013" width="8.85546875" style="354"/>
    <col min="8014" max="8014" width="8.85546875" style="354"/>
    <col min="8015" max="8015" width="8.85546875" style="354"/>
    <col min="8016" max="8016" width="8.85546875" style="354"/>
    <col min="8017" max="8017" width="8.85546875" style="354"/>
    <col min="8018" max="8018" width="8.85546875" style="354"/>
    <col min="8019" max="8019" width="8.85546875" style="354"/>
    <col min="8020" max="8020" width="8.85546875" style="354"/>
    <col min="8021" max="8021" width="8.85546875" style="354"/>
    <col min="8022" max="8022" width="8.85546875" style="354"/>
    <col min="8023" max="8023" width="8.85546875" style="354"/>
    <col min="8024" max="8024" width="8.85546875" style="354"/>
    <col min="8025" max="8025" width="8.85546875" style="354"/>
    <col min="8026" max="8026" width="8.85546875" style="354"/>
    <col min="8027" max="8027" width="8.85546875" style="354"/>
    <col min="8028" max="8028" width="8.85546875" style="354"/>
    <col min="8029" max="8029" width="8.85546875" style="354"/>
    <col min="8030" max="8030" width="8.85546875" style="354"/>
    <col min="8031" max="8031" width="8.85546875" style="354"/>
    <col min="8032" max="8032" width="8.85546875" style="354"/>
    <col min="8033" max="8033" width="8.85546875" style="354"/>
    <col min="8034" max="8034" width="8.85546875" style="354"/>
    <col min="8035" max="8035" width="8.85546875" style="354"/>
    <col min="8036" max="8036" width="8.85546875" style="354"/>
    <col min="8037" max="8037" width="8.85546875" style="354"/>
    <col min="8038" max="8038" width="8.85546875" style="354"/>
    <col min="8039" max="8039" width="8.85546875" style="354"/>
    <col min="8040" max="8040" width="8.85546875" style="354"/>
    <col min="8041" max="8041" width="8.85546875" style="354"/>
    <col min="8042" max="8042" width="8.85546875" style="354"/>
    <col min="8043" max="8043" width="8.85546875" style="354"/>
    <col min="8044" max="8044" width="8.85546875" style="354"/>
    <col min="8045" max="8045" width="8.85546875" style="354"/>
    <col min="8046" max="8046" width="8.85546875" style="354"/>
    <col min="8047" max="8047" width="8.85546875" style="354"/>
    <col min="8048" max="8048" width="8.85546875" style="354"/>
    <col min="8049" max="8049" width="8.85546875" style="354"/>
    <col min="8050" max="8050" width="8.85546875" style="354"/>
    <col min="8051" max="8051" width="8.85546875" style="354"/>
    <col min="8052" max="8052" width="8.85546875" style="354"/>
    <col min="8053" max="8053" width="8.85546875" style="354"/>
    <col min="8054" max="8054" width="8.85546875" style="354"/>
    <col min="8055" max="8055" width="8.85546875" style="354"/>
    <col min="8056" max="8056" width="8.85546875" style="354"/>
    <col min="8057" max="8057" width="8.85546875" style="354"/>
    <col min="8058" max="8058" width="8.85546875" style="354"/>
    <col min="8059" max="8059" width="8.85546875" style="354"/>
    <col min="8060" max="8060" width="8.85546875" style="354"/>
    <col min="8061" max="8061" width="8.85546875" style="354"/>
    <col min="8062" max="8062" width="8.85546875" style="354"/>
    <col min="8063" max="8063" width="8.85546875" style="354"/>
    <col min="8064" max="8064" width="8.85546875" style="354"/>
    <col min="8065" max="8065" width="8.85546875" style="354"/>
    <col min="8066" max="8066" width="8.85546875" style="354"/>
    <col min="8067" max="8067" width="8.85546875" style="354"/>
    <col min="8068" max="8068" width="8.85546875" style="354"/>
    <col min="8069" max="8069" width="8.85546875" style="354"/>
    <col min="8070" max="8070" width="8.85546875" style="354"/>
    <col min="8071" max="8071" width="8.85546875" style="354"/>
    <col min="8072" max="8072" width="8.85546875" style="354"/>
    <col min="8073" max="8073" width="8.85546875" style="354"/>
    <col min="8074" max="8074" width="8.85546875" style="354"/>
    <col min="8075" max="8075" width="8.85546875" style="354"/>
    <col min="8076" max="8076" width="8.85546875" style="354"/>
    <col min="8077" max="8077" width="8.85546875" style="354"/>
    <col min="8078" max="8078" width="8.85546875" style="354"/>
    <col min="8079" max="8079" width="8.85546875" style="354"/>
    <col min="8080" max="8080" width="8.85546875" style="354"/>
    <col min="8081" max="8081" width="8.85546875" style="354"/>
    <col min="8082" max="8082" width="8.85546875" style="354"/>
    <col min="8083" max="8083" width="8.85546875" style="354"/>
    <col min="8084" max="8084" width="8.85546875" style="354"/>
    <col min="8085" max="8085" width="8.85546875" style="354"/>
    <col min="8086" max="8086" width="8.85546875" style="354"/>
    <col min="8087" max="8087" width="8.85546875" style="354"/>
    <col min="8088" max="8088" width="8.85546875" style="354"/>
    <col min="8089" max="8089" width="8.85546875" style="354"/>
    <col min="8090" max="8090" width="8.85546875" style="354"/>
    <col min="8091" max="8091" width="8.85546875" style="354"/>
    <col min="8092" max="8092" width="8.85546875" style="354"/>
    <col min="8093" max="8093" width="8.85546875" style="354"/>
    <col min="8094" max="8094" width="8.85546875" style="354"/>
    <col min="8095" max="8095" width="8.85546875" style="354"/>
    <col min="8096" max="8096" width="8.85546875" style="354"/>
    <col min="8097" max="8097" width="8.85546875" style="354"/>
    <col min="8098" max="8098" width="8.85546875" style="354"/>
    <col min="8099" max="8099" width="8.85546875" style="354"/>
    <col min="8100" max="8100" width="8.85546875" style="354"/>
    <col min="8101" max="8101" width="8.85546875" style="354"/>
    <col min="8102" max="8102" width="8.85546875" style="354"/>
    <col min="8103" max="8103" width="8.85546875" style="354"/>
    <col min="8104" max="8104" width="8.85546875" style="354"/>
    <col min="8105" max="8105" width="8.85546875" style="354"/>
    <col min="8106" max="8106" width="8.85546875" style="354"/>
    <col min="8107" max="8107" width="8.85546875" style="354"/>
    <col min="8108" max="8108" width="8.85546875" style="354"/>
    <col min="8109" max="8109" width="8.85546875" style="354"/>
    <col min="8110" max="8110" width="8.85546875" style="354"/>
    <col min="8111" max="8111" width="8.85546875" style="354"/>
    <col min="8112" max="8112" width="8.85546875" style="354"/>
    <col min="8113" max="8113" width="8.85546875" style="354"/>
    <col min="8114" max="8114" width="8.85546875" style="354"/>
    <col min="8115" max="8115" width="8.85546875" style="354"/>
    <col min="8116" max="8116" width="8.85546875" style="354"/>
    <col min="8117" max="8117" width="8.85546875" style="354"/>
    <col min="8118" max="8118" width="8.85546875" style="354"/>
    <col min="8119" max="8119" width="8.85546875" style="354"/>
    <col min="8120" max="8120" width="8.85546875" style="354"/>
    <col min="8121" max="8121" width="8.85546875" style="354"/>
    <col min="8122" max="8122" width="8.85546875" style="354"/>
    <col min="8123" max="8123" width="8.85546875" style="354"/>
    <col min="8124" max="8124" width="8.85546875" style="354"/>
    <col min="8125" max="8125" width="8.85546875" style="354"/>
    <col min="8126" max="8126" width="8.85546875" style="354"/>
    <col min="8127" max="8127" width="8.85546875" style="354"/>
    <col min="8128" max="8128" width="8.85546875" style="354"/>
    <col min="8129" max="8129" width="8.85546875" style="354"/>
    <col min="8130" max="8130" width="8.85546875" style="354"/>
    <col min="8131" max="8131" width="8.85546875" style="354"/>
    <col min="8132" max="8132" width="8.85546875" style="354"/>
    <col min="8133" max="8133" width="8.85546875" style="354"/>
    <col min="8134" max="8134" width="8.85546875" style="354"/>
    <col min="8135" max="8135" width="8.85546875" style="354"/>
    <col min="8136" max="8136" width="8.85546875" style="354"/>
    <col min="8137" max="8137" width="8.85546875" style="354"/>
    <col min="8138" max="8138" width="8.85546875" style="354"/>
    <col min="8139" max="8139" width="8.85546875" style="354"/>
    <col min="8140" max="8140" width="8.85546875" style="354"/>
    <col min="8141" max="8141" width="8.85546875" style="354"/>
    <col min="8142" max="8142" width="8.85546875" style="354"/>
    <col min="8143" max="8143" width="8.85546875" style="354"/>
    <col min="8144" max="8144" width="8.85546875" style="354"/>
    <col min="8145" max="8145" width="8.85546875" style="354"/>
    <col min="8146" max="8146" width="8.85546875" style="354"/>
    <col min="8147" max="8147" width="8.85546875" style="354"/>
    <col min="8148" max="8148" width="8.85546875" style="354"/>
    <col min="8149" max="8149" width="8.85546875" style="354"/>
    <col min="8150" max="8150" width="8.85546875" style="354"/>
    <col min="8151" max="8151" width="8.85546875" style="354"/>
    <col min="8152" max="8152" width="8.85546875" style="354"/>
    <col min="8153" max="8153" width="8.85546875" style="354"/>
    <col min="8154" max="8154" width="8.85546875" style="354"/>
    <col min="8155" max="8155" width="8.85546875" style="354"/>
    <col min="8156" max="8156" width="8.85546875" style="354"/>
    <col min="8157" max="8157" width="8.85546875" style="354"/>
    <col min="8158" max="8158" width="8.85546875" style="354"/>
    <col min="8159" max="8159" width="8.85546875" style="354"/>
    <col min="8160" max="8160" width="8.85546875" style="354"/>
    <col min="8161" max="8161" width="8.85546875" style="354"/>
    <col min="8162" max="8162" width="8.85546875" style="354"/>
    <col min="8163" max="8163" width="8.85546875" style="354"/>
    <col min="8164" max="8164" width="8.85546875" style="354"/>
    <col min="8165" max="8165" width="8.85546875" style="354"/>
    <col min="8166" max="8166" width="8.85546875" style="354"/>
    <col min="8167" max="8167" width="8.85546875" style="354"/>
    <col min="8168" max="8168" width="8.85546875" style="354"/>
    <col min="8169" max="8169" width="8.85546875" style="354"/>
    <col min="8170" max="8170" width="8.85546875" style="354"/>
    <col min="8171" max="8171" width="8.85546875" style="354"/>
    <col min="8172" max="8172" width="8.85546875" style="354"/>
    <col min="8173" max="8173" width="8.85546875" style="354"/>
    <col min="8174" max="8174" width="8.85546875" style="354"/>
    <col min="8175" max="8175" width="8.85546875" style="354"/>
    <col min="8176" max="8176" width="8.85546875" style="354"/>
    <col min="8177" max="8177" width="8.85546875" style="354"/>
    <col min="8178" max="8178" width="8.85546875" style="354"/>
    <col min="8179" max="8179" width="8.85546875" style="354"/>
    <col min="8180" max="8180" width="8.85546875" style="354"/>
    <col min="8181" max="8181" width="8.85546875" style="354"/>
    <col min="8182" max="8182" width="8.85546875" style="354"/>
    <col min="8183" max="8183" width="8.85546875" style="354"/>
    <col min="8184" max="8184" width="8.85546875" style="354"/>
    <col min="8185" max="8185" width="8.85546875" style="354"/>
    <col min="8186" max="8186" width="8.85546875" style="354"/>
    <col min="8187" max="8187" width="8.85546875" style="354"/>
    <col min="8188" max="8188" width="8.85546875" style="354"/>
    <col min="8189" max="8189" width="8.85546875" style="354"/>
    <col min="8190" max="8190" width="8.85546875" style="354"/>
    <col min="8191" max="8191" width="8.85546875" style="354"/>
    <col min="8192" max="8192" width="8.85546875" style="354"/>
    <col min="8193" max="8193" width="8.85546875" style="354"/>
    <col min="8194" max="8194" width="8.85546875" style="354"/>
    <col min="8195" max="8195" width="9.7109375" customWidth="true" style="354"/>
    <col min="8196" max="8196" width="21.85546875" customWidth="true" style="354"/>
    <col min="8197" max="8197" width="13" customWidth="true" style="354"/>
    <col min="8198" max="8198" width="14" customWidth="true" style="354"/>
    <col min="8199" max="8199" width="14" customWidth="true" style="354"/>
    <col min="8200" max="8200" width="14" customWidth="true" style="354"/>
    <col min="8201" max="8201" width="17.140625" customWidth="true" style="354"/>
    <col min="8202" max="8202" width="17.7109375" customWidth="true" style="354"/>
    <col min="8203" max="8203" width="16.28515625" customWidth="true" style="354"/>
    <col min="8204" max="8204" width="14" customWidth="true" style="354"/>
    <col min="8205" max="8205" width="17" customWidth="true" style="354"/>
    <col min="8206" max="8206" width="14.42578125" customWidth="true" style="354"/>
    <col min="8207" max="8207" width="8.85546875" style="354"/>
    <col min="8208" max="8208" width="8.85546875" style="354"/>
    <col min="8209" max="8209" width="8.85546875" style="354"/>
    <col min="8210" max="8210" width="8.85546875" style="354"/>
    <col min="8211" max="8211" width="8.85546875" style="354"/>
    <col min="8212" max="8212" width="8.85546875" style="354"/>
    <col min="8213" max="8213" width="8.85546875" style="354"/>
    <col min="8214" max="8214" width="8.85546875" style="354"/>
    <col min="8215" max="8215" width="8.85546875" style="354"/>
    <col min="8216" max="8216" width="8.85546875" style="354"/>
    <col min="8217" max="8217" width="8.85546875" style="354"/>
    <col min="8218" max="8218" width="8.85546875" style="354"/>
    <col min="8219" max="8219" width="8.85546875" style="354"/>
    <col min="8220" max="8220" width="8.85546875" style="354"/>
    <col min="8221" max="8221" width="8.85546875" style="354"/>
    <col min="8222" max="8222" width="8.85546875" style="354"/>
    <col min="8223" max="8223" width="8.85546875" style="354"/>
    <col min="8224" max="8224" width="8.85546875" style="354"/>
    <col min="8225" max="8225" width="8.85546875" style="354"/>
    <col min="8226" max="8226" width="8.85546875" style="354"/>
    <col min="8227" max="8227" width="8.85546875" style="354"/>
    <col min="8228" max="8228" width="8.85546875" style="354"/>
    <col min="8229" max="8229" width="8.85546875" style="354"/>
    <col min="8230" max="8230" width="8.85546875" style="354"/>
    <col min="8231" max="8231" width="8.85546875" style="354"/>
    <col min="8232" max="8232" width="8.85546875" style="354"/>
    <col min="8233" max="8233" width="8.85546875" style="354"/>
    <col min="8234" max="8234" width="8.85546875" style="354"/>
    <col min="8235" max="8235" width="8.85546875" style="354"/>
    <col min="8236" max="8236" width="8.85546875" style="354"/>
    <col min="8237" max="8237" width="8.85546875" style="354"/>
    <col min="8238" max="8238" width="8.85546875" style="354"/>
    <col min="8239" max="8239" width="8.85546875" style="354"/>
    <col min="8240" max="8240" width="8.85546875" style="354"/>
    <col min="8241" max="8241" width="8.85546875" style="354"/>
    <col min="8242" max="8242" width="8.85546875" style="354"/>
    <col min="8243" max="8243" width="8.85546875" style="354"/>
    <col min="8244" max="8244" width="8.85546875" style="354"/>
    <col min="8245" max="8245" width="8.85546875" style="354"/>
    <col min="8246" max="8246" width="8.85546875" style="354"/>
    <col min="8247" max="8247" width="8.85546875" style="354"/>
    <col min="8248" max="8248" width="8.85546875" style="354"/>
    <col min="8249" max="8249" width="8.85546875" style="354"/>
    <col min="8250" max="8250" width="8.85546875" style="354"/>
    <col min="8251" max="8251" width="8.85546875" style="354"/>
    <col min="8252" max="8252" width="8.85546875" style="354"/>
    <col min="8253" max="8253" width="8.85546875" style="354"/>
    <col min="8254" max="8254" width="8.85546875" style="354"/>
    <col min="8255" max="8255" width="8.85546875" style="354"/>
    <col min="8256" max="8256" width="8.85546875" style="354"/>
    <col min="8257" max="8257" width="8.85546875" style="354"/>
    <col min="8258" max="8258" width="8.85546875" style="354"/>
    <col min="8259" max="8259" width="8.85546875" style="354"/>
    <col min="8260" max="8260" width="8.85546875" style="354"/>
    <col min="8261" max="8261" width="8.85546875" style="354"/>
    <col min="8262" max="8262" width="8.85546875" style="354"/>
    <col min="8263" max="8263" width="8.85546875" style="354"/>
    <col min="8264" max="8264" width="8.85546875" style="354"/>
    <col min="8265" max="8265" width="8.85546875" style="354"/>
    <col min="8266" max="8266" width="8.85546875" style="354"/>
    <col min="8267" max="8267" width="8.85546875" style="354"/>
    <col min="8268" max="8268" width="8.85546875" style="354"/>
    <col min="8269" max="8269" width="8.85546875" style="354"/>
    <col min="8270" max="8270" width="8.85546875" style="354"/>
    <col min="8271" max="8271" width="8.85546875" style="354"/>
    <col min="8272" max="8272" width="8.85546875" style="354"/>
    <col min="8273" max="8273" width="8.85546875" style="354"/>
    <col min="8274" max="8274" width="8.85546875" style="354"/>
    <col min="8275" max="8275" width="8.85546875" style="354"/>
    <col min="8276" max="8276" width="8.85546875" style="354"/>
    <col min="8277" max="8277" width="8.85546875" style="354"/>
    <col min="8278" max="8278" width="8.85546875" style="354"/>
    <col min="8279" max="8279" width="8.85546875" style="354"/>
    <col min="8280" max="8280" width="8.85546875" style="354"/>
    <col min="8281" max="8281" width="8.85546875" style="354"/>
    <col min="8282" max="8282" width="8.85546875" style="354"/>
    <col min="8283" max="8283" width="8.85546875" style="354"/>
    <col min="8284" max="8284" width="8.85546875" style="354"/>
    <col min="8285" max="8285" width="8.85546875" style="354"/>
    <col min="8286" max="8286" width="8.85546875" style="354"/>
    <col min="8287" max="8287" width="8.85546875" style="354"/>
    <col min="8288" max="8288" width="8.85546875" style="354"/>
    <col min="8289" max="8289" width="8.85546875" style="354"/>
    <col min="8290" max="8290" width="8.85546875" style="354"/>
    <col min="8291" max="8291" width="8.85546875" style="354"/>
    <col min="8292" max="8292" width="8.85546875" style="354"/>
    <col min="8293" max="8293" width="8.85546875" style="354"/>
    <col min="8294" max="8294" width="8.85546875" style="354"/>
    <col min="8295" max="8295" width="8.85546875" style="354"/>
    <col min="8296" max="8296" width="8.85546875" style="354"/>
    <col min="8297" max="8297" width="8.85546875" style="354"/>
    <col min="8298" max="8298" width="8.85546875" style="354"/>
    <col min="8299" max="8299" width="8.85546875" style="354"/>
    <col min="8300" max="8300" width="8.85546875" style="354"/>
    <col min="8301" max="8301" width="8.85546875" style="354"/>
    <col min="8302" max="8302" width="8.85546875" style="354"/>
    <col min="8303" max="8303" width="8.85546875" style="354"/>
    <col min="8304" max="8304" width="8.85546875" style="354"/>
    <col min="8305" max="8305" width="8.85546875" style="354"/>
    <col min="8306" max="8306" width="8.85546875" style="354"/>
    <col min="8307" max="8307" width="8.85546875" style="354"/>
    <col min="8308" max="8308" width="8.85546875" style="354"/>
    <col min="8309" max="8309" width="8.85546875" style="354"/>
    <col min="8310" max="8310" width="8.85546875" style="354"/>
    <col min="8311" max="8311" width="8.85546875" style="354"/>
    <col min="8312" max="8312" width="8.85546875" style="354"/>
    <col min="8313" max="8313" width="8.85546875" style="354"/>
    <col min="8314" max="8314" width="8.85546875" style="354"/>
    <col min="8315" max="8315" width="8.85546875" style="354"/>
    <col min="8316" max="8316" width="8.85546875" style="354"/>
    <col min="8317" max="8317" width="8.85546875" style="354"/>
    <col min="8318" max="8318" width="8.85546875" style="354"/>
    <col min="8319" max="8319" width="8.85546875" style="354"/>
    <col min="8320" max="8320" width="8.85546875" style="354"/>
    <col min="8321" max="8321" width="8.85546875" style="354"/>
    <col min="8322" max="8322" width="8.85546875" style="354"/>
    <col min="8323" max="8323" width="8.85546875" style="354"/>
    <col min="8324" max="8324" width="8.85546875" style="354"/>
    <col min="8325" max="8325" width="8.85546875" style="354"/>
    <col min="8326" max="8326" width="8.85546875" style="354"/>
    <col min="8327" max="8327" width="8.85546875" style="354"/>
    <col min="8328" max="8328" width="8.85546875" style="354"/>
    <col min="8329" max="8329" width="8.85546875" style="354"/>
    <col min="8330" max="8330" width="8.85546875" style="354"/>
    <col min="8331" max="8331" width="8.85546875" style="354"/>
    <col min="8332" max="8332" width="8.85546875" style="354"/>
    <col min="8333" max="8333" width="8.85546875" style="354"/>
    <col min="8334" max="8334" width="8.85546875" style="354"/>
    <col min="8335" max="8335" width="8.85546875" style="354"/>
    <col min="8336" max="8336" width="8.85546875" style="354"/>
    <col min="8337" max="8337" width="8.85546875" style="354"/>
    <col min="8338" max="8338" width="8.85546875" style="354"/>
    <col min="8339" max="8339" width="8.85546875" style="354"/>
    <col min="8340" max="8340" width="8.85546875" style="354"/>
    <col min="8341" max="8341" width="8.85546875" style="354"/>
    <col min="8342" max="8342" width="8.85546875" style="354"/>
    <col min="8343" max="8343" width="8.85546875" style="354"/>
    <col min="8344" max="8344" width="8.85546875" style="354"/>
    <col min="8345" max="8345" width="8.85546875" style="354"/>
    <col min="8346" max="8346" width="8.85546875" style="354"/>
    <col min="8347" max="8347" width="8.85546875" style="354"/>
    <col min="8348" max="8348" width="8.85546875" style="354"/>
    <col min="8349" max="8349" width="8.85546875" style="354"/>
    <col min="8350" max="8350" width="8.85546875" style="354"/>
    <col min="8351" max="8351" width="8.85546875" style="354"/>
    <col min="8352" max="8352" width="8.85546875" style="354"/>
    <col min="8353" max="8353" width="8.85546875" style="354"/>
    <col min="8354" max="8354" width="8.85546875" style="354"/>
    <col min="8355" max="8355" width="8.85546875" style="354"/>
    <col min="8356" max="8356" width="8.85546875" style="354"/>
    <col min="8357" max="8357" width="8.85546875" style="354"/>
    <col min="8358" max="8358" width="8.85546875" style="354"/>
    <col min="8359" max="8359" width="8.85546875" style="354"/>
    <col min="8360" max="8360" width="8.85546875" style="354"/>
    <col min="8361" max="8361" width="8.85546875" style="354"/>
    <col min="8362" max="8362" width="8.85546875" style="354"/>
    <col min="8363" max="8363" width="8.85546875" style="354"/>
    <col min="8364" max="8364" width="8.85546875" style="354"/>
    <col min="8365" max="8365" width="8.85546875" style="354"/>
    <col min="8366" max="8366" width="8.85546875" style="354"/>
    <col min="8367" max="8367" width="8.85546875" style="354"/>
    <col min="8368" max="8368" width="8.85546875" style="354"/>
    <col min="8369" max="8369" width="8.85546875" style="354"/>
    <col min="8370" max="8370" width="8.85546875" style="354"/>
    <col min="8371" max="8371" width="8.85546875" style="354"/>
    <col min="8372" max="8372" width="8.85546875" style="354"/>
    <col min="8373" max="8373" width="8.85546875" style="354"/>
    <col min="8374" max="8374" width="8.85546875" style="354"/>
    <col min="8375" max="8375" width="8.85546875" style="354"/>
    <col min="8376" max="8376" width="8.85546875" style="354"/>
    <col min="8377" max="8377" width="8.85546875" style="354"/>
    <col min="8378" max="8378" width="8.85546875" style="354"/>
    <col min="8379" max="8379" width="8.85546875" style="354"/>
    <col min="8380" max="8380" width="8.85546875" style="354"/>
    <col min="8381" max="8381" width="8.85546875" style="354"/>
    <col min="8382" max="8382" width="8.85546875" style="354"/>
    <col min="8383" max="8383" width="8.85546875" style="354"/>
    <col min="8384" max="8384" width="8.85546875" style="354"/>
    <col min="8385" max="8385" width="8.85546875" style="354"/>
    <col min="8386" max="8386" width="8.85546875" style="354"/>
    <col min="8387" max="8387" width="8.85546875" style="354"/>
    <col min="8388" max="8388" width="8.85546875" style="354"/>
    <col min="8389" max="8389" width="8.85546875" style="354"/>
    <col min="8390" max="8390" width="8.85546875" style="354"/>
    <col min="8391" max="8391" width="8.85546875" style="354"/>
    <col min="8392" max="8392" width="8.85546875" style="354"/>
    <col min="8393" max="8393" width="8.85546875" style="354"/>
    <col min="8394" max="8394" width="8.85546875" style="354"/>
    <col min="8395" max="8395" width="8.85546875" style="354"/>
    <col min="8396" max="8396" width="8.85546875" style="354"/>
    <col min="8397" max="8397" width="8.85546875" style="354"/>
    <col min="8398" max="8398" width="8.85546875" style="354"/>
    <col min="8399" max="8399" width="8.85546875" style="354"/>
    <col min="8400" max="8400" width="8.85546875" style="354"/>
    <col min="8401" max="8401" width="8.85546875" style="354"/>
    <col min="8402" max="8402" width="8.85546875" style="354"/>
    <col min="8403" max="8403" width="8.85546875" style="354"/>
    <col min="8404" max="8404" width="8.85546875" style="354"/>
    <col min="8405" max="8405" width="8.85546875" style="354"/>
    <col min="8406" max="8406" width="8.85546875" style="354"/>
    <col min="8407" max="8407" width="8.85546875" style="354"/>
    <col min="8408" max="8408" width="8.85546875" style="354"/>
    <col min="8409" max="8409" width="8.85546875" style="354"/>
    <col min="8410" max="8410" width="8.85546875" style="354"/>
    <col min="8411" max="8411" width="8.85546875" style="354"/>
    <col min="8412" max="8412" width="8.85546875" style="354"/>
    <col min="8413" max="8413" width="8.85546875" style="354"/>
    <col min="8414" max="8414" width="8.85546875" style="354"/>
    <col min="8415" max="8415" width="8.85546875" style="354"/>
    <col min="8416" max="8416" width="8.85546875" style="354"/>
    <col min="8417" max="8417" width="8.85546875" style="354"/>
    <col min="8418" max="8418" width="8.85546875" style="354"/>
    <col min="8419" max="8419" width="8.85546875" style="354"/>
    <col min="8420" max="8420" width="8.85546875" style="354"/>
    <col min="8421" max="8421" width="8.85546875" style="354"/>
    <col min="8422" max="8422" width="8.85546875" style="354"/>
    <col min="8423" max="8423" width="8.85546875" style="354"/>
    <col min="8424" max="8424" width="8.85546875" style="354"/>
    <col min="8425" max="8425" width="8.85546875" style="354"/>
    <col min="8426" max="8426" width="8.85546875" style="354"/>
    <col min="8427" max="8427" width="8.85546875" style="354"/>
    <col min="8428" max="8428" width="8.85546875" style="354"/>
    <col min="8429" max="8429" width="8.85546875" style="354"/>
    <col min="8430" max="8430" width="8.85546875" style="354"/>
    <col min="8431" max="8431" width="8.85546875" style="354"/>
    <col min="8432" max="8432" width="8.85546875" style="354"/>
    <col min="8433" max="8433" width="8.85546875" style="354"/>
    <col min="8434" max="8434" width="8.85546875" style="354"/>
    <col min="8435" max="8435" width="8.85546875" style="354"/>
    <col min="8436" max="8436" width="8.85546875" style="354"/>
    <col min="8437" max="8437" width="8.85546875" style="354"/>
    <col min="8438" max="8438" width="8.85546875" style="354"/>
    <col min="8439" max="8439" width="8.85546875" style="354"/>
    <col min="8440" max="8440" width="8.85546875" style="354"/>
    <col min="8441" max="8441" width="8.85546875" style="354"/>
    <col min="8442" max="8442" width="8.85546875" style="354"/>
    <col min="8443" max="8443" width="8.85546875" style="354"/>
    <col min="8444" max="8444" width="8.85546875" style="354"/>
    <col min="8445" max="8445" width="8.85546875" style="354"/>
    <col min="8446" max="8446" width="8.85546875" style="354"/>
    <col min="8447" max="8447" width="8.85546875" style="354"/>
    <col min="8448" max="8448" width="8.85546875" style="354"/>
    <col min="8449" max="8449" width="8.85546875" style="354"/>
    <col min="8450" max="8450" width="8.85546875" style="354"/>
    <col min="8451" max="8451" width="9.7109375" customWidth="true" style="354"/>
    <col min="8452" max="8452" width="21.85546875" customWidth="true" style="354"/>
    <col min="8453" max="8453" width="13" customWidth="true" style="354"/>
    <col min="8454" max="8454" width="14" customWidth="true" style="354"/>
    <col min="8455" max="8455" width="14" customWidth="true" style="354"/>
    <col min="8456" max="8456" width="14" customWidth="true" style="354"/>
    <col min="8457" max="8457" width="17.140625" customWidth="true" style="354"/>
    <col min="8458" max="8458" width="17.7109375" customWidth="true" style="354"/>
    <col min="8459" max="8459" width="16.28515625" customWidth="true" style="354"/>
    <col min="8460" max="8460" width="14" customWidth="true" style="354"/>
    <col min="8461" max="8461" width="17" customWidth="true" style="354"/>
    <col min="8462" max="8462" width="14.42578125" customWidth="true" style="354"/>
    <col min="8463" max="8463" width="8.85546875" style="354"/>
    <col min="8464" max="8464" width="8.85546875" style="354"/>
    <col min="8465" max="8465" width="8.85546875" style="354"/>
    <col min="8466" max="8466" width="8.85546875" style="354"/>
    <col min="8467" max="8467" width="8.85546875" style="354"/>
    <col min="8468" max="8468" width="8.85546875" style="354"/>
    <col min="8469" max="8469" width="8.85546875" style="354"/>
    <col min="8470" max="8470" width="8.85546875" style="354"/>
    <col min="8471" max="8471" width="8.85546875" style="354"/>
    <col min="8472" max="8472" width="8.85546875" style="354"/>
    <col min="8473" max="8473" width="8.85546875" style="354"/>
    <col min="8474" max="8474" width="8.85546875" style="354"/>
    <col min="8475" max="8475" width="8.85546875" style="354"/>
    <col min="8476" max="8476" width="8.85546875" style="354"/>
    <col min="8477" max="8477" width="8.85546875" style="354"/>
    <col min="8478" max="8478" width="8.85546875" style="354"/>
    <col min="8479" max="8479" width="8.85546875" style="354"/>
    <col min="8480" max="8480" width="8.85546875" style="354"/>
    <col min="8481" max="8481" width="8.85546875" style="354"/>
    <col min="8482" max="8482" width="8.85546875" style="354"/>
    <col min="8483" max="8483" width="8.85546875" style="354"/>
    <col min="8484" max="8484" width="8.85546875" style="354"/>
    <col min="8485" max="8485" width="8.85546875" style="354"/>
    <col min="8486" max="8486" width="8.85546875" style="354"/>
    <col min="8487" max="8487" width="8.85546875" style="354"/>
    <col min="8488" max="8488" width="8.85546875" style="354"/>
    <col min="8489" max="8489" width="8.85546875" style="354"/>
    <col min="8490" max="8490" width="8.85546875" style="354"/>
    <col min="8491" max="8491" width="8.85546875" style="354"/>
    <col min="8492" max="8492" width="8.85546875" style="354"/>
    <col min="8493" max="8493" width="8.85546875" style="354"/>
    <col min="8494" max="8494" width="8.85546875" style="354"/>
    <col min="8495" max="8495" width="8.85546875" style="354"/>
    <col min="8496" max="8496" width="8.85546875" style="354"/>
    <col min="8497" max="8497" width="8.85546875" style="354"/>
    <col min="8498" max="8498" width="8.85546875" style="354"/>
    <col min="8499" max="8499" width="8.85546875" style="354"/>
    <col min="8500" max="8500" width="8.85546875" style="354"/>
    <col min="8501" max="8501" width="8.85546875" style="354"/>
    <col min="8502" max="8502" width="8.85546875" style="354"/>
    <col min="8503" max="8503" width="8.85546875" style="354"/>
    <col min="8504" max="8504" width="8.85546875" style="354"/>
    <col min="8505" max="8505" width="8.85546875" style="354"/>
    <col min="8506" max="8506" width="8.85546875" style="354"/>
    <col min="8507" max="8507" width="8.85546875" style="354"/>
    <col min="8508" max="8508" width="8.85546875" style="354"/>
    <col min="8509" max="8509" width="8.85546875" style="354"/>
    <col min="8510" max="8510" width="8.85546875" style="354"/>
    <col min="8511" max="8511" width="8.85546875" style="354"/>
    <col min="8512" max="8512" width="8.85546875" style="354"/>
    <col min="8513" max="8513" width="8.85546875" style="354"/>
    <col min="8514" max="8514" width="8.85546875" style="354"/>
    <col min="8515" max="8515" width="8.85546875" style="354"/>
    <col min="8516" max="8516" width="8.85546875" style="354"/>
    <col min="8517" max="8517" width="8.85546875" style="354"/>
    <col min="8518" max="8518" width="8.85546875" style="354"/>
    <col min="8519" max="8519" width="8.85546875" style="354"/>
    <col min="8520" max="8520" width="8.85546875" style="354"/>
    <col min="8521" max="8521" width="8.85546875" style="354"/>
    <col min="8522" max="8522" width="8.85546875" style="354"/>
    <col min="8523" max="8523" width="8.85546875" style="354"/>
    <col min="8524" max="8524" width="8.85546875" style="354"/>
    <col min="8525" max="8525" width="8.85546875" style="354"/>
    <col min="8526" max="8526" width="8.85546875" style="354"/>
    <col min="8527" max="8527" width="8.85546875" style="354"/>
    <col min="8528" max="8528" width="8.85546875" style="354"/>
    <col min="8529" max="8529" width="8.85546875" style="354"/>
    <col min="8530" max="8530" width="8.85546875" style="354"/>
    <col min="8531" max="8531" width="8.85546875" style="354"/>
    <col min="8532" max="8532" width="8.85546875" style="354"/>
    <col min="8533" max="8533" width="8.85546875" style="354"/>
    <col min="8534" max="8534" width="8.85546875" style="354"/>
    <col min="8535" max="8535" width="8.85546875" style="354"/>
    <col min="8536" max="8536" width="8.85546875" style="354"/>
    <col min="8537" max="8537" width="8.85546875" style="354"/>
    <col min="8538" max="8538" width="8.85546875" style="354"/>
    <col min="8539" max="8539" width="8.85546875" style="354"/>
    <col min="8540" max="8540" width="8.85546875" style="354"/>
    <col min="8541" max="8541" width="8.85546875" style="354"/>
    <col min="8542" max="8542" width="8.85546875" style="354"/>
    <col min="8543" max="8543" width="8.85546875" style="354"/>
    <col min="8544" max="8544" width="8.85546875" style="354"/>
    <col min="8545" max="8545" width="8.85546875" style="354"/>
    <col min="8546" max="8546" width="8.85546875" style="354"/>
    <col min="8547" max="8547" width="8.85546875" style="354"/>
    <col min="8548" max="8548" width="8.85546875" style="354"/>
    <col min="8549" max="8549" width="8.85546875" style="354"/>
    <col min="8550" max="8550" width="8.85546875" style="354"/>
    <col min="8551" max="8551" width="8.85546875" style="354"/>
    <col min="8552" max="8552" width="8.85546875" style="354"/>
    <col min="8553" max="8553" width="8.85546875" style="354"/>
    <col min="8554" max="8554" width="8.85546875" style="354"/>
    <col min="8555" max="8555" width="8.85546875" style="354"/>
    <col min="8556" max="8556" width="8.85546875" style="354"/>
    <col min="8557" max="8557" width="8.85546875" style="354"/>
    <col min="8558" max="8558" width="8.85546875" style="354"/>
    <col min="8559" max="8559" width="8.85546875" style="354"/>
    <col min="8560" max="8560" width="8.85546875" style="354"/>
    <col min="8561" max="8561" width="8.85546875" style="354"/>
    <col min="8562" max="8562" width="8.85546875" style="354"/>
    <col min="8563" max="8563" width="8.85546875" style="354"/>
    <col min="8564" max="8564" width="8.85546875" style="354"/>
    <col min="8565" max="8565" width="8.85546875" style="354"/>
    <col min="8566" max="8566" width="8.85546875" style="354"/>
    <col min="8567" max="8567" width="8.85546875" style="354"/>
    <col min="8568" max="8568" width="8.85546875" style="354"/>
    <col min="8569" max="8569" width="8.85546875" style="354"/>
    <col min="8570" max="8570" width="8.85546875" style="354"/>
    <col min="8571" max="8571" width="8.85546875" style="354"/>
    <col min="8572" max="8572" width="8.85546875" style="354"/>
    <col min="8573" max="8573" width="8.85546875" style="354"/>
    <col min="8574" max="8574" width="8.85546875" style="354"/>
    <col min="8575" max="8575" width="8.85546875" style="354"/>
    <col min="8576" max="8576" width="8.85546875" style="354"/>
    <col min="8577" max="8577" width="8.85546875" style="354"/>
    <col min="8578" max="8578" width="8.85546875" style="354"/>
    <col min="8579" max="8579" width="8.85546875" style="354"/>
    <col min="8580" max="8580" width="8.85546875" style="354"/>
    <col min="8581" max="8581" width="8.85546875" style="354"/>
    <col min="8582" max="8582" width="8.85546875" style="354"/>
    <col min="8583" max="8583" width="8.85546875" style="354"/>
    <col min="8584" max="8584" width="8.85546875" style="354"/>
    <col min="8585" max="8585" width="8.85546875" style="354"/>
    <col min="8586" max="8586" width="8.85546875" style="354"/>
    <col min="8587" max="8587" width="8.85546875" style="354"/>
    <col min="8588" max="8588" width="8.85546875" style="354"/>
    <col min="8589" max="8589" width="8.85546875" style="354"/>
    <col min="8590" max="8590" width="8.85546875" style="354"/>
    <col min="8591" max="8591" width="8.85546875" style="354"/>
    <col min="8592" max="8592" width="8.85546875" style="354"/>
    <col min="8593" max="8593" width="8.85546875" style="354"/>
    <col min="8594" max="8594" width="8.85546875" style="354"/>
    <col min="8595" max="8595" width="8.85546875" style="354"/>
    <col min="8596" max="8596" width="8.85546875" style="354"/>
    <col min="8597" max="8597" width="8.85546875" style="354"/>
    <col min="8598" max="8598" width="8.85546875" style="354"/>
    <col min="8599" max="8599" width="8.85546875" style="354"/>
    <col min="8600" max="8600" width="8.85546875" style="354"/>
    <col min="8601" max="8601" width="8.85546875" style="354"/>
    <col min="8602" max="8602" width="8.85546875" style="354"/>
    <col min="8603" max="8603" width="8.85546875" style="354"/>
    <col min="8604" max="8604" width="8.85546875" style="354"/>
    <col min="8605" max="8605" width="8.85546875" style="354"/>
    <col min="8606" max="8606" width="8.85546875" style="354"/>
    <col min="8607" max="8607" width="8.85546875" style="354"/>
    <col min="8608" max="8608" width="8.85546875" style="354"/>
    <col min="8609" max="8609" width="8.85546875" style="354"/>
    <col min="8610" max="8610" width="8.85546875" style="354"/>
    <col min="8611" max="8611" width="8.85546875" style="354"/>
    <col min="8612" max="8612" width="8.85546875" style="354"/>
    <col min="8613" max="8613" width="8.85546875" style="354"/>
    <col min="8614" max="8614" width="8.85546875" style="354"/>
    <col min="8615" max="8615" width="8.85546875" style="354"/>
    <col min="8616" max="8616" width="8.85546875" style="354"/>
    <col min="8617" max="8617" width="8.85546875" style="354"/>
    <col min="8618" max="8618" width="8.85546875" style="354"/>
    <col min="8619" max="8619" width="8.85546875" style="354"/>
    <col min="8620" max="8620" width="8.85546875" style="354"/>
    <col min="8621" max="8621" width="8.85546875" style="354"/>
    <col min="8622" max="8622" width="8.85546875" style="354"/>
    <col min="8623" max="8623" width="8.85546875" style="354"/>
    <col min="8624" max="8624" width="8.85546875" style="354"/>
    <col min="8625" max="8625" width="8.85546875" style="354"/>
    <col min="8626" max="8626" width="8.85546875" style="354"/>
    <col min="8627" max="8627" width="8.85546875" style="354"/>
    <col min="8628" max="8628" width="8.85546875" style="354"/>
    <col min="8629" max="8629" width="8.85546875" style="354"/>
    <col min="8630" max="8630" width="8.85546875" style="354"/>
    <col min="8631" max="8631" width="8.85546875" style="354"/>
    <col min="8632" max="8632" width="8.85546875" style="354"/>
    <col min="8633" max="8633" width="8.85546875" style="354"/>
    <col min="8634" max="8634" width="8.85546875" style="354"/>
    <col min="8635" max="8635" width="8.85546875" style="354"/>
    <col min="8636" max="8636" width="8.85546875" style="354"/>
    <col min="8637" max="8637" width="8.85546875" style="354"/>
    <col min="8638" max="8638" width="8.85546875" style="354"/>
    <col min="8639" max="8639" width="8.85546875" style="354"/>
    <col min="8640" max="8640" width="8.85546875" style="354"/>
    <col min="8641" max="8641" width="8.85546875" style="354"/>
    <col min="8642" max="8642" width="8.85546875" style="354"/>
    <col min="8643" max="8643" width="8.85546875" style="354"/>
    <col min="8644" max="8644" width="8.85546875" style="354"/>
    <col min="8645" max="8645" width="8.85546875" style="354"/>
    <col min="8646" max="8646" width="8.85546875" style="354"/>
    <col min="8647" max="8647" width="8.85546875" style="354"/>
    <col min="8648" max="8648" width="8.85546875" style="354"/>
    <col min="8649" max="8649" width="8.85546875" style="354"/>
    <col min="8650" max="8650" width="8.85546875" style="354"/>
    <col min="8651" max="8651" width="8.85546875" style="354"/>
    <col min="8652" max="8652" width="8.85546875" style="354"/>
    <col min="8653" max="8653" width="8.85546875" style="354"/>
    <col min="8654" max="8654" width="8.85546875" style="354"/>
    <col min="8655" max="8655" width="8.85546875" style="354"/>
    <col min="8656" max="8656" width="8.85546875" style="354"/>
    <col min="8657" max="8657" width="8.85546875" style="354"/>
    <col min="8658" max="8658" width="8.85546875" style="354"/>
    <col min="8659" max="8659" width="8.85546875" style="354"/>
    <col min="8660" max="8660" width="8.85546875" style="354"/>
    <col min="8661" max="8661" width="8.85546875" style="354"/>
    <col min="8662" max="8662" width="8.85546875" style="354"/>
    <col min="8663" max="8663" width="8.85546875" style="354"/>
    <col min="8664" max="8664" width="8.85546875" style="354"/>
    <col min="8665" max="8665" width="8.85546875" style="354"/>
    <col min="8666" max="8666" width="8.85546875" style="354"/>
    <col min="8667" max="8667" width="8.85546875" style="354"/>
    <col min="8668" max="8668" width="8.85546875" style="354"/>
    <col min="8669" max="8669" width="8.85546875" style="354"/>
    <col min="8670" max="8670" width="8.85546875" style="354"/>
    <col min="8671" max="8671" width="8.85546875" style="354"/>
    <col min="8672" max="8672" width="8.85546875" style="354"/>
    <col min="8673" max="8673" width="8.85546875" style="354"/>
    <col min="8674" max="8674" width="8.85546875" style="354"/>
    <col min="8675" max="8675" width="8.85546875" style="354"/>
    <col min="8676" max="8676" width="8.85546875" style="354"/>
    <col min="8677" max="8677" width="8.85546875" style="354"/>
    <col min="8678" max="8678" width="8.85546875" style="354"/>
    <col min="8679" max="8679" width="8.85546875" style="354"/>
    <col min="8680" max="8680" width="8.85546875" style="354"/>
    <col min="8681" max="8681" width="8.85546875" style="354"/>
    <col min="8682" max="8682" width="8.85546875" style="354"/>
    <col min="8683" max="8683" width="8.85546875" style="354"/>
    <col min="8684" max="8684" width="8.85546875" style="354"/>
    <col min="8685" max="8685" width="8.85546875" style="354"/>
    <col min="8686" max="8686" width="8.85546875" style="354"/>
    <col min="8687" max="8687" width="8.85546875" style="354"/>
    <col min="8688" max="8688" width="8.85546875" style="354"/>
    <col min="8689" max="8689" width="8.85546875" style="354"/>
    <col min="8690" max="8690" width="8.85546875" style="354"/>
    <col min="8691" max="8691" width="8.85546875" style="354"/>
    <col min="8692" max="8692" width="8.85546875" style="354"/>
    <col min="8693" max="8693" width="8.85546875" style="354"/>
    <col min="8694" max="8694" width="8.85546875" style="354"/>
    <col min="8695" max="8695" width="8.85546875" style="354"/>
    <col min="8696" max="8696" width="8.85546875" style="354"/>
    <col min="8697" max="8697" width="8.85546875" style="354"/>
    <col min="8698" max="8698" width="8.85546875" style="354"/>
    <col min="8699" max="8699" width="8.85546875" style="354"/>
    <col min="8700" max="8700" width="8.85546875" style="354"/>
    <col min="8701" max="8701" width="8.85546875" style="354"/>
    <col min="8702" max="8702" width="8.85546875" style="354"/>
    <col min="8703" max="8703" width="8.85546875" style="354"/>
    <col min="8704" max="8704" width="8.85546875" style="354"/>
    <col min="8705" max="8705" width="8.85546875" style="354"/>
    <col min="8706" max="8706" width="8.85546875" style="354"/>
    <col min="8707" max="8707" width="9.7109375" customWidth="true" style="354"/>
    <col min="8708" max="8708" width="21.85546875" customWidth="true" style="354"/>
    <col min="8709" max="8709" width="13" customWidth="true" style="354"/>
    <col min="8710" max="8710" width="14" customWidth="true" style="354"/>
    <col min="8711" max="8711" width="14" customWidth="true" style="354"/>
    <col min="8712" max="8712" width="14" customWidth="true" style="354"/>
    <col min="8713" max="8713" width="17.140625" customWidth="true" style="354"/>
    <col min="8714" max="8714" width="17.7109375" customWidth="true" style="354"/>
    <col min="8715" max="8715" width="16.28515625" customWidth="true" style="354"/>
    <col min="8716" max="8716" width="14" customWidth="true" style="354"/>
    <col min="8717" max="8717" width="17" customWidth="true" style="354"/>
    <col min="8718" max="8718" width="14.42578125" customWidth="true" style="354"/>
    <col min="8719" max="8719" width="8.85546875" style="354"/>
    <col min="8720" max="8720" width="8.85546875" style="354"/>
    <col min="8721" max="8721" width="8.85546875" style="354"/>
    <col min="8722" max="8722" width="8.85546875" style="354"/>
    <col min="8723" max="8723" width="8.85546875" style="354"/>
    <col min="8724" max="8724" width="8.85546875" style="354"/>
    <col min="8725" max="8725" width="8.85546875" style="354"/>
    <col min="8726" max="8726" width="8.85546875" style="354"/>
    <col min="8727" max="8727" width="8.85546875" style="354"/>
    <col min="8728" max="8728" width="8.85546875" style="354"/>
    <col min="8729" max="8729" width="8.85546875" style="354"/>
    <col min="8730" max="8730" width="8.85546875" style="354"/>
    <col min="8731" max="8731" width="8.85546875" style="354"/>
    <col min="8732" max="8732" width="8.85546875" style="354"/>
    <col min="8733" max="8733" width="8.85546875" style="354"/>
    <col min="8734" max="8734" width="8.85546875" style="354"/>
    <col min="8735" max="8735" width="8.85546875" style="354"/>
    <col min="8736" max="8736" width="8.85546875" style="354"/>
    <col min="8737" max="8737" width="8.85546875" style="354"/>
    <col min="8738" max="8738" width="8.85546875" style="354"/>
    <col min="8739" max="8739" width="8.85546875" style="354"/>
    <col min="8740" max="8740" width="8.85546875" style="354"/>
    <col min="8741" max="8741" width="8.85546875" style="354"/>
    <col min="8742" max="8742" width="8.85546875" style="354"/>
    <col min="8743" max="8743" width="8.85546875" style="354"/>
    <col min="8744" max="8744" width="8.85546875" style="354"/>
    <col min="8745" max="8745" width="8.85546875" style="354"/>
    <col min="8746" max="8746" width="8.85546875" style="354"/>
    <col min="8747" max="8747" width="8.85546875" style="354"/>
    <col min="8748" max="8748" width="8.85546875" style="354"/>
    <col min="8749" max="8749" width="8.85546875" style="354"/>
    <col min="8750" max="8750" width="8.85546875" style="354"/>
    <col min="8751" max="8751" width="8.85546875" style="354"/>
    <col min="8752" max="8752" width="8.85546875" style="354"/>
    <col min="8753" max="8753" width="8.85546875" style="354"/>
    <col min="8754" max="8754" width="8.85546875" style="354"/>
    <col min="8755" max="8755" width="8.85546875" style="354"/>
    <col min="8756" max="8756" width="8.85546875" style="354"/>
    <col min="8757" max="8757" width="8.85546875" style="354"/>
    <col min="8758" max="8758" width="8.85546875" style="354"/>
    <col min="8759" max="8759" width="8.85546875" style="354"/>
    <col min="8760" max="8760" width="8.85546875" style="354"/>
    <col min="8761" max="8761" width="8.85546875" style="354"/>
    <col min="8762" max="8762" width="8.85546875" style="354"/>
    <col min="8763" max="8763" width="8.85546875" style="354"/>
    <col min="8764" max="8764" width="8.85546875" style="354"/>
    <col min="8765" max="8765" width="8.85546875" style="354"/>
    <col min="8766" max="8766" width="8.85546875" style="354"/>
    <col min="8767" max="8767" width="8.85546875" style="354"/>
    <col min="8768" max="8768" width="8.85546875" style="354"/>
    <col min="8769" max="8769" width="8.85546875" style="354"/>
    <col min="8770" max="8770" width="8.85546875" style="354"/>
    <col min="8771" max="8771" width="8.85546875" style="354"/>
    <col min="8772" max="8772" width="8.85546875" style="354"/>
    <col min="8773" max="8773" width="8.85546875" style="354"/>
    <col min="8774" max="8774" width="8.85546875" style="354"/>
    <col min="8775" max="8775" width="8.85546875" style="354"/>
    <col min="8776" max="8776" width="8.85546875" style="354"/>
    <col min="8777" max="8777" width="8.85546875" style="354"/>
    <col min="8778" max="8778" width="8.85546875" style="354"/>
    <col min="8779" max="8779" width="8.85546875" style="354"/>
    <col min="8780" max="8780" width="8.85546875" style="354"/>
    <col min="8781" max="8781" width="8.85546875" style="354"/>
    <col min="8782" max="8782" width="8.85546875" style="354"/>
    <col min="8783" max="8783" width="8.85546875" style="354"/>
    <col min="8784" max="8784" width="8.85546875" style="354"/>
    <col min="8785" max="8785" width="8.85546875" style="354"/>
    <col min="8786" max="8786" width="8.85546875" style="354"/>
    <col min="8787" max="8787" width="8.85546875" style="354"/>
    <col min="8788" max="8788" width="8.85546875" style="354"/>
    <col min="8789" max="8789" width="8.85546875" style="354"/>
    <col min="8790" max="8790" width="8.85546875" style="354"/>
    <col min="8791" max="8791" width="8.85546875" style="354"/>
    <col min="8792" max="8792" width="8.85546875" style="354"/>
    <col min="8793" max="8793" width="8.85546875" style="354"/>
    <col min="8794" max="8794" width="8.85546875" style="354"/>
    <col min="8795" max="8795" width="8.85546875" style="354"/>
    <col min="8796" max="8796" width="8.85546875" style="354"/>
    <col min="8797" max="8797" width="8.85546875" style="354"/>
    <col min="8798" max="8798" width="8.85546875" style="354"/>
    <col min="8799" max="8799" width="8.85546875" style="354"/>
    <col min="8800" max="8800" width="8.85546875" style="354"/>
    <col min="8801" max="8801" width="8.85546875" style="354"/>
    <col min="8802" max="8802" width="8.85546875" style="354"/>
    <col min="8803" max="8803" width="8.85546875" style="354"/>
    <col min="8804" max="8804" width="8.85546875" style="354"/>
    <col min="8805" max="8805" width="8.85546875" style="354"/>
    <col min="8806" max="8806" width="8.85546875" style="354"/>
    <col min="8807" max="8807" width="8.85546875" style="354"/>
    <col min="8808" max="8808" width="8.85546875" style="354"/>
    <col min="8809" max="8809" width="8.85546875" style="354"/>
    <col min="8810" max="8810" width="8.85546875" style="354"/>
    <col min="8811" max="8811" width="8.85546875" style="354"/>
    <col min="8812" max="8812" width="8.85546875" style="354"/>
    <col min="8813" max="8813" width="8.85546875" style="354"/>
    <col min="8814" max="8814" width="8.85546875" style="354"/>
    <col min="8815" max="8815" width="8.85546875" style="354"/>
    <col min="8816" max="8816" width="8.85546875" style="354"/>
    <col min="8817" max="8817" width="8.85546875" style="354"/>
    <col min="8818" max="8818" width="8.85546875" style="354"/>
    <col min="8819" max="8819" width="8.85546875" style="354"/>
    <col min="8820" max="8820" width="8.85546875" style="354"/>
    <col min="8821" max="8821" width="8.85546875" style="354"/>
    <col min="8822" max="8822" width="8.85546875" style="354"/>
    <col min="8823" max="8823" width="8.85546875" style="354"/>
    <col min="8824" max="8824" width="8.85546875" style="354"/>
    <col min="8825" max="8825" width="8.85546875" style="354"/>
    <col min="8826" max="8826" width="8.85546875" style="354"/>
    <col min="8827" max="8827" width="8.85546875" style="354"/>
    <col min="8828" max="8828" width="8.85546875" style="354"/>
    <col min="8829" max="8829" width="8.85546875" style="354"/>
    <col min="8830" max="8830" width="8.85546875" style="354"/>
    <col min="8831" max="8831" width="8.85546875" style="354"/>
    <col min="8832" max="8832" width="8.85546875" style="354"/>
    <col min="8833" max="8833" width="8.85546875" style="354"/>
    <col min="8834" max="8834" width="8.85546875" style="354"/>
    <col min="8835" max="8835" width="8.85546875" style="354"/>
    <col min="8836" max="8836" width="8.85546875" style="354"/>
    <col min="8837" max="8837" width="8.85546875" style="354"/>
    <col min="8838" max="8838" width="8.85546875" style="354"/>
    <col min="8839" max="8839" width="8.85546875" style="354"/>
    <col min="8840" max="8840" width="8.85546875" style="354"/>
    <col min="8841" max="8841" width="8.85546875" style="354"/>
    <col min="8842" max="8842" width="8.85546875" style="354"/>
    <col min="8843" max="8843" width="8.85546875" style="354"/>
    <col min="8844" max="8844" width="8.85546875" style="354"/>
    <col min="8845" max="8845" width="8.85546875" style="354"/>
    <col min="8846" max="8846" width="8.85546875" style="354"/>
    <col min="8847" max="8847" width="8.85546875" style="354"/>
    <col min="8848" max="8848" width="8.85546875" style="354"/>
    <col min="8849" max="8849" width="8.85546875" style="354"/>
    <col min="8850" max="8850" width="8.85546875" style="354"/>
    <col min="8851" max="8851" width="8.85546875" style="354"/>
    <col min="8852" max="8852" width="8.85546875" style="354"/>
    <col min="8853" max="8853" width="8.85546875" style="354"/>
    <col min="8854" max="8854" width="8.85546875" style="354"/>
    <col min="8855" max="8855" width="8.85546875" style="354"/>
    <col min="8856" max="8856" width="8.85546875" style="354"/>
    <col min="8857" max="8857" width="8.85546875" style="354"/>
    <col min="8858" max="8858" width="8.85546875" style="354"/>
    <col min="8859" max="8859" width="8.85546875" style="354"/>
    <col min="8860" max="8860" width="8.85546875" style="354"/>
    <col min="8861" max="8861" width="8.85546875" style="354"/>
    <col min="8862" max="8862" width="8.85546875" style="354"/>
    <col min="8863" max="8863" width="8.85546875" style="354"/>
    <col min="8864" max="8864" width="8.85546875" style="354"/>
    <col min="8865" max="8865" width="8.85546875" style="354"/>
    <col min="8866" max="8866" width="8.85546875" style="354"/>
    <col min="8867" max="8867" width="8.85546875" style="354"/>
    <col min="8868" max="8868" width="8.85546875" style="354"/>
    <col min="8869" max="8869" width="8.85546875" style="354"/>
    <col min="8870" max="8870" width="8.85546875" style="354"/>
    <col min="8871" max="8871" width="8.85546875" style="354"/>
    <col min="8872" max="8872" width="8.85546875" style="354"/>
    <col min="8873" max="8873" width="8.85546875" style="354"/>
    <col min="8874" max="8874" width="8.85546875" style="354"/>
    <col min="8875" max="8875" width="8.85546875" style="354"/>
    <col min="8876" max="8876" width="8.85546875" style="354"/>
    <col min="8877" max="8877" width="8.85546875" style="354"/>
    <col min="8878" max="8878" width="8.85546875" style="354"/>
    <col min="8879" max="8879" width="8.85546875" style="354"/>
    <col min="8880" max="8880" width="8.85546875" style="354"/>
    <col min="8881" max="8881" width="8.85546875" style="354"/>
    <col min="8882" max="8882" width="8.85546875" style="354"/>
    <col min="8883" max="8883" width="8.85546875" style="354"/>
    <col min="8884" max="8884" width="8.85546875" style="354"/>
    <col min="8885" max="8885" width="8.85546875" style="354"/>
    <col min="8886" max="8886" width="8.85546875" style="354"/>
    <col min="8887" max="8887" width="8.85546875" style="354"/>
    <col min="8888" max="8888" width="8.85546875" style="354"/>
    <col min="8889" max="8889" width="8.85546875" style="354"/>
    <col min="8890" max="8890" width="8.85546875" style="354"/>
    <col min="8891" max="8891" width="8.85546875" style="354"/>
    <col min="8892" max="8892" width="8.85546875" style="354"/>
    <col min="8893" max="8893" width="8.85546875" style="354"/>
    <col min="8894" max="8894" width="8.85546875" style="354"/>
    <col min="8895" max="8895" width="8.85546875" style="354"/>
    <col min="8896" max="8896" width="8.85546875" style="354"/>
    <col min="8897" max="8897" width="8.85546875" style="354"/>
    <col min="8898" max="8898" width="8.85546875" style="354"/>
    <col min="8899" max="8899" width="8.85546875" style="354"/>
    <col min="8900" max="8900" width="8.85546875" style="354"/>
    <col min="8901" max="8901" width="8.85546875" style="354"/>
    <col min="8902" max="8902" width="8.85546875" style="354"/>
    <col min="8903" max="8903" width="8.85546875" style="354"/>
    <col min="8904" max="8904" width="8.85546875" style="354"/>
    <col min="8905" max="8905" width="8.85546875" style="354"/>
    <col min="8906" max="8906" width="8.85546875" style="354"/>
    <col min="8907" max="8907" width="8.85546875" style="354"/>
    <col min="8908" max="8908" width="8.85546875" style="354"/>
    <col min="8909" max="8909" width="8.85546875" style="354"/>
    <col min="8910" max="8910" width="8.85546875" style="354"/>
    <col min="8911" max="8911" width="8.85546875" style="354"/>
    <col min="8912" max="8912" width="8.85546875" style="354"/>
    <col min="8913" max="8913" width="8.85546875" style="354"/>
    <col min="8914" max="8914" width="8.85546875" style="354"/>
    <col min="8915" max="8915" width="8.85546875" style="354"/>
    <col min="8916" max="8916" width="8.85546875" style="354"/>
    <col min="8917" max="8917" width="8.85546875" style="354"/>
    <col min="8918" max="8918" width="8.85546875" style="354"/>
    <col min="8919" max="8919" width="8.85546875" style="354"/>
    <col min="8920" max="8920" width="8.85546875" style="354"/>
    <col min="8921" max="8921" width="8.85546875" style="354"/>
    <col min="8922" max="8922" width="8.85546875" style="354"/>
    <col min="8923" max="8923" width="8.85546875" style="354"/>
    <col min="8924" max="8924" width="8.85546875" style="354"/>
    <col min="8925" max="8925" width="8.85546875" style="354"/>
    <col min="8926" max="8926" width="8.85546875" style="354"/>
    <col min="8927" max="8927" width="8.85546875" style="354"/>
    <col min="8928" max="8928" width="8.85546875" style="354"/>
    <col min="8929" max="8929" width="8.85546875" style="354"/>
    <col min="8930" max="8930" width="8.85546875" style="354"/>
    <col min="8931" max="8931" width="8.85546875" style="354"/>
    <col min="8932" max="8932" width="8.85546875" style="354"/>
    <col min="8933" max="8933" width="8.85546875" style="354"/>
    <col min="8934" max="8934" width="8.85546875" style="354"/>
    <col min="8935" max="8935" width="8.85546875" style="354"/>
    <col min="8936" max="8936" width="8.85546875" style="354"/>
    <col min="8937" max="8937" width="8.85546875" style="354"/>
    <col min="8938" max="8938" width="8.85546875" style="354"/>
    <col min="8939" max="8939" width="8.85546875" style="354"/>
    <col min="8940" max="8940" width="8.85546875" style="354"/>
    <col min="8941" max="8941" width="8.85546875" style="354"/>
    <col min="8942" max="8942" width="8.85546875" style="354"/>
    <col min="8943" max="8943" width="8.85546875" style="354"/>
    <col min="8944" max="8944" width="8.85546875" style="354"/>
    <col min="8945" max="8945" width="8.85546875" style="354"/>
    <col min="8946" max="8946" width="8.85546875" style="354"/>
    <col min="8947" max="8947" width="8.85546875" style="354"/>
    <col min="8948" max="8948" width="8.85546875" style="354"/>
    <col min="8949" max="8949" width="8.85546875" style="354"/>
    <col min="8950" max="8950" width="8.85546875" style="354"/>
    <col min="8951" max="8951" width="8.85546875" style="354"/>
    <col min="8952" max="8952" width="8.85546875" style="354"/>
    <col min="8953" max="8953" width="8.85546875" style="354"/>
    <col min="8954" max="8954" width="8.85546875" style="354"/>
    <col min="8955" max="8955" width="8.85546875" style="354"/>
    <col min="8956" max="8956" width="8.85546875" style="354"/>
    <col min="8957" max="8957" width="8.85546875" style="354"/>
    <col min="8958" max="8958" width="8.85546875" style="354"/>
    <col min="8959" max="8959" width="8.85546875" style="354"/>
    <col min="8960" max="8960" width="8.85546875" style="354"/>
    <col min="8961" max="8961" width="8.85546875" style="354"/>
    <col min="8962" max="8962" width="8.85546875" style="354"/>
    <col min="8963" max="8963" width="9.7109375" customWidth="true" style="354"/>
    <col min="8964" max="8964" width="21.85546875" customWidth="true" style="354"/>
    <col min="8965" max="8965" width="13" customWidth="true" style="354"/>
    <col min="8966" max="8966" width="14" customWidth="true" style="354"/>
    <col min="8967" max="8967" width="14" customWidth="true" style="354"/>
    <col min="8968" max="8968" width="14" customWidth="true" style="354"/>
    <col min="8969" max="8969" width="17.140625" customWidth="true" style="354"/>
    <col min="8970" max="8970" width="17.7109375" customWidth="true" style="354"/>
    <col min="8971" max="8971" width="16.28515625" customWidth="true" style="354"/>
    <col min="8972" max="8972" width="14" customWidth="true" style="354"/>
    <col min="8973" max="8973" width="17" customWidth="true" style="354"/>
    <col min="8974" max="8974" width="14.42578125" customWidth="true" style="354"/>
    <col min="8975" max="8975" width="8.85546875" style="354"/>
    <col min="8976" max="8976" width="8.85546875" style="354"/>
    <col min="8977" max="8977" width="8.85546875" style="354"/>
    <col min="8978" max="8978" width="8.85546875" style="354"/>
    <col min="8979" max="8979" width="8.85546875" style="354"/>
    <col min="8980" max="8980" width="8.85546875" style="354"/>
    <col min="8981" max="8981" width="8.85546875" style="354"/>
    <col min="8982" max="8982" width="8.85546875" style="354"/>
    <col min="8983" max="8983" width="8.85546875" style="354"/>
    <col min="8984" max="8984" width="8.85546875" style="354"/>
    <col min="8985" max="8985" width="8.85546875" style="354"/>
    <col min="8986" max="8986" width="8.85546875" style="354"/>
    <col min="8987" max="8987" width="8.85546875" style="354"/>
    <col min="8988" max="8988" width="8.85546875" style="354"/>
    <col min="8989" max="8989" width="8.85546875" style="354"/>
    <col min="8990" max="8990" width="8.85546875" style="354"/>
    <col min="8991" max="8991" width="8.85546875" style="354"/>
    <col min="8992" max="8992" width="8.85546875" style="354"/>
    <col min="8993" max="8993" width="8.85546875" style="354"/>
    <col min="8994" max="8994" width="8.85546875" style="354"/>
    <col min="8995" max="8995" width="8.85546875" style="354"/>
    <col min="8996" max="8996" width="8.85546875" style="354"/>
    <col min="8997" max="8997" width="8.85546875" style="354"/>
    <col min="8998" max="8998" width="8.85546875" style="354"/>
    <col min="8999" max="8999" width="8.85546875" style="354"/>
    <col min="9000" max="9000" width="8.85546875" style="354"/>
    <col min="9001" max="9001" width="8.85546875" style="354"/>
    <col min="9002" max="9002" width="8.85546875" style="354"/>
    <col min="9003" max="9003" width="8.85546875" style="354"/>
    <col min="9004" max="9004" width="8.85546875" style="354"/>
    <col min="9005" max="9005" width="8.85546875" style="354"/>
    <col min="9006" max="9006" width="8.85546875" style="354"/>
    <col min="9007" max="9007" width="8.85546875" style="354"/>
    <col min="9008" max="9008" width="8.85546875" style="354"/>
    <col min="9009" max="9009" width="8.85546875" style="354"/>
    <col min="9010" max="9010" width="8.85546875" style="354"/>
    <col min="9011" max="9011" width="8.85546875" style="354"/>
    <col min="9012" max="9012" width="8.85546875" style="354"/>
    <col min="9013" max="9013" width="8.85546875" style="354"/>
    <col min="9014" max="9014" width="8.85546875" style="354"/>
    <col min="9015" max="9015" width="8.85546875" style="354"/>
    <col min="9016" max="9016" width="8.85546875" style="354"/>
    <col min="9017" max="9017" width="8.85546875" style="354"/>
    <col min="9018" max="9018" width="8.85546875" style="354"/>
    <col min="9019" max="9019" width="8.85546875" style="354"/>
    <col min="9020" max="9020" width="8.85546875" style="354"/>
    <col min="9021" max="9021" width="8.85546875" style="354"/>
    <col min="9022" max="9022" width="8.85546875" style="354"/>
    <col min="9023" max="9023" width="8.85546875" style="354"/>
    <col min="9024" max="9024" width="8.85546875" style="354"/>
    <col min="9025" max="9025" width="8.85546875" style="354"/>
    <col min="9026" max="9026" width="8.85546875" style="354"/>
    <col min="9027" max="9027" width="8.85546875" style="354"/>
    <col min="9028" max="9028" width="8.85546875" style="354"/>
    <col min="9029" max="9029" width="8.85546875" style="354"/>
    <col min="9030" max="9030" width="8.85546875" style="354"/>
    <col min="9031" max="9031" width="8.85546875" style="354"/>
    <col min="9032" max="9032" width="8.85546875" style="354"/>
    <col min="9033" max="9033" width="8.85546875" style="354"/>
    <col min="9034" max="9034" width="8.85546875" style="354"/>
    <col min="9035" max="9035" width="8.85546875" style="354"/>
    <col min="9036" max="9036" width="8.85546875" style="354"/>
    <col min="9037" max="9037" width="8.85546875" style="354"/>
    <col min="9038" max="9038" width="8.85546875" style="354"/>
    <col min="9039" max="9039" width="8.85546875" style="354"/>
    <col min="9040" max="9040" width="8.85546875" style="354"/>
    <col min="9041" max="9041" width="8.85546875" style="354"/>
    <col min="9042" max="9042" width="8.85546875" style="354"/>
    <col min="9043" max="9043" width="8.85546875" style="354"/>
    <col min="9044" max="9044" width="8.85546875" style="354"/>
    <col min="9045" max="9045" width="8.85546875" style="354"/>
    <col min="9046" max="9046" width="8.85546875" style="354"/>
    <col min="9047" max="9047" width="8.85546875" style="354"/>
    <col min="9048" max="9048" width="8.85546875" style="354"/>
    <col min="9049" max="9049" width="8.85546875" style="354"/>
    <col min="9050" max="9050" width="8.85546875" style="354"/>
    <col min="9051" max="9051" width="8.85546875" style="354"/>
    <col min="9052" max="9052" width="8.85546875" style="354"/>
    <col min="9053" max="9053" width="8.85546875" style="354"/>
    <col min="9054" max="9054" width="8.85546875" style="354"/>
    <col min="9055" max="9055" width="8.85546875" style="354"/>
    <col min="9056" max="9056" width="8.85546875" style="354"/>
    <col min="9057" max="9057" width="8.85546875" style="354"/>
    <col min="9058" max="9058" width="8.85546875" style="354"/>
    <col min="9059" max="9059" width="8.85546875" style="354"/>
    <col min="9060" max="9060" width="8.85546875" style="354"/>
    <col min="9061" max="9061" width="8.85546875" style="354"/>
    <col min="9062" max="9062" width="8.85546875" style="354"/>
    <col min="9063" max="9063" width="8.85546875" style="354"/>
    <col min="9064" max="9064" width="8.85546875" style="354"/>
    <col min="9065" max="9065" width="8.85546875" style="354"/>
    <col min="9066" max="9066" width="8.85546875" style="354"/>
    <col min="9067" max="9067" width="8.85546875" style="354"/>
    <col min="9068" max="9068" width="8.85546875" style="354"/>
    <col min="9069" max="9069" width="8.85546875" style="354"/>
    <col min="9070" max="9070" width="8.85546875" style="354"/>
    <col min="9071" max="9071" width="8.85546875" style="354"/>
    <col min="9072" max="9072" width="8.85546875" style="354"/>
    <col min="9073" max="9073" width="8.85546875" style="354"/>
    <col min="9074" max="9074" width="8.85546875" style="354"/>
    <col min="9075" max="9075" width="8.85546875" style="354"/>
    <col min="9076" max="9076" width="8.85546875" style="354"/>
    <col min="9077" max="9077" width="8.85546875" style="354"/>
    <col min="9078" max="9078" width="8.85546875" style="354"/>
    <col min="9079" max="9079" width="8.85546875" style="354"/>
    <col min="9080" max="9080" width="8.85546875" style="354"/>
    <col min="9081" max="9081" width="8.85546875" style="354"/>
    <col min="9082" max="9082" width="8.85546875" style="354"/>
    <col min="9083" max="9083" width="8.85546875" style="354"/>
    <col min="9084" max="9084" width="8.85546875" style="354"/>
    <col min="9085" max="9085" width="8.85546875" style="354"/>
    <col min="9086" max="9086" width="8.85546875" style="354"/>
    <col min="9087" max="9087" width="8.85546875" style="354"/>
    <col min="9088" max="9088" width="8.85546875" style="354"/>
    <col min="9089" max="9089" width="8.85546875" style="354"/>
    <col min="9090" max="9090" width="8.85546875" style="354"/>
    <col min="9091" max="9091" width="8.85546875" style="354"/>
    <col min="9092" max="9092" width="8.85546875" style="354"/>
    <col min="9093" max="9093" width="8.85546875" style="354"/>
    <col min="9094" max="9094" width="8.85546875" style="354"/>
    <col min="9095" max="9095" width="8.85546875" style="354"/>
    <col min="9096" max="9096" width="8.85546875" style="354"/>
    <col min="9097" max="9097" width="8.85546875" style="354"/>
    <col min="9098" max="9098" width="8.85546875" style="354"/>
    <col min="9099" max="9099" width="8.85546875" style="354"/>
    <col min="9100" max="9100" width="8.85546875" style="354"/>
    <col min="9101" max="9101" width="8.85546875" style="354"/>
    <col min="9102" max="9102" width="8.85546875" style="354"/>
    <col min="9103" max="9103" width="8.85546875" style="354"/>
    <col min="9104" max="9104" width="8.85546875" style="354"/>
    <col min="9105" max="9105" width="8.85546875" style="354"/>
    <col min="9106" max="9106" width="8.85546875" style="354"/>
    <col min="9107" max="9107" width="8.85546875" style="354"/>
    <col min="9108" max="9108" width="8.85546875" style="354"/>
    <col min="9109" max="9109" width="8.85546875" style="354"/>
    <col min="9110" max="9110" width="8.85546875" style="354"/>
    <col min="9111" max="9111" width="8.85546875" style="354"/>
    <col min="9112" max="9112" width="8.85546875" style="354"/>
    <col min="9113" max="9113" width="8.85546875" style="354"/>
    <col min="9114" max="9114" width="8.85546875" style="354"/>
    <col min="9115" max="9115" width="8.85546875" style="354"/>
    <col min="9116" max="9116" width="8.85546875" style="354"/>
    <col min="9117" max="9117" width="8.85546875" style="354"/>
    <col min="9118" max="9118" width="8.85546875" style="354"/>
    <col min="9119" max="9119" width="8.85546875" style="354"/>
    <col min="9120" max="9120" width="8.85546875" style="354"/>
    <col min="9121" max="9121" width="8.85546875" style="354"/>
    <col min="9122" max="9122" width="8.85546875" style="354"/>
    <col min="9123" max="9123" width="8.85546875" style="354"/>
    <col min="9124" max="9124" width="8.85546875" style="354"/>
    <col min="9125" max="9125" width="8.85546875" style="354"/>
    <col min="9126" max="9126" width="8.85546875" style="354"/>
    <col min="9127" max="9127" width="8.85546875" style="354"/>
    <col min="9128" max="9128" width="8.85546875" style="354"/>
    <col min="9129" max="9129" width="8.85546875" style="354"/>
    <col min="9130" max="9130" width="8.85546875" style="354"/>
    <col min="9131" max="9131" width="8.85546875" style="354"/>
    <col min="9132" max="9132" width="8.85546875" style="354"/>
    <col min="9133" max="9133" width="8.85546875" style="354"/>
    <col min="9134" max="9134" width="8.85546875" style="354"/>
    <col min="9135" max="9135" width="8.85546875" style="354"/>
    <col min="9136" max="9136" width="8.85546875" style="354"/>
    <col min="9137" max="9137" width="8.85546875" style="354"/>
    <col min="9138" max="9138" width="8.85546875" style="354"/>
    <col min="9139" max="9139" width="8.85546875" style="354"/>
    <col min="9140" max="9140" width="8.85546875" style="354"/>
    <col min="9141" max="9141" width="8.85546875" style="354"/>
    <col min="9142" max="9142" width="8.85546875" style="354"/>
    <col min="9143" max="9143" width="8.85546875" style="354"/>
    <col min="9144" max="9144" width="8.85546875" style="354"/>
    <col min="9145" max="9145" width="8.85546875" style="354"/>
    <col min="9146" max="9146" width="8.85546875" style="354"/>
    <col min="9147" max="9147" width="8.85546875" style="354"/>
    <col min="9148" max="9148" width="8.85546875" style="354"/>
    <col min="9149" max="9149" width="8.85546875" style="354"/>
    <col min="9150" max="9150" width="8.85546875" style="354"/>
    <col min="9151" max="9151" width="8.85546875" style="354"/>
    <col min="9152" max="9152" width="8.85546875" style="354"/>
    <col min="9153" max="9153" width="8.85546875" style="354"/>
    <col min="9154" max="9154" width="8.85546875" style="354"/>
    <col min="9155" max="9155" width="8.85546875" style="354"/>
    <col min="9156" max="9156" width="8.85546875" style="354"/>
    <col min="9157" max="9157" width="8.85546875" style="354"/>
    <col min="9158" max="9158" width="8.85546875" style="354"/>
    <col min="9159" max="9159" width="8.85546875" style="354"/>
    <col min="9160" max="9160" width="8.85546875" style="354"/>
    <col min="9161" max="9161" width="8.85546875" style="354"/>
    <col min="9162" max="9162" width="8.85546875" style="354"/>
    <col min="9163" max="9163" width="8.85546875" style="354"/>
    <col min="9164" max="9164" width="8.85546875" style="354"/>
    <col min="9165" max="9165" width="8.85546875" style="354"/>
    <col min="9166" max="9166" width="8.85546875" style="354"/>
    <col min="9167" max="9167" width="8.85546875" style="354"/>
    <col min="9168" max="9168" width="8.85546875" style="354"/>
    <col min="9169" max="9169" width="8.85546875" style="354"/>
    <col min="9170" max="9170" width="8.85546875" style="354"/>
    <col min="9171" max="9171" width="8.85546875" style="354"/>
    <col min="9172" max="9172" width="8.85546875" style="354"/>
    <col min="9173" max="9173" width="8.85546875" style="354"/>
    <col min="9174" max="9174" width="8.85546875" style="354"/>
    <col min="9175" max="9175" width="8.85546875" style="354"/>
    <col min="9176" max="9176" width="8.85546875" style="354"/>
    <col min="9177" max="9177" width="8.85546875" style="354"/>
    <col min="9178" max="9178" width="8.85546875" style="354"/>
    <col min="9179" max="9179" width="8.85546875" style="354"/>
    <col min="9180" max="9180" width="8.85546875" style="354"/>
    <col min="9181" max="9181" width="8.85546875" style="354"/>
    <col min="9182" max="9182" width="8.85546875" style="354"/>
    <col min="9183" max="9183" width="8.85546875" style="354"/>
    <col min="9184" max="9184" width="8.85546875" style="354"/>
    <col min="9185" max="9185" width="8.85546875" style="354"/>
    <col min="9186" max="9186" width="8.85546875" style="354"/>
    <col min="9187" max="9187" width="8.85546875" style="354"/>
    <col min="9188" max="9188" width="8.85546875" style="354"/>
    <col min="9189" max="9189" width="8.85546875" style="354"/>
    <col min="9190" max="9190" width="8.85546875" style="354"/>
    <col min="9191" max="9191" width="8.85546875" style="354"/>
    <col min="9192" max="9192" width="8.85546875" style="354"/>
    <col min="9193" max="9193" width="8.85546875" style="354"/>
    <col min="9194" max="9194" width="8.85546875" style="354"/>
    <col min="9195" max="9195" width="8.85546875" style="354"/>
    <col min="9196" max="9196" width="8.85546875" style="354"/>
    <col min="9197" max="9197" width="8.85546875" style="354"/>
    <col min="9198" max="9198" width="8.85546875" style="354"/>
    <col min="9199" max="9199" width="8.85546875" style="354"/>
    <col min="9200" max="9200" width="8.85546875" style="354"/>
    <col min="9201" max="9201" width="8.85546875" style="354"/>
    <col min="9202" max="9202" width="8.85546875" style="354"/>
    <col min="9203" max="9203" width="8.85546875" style="354"/>
    <col min="9204" max="9204" width="8.85546875" style="354"/>
    <col min="9205" max="9205" width="8.85546875" style="354"/>
    <col min="9206" max="9206" width="8.85546875" style="354"/>
    <col min="9207" max="9207" width="8.85546875" style="354"/>
    <col min="9208" max="9208" width="8.85546875" style="354"/>
    <col min="9209" max="9209" width="8.85546875" style="354"/>
    <col min="9210" max="9210" width="8.85546875" style="354"/>
    <col min="9211" max="9211" width="8.85546875" style="354"/>
    <col min="9212" max="9212" width="8.85546875" style="354"/>
    <col min="9213" max="9213" width="8.85546875" style="354"/>
    <col min="9214" max="9214" width="8.85546875" style="354"/>
    <col min="9215" max="9215" width="8.85546875" style="354"/>
    <col min="9216" max="9216" width="8.85546875" style="354"/>
    <col min="9217" max="9217" width="8.85546875" style="354"/>
    <col min="9218" max="9218" width="8.85546875" style="354"/>
    <col min="9219" max="9219" width="9.7109375" customWidth="true" style="354"/>
    <col min="9220" max="9220" width="21.85546875" customWidth="true" style="354"/>
    <col min="9221" max="9221" width="13" customWidth="true" style="354"/>
    <col min="9222" max="9222" width="14" customWidth="true" style="354"/>
    <col min="9223" max="9223" width="14" customWidth="true" style="354"/>
    <col min="9224" max="9224" width="14" customWidth="true" style="354"/>
    <col min="9225" max="9225" width="17.140625" customWidth="true" style="354"/>
    <col min="9226" max="9226" width="17.7109375" customWidth="true" style="354"/>
    <col min="9227" max="9227" width="16.28515625" customWidth="true" style="354"/>
    <col min="9228" max="9228" width="14" customWidth="true" style="354"/>
    <col min="9229" max="9229" width="17" customWidth="true" style="354"/>
    <col min="9230" max="9230" width="14.42578125" customWidth="true" style="354"/>
    <col min="9231" max="9231" width="8.85546875" style="354"/>
    <col min="9232" max="9232" width="8.85546875" style="354"/>
    <col min="9233" max="9233" width="8.85546875" style="354"/>
    <col min="9234" max="9234" width="8.85546875" style="354"/>
    <col min="9235" max="9235" width="8.85546875" style="354"/>
    <col min="9236" max="9236" width="8.85546875" style="354"/>
    <col min="9237" max="9237" width="8.85546875" style="354"/>
    <col min="9238" max="9238" width="8.85546875" style="354"/>
    <col min="9239" max="9239" width="8.85546875" style="354"/>
    <col min="9240" max="9240" width="8.85546875" style="354"/>
    <col min="9241" max="9241" width="8.85546875" style="354"/>
    <col min="9242" max="9242" width="8.85546875" style="354"/>
    <col min="9243" max="9243" width="8.85546875" style="354"/>
    <col min="9244" max="9244" width="8.85546875" style="354"/>
    <col min="9245" max="9245" width="8.85546875" style="354"/>
    <col min="9246" max="9246" width="8.85546875" style="354"/>
    <col min="9247" max="9247" width="8.85546875" style="354"/>
    <col min="9248" max="9248" width="8.85546875" style="354"/>
    <col min="9249" max="9249" width="8.85546875" style="354"/>
    <col min="9250" max="9250" width="8.85546875" style="354"/>
    <col min="9251" max="9251" width="8.85546875" style="354"/>
    <col min="9252" max="9252" width="8.85546875" style="354"/>
    <col min="9253" max="9253" width="8.85546875" style="354"/>
    <col min="9254" max="9254" width="8.85546875" style="354"/>
    <col min="9255" max="9255" width="8.85546875" style="354"/>
    <col min="9256" max="9256" width="8.85546875" style="354"/>
    <col min="9257" max="9257" width="8.85546875" style="354"/>
    <col min="9258" max="9258" width="8.85546875" style="354"/>
    <col min="9259" max="9259" width="8.85546875" style="354"/>
    <col min="9260" max="9260" width="8.85546875" style="354"/>
    <col min="9261" max="9261" width="8.85546875" style="354"/>
    <col min="9262" max="9262" width="8.85546875" style="354"/>
    <col min="9263" max="9263" width="8.85546875" style="354"/>
    <col min="9264" max="9264" width="8.85546875" style="354"/>
    <col min="9265" max="9265" width="8.85546875" style="354"/>
    <col min="9266" max="9266" width="8.85546875" style="354"/>
    <col min="9267" max="9267" width="8.85546875" style="354"/>
    <col min="9268" max="9268" width="8.85546875" style="354"/>
    <col min="9269" max="9269" width="8.85546875" style="354"/>
    <col min="9270" max="9270" width="8.85546875" style="354"/>
    <col min="9271" max="9271" width="8.85546875" style="354"/>
    <col min="9272" max="9272" width="8.85546875" style="354"/>
    <col min="9273" max="9273" width="8.85546875" style="354"/>
    <col min="9274" max="9274" width="8.85546875" style="354"/>
    <col min="9275" max="9275" width="8.85546875" style="354"/>
    <col min="9276" max="9276" width="8.85546875" style="354"/>
    <col min="9277" max="9277" width="8.85546875" style="354"/>
    <col min="9278" max="9278" width="8.85546875" style="354"/>
    <col min="9279" max="9279" width="8.85546875" style="354"/>
    <col min="9280" max="9280" width="8.85546875" style="354"/>
    <col min="9281" max="9281" width="8.85546875" style="354"/>
    <col min="9282" max="9282" width="8.85546875" style="354"/>
    <col min="9283" max="9283" width="8.85546875" style="354"/>
    <col min="9284" max="9284" width="8.85546875" style="354"/>
    <col min="9285" max="9285" width="8.85546875" style="354"/>
    <col min="9286" max="9286" width="8.85546875" style="354"/>
    <col min="9287" max="9287" width="8.85546875" style="354"/>
    <col min="9288" max="9288" width="8.85546875" style="354"/>
    <col min="9289" max="9289" width="8.85546875" style="354"/>
    <col min="9290" max="9290" width="8.85546875" style="354"/>
    <col min="9291" max="9291" width="8.85546875" style="354"/>
    <col min="9292" max="9292" width="8.85546875" style="354"/>
    <col min="9293" max="9293" width="8.85546875" style="354"/>
    <col min="9294" max="9294" width="8.85546875" style="354"/>
    <col min="9295" max="9295" width="8.85546875" style="354"/>
    <col min="9296" max="9296" width="8.85546875" style="354"/>
    <col min="9297" max="9297" width="8.85546875" style="354"/>
    <col min="9298" max="9298" width="8.85546875" style="354"/>
    <col min="9299" max="9299" width="8.85546875" style="354"/>
    <col min="9300" max="9300" width="8.85546875" style="354"/>
    <col min="9301" max="9301" width="8.85546875" style="354"/>
    <col min="9302" max="9302" width="8.85546875" style="354"/>
    <col min="9303" max="9303" width="8.85546875" style="354"/>
    <col min="9304" max="9304" width="8.85546875" style="354"/>
    <col min="9305" max="9305" width="8.85546875" style="354"/>
    <col min="9306" max="9306" width="8.85546875" style="354"/>
    <col min="9307" max="9307" width="8.85546875" style="354"/>
    <col min="9308" max="9308" width="8.85546875" style="354"/>
    <col min="9309" max="9309" width="8.85546875" style="354"/>
    <col min="9310" max="9310" width="8.85546875" style="354"/>
    <col min="9311" max="9311" width="8.85546875" style="354"/>
    <col min="9312" max="9312" width="8.85546875" style="354"/>
    <col min="9313" max="9313" width="8.85546875" style="354"/>
    <col min="9314" max="9314" width="8.85546875" style="354"/>
    <col min="9315" max="9315" width="8.85546875" style="354"/>
    <col min="9316" max="9316" width="8.85546875" style="354"/>
    <col min="9317" max="9317" width="8.85546875" style="354"/>
    <col min="9318" max="9318" width="8.85546875" style="354"/>
    <col min="9319" max="9319" width="8.85546875" style="354"/>
    <col min="9320" max="9320" width="8.85546875" style="354"/>
    <col min="9321" max="9321" width="8.85546875" style="354"/>
    <col min="9322" max="9322" width="8.85546875" style="354"/>
    <col min="9323" max="9323" width="8.85546875" style="354"/>
    <col min="9324" max="9324" width="8.85546875" style="354"/>
    <col min="9325" max="9325" width="8.85546875" style="354"/>
    <col min="9326" max="9326" width="8.85546875" style="354"/>
    <col min="9327" max="9327" width="8.85546875" style="354"/>
    <col min="9328" max="9328" width="8.85546875" style="354"/>
    <col min="9329" max="9329" width="8.85546875" style="354"/>
    <col min="9330" max="9330" width="8.85546875" style="354"/>
    <col min="9331" max="9331" width="8.85546875" style="354"/>
    <col min="9332" max="9332" width="8.85546875" style="354"/>
    <col min="9333" max="9333" width="8.85546875" style="354"/>
    <col min="9334" max="9334" width="8.85546875" style="354"/>
    <col min="9335" max="9335" width="8.85546875" style="354"/>
    <col min="9336" max="9336" width="8.85546875" style="354"/>
    <col min="9337" max="9337" width="8.85546875" style="354"/>
    <col min="9338" max="9338" width="8.85546875" style="354"/>
    <col min="9339" max="9339" width="8.85546875" style="354"/>
    <col min="9340" max="9340" width="8.85546875" style="354"/>
    <col min="9341" max="9341" width="8.85546875" style="354"/>
    <col min="9342" max="9342" width="8.85546875" style="354"/>
    <col min="9343" max="9343" width="8.85546875" style="354"/>
    <col min="9344" max="9344" width="8.85546875" style="354"/>
    <col min="9345" max="9345" width="8.85546875" style="354"/>
    <col min="9346" max="9346" width="8.85546875" style="354"/>
    <col min="9347" max="9347" width="8.85546875" style="354"/>
    <col min="9348" max="9348" width="8.85546875" style="354"/>
    <col min="9349" max="9349" width="8.85546875" style="354"/>
    <col min="9350" max="9350" width="8.85546875" style="354"/>
    <col min="9351" max="9351" width="8.85546875" style="354"/>
    <col min="9352" max="9352" width="8.85546875" style="354"/>
    <col min="9353" max="9353" width="8.85546875" style="354"/>
    <col min="9354" max="9354" width="8.85546875" style="354"/>
    <col min="9355" max="9355" width="8.85546875" style="354"/>
    <col min="9356" max="9356" width="8.85546875" style="354"/>
    <col min="9357" max="9357" width="8.85546875" style="354"/>
    <col min="9358" max="9358" width="8.85546875" style="354"/>
    <col min="9359" max="9359" width="8.85546875" style="354"/>
    <col min="9360" max="9360" width="8.85546875" style="354"/>
    <col min="9361" max="9361" width="8.85546875" style="354"/>
    <col min="9362" max="9362" width="8.85546875" style="354"/>
    <col min="9363" max="9363" width="8.85546875" style="354"/>
    <col min="9364" max="9364" width="8.85546875" style="354"/>
    <col min="9365" max="9365" width="8.85546875" style="354"/>
    <col min="9366" max="9366" width="8.85546875" style="354"/>
    <col min="9367" max="9367" width="8.85546875" style="354"/>
    <col min="9368" max="9368" width="8.85546875" style="354"/>
    <col min="9369" max="9369" width="8.85546875" style="354"/>
    <col min="9370" max="9370" width="8.85546875" style="354"/>
    <col min="9371" max="9371" width="8.85546875" style="354"/>
    <col min="9372" max="9372" width="8.85546875" style="354"/>
    <col min="9373" max="9373" width="8.85546875" style="354"/>
    <col min="9374" max="9374" width="8.85546875" style="354"/>
    <col min="9375" max="9375" width="8.85546875" style="354"/>
    <col min="9376" max="9376" width="8.85546875" style="354"/>
    <col min="9377" max="9377" width="8.85546875" style="354"/>
    <col min="9378" max="9378" width="8.85546875" style="354"/>
    <col min="9379" max="9379" width="8.85546875" style="354"/>
    <col min="9380" max="9380" width="8.85546875" style="354"/>
    <col min="9381" max="9381" width="8.85546875" style="354"/>
    <col min="9382" max="9382" width="8.85546875" style="354"/>
    <col min="9383" max="9383" width="8.85546875" style="354"/>
    <col min="9384" max="9384" width="8.85546875" style="354"/>
    <col min="9385" max="9385" width="8.85546875" style="354"/>
    <col min="9386" max="9386" width="8.85546875" style="354"/>
    <col min="9387" max="9387" width="8.85546875" style="354"/>
    <col min="9388" max="9388" width="8.85546875" style="354"/>
    <col min="9389" max="9389" width="8.85546875" style="354"/>
    <col min="9390" max="9390" width="8.85546875" style="354"/>
    <col min="9391" max="9391" width="8.85546875" style="354"/>
    <col min="9392" max="9392" width="8.85546875" style="354"/>
    <col min="9393" max="9393" width="8.85546875" style="354"/>
    <col min="9394" max="9394" width="8.85546875" style="354"/>
    <col min="9395" max="9395" width="8.85546875" style="354"/>
    <col min="9396" max="9396" width="8.85546875" style="354"/>
    <col min="9397" max="9397" width="8.85546875" style="354"/>
    <col min="9398" max="9398" width="8.85546875" style="354"/>
    <col min="9399" max="9399" width="8.85546875" style="354"/>
    <col min="9400" max="9400" width="8.85546875" style="354"/>
    <col min="9401" max="9401" width="8.85546875" style="354"/>
    <col min="9402" max="9402" width="8.85546875" style="354"/>
    <col min="9403" max="9403" width="8.85546875" style="354"/>
    <col min="9404" max="9404" width="8.85546875" style="354"/>
    <col min="9405" max="9405" width="8.85546875" style="354"/>
    <col min="9406" max="9406" width="8.85546875" style="354"/>
    <col min="9407" max="9407" width="8.85546875" style="354"/>
    <col min="9408" max="9408" width="8.85546875" style="354"/>
    <col min="9409" max="9409" width="8.85546875" style="354"/>
    <col min="9410" max="9410" width="8.85546875" style="354"/>
    <col min="9411" max="9411" width="8.85546875" style="354"/>
    <col min="9412" max="9412" width="8.85546875" style="354"/>
    <col min="9413" max="9413" width="8.85546875" style="354"/>
    <col min="9414" max="9414" width="8.85546875" style="354"/>
    <col min="9415" max="9415" width="8.85546875" style="354"/>
    <col min="9416" max="9416" width="8.85546875" style="354"/>
    <col min="9417" max="9417" width="8.85546875" style="354"/>
    <col min="9418" max="9418" width="8.85546875" style="354"/>
    <col min="9419" max="9419" width="8.85546875" style="354"/>
    <col min="9420" max="9420" width="8.85546875" style="354"/>
    <col min="9421" max="9421" width="8.85546875" style="354"/>
    <col min="9422" max="9422" width="8.85546875" style="354"/>
    <col min="9423" max="9423" width="8.85546875" style="354"/>
    <col min="9424" max="9424" width="8.85546875" style="354"/>
    <col min="9425" max="9425" width="8.85546875" style="354"/>
    <col min="9426" max="9426" width="8.85546875" style="354"/>
    <col min="9427" max="9427" width="8.85546875" style="354"/>
    <col min="9428" max="9428" width="8.85546875" style="354"/>
    <col min="9429" max="9429" width="8.85546875" style="354"/>
    <col min="9430" max="9430" width="8.85546875" style="354"/>
    <col min="9431" max="9431" width="8.85546875" style="354"/>
    <col min="9432" max="9432" width="8.85546875" style="354"/>
    <col min="9433" max="9433" width="8.85546875" style="354"/>
    <col min="9434" max="9434" width="8.85546875" style="354"/>
    <col min="9435" max="9435" width="8.85546875" style="354"/>
    <col min="9436" max="9436" width="8.85546875" style="354"/>
    <col min="9437" max="9437" width="8.85546875" style="354"/>
    <col min="9438" max="9438" width="8.85546875" style="354"/>
    <col min="9439" max="9439" width="8.85546875" style="354"/>
    <col min="9440" max="9440" width="8.85546875" style="354"/>
    <col min="9441" max="9441" width="8.85546875" style="354"/>
    <col min="9442" max="9442" width="8.85546875" style="354"/>
    <col min="9443" max="9443" width="8.85546875" style="354"/>
    <col min="9444" max="9444" width="8.85546875" style="354"/>
    <col min="9445" max="9445" width="8.85546875" style="354"/>
    <col min="9446" max="9446" width="8.85546875" style="354"/>
    <col min="9447" max="9447" width="8.85546875" style="354"/>
    <col min="9448" max="9448" width="8.85546875" style="354"/>
    <col min="9449" max="9449" width="8.85546875" style="354"/>
    <col min="9450" max="9450" width="8.85546875" style="354"/>
    <col min="9451" max="9451" width="8.85546875" style="354"/>
    <col min="9452" max="9452" width="8.85546875" style="354"/>
    <col min="9453" max="9453" width="8.85546875" style="354"/>
    <col min="9454" max="9454" width="8.85546875" style="354"/>
    <col min="9455" max="9455" width="8.85546875" style="354"/>
    <col min="9456" max="9456" width="8.85546875" style="354"/>
    <col min="9457" max="9457" width="8.85546875" style="354"/>
    <col min="9458" max="9458" width="8.85546875" style="354"/>
    <col min="9459" max="9459" width="8.85546875" style="354"/>
    <col min="9460" max="9460" width="8.85546875" style="354"/>
    <col min="9461" max="9461" width="8.85546875" style="354"/>
    <col min="9462" max="9462" width="8.85546875" style="354"/>
    <col min="9463" max="9463" width="8.85546875" style="354"/>
    <col min="9464" max="9464" width="8.85546875" style="354"/>
    <col min="9465" max="9465" width="8.85546875" style="354"/>
    <col min="9466" max="9466" width="8.85546875" style="354"/>
    <col min="9467" max="9467" width="8.85546875" style="354"/>
    <col min="9468" max="9468" width="8.85546875" style="354"/>
    <col min="9469" max="9469" width="8.85546875" style="354"/>
    <col min="9470" max="9470" width="8.85546875" style="354"/>
    <col min="9471" max="9471" width="8.85546875" style="354"/>
    <col min="9472" max="9472" width="8.85546875" style="354"/>
    <col min="9473" max="9473" width="8.85546875" style="354"/>
    <col min="9474" max="9474" width="8.85546875" style="354"/>
    <col min="9475" max="9475" width="9.7109375" customWidth="true" style="354"/>
    <col min="9476" max="9476" width="21.85546875" customWidth="true" style="354"/>
    <col min="9477" max="9477" width="13" customWidth="true" style="354"/>
    <col min="9478" max="9478" width="14" customWidth="true" style="354"/>
    <col min="9479" max="9479" width="14" customWidth="true" style="354"/>
    <col min="9480" max="9480" width="14" customWidth="true" style="354"/>
    <col min="9481" max="9481" width="17.140625" customWidth="true" style="354"/>
    <col min="9482" max="9482" width="17.7109375" customWidth="true" style="354"/>
    <col min="9483" max="9483" width="16.28515625" customWidth="true" style="354"/>
    <col min="9484" max="9484" width="14" customWidth="true" style="354"/>
    <col min="9485" max="9485" width="17" customWidth="true" style="354"/>
    <col min="9486" max="9486" width="14.42578125" customWidth="true" style="354"/>
    <col min="9487" max="9487" width="8.85546875" style="354"/>
    <col min="9488" max="9488" width="8.85546875" style="354"/>
    <col min="9489" max="9489" width="8.85546875" style="354"/>
    <col min="9490" max="9490" width="8.85546875" style="354"/>
    <col min="9491" max="9491" width="8.85546875" style="354"/>
    <col min="9492" max="9492" width="8.85546875" style="354"/>
    <col min="9493" max="9493" width="8.85546875" style="354"/>
    <col min="9494" max="9494" width="8.85546875" style="354"/>
    <col min="9495" max="9495" width="8.85546875" style="354"/>
    <col min="9496" max="9496" width="8.85546875" style="354"/>
    <col min="9497" max="9497" width="8.85546875" style="354"/>
    <col min="9498" max="9498" width="8.85546875" style="354"/>
    <col min="9499" max="9499" width="8.85546875" style="354"/>
    <col min="9500" max="9500" width="8.85546875" style="354"/>
    <col min="9501" max="9501" width="8.85546875" style="354"/>
    <col min="9502" max="9502" width="8.85546875" style="354"/>
    <col min="9503" max="9503" width="8.85546875" style="354"/>
    <col min="9504" max="9504" width="8.85546875" style="354"/>
    <col min="9505" max="9505" width="8.85546875" style="354"/>
    <col min="9506" max="9506" width="8.85546875" style="354"/>
    <col min="9507" max="9507" width="8.85546875" style="354"/>
    <col min="9508" max="9508" width="8.85546875" style="354"/>
    <col min="9509" max="9509" width="8.85546875" style="354"/>
    <col min="9510" max="9510" width="8.85546875" style="354"/>
    <col min="9511" max="9511" width="8.85546875" style="354"/>
    <col min="9512" max="9512" width="8.85546875" style="354"/>
    <col min="9513" max="9513" width="8.85546875" style="354"/>
    <col min="9514" max="9514" width="8.85546875" style="354"/>
    <col min="9515" max="9515" width="8.85546875" style="354"/>
    <col min="9516" max="9516" width="8.85546875" style="354"/>
    <col min="9517" max="9517" width="8.85546875" style="354"/>
    <col min="9518" max="9518" width="8.85546875" style="354"/>
    <col min="9519" max="9519" width="8.85546875" style="354"/>
    <col min="9520" max="9520" width="8.85546875" style="354"/>
    <col min="9521" max="9521" width="8.85546875" style="354"/>
    <col min="9522" max="9522" width="8.85546875" style="354"/>
    <col min="9523" max="9523" width="8.85546875" style="354"/>
    <col min="9524" max="9524" width="8.85546875" style="354"/>
    <col min="9525" max="9525" width="8.85546875" style="354"/>
    <col min="9526" max="9526" width="8.85546875" style="354"/>
    <col min="9527" max="9527" width="8.85546875" style="354"/>
    <col min="9528" max="9528" width="8.85546875" style="354"/>
    <col min="9529" max="9529" width="8.85546875" style="354"/>
    <col min="9530" max="9530" width="8.85546875" style="354"/>
    <col min="9531" max="9531" width="8.85546875" style="354"/>
    <col min="9532" max="9532" width="8.85546875" style="354"/>
    <col min="9533" max="9533" width="8.85546875" style="354"/>
    <col min="9534" max="9534" width="8.85546875" style="354"/>
    <col min="9535" max="9535" width="8.85546875" style="354"/>
    <col min="9536" max="9536" width="8.85546875" style="354"/>
    <col min="9537" max="9537" width="8.85546875" style="354"/>
    <col min="9538" max="9538" width="8.85546875" style="354"/>
    <col min="9539" max="9539" width="8.85546875" style="354"/>
    <col min="9540" max="9540" width="8.85546875" style="354"/>
    <col min="9541" max="9541" width="8.85546875" style="354"/>
    <col min="9542" max="9542" width="8.85546875" style="354"/>
    <col min="9543" max="9543" width="8.85546875" style="354"/>
    <col min="9544" max="9544" width="8.85546875" style="354"/>
    <col min="9545" max="9545" width="8.85546875" style="354"/>
    <col min="9546" max="9546" width="8.85546875" style="354"/>
    <col min="9547" max="9547" width="8.85546875" style="354"/>
    <col min="9548" max="9548" width="8.85546875" style="354"/>
    <col min="9549" max="9549" width="8.85546875" style="354"/>
    <col min="9550" max="9550" width="8.85546875" style="354"/>
    <col min="9551" max="9551" width="8.85546875" style="354"/>
    <col min="9552" max="9552" width="8.85546875" style="354"/>
    <col min="9553" max="9553" width="8.85546875" style="354"/>
    <col min="9554" max="9554" width="8.85546875" style="354"/>
    <col min="9555" max="9555" width="8.85546875" style="354"/>
    <col min="9556" max="9556" width="8.85546875" style="354"/>
    <col min="9557" max="9557" width="8.85546875" style="354"/>
    <col min="9558" max="9558" width="8.85546875" style="354"/>
    <col min="9559" max="9559" width="8.85546875" style="354"/>
    <col min="9560" max="9560" width="8.85546875" style="354"/>
    <col min="9561" max="9561" width="8.85546875" style="354"/>
    <col min="9562" max="9562" width="8.85546875" style="354"/>
    <col min="9563" max="9563" width="8.85546875" style="354"/>
    <col min="9564" max="9564" width="8.85546875" style="354"/>
    <col min="9565" max="9565" width="8.85546875" style="354"/>
    <col min="9566" max="9566" width="8.85546875" style="354"/>
    <col min="9567" max="9567" width="8.85546875" style="354"/>
    <col min="9568" max="9568" width="8.85546875" style="354"/>
    <col min="9569" max="9569" width="8.85546875" style="354"/>
    <col min="9570" max="9570" width="8.85546875" style="354"/>
    <col min="9571" max="9571" width="8.85546875" style="354"/>
    <col min="9572" max="9572" width="8.85546875" style="354"/>
    <col min="9573" max="9573" width="8.85546875" style="354"/>
    <col min="9574" max="9574" width="8.85546875" style="354"/>
    <col min="9575" max="9575" width="8.85546875" style="354"/>
    <col min="9576" max="9576" width="8.85546875" style="354"/>
    <col min="9577" max="9577" width="8.85546875" style="354"/>
    <col min="9578" max="9578" width="8.85546875" style="354"/>
    <col min="9579" max="9579" width="8.85546875" style="354"/>
    <col min="9580" max="9580" width="8.85546875" style="354"/>
    <col min="9581" max="9581" width="8.85546875" style="354"/>
    <col min="9582" max="9582" width="8.85546875" style="354"/>
    <col min="9583" max="9583" width="8.85546875" style="354"/>
    <col min="9584" max="9584" width="8.85546875" style="354"/>
    <col min="9585" max="9585" width="8.85546875" style="354"/>
    <col min="9586" max="9586" width="8.85546875" style="354"/>
    <col min="9587" max="9587" width="8.85546875" style="354"/>
    <col min="9588" max="9588" width="8.85546875" style="354"/>
    <col min="9589" max="9589" width="8.85546875" style="354"/>
    <col min="9590" max="9590" width="8.85546875" style="354"/>
    <col min="9591" max="9591" width="8.85546875" style="354"/>
    <col min="9592" max="9592" width="8.85546875" style="354"/>
    <col min="9593" max="9593" width="8.85546875" style="354"/>
    <col min="9594" max="9594" width="8.85546875" style="354"/>
    <col min="9595" max="9595" width="8.85546875" style="354"/>
    <col min="9596" max="9596" width="8.85546875" style="354"/>
    <col min="9597" max="9597" width="8.85546875" style="354"/>
    <col min="9598" max="9598" width="8.85546875" style="354"/>
    <col min="9599" max="9599" width="8.85546875" style="354"/>
    <col min="9600" max="9600" width="8.85546875" style="354"/>
    <col min="9601" max="9601" width="8.85546875" style="354"/>
    <col min="9602" max="9602" width="8.85546875" style="354"/>
    <col min="9603" max="9603" width="8.85546875" style="354"/>
    <col min="9604" max="9604" width="8.85546875" style="354"/>
    <col min="9605" max="9605" width="8.85546875" style="354"/>
    <col min="9606" max="9606" width="8.85546875" style="354"/>
    <col min="9607" max="9607" width="8.85546875" style="354"/>
    <col min="9608" max="9608" width="8.85546875" style="354"/>
    <col min="9609" max="9609" width="8.85546875" style="354"/>
    <col min="9610" max="9610" width="8.85546875" style="354"/>
    <col min="9611" max="9611" width="8.85546875" style="354"/>
    <col min="9612" max="9612" width="8.85546875" style="354"/>
    <col min="9613" max="9613" width="8.85546875" style="354"/>
    <col min="9614" max="9614" width="8.85546875" style="354"/>
    <col min="9615" max="9615" width="8.85546875" style="354"/>
    <col min="9616" max="9616" width="8.85546875" style="354"/>
    <col min="9617" max="9617" width="8.85546875" style="354"/>
    <col min="9618" max="9618" width="8.85546875" style="354"/>
    <col min="9619" max="9619" width="8.85546875" style="354"/>
    <col min="9620" max="9620" width="8.85546875" style="354"/>
    <col min="9621" max="9621" width="8.85546875" style="354"/>
    <col min="9622" max="9622" width="8.85546875" style="354"/>
    <col min="9623" max="9623" width="8.85546875" style="354"/>
    <col min="9624" max="9624" width="8.85546875" style="354"/>
    <col min="9625" max="9625" width="8.85546875" style="354"/>
    <col min="9626" max="9626" width="8.85546875" style="354"/>
    <col min="9627" max="9627" width="8.85546875" style="354"/>
    <col min="9628" max="9628" width="8.85546875" style="354"/>
    <col min="9629" max="9629" width="8.85546875" style="354"/>
    <col min="9630" max="9630" width="8.85546875" style="354"/>
    <col min="9631" max="9631" width="8.85546875" style="354"/>
    <col min="9632" max="9632" width="8.85546875" style="354"/>
    <col min="9633" max="9633" width="8.85546875" style="354"/>
    <col min="9634" max="9634" width="8.85546875" style="354"/>
    <col min="9635" max="9635" width="8.85546875" style="354"/>
    <col min="9636" max="9636" width="8.85546875" style="354"/>
    <col min="9637" max="9637" width="8.85546875" style="354"/>
    <col min="9638" max="9638" width="8.85546875" style="354"/>
    <col min="9639" max="9639" width="8.85546875" style="354"/>
    <col min="9640" max="9640" width="8.85546875" style="354"/>
    <col min="9641" max="9641" width="8.85546875" style="354"/>
    <col min="9642" max="9642" width="8.85546875" style="354"/>
    <col min="9643" max="9643" width="8.85546875" style="354"/>
    <col min="9644" max="9644" width="8.85546875" style="354"/>
    <col min="9645" max="9645" width="8.85546875" style="354"/>
    <col min="9646" max="9646" width="8.85546875" style="354"/>
    <col min="9647" max="9647" width="8.85546875" style="354"/>
    <col min="9648" max="9648" width="8.85546875" style="354"/>
    <col min="9649" max="9649" width="8.85546875" style="354"/>
    <col min="9650" max="9650" width="8.85546875" style="354"/>
    <col min="9651" max="9651" width="8.85546875" style="354"/>
    <col min="9652" max="9652" width="8.85546875" style="354"/>
    <col min="9653" max="9653" width="8.85546875" style="354"/>
    <col min="9654" max="9654" width="8.85546875" style="354"/>
    <col min="9655" max="9655" width="8.85546875" style="354"/>
    <col min="9656" max="9656" width="8.85546875" style="354"/>
    <col min="9657" max="9657" width="8.85546875" style="354"/>
    <col min="9658" max="9658" width="8.85546875" style="354"/>
    <col min="9659" max="9659" width="8.85546875" style="354"/>
    <col min="9660" max="9660" width="8.85546875" style="354"/>
    <col min="9661" max="9661" width="8.85546875" style="354"/>
    <col min="9662" max="9662" width="8.85546875" style="354"/>
    <col min="9663" max="9663" width="8.85546875" style="354"/>
    <col min="9664" max="9664" width="8.85546875" style="354"/>
    <col min="9665" max="9665" width="8.85546875" style="354"/>
    <col min="9666" max="9666" width="8.85546875" style="354"/>
    <col min="9667" max="9667" width="8.85546875" style="354"/>
    <col min="9668" max="9668" width="8.85546875" style="354"/>
    <col min="9669" max="9669" width="8.85546875" style="354"/>
    <col min="9670" max="9670" width="8.85546875" style="354"/>
    <col min="9671" max="9671" width="8.85546875" style="354"/>
    <col min="9672" max="9672" width="8.85546875" style="354"/>
    <col min="9673" max="9673" width="8.85546875" style="354"/>
    <col min="9674" max="9674" width="8.85546875" style="354"/>
    <col min="9675" max="9675" width="8.85546875" style="354"/>
    <col min="9676" max="9676" width="8.85546875" style="354"/>
    <col min="9677" max="9677" width="8.85546875" style="354"/>
    <col min="9678" max="9678" width="8.85546875" style="354"/>
    <col min="9679" max="9679" width="8.85546875" style="354"/>
    <col min="9680" max="9680" width="8.85546875" style="354"/>
    <col min="9681" max="9681" width="8.85546875" style="354"/>
    <col min="9682" max="9682" width="8.85546875" style="354"/>
    <col min="9683" max="9683" width="8.85546875" style="354"/>
    <col min="9684" max="9684" width="8.85546875" style="354"/>
    <col min="9685" max="9685" width="8.85546875" style="354"/>
    <col min="9686" max="9686" width="8.85546875" style="354"/>
    <col min="9687" max="9687" width="8.85546875" style="354"/>
    <col min="9688" max="9688" width="8.85546875" style="354"/>
    <col min="9689" max="9689" width="8.85546875" style="354"/>
    <col min="9690" max="9690" width="8.85546875" style="354"/>
    <col min="9691" max="9691" width="8.85546875" style="354"/>
    <col min="9692" max="9692" width="8.85546875" style="354"/>
    <col min="9693" max="9693" width="8.85546875" style="354"/>
    <col min="9694" max="9694" width="8.85546875" style="354"/>
    <col min="9695" max="9695" width="8.85546875" style="354"/>
    <col min="9696" max="9696" width="8.85546875" style="354"/>
    <col min="9697" max="9697" width="8.85546875" style="354"/>
    <col min="9698" max="9698" width="8.85546875" style="354"/>
    <col min="9699" max="9699" width="8.85546875" style="354"/>
    <col min="9700" max="9700" width="8.85546875" style="354"/>
    <col min="9701" max="9701" width="8.85546875" style="354"/>
    <col min="9702" max="9702" width="8.85546875" style="354"/>
    <col min="9703" max="9703" width="8.85546875" style="354"/>
    <col min="9704" max="9704" width="8.85546875" style="354"/>
    <col min="9705" max="9705" width="8.85546875" style="354"/>
    <col min="9706" max="9706" width="8.85546875" style="354"/>
    <col min="9707" max="9707" width="8.85546875" style="354"/>
    <col min="9708" max="9708" width="8.85546875" style="354"/>
    <col min="9709" max="9709" width="8.85546875" style="354"/>
    <col min="9710" max="9710" width="8.85546875" style="354"/>
    <col min="9711" max="9711" width="8.85546875" style="354"/>
    <col min="9712" max="9712" width="8.85546875" style="354"/>
    <col min="9713" max="9713" width="8.85546875" style="354"/>
    <col min="9714" max="9714" width="8.85546875" style="354"/>
    <col min="9715" max="9715" width="8.85546875" style="354"/>
    <col min="9716" max="9716" width="8.85546875" style="354"/>
    <col min="9717" max="9717" width="8.85546875" style="354"/>
    <col min="9718" max="9718" width="8.85546875" style="354"/>
    <col min="9719" max="9719" width="8.85546875" style="354"/>
    <col min="9720" max="9720" width="8.85546875" style="354"/>
    <col min="9721" max="9721" width="8.85546875" style="354"/>
    <col min="9722" max="9722" width="8.85546875" style="354"/>
    <col min="9723" max="9723" width="8.85546875" style="354"/>
    <col min="9724" max="9724" width="8.85546875" style="354"/>
    <col min="9725" max="9725" width="8.85546875" style="354"/>
    <col min="9726" max="9726" width="8.85546875" style="354"/>
    <col min="9727" max="9727" width="8.85546875" style="354"/>
    <col min="9728" max="9728" width="8.85546875" style="354"/>
    <col min="9729" max="9729" width="8.85546875" style="354"/>
    <col min="9730" max="9730" width="8.85546875" style="354"/>
    <col min="9731" max="9731" width="9.7109375" customWidth="true" style="354"/>
    <col min="9732" max="9732" width="21.85546875" customWidth="true" style="354"/>
    <col min="9733" max="9733" width="13" customWidth="true" style="354"/>
    <col min="9734" max="9734" width="14" customWidth="true" style="354"/>
    <col min="9735" max="9735" width="14" customWidth="true" style="354"/>
    <col min="9736" max="9736" width="14" customWidth="true" style="354"/>
    <col min="9737" max="9737" width="17.140625" customWidth="true" style="354"/>
    <col min="9738" max="9738" width="17.7109375" customWidth="true" style="354"/>
    <col min="9739" max="9739" width="16.28515625" customWidth="true" style="354"/>
    <col min="9740" max="9740" width="14" customWidth="true" style="354"/>
    <col min="9741" max="9741" width="17" customWidth="true" style="354"/>
    <col min="9742" max="9742" width="14.42578125" customWidth="true" style="354"/>
    <col min="9743" max="9743" width="8.85546875" style="354"/>
    <col min="9744" max="9744" width="8.85546875" style="354"/>
    <col min="9745" max="9745" width="8.85546875" style="354"/>
    <col min="9746" max="9746" width="8.85546875" style="354"/>
    <col min="9747" max="9747" width="8.85546875" style="354"/>
    <col min="9748" max="9748" width="8.85546875" style="354"/>
    <col min="9749" max="9749" width="8.85546875" style="354"/>
    <col min="9750" max="9750" width="8.85546875" style="354"/>
    <col min="9751" max="9751" width="8.85546875" style="354"/>
    <col min="9752" max="9752" width="8.85546875" style="354"/>
    <col min="9753" max="9753" width="8.85546875" style="354"/>
    <col min="9754" max="9754" width="8.85546875" style="354"/>
    <col min="9755" max="9755" width="8.85546875" style="354"/>
    <col min="9756" max="9756" width="8.85546875" style="354"/>
    <col min="9757" max="9757" width="8.85546875" style="354"/>
    <col min="9758" max="9758" width="8.85546875" style="354"/>
    <col min="9759" max="9759" width="8.85546875" style="354"/>
    <col min="9760" max="9760" width="8.85546875" style="354"/>
    <col min="9761" max="9761" width="8.85546875" style="354"/>
    <col min="9762" max="9762" width="8.85546875" style="354"/>
    <col min="9763" max="9763" width="8.85546875" style="354"/>
    <col min="9764" max="9764" width="8.85546875" style="354"/>
    <col min="9765" max="9765" width="8.85546875" style="354"/>
    <col min="9766" max="9766" width="8.85546875" style="354"/>
    <col min="9767" max="9767" width="8.85546875" style="354"/>
    <col min="9768" max="9768" width="8.85546875" style="354"/>
    <col min="9769" max="9769" width="8.85546875" style="354"/>
    <col min="9770" max="9770" width="8.85546875" style="354"/>
    <col min="9771" max="9771" width="8.85546875" style="354"/>
    <col min="9772" max="9772" width="8.85546875" style="354"/>
    <col min="9773" max="9773" width="8.85546875" style="354"/>
    <col min="9774" max="9774" width="8.85546875" style="354"/>
    <col min="9775" max="9775" width="8.85546875" style="354"/>
    <col min="9776" max="9776" width="8.85546875" style="354"/>
    <col min="9777" max="9777" width="8.85546875" style="354"/>
    <col min="9778" max="9778" width="8.85546875" style="354"/>
    <col min="9779" max="9779" width="8.85546875" style="354"/>
    <col min="9780" max="9780" width="8.85546875" style="354"/>
    <col min="9781" max="9781" width="8.85546875" style="354"/>
    <col min="9782" max="9782" width="8.85546875" style="354"/>
    <col min="9783" max="9783" width="8.85546875" style="354"/>
    <col min="9784" max="9784" width="8.85546875" style="354"/>
    <col min="9785" max="9785" width="8.85546875" style="354"/>
    <col min="9786" max="9786" width="8.85546875" style="354"/>
    <col min="9787" max="9787" width="8.85546875" style="354"/>
    <col min="9788" max="9788" width="8.85546875" style="354"/>
    <col min="9789" max="9789" width="8.85546875" style="354"/>
    <col min="9790" max="9790" width="8.85546875" style="354"/>
    <col min="9791" max="9791" width="8.85546875" style="354"/>
    <col min="9792" max="9792" width="8.85546875" style="354"/>
    <col min="9793" max="9793" width="8.85546875" style="354"/>
    <col min="9794" max="9794" width="8.85546875" style="354"/>
    <col min="9795" max="9795" width="8.85546875" style="354"/>
    <col min="9796" max="9796" width="8.85546875" style="354"/>
    <col min="9797" max="9797" width="8.85546875" style="354"/>
    <col min="9798" max="9798" width="8.85546875" style="354"/>
    <col min="9799" max="9799" width="8.85546875" style="354"/>
    <col min="9800" max="9800" width="8.85546875" style="354"/>
    <col min="9801" max="9801" width="8.85546875" style="354"/>
    <col min="9802" max="9802" width="8.85546875" style="354"/>
    <col min="9803" max="9803" width="8.85546875" style="354"/>
    <col min="9804" max="9804" width="8.85546875" style="354"/>
    <col min="9805" max="9805" width="8.85546875" style="354"/>
    <col min="9806" max="9806" width="8.85546875" style="354"/>
    <col min="9807" max="9807" width="8.85546875" style="354"/>
    <col min="9808" max="9808" width="8.85546875" style="354"/>
    <col min="9809" max="9809" width="8.85546875" style="354"/>
    <col min="9810" max="9810" width="8.85546875" style="354"/>
    <col min="9811" max="9811" width="8.85546875" style="354"/>
    <col min="9812" max="9812" width="8.85546875" style="354"/>
    <col min="9813" max="9813" width="8.85546875" style="354"/>
    <col min="9814" max="9814" width="8.85546875" style="354"/>
    <col min="9815" max="9815" width="8.85546875" style="354"/>
    <col min="9816" max="9816" width="8.85546875" style="354"/>
    <col min="9817" max="9817" width="8.85546875" style="354"/>
    <col min="9818" max="9818" width="8.85546875" style="354"/>
    <col min="9819" max="9819" width="8.85546875" style="354"/>
    <col min="9820" max="9820" width="8.85546875" style="354"/>
    <col min="9821" max="9821" width="8.85546875" style="354"/>
    <col min="9822" max="9822" width="8.85546875" style="354"/>
    <col min="9823" max="9823" width="8.85546875" style="354"/>
    <col min="9824" max="9824" width="8.85546875" style="354"/>
    <col min="9825" max="9825" width="8.85546875" style="354"/>
    <col min="9826" max="9826" width="8.85546875" style="354"/>
    <col min="9827" max="9827" width="8.85546875" style="354"/>
    <col min="9828" max="9828" width="8.85546875" style="354"/>
    <col min="9829" max="9829" width="8.85546875" style="354"/>
    <col min="9830" max="9830" width="8.85546875" style="354"/>
    <col min="9831" max="9831" width="8.85546875" style="354"/>
    <col min="9832" max="9832" width="8.85546875" style="354"/>
    <col min="9833" max="9833" width="8.85546875" style="354"/>
    <col min="9834" max="9834" width="8.85546875" style="354"/>
    <col min="9835" max="9835" width="8.85546875" style="354"/>
    <col min="9836" max="9836" width="8.85546875" style="354"/>
    <col min="9837" max="9837" width="8.85546875" style="354"/>
    <col min="9838" max="9838" width="8.85546875" style="354"/>
    <col min="9839" max="9839" width="8.85546875" style="354"/>
    <col min="9840" max="9840" width="8.85546875" style="354"/>
    <col min="9841" max="9841" width="8.85546875" style="354"/>
    <col min="9842" max="9842" width="8.85546875" style="354"/>
    <col min="9843" max="9843" width="8.85546875" style="354"/>
    <col min="9844" max="9844" width="8.85546875" style="354"/>
    <col min="9845" max="9845" width="8.85546875" style="354"/>
    <col min="9846" max="9846" width="8.85546875" style="354"/>
    <col min="9847" max="9847" width="8.85546875" style="354"/>
    <col min="9848" max="9848" width="8.85546875" style="354"/>
    <col min="9849" max="9849" width="8.85546875" style="354"/>
    <col min="9850" max="9850" width="8.85546875" style="354"/>
    <col min="9851" max="9851" width="8.85546875" style="354"/>
    <col min="9852" max="9852" width="8.85546875" style="354"/>
    <col min="9853" max="9853" width="8.85546875" style="354"/>
    <col min="9854" max="9854" width="8.85546875" style="354"/>
    <col min="9855" max="9855" width="8.85546875" style="354"/>
    <col min="9856" max="9856" width="8.85546875" style="354"/>
    <col min="9857" max="9857" width="8.85546875" style="354"/>
    <col min="9858" max="9858" width="8.85546875" style="354"/>
    <col min="9859" max="9859" width="8.85546875" style="354"/>
    <col min="9860" max="9860" width="8.85546875" style="354"/>
    <col min="9861" max="9861" width="8.85546875" style="354"/>
    <col min="9862" max="9862" width="8.85546875" style="354"/>
    <col min="9863" max="9863" width="8.85546875" style="354"/>
    <col min="9864" max="9864" width="8.85546875" style="354"/>
    <col min="9865" max="9865" width="8.85546875" style="354"/>
    <col min="9866" max="9866" width="8.85546875" style="354"/>
    <col min="9867" max="9867" width="8.85546875" style="354"/>
    <col min="9868" max="9868" width="8.85546875" style="354"/>
    <col min="9869" max="9869" width="8.85546875" style="354"/>
    <col min="9870" max="9870" width="8.85546875" style="354"/>
    <col min="9871" max="9871" width="8.85546875" style="354"/>
    <col min="9872" max="9872" width="8.85546875" style="354"/>
    <col min="9873" max="9873" width="8.85546875" style="354"/>
    <col min="9874" max="9874" width="8.85546875" style="354"/>
    <col min="9875" max="9875" width="8.85546875" style="354"/>
    <col min="9876" max="9876" width="8.85546875" style="354"/>
    <col min="9877" max="9877" width="8.85546875" style="354"/>
    <col min="9878" max="9878" width="8.85546875" style="354"/>
    <col min="9879" max="9879" width="8.85546875" style="354"/>
    <col min="9880" max="9880" width="8.85546875" style="354"/>
    <col min="9881" max="9881" width="8.85546875" style="354"/>
    <col min="9882" max="9882" width="8.85546875" style="354"/>
    <col min="9883" max="9883" width="8.85546875" style="354"/>
    <col min="9884" max="9884" width="8.85546875" style="354"/>
    <col min="9885" max="9885" width="8.85546875" style="354"/>
    <col min="9886" max="9886" width="8.85546875" style="354"/>
    <col min="9887" max="9887" width="8.85546875" style="354"/>
    <col min="9888" max="9888" width="8.85546875" style="354"/>
    <col min="9889" max="9889" width="8.85546875" style="354"/>
    <col min="9890" max="9890" width="8.85546875" style="354"/>
    <col min="9891" max="9891" width="8.85546875" style="354"/>
    <col min="9892" max="9892" width="8.85546875" style="354"/>
    <col min="9893" max="9893" width="8.85546875" style="354"/>
    <col min="9894" max="9894" width="8.85546875" style="354"/>
    <col min="9895" max="9895" width="8.85546875" style="354"/>
    <col min="9896" max="9896" width="8.85546875" style="354"/>
    <col min="9897" max="9897" width="8.85546875" style="354"/>
    <col min="9898" max="9898" width="8.85546875" style="354"/>
    <col min="9899" max="9899" width="8.85546875" style="354"/>
    <col min="9900" max="9900" width="8.85546875" style="354"/>
    <col min="9901" max="9901" width="8.85546875" style="354"/>
    <col min="9902" max="9902" width="8.85546875" style="354"/>
    <col min="9903" max="9903" width="8.85546875" style="354"/>
    <col min="9904" max="9904" width="8.85546875" style="354"/>
    <col min="9905" max="9905" width="8.85546875" style="354"/>
    <col min="9906" max="9906" width="8.85546875" style="354"/>
    <col min="9907" max="9907" width="8.85546875" style="354"/>
    <col min="9908" max="9908" width="8.85546875" style="354"/>
    <col min="9909" max="9909" width="8.85546875" style="354"/>
    <col min="9910" max="9910" width="8.85546875" style="354"/>
    <col min="9911" max="9911" width="8.85546875" style="354"/>
    <col min="9912" max="9912" width="8.85546875" style="354"/>
    <col min="9913" max="9913" width="8.85546875" style="354"/>
    <col min="9914" max="9914" width="8.85546875" style="354"/>
    <col min="9915" max="9915" width="8.85546875" style="354"/>
    <col min="9916" max="9916" width="8.85546875" style="354"/>
    <col min="9917" max="9917" width="8.85546875" style="354"/>
    <col min="9918" max="9918" width="8.85546875" style="354"/>
    <col min="9919" max="9919" width="8.85546875" style="354"/>
    <col min="9920" max="9920" width="8.85546875" style="354"/>
    <col min="9921" max="9921" width="8.85546875" style="354"/>
    <col min="9922" max="9922" width="8.85546875" style="354"/>
    <col min="9923" max="9923" width="8.85546875" style="354"/>
    <col min="9924" max="9924" width="8.85546875" style="354"/>
    <col min="9925" max="9925" width="8.85546875" style="354"/>
    <col min="9926" max="9926" width="8.85546875" style="354"/>
    <col min="9927" max="9927" width="8.85546875" style="354"/>
    <col min="9928" max="9928" width="8.85546875" style="354"/>
    <col min="9929" max="9929" width="8.85546875" style="354"/>
    <col min="9930" max="9930" width="8.85546875" style="354"/>
    <col min="9931" max="9931" width="8.85546875" style="354"/>
    <col min="9932" max="9932" width="8.85546875" style="354"/>
    <col min="9933" max="9933" width="8.85546875" style="354"/>
    <col min="9934" max="9934" width="8.85546875" style="354"/>
    <col min="9935" max="9935" width="8.85546875" style="354"/>
    <col min="9936" max="9936" width="8.85546875" style="354"/>
    <col min="9937" max="9937" width="8.85546875" style="354"/>
    <col min="9938" max="9938" width="8.85546875" style="354"/>
    <col min="9939" max="9939" width="8.85546875" style="354"/>
    <col min="9940" max="9940" width="8.85546875" style="354"/>
    <col min="9941" max="9941" width="8.85546875" style="354"/>
    <col min="9942" max="9942" width="8.85546875" style="354"/>
    <col min="9943" max="9943" width="8.85546875" style="354"/>
    <col min="9944" max="9944" width="8.85546875" style="354"/>
    <col min="9945" max="9945" width="8.85546875" style="354"/>
    <col min="9946" max="9946" width="8.85546875" style="354"/>
    <col min="9947" max="9947" width="8.85546875" style="354"/>
    <col min="9948" max="9948" width="8.85546875" style="354"/>
    <col min="9949" max="9949" width="8.85546875" style="354"/>
    <col min="9950" max="9950" width="8.85546875" style="354"/>
    <col min="9951" max="9951" width="8.85546875" style="354"/>
    <col min="9952" max="9952" width="8.85546875" style="354"/>
    <col min="9953" max="9953" width="8.85546875" style="354"/>
    <col min="9954" max="9954" width="8.85546875" style="354"/>
    <col min="9955" max="9955" width="8.85546875" style="354"/>
    <col min="9956" max="9956" width="8.85546875" style="354"/>
    <col min="9957" max="9957" width="8.85546875" style="354"/>
    <col min="9958" max="9958" width="8.85546875" style="354"/>
    <col min="9959" max="9959" width="8.85546875" style="354"/>
    <col min="9960" max="9960" width="8.85546875" style="354"/>
    <col min="9961" max="9961" width="8.85546875" style="354"/>
    <col min="9962" max="9962" width="8.85546875" style="354"/>
    <col min="9963" max="9963" width="8.85546875" style="354"/>
    <col min="9964" max="9964" width="8.85546875" style="354"/>
    <col min="9965" max="9965" width="8.85546875" style="354"/>
    <col min="9966" max="9966" width="8.85546875" style="354"/>
    <col min="9967" max="9967" width="8.85546875" style="354"/>
    <col min="9968" max="9968" width="8.85546875" style="354"/>
    <col min="9969" max="9969" width="8.85546875" style="354"/>
    <col min="9970" max="9970" width="8.85546875" style="354"/>
    <col min="9971" max="9971" width="8.85546875" style="354"/>
    <col min="9972" max="9972" width="8.85546875" style="354"/>
    <col min="9973" max="9973" width="8.85546875" style="354"/>
    <col min="9974" max="9974" width="8.85546875" style="354"/>
    <col min="9975" max="9975" width="8.85546875" style="354"/>
    <col min="9976" max="9976" width="8.85546875" style="354"/>
    <col min="9977" max="9977" width="8.85546875" style="354"/>
    <col min="9978" max="9978" width="8.85546875" style="354"/>
    <col min="9979" max="9979" width="8.85546875" style="354"/>
    <col min="9980" max="9980" width="8.85546875" style="354"/>
    <col min="9981" max="9981" width="8.85546875" style="354"/>
    <col min="9982" max="9982" width="8.85546875" style="354"/>
    <col min="9983" max="9983" width="8.85546875" style="354"/>
    <col min="9984" max="9984" width="8.85546875" style="354"/>
    <col min="9985" max="9985" width="8.85546875" style="354"/>
    <col min="9986" max="9986" width="8.85546875" style="354"/>
    <col min="9987" max="9987" width="9.7109375" customWidth="true" style="354"/>
    <col min="9988" max="9988" width="21.85546875" customWidth="true" style="354"/>
    <col min="9989" max="9989" width="13" customWidth="true" style="354"/>
    <col min="9990" max="9990" width="14" customWidth="true" style="354"/>
    <col min="9991" max="9991" width="14" customWidth="true" style="354"/>
    <col min="9992" max="9992" width="14" customWidth="true" style="354"/>
    <col min="9993" max="9993" width="17.140625" customWidth="true" style="354"/>
    <col min="9994" max="9994" width="17.7109375" customWidth="true" style="354"/>
    <col min="9995" max="9995" width="16.28515625" customWidth="true" style="354"/>
    <col min="9996" max="9996" width="14" customWidth="true" style="354"/>
    <col min="9997" max="9997" width="17" customWidth="true" style="354"/>
    <col min="9998" max="9998" width="14.42578125" customWidth="true" style="354"/>
    <col min="9999" max="9999" width="8.85546875" style="354"/>
    <col min="10000" max="10000" width="8.85546875" style="354"/>
    <col min="10001" max="10001" width="8.85546875" style="354"/>
    <col min="10002" max="10002" width="8.85546875" style="354"/>
    <col min="10003" max="10003" width="8.85546875" style="354"/>
    <col min="10004" max="10004" width="8.85546875" style="354"/>
    <col min="10005" max="10005" width="8.85546875" style="354"/>
    <col min="10006" max="10006" width="8.85546875" style="354"/>
    <col min="10007" max="10007" width="8.85546875" style="354"/>
    <col min="10008" max="10008" width="8.85546875" style="354"/>
    <col min="10009" max="10009" width="8.85546875" style="354"/>
    <col min="10010" max="10010" width="8.85546875" style="354"/>
    <col min="10011" max="10011" width="8.85546875" style="354"/>
    <col min="10012" max="10012" width="8.85546875" style="354"/>
    <col min="10013" max="10013" width="8.85546875" style="354"/>
    <col min="10014" max="10014" width="8.85546875" style="354"/>
    <col min="10015" max="10015" width="8.85546875" style="354"/>
    <col min="10016" max="10016" width="8.85546875" style="354"/>
    <col min="10017" max="10017" width="8.85546875" style="354"/>
    <col min="10018" max="10018" width="8.85546875" style="354"/>
    <col min="10019" max="10019" width="8.85546875" style="354"/>
    <col min="10020" max="10020" width="8.85546875" style="354"/>
    <col min="10021" max="10021" width="8.85546875" style="354"/>
    <col min="10022" max="10022" width="8.85546875" style="354"/>
    <col min="10023" max="10023" width="8.85546875" style="354"/>
    <col min="10024" max="10024" width="8.85546875" style="354"/>
    <col min="10025" max="10025" width="8.85546875" style="354"/>
    <col min="10026" max="10026" width="8.85546875" style="354"/>
    <col min="10027" max="10027" width="8.85546875" style="354"/>
    <col min="10028" max="10028" width="8.85546875" style="354"/>
    <col min="10029" max="10029" width="8.85546875" style="354"/>
    <col min="10030" max="10030" width="8.85546875" style="354"/>
    <col min="10031" max="10031" width="8.85546875" style="354"/>
    <col min="10032" max="10032" width="8.85546875" style="354"/>
    <col min="10033" max="10033" width="8.85546875" style="354"/>
    <col min="10034" max="10034" width="8.85546875" style="354"/>
    <col min="10035" max="10035" width="8.85546875" style="354"/>
    <col min="10036" max="10036" width="8.85546875" style="354"/>
    <col min="10037" max="10037" width="8.85546875" style="354"/>
    <col min="10038" max="10038" width="8.85546875" style="354"/>
    <col min="10039" max="10039" width="8.85546875" style="354"/>
    <col min="10040" max="10040" width="8.85546875" style="354"/>
    <col min="10041" max="10041" width="8.85546875" style="354"/>
    <col min="10042" max="10042" width="8.85546875" style="354"/>
    <col min="10043" max="10043" width="8.85546875" style="354"/>
    <col min="10044" max="10044" width="8.85546875" style="354"/>
    <col min="10045" max="10045" width="8.85546875" style="354"/>
    <col min="10046" max="10046" width="8.85546875" style="354"/>
    <col min="10047" max="10047" width="8.85546875" style="354"/>
    <col min="10048" max="10048" width="8.85546875" style="354"/>
    <col min="10049" max="10049" width="8.85546875" style="354"/>
    <col min="10050" max="10050" width="8.85546875" style="354"/>
    <col min="10051" max="10051" width="8.85546875" style="354"/>
    <col min="10052" max="10052" width="8.85546875" style="354"/>
    <col min="10053" max="10053" width="8.85546875" style="354"/>
    <col min="10054" max="10054" width="8.85546875" style="354"/>
    <col min="10055" max="10055" width="8.85546875" style="354"/>
    <col min="10056" max="10056" width="8.85546875" style="354"/>
    <col min="10057" max="10057" width="8.85546875" style="354"/>
    <col min="10058" max="10058" width="8.85546875" style="354"/>
    <col min="10059" max="10059" width="8.85546875" style="354"/>
    <col min="10060" max="10060" width="8.85546875" style="354"/>
    <col min="10061" max="10061" width="8.85546875" style="354"/>
    <col min="10062" max="10062" width="8.85546875" style="354"/>
    <col min="10063" max="10063" width="8.85546875" style="354"/>
    <col min="10064" max="10064" width="8.85546875" style="354"/>
    <col min="10065" max="10065" width="8.85546875" style="354"/>
    <col min="10066" max="10066" width="8.85546875" style="354"/>
    <col min="10067" max="10067" width="8.85546875" style="354"/>
    <col min="10068" max="10068" width="8.85546875" style="354"/>
    <col min="10069" max="10069" width="8.85546875" style="354"/>
    <col min="10070" max="10070" width="8.85546875" style="354"/>
    <col min="10071" max="10071" width="8.85546875" style="354"/>
    <col min="10072" max="10072" width="8.85546875" style="354"/>
    <col min="10073" max="10073" width="8.85546875" style="354"/>
    <col min="10074" max="10074" width="8.85546875" style="354"/>
    <col min="10075" max="10075" width="8.85546875" style="354"/>
    <col min="10076" max="10076" width="8.85546875" style="354"/>
    <col min="10077" max="10077" width="8.85546875" style="354"/>
    <col min="10078" max="10078" width="8.85546875" style="354"/>
    <col min="10079" max="10079" width="8.85546875" style="354"/>
    <col min="10080" max="10080" width="8.85546875" style="354"/>
    <col min="10081" max="10081" width="8.85546875" style="354"/>
    <col min="10082" max="10082" width="8.85546875" style="354"/>
    <col min="10083" max="10083" width="8.85546875" style="354"/>
    <col min="10084" max="10084" width="8.85546875" style="354"/>
    <col min="10085" max="10085" width="8.85546875" style="354"/>
    <col min="10086" max="10086" width="8.85546875" style="354"/>
    <col min="10087" max="10087" width="8.85546875" style="354"/>
    <col min="10088" max="10088" width="8.85546875" style="354"/>
    <col min="10089" max="10089" width="8.85546875" style="354"/>
    <col min="10090" max="10090" width="8.85546875" style="354"/>
    <col min="10091" max="10091" width="8.85546875" style="354"/>
    <col min="10092" max="10092" width="8.85546875" style="354"/>
    <col min="10093" max="10093" width="8.85546875" style="354"/>
    <col min="10094" max="10094" width="8.85546875" style="354"/>
    <col min="10095" max="10095" width="8.85546875" style="354"/>
    <col min="10096" max="10096" width="8.85546875" style="354"/>
    <col min="10097" max="10097" width="8.85546875" style="354"/>
    <col min="10098" max="10098" width="8.85546875" style="354"/>
    <col min="10099" max="10099" width="8.85546875" style="354"/>
    <col min="10100" max="10100" width="8.85546875" style="354"/>
    <col min="10101" max="10101" width="8.85546875" style="354"/>
    <col min="10102" max="10102" width="8.85546875" style="354"/>
    <col min="10103" max="10103" width="8.85546875" style="354"/>
    <col min="10104" max="10104" width="8.85546875" style="354"/>
    <col min="10105" max="10105" width="8.85546875" style="354"/>
    <col min="10106" max="10106" width="8.85546875" style="354"/>
    <col min="10107" max="10107" width="8.85546875" style="354"/>
    <col min="10108" max="10108" width="8.85546875" style="354"/>
    <col min="10109" max="10109" width="8.85546875" style="354"/>
    <col min="10110" max="10110" width="8.85546875" style="354"/>
    <col min="10111" max="10111" width="8.85546875" style="354"/>
    <col min="10112" max="10112" width="8.85546875" style="354"/>
    <col min="10113" max="10113" width="8.85546875" style="354"/>
    <col min="10114" max="10114" width="8.85546875" style="354"/>
    <col min="10115" max="10115" width="8.85546875" style="354"/>
    <col min="10116" max="10116" width="8.85546875" style="354"/>
    <col min="10117" max="10117" width="8.85546875" style="354"/>
    <col min="10118" max="10118" width="8.85546875" style="354"/>
    <col min="10119" max="10119" width="8.85546875" style="354"/>
    <col min="10120" max="10120" width="8.85546875" style="354"/>
    <col min="10121" max="10121" width="8.85546875" style="354"/>
    <col min="10122" max="10122" width="8.85546875" style="354"/>
    <col min="10123" max="10123" width="8.85546875" style="354"/>
    <col min="10124" max="10124" width="8.85546875" style="354"/>
    <col min="10125" max="10125" width="8.85546875" style="354"/>
    <col min="10126" max="10126" width="8.85546875" style="354"/>
    <col min="10127" max="10127" width="8.85546875" style="354"/>
    <col min="10128" max="10128" width="8.85546875" style="354"/>
    <col min="10129" max="10129" width="8.85546875" style="354"/>
    <col min="10130" max="10130" width="8.85546875" style="354"/>
    <col min="10131" max="10131" width="8.85546875" style="354"/>
    <col min="10132" max="10132" width="8.85546875" style="354"/>
    <col min="10133" max="10133" width="8.85546875" style="354"/>
    <col min="10134" max="10134" width="8.85546875" style="354"/>
    <col min="10135" max="10135" width="8.85546875" style="354"/>
    <col min="10136" max="10136" width="8.85546875" style="354"/>
    <col min="10137" max="10137" width="8.85546875" style="354"/>
    <col min="10138" max="10138" width="8.85546875" style="354"/>
    <col min="10139" max="10139" width="8.85546875" style="354"/>
    <col min="10140" max="10140" width="8.85546875" style="354"/>
    <col min="10141" max="10141" width="8.85546875" style="354"/>
    <col min="10142" max="10142" width="8.85546875" style="354"/>
    <col min="10143" max="10143" width="8.85546875" style="354"/>
    <col min="10144" max="10144" width="8.85546875" style="354"/>
    <col min="10145" max="10145" width="8.85546875" style="354"/>
    <col min="10146" max="10146" width="8.85546875" style="354"/>
    <col min="10147" max="10147" width="8.85546875" style="354"/>
    <col min="10148" max="10148" width="8.85546875" style="354"/>
    <col min="10149" max="10149" width="8.85546875" style="354"/>
    <col min="10150" max="10150" width="8.85546875" style="354"/>
    <col min="10151" max="10151" width="8.85546875" style="354"/>
    <col min="10152" max="10152" width="8.85546875" style="354"/>
    <col min="10153" max="10153" width="8.85546875" style="354"/>
    <col min="10154" max="10154" width="8.85546875" style="354"/>
    <col min="10155" max="10155" width="8.85546875" style="354"/>
    <col min="10156" max="10156" width="8.85546875" style="354"/>
    <col min="10157" max="10157" width="8.85546875" style="354"/>
    <col min="10158" max="10158" width="8.85546875" style="354"/>
    <col min="10159" max="10159" width="8.85546875" style="354"/>
    <col min="10160" max="10160" width="8.85546875" style="354"/>
    <col min="10161" max="10161" width="8.85546875" style="354"/>
    <col min="10162" max="10162" width="8.85546875" style="354"/>
    <col min="10163" max="10163" width="8.85546875" style="354"/>
    <col min="10164" max="10164" width="8.85546875" style="354"/>
    <col min="10165" max="10165" width="8.85546875" style="354"/>
    <col min="10166" max="10166" width="8.85546875" style="354"/>
    <col min="10167" max="10167" width="8.85546875" style="354"/>
    <col min="10168" max="10168" width="8.85546875" style="354"/>
    <col min="10169" max="10169" width="8.85546875" style="354"/>
    <col min="10170" max="10170" width="8.85546875" style="354"/>
    <col min="10171" max="10171" width="8.85546875" style="354"/>
    <col min="10172" max="10172" width="8.85546875" style="354"/>
    <col min="10173" max="10173" width="8.85546875" style="354"/>
    <col min="10174" max="10174" width="8.85546875" style="354"/>
    <col min="10175" max="10175" width="8.85546875" style="354"/>
    <col min="10176" max="10176" width="8.85546875" style="354"/>
    <col min="10177" max="10177" width="8.85546875" style="354"/>
    <col min="10178" max="10178" width="8.85546875" style="354"/>
    <col min="10179" max="10179" width="8.85546875" style="354"/>
    <col min="10180" max="10180" width="8.85546875" style="354"/>
    <col min="10181" max="10181" width="8.85546875" style="354"/>
    <col min="10182" max="10182" width="8.85546875" style="354"/>
    <col min="10183" max="10183" width="8.85546875" style="354"/>
    <col min="10184" max="10184" width="8.85546875" style="354"/>
    <col min="10185" max="10185" width="8.85546875" style="354"/>
    <col min="10186" max="10186" width="8.85546875" style="354"/>
    <col min="10187" max="10187" width="8.85546875" style="354"/>
    <col min="10188" max="10188" width="8.85546875" style="354"/>
    <col min="10189" max="10189" width="8.85546875" style="354"/>
    <col min="10190" max="10190" width="8.85546875" style="354"/>
    <col min="10191" max="10191" width="8.85546875" style="354"/>
    <col min="10192" max="10192" width="8.85546875" style="354"/>
    <col min="10193" max="10193" width="8.85546875" style="354"/>
    <col min="10194" max="10194" width="8.85546875" style="354"/>
    <col min="10195" max="10195" width="8.85546875" style="354"/>
    <col min="10196" max="10196" width="8.85546875" style="354"/>
    <col min="10197" max="10197" width="8.85546875" style="354"/>
    <col min="10198" max="10198" width="8.85546875" style="354"/>
    <col min="10199" max="10199" width="8.85546875" style="354"/>
    <col min="10200" max="10200" width="8.85546875" style="354"/>
    <col min="10201" max="10201" width="8.85546875" style="354"/>
    <col min="10202" max="10202" width="8.85546875" style="354"/>
    <col min="10203" max="10203" width="8.85546875" style="354"/>
    <col min="10204" max="10204" width="8.85546875" style="354"/>
    <col min="10205" max="10205" width="8.85546875" style="354"/>
    <col min="10206" max="10206" width="8.85546875" style="354"/>
    <col min="10207" max="10207" width="8.85546875" style="354"/>
    <col min="10208" max="10208" width="8.85546875" style="354"/>
    <col min="10209" max="10209" width="8.85546875" style="354"/>
    <col min="10210" max="10210" width="8.85546875" style="354"/>
    <col min="10211" max="10211" width="8.85546875" style="354"/>
    <col min="10212" max="10212" width="8.85546875" style="354"/>
    <col min="10213" max="10213" width="8.85546875" style="354"/>
    <col min="10214" max="10214" width="8.85546875" style="354"/>
    <col min="10215" max="10215" width="8.85546875" style="354"/>
    <col min="10216" max="10216" width="8.85546875" style="354"/>
    <col min="10217" max="10217" width="8.85546875" style="354"/>
    <col min="10218" max="10218" width="8.85546875" style="354"/>
    <col min="10219" max="10219" width="8.85546875" style="354"/>
    <col min="10220" max="10220" width="8.85546875" style="354"/>
    <col min="10221" max="10221" width="8.85546875" style="354"/>
    <col min="10222" max="10222" width="8.85546875" style="354"/>
    <col min="10223" max="10223" width="8.85546875" style="354"/>
    <col min="10224" max="10224" width="8.85546875" style="354"/>
    <col min="10225" max="10225" width="8.85546875" style="354"/>
    <col min="10226" max="10226" width="8.85546875" style="354"/>
    <col min="10227" max="10227" width="8.85546875" style="354"/>
    <col min="10228" max="10228" width="8.85546875" style="354"/>
    <col min="10229" max="10229" width="8.85546875" style="354"/>
    <col min="10230" max="10230" width="8.85546875" style="354"/>
    <col min="10231" max="10231" width="8.85546875" style="354"/>
    <col min="10232" max="10232" width="8.85546875" style="354"/>
    <col min="10233" max="10233" width="8.85546875" style="354"/>
    <col min="10234" max="10234" width="8.85546875" style="354"/>
    <col min="10235" max="10235" width="8.85546875" style="354"/>
    <col min="10236" max="10236" width="8.85546875" style="354"/>
    <col min="10237" max="10237" width="8.85546875" style="354"/>
    <col min="10238" max="10238" width="8.85546875" style="354"/>
    <col min="10239" max="10239" width="8.85546875" style="354"/>
    <col min="10240" max="10240" width="8.85546875" style="354"/>
    <col min="10241" max="10241" width="8.85546875" style="354"/>
    <col min="10242" max="10242" width="8.85546875" style="354"/>
    <col min="10243" max="10243" width="9.7109375" customWidth="true" style="354"/>
    <col min="10244" max="10244" width="21.85546875" customWidth="true" style="354"/>
    <col min="10245" max="10245" width="13" customWidth="true" style="354"/>
    <col min="10246" max="10246" width="14" customWidth="true" style="354"/>
    <col min="10247" max="10247" width="14" customWidth="true" style="354"/>
    <col min="10248" max="10248" width="14" customWidth="true" style="354"/>
    <col min="10249" max="10249" width="17.140625" customWidth="true" style="354"/>
    <col min="10250" max="10250" width="17.7109375" customWidth="true" style="354"/>
    <col min="10251" max="10251" width="16.28515625" customWidth="true" style="354"/>
    <col min="10252" max="10252" width="14" customWidth="true" style="354"/>
    <col min="10253" max="10253" width="17" customWidth="true" style="354"/>
    <col min="10254" max="10254" width="14.42578125" customWidth="true" style="354"/>
    <col min="10255" max="10255" width="8.85546875" style="354"/>
    <col min="10256" max="10256" width="8.85546875" style="354"/>
    <col min="10257" max="10257" width="8.85546875" style="354"/>
    <col min="10258" max="10258" width="8.85546875" style="354"/>
    <col min="10259" max="10259" width="8.85546875" style="354"/>
    <col min="10260" max="10260" width="8.85546875" style="354"/>
    <col min="10261" max="10261" width="8.85546875" style="354"/>
    <col min="10262" max="10262" width="8.85546875" style="354"/>
    <col min="10263" max="10263" width="8.85546875" style="354"/>
    <col min="10264" max="10264" width="8.85546875" style="354"/>
    <col min="10265" max="10265" width="8.85546875" style="354"/>
    <col min="10266" max="10266" width="8.85546875" style="354"/>
    <col min="10267" max="10267" width="8.85546875" style="354"/>
    <col min="10268" max="10268" width="8.85546875" style="354"/>
    <col min="10269" max="10269" width="8.85546875" style="354"/>
    <col min="10270" max="10270" width="8.85546875" style="354"/>
    <col min="10271" max="10271" width="8.85546875" style="354"/>
    <col min="10272" max="10272" width="8.85546875" style="354"/>
    <col min="10273" max="10273" width="8.85546875" style="354"/>
    <col min="10274" max="10274" width="8.85546875" style="354"/>
    <col min="10275" max="10275" width="8.85546875" style="354"/>
    <col min="10276" max="10276" width="8.85546875" style="354"/>
    <col min="10277" max="10277" width="8.85546875" style="354"/>
    <col min="10278" max="10278" width="8.85546875" style="354"/>
    <col min="10279" max="10279" width="8.85546875" style="354"/>
    <col min="10280" max="10280" width="8.85546875" style="354"/>
    <col min="10281" max="10281" width="8.85546875" style="354"/>
    <col min="10282" max="10282" width="8.85546875" style="354"/>
    <col min="10283" max="10283" width="8.85546875" style="354"/>
    <col min="10284" max="10284" width="8.85546875" style="354"/>
    <col min="10285" max="10285" width="8.85546875" style="354"/>
    <col min="10286" max="10286" width="8.85546875" style="354"/>
    <col min="10287" max="10287" width="8.85546875" style="354"/>
    <col min="10288" max="10288" width="8.85546875" style="354"/>
    <col min="10289" max="10289" width="8.85546875" style="354"/>
    <col min="10290" max="10290" width="8.85546875" style="354"/>
    <col min="10291" max="10291" width="8.85546875" style="354"/>
    <col min="10292" max="10292" width="8.85546875" style="354"/>
    <col min="10293" max="10293" width="8.85546875" style="354"/>
    <col min="10294" max="10294" width="8.85546875" style="354"/>
    <col min="10295" max="10295" width="8.85546875" style="354"/>
    <col min="10296" max="10296" width="8.85546875" style="354"/>
    <col min="10297" max="10297" width="8.85546875" style="354"/>
    <col min="10298" max="10298" width="8.85546875" style="354"/>
    <col min="10299" max="10299" width="8.85546875" style="354"/>
    <col min="10300" max="10300" width="8.85546875" style="354"/>
    <col min="10301" max="10301" width="8.85546875" style="354"/>
    <col min="10302" max="10302" width="8.85546875" style="354"/>
    <col min="10303" max="10303" width="8.85546875" style="354"/>
    <col min="10304" max="10304" width="8.85546875" style="354"/>
    <col min="10305" max="10305" width="8.85546875" style="354"/>
    <col min="10306" max="10306" width="8.85546875" style="354"/>
    <col min="10307" max="10307" width="8.85546875" style="354"/>
    <col min="10308" max="10308" width="8.85546875" style="354"/>
    <col min="10309" max="10309" width="8.85546875" style="354"/>
    <col min="10310" max="10310" width="8.85546875" style="354"/>
    <col min="10311" max="10311" width="8.85546875" style="354"/>
    <col min="10312" max="10312" width="8.85546875" style="354"/>
    <col min="10313" max="10313" width="8.85546875" style="354"/>
    <col min="10314" max="10314" width="8.85546875" style="354"/>
    <col min="10315" max="10315" width="8.85546875" style="354"/>
    <col min="10316" max="10316" width="8.85546875" style="354"/>
    <col min="10317" max="10317" width="8.85546875" style="354"/>
    <col min="10318" max="10318" width="8.85546875" style="354"/>
    <col min="10319" max="10319" width="8.85546875" style="354"/>
    <col min="10320" max="10320" width="8.85546875" style="354"/>
    <col min="10321" max="10321" width="8.85546875" style="354"/>
    <col min="10322" max="10322" width="8.85546875" style="354"/>
    <col min="10323" max="10323" width="8.85546875" style="354"/>
    <col min="10324" max="10324" width="8.85546875" style="354"/>
    <col min="10325" max="10325" width="8.85546875" style="354"/>
    <col min="10326" max="10326" width="8.85546875" style="354"/>
    <col min="10327" max="10327" width="8.85546875" style="354"/>
    <col min="10328" max="10328" width="8.85546875" style="354"/>
    <col min="10329" max="10329" width="8.85546875" style="354"/>
    <col min="10330" max="10330" width="8.85546875" style="354"/>
    <col min="10331" max="10331" width="8.85546875" style="354"/>
    <col min="10332" max="10332" width="8.85546875" style="354"/>
    <col min="10333" max="10333" width="8.85546875" style="354"/>
    <col min="10334" max="10334" width="8.85546875" style="354"/>
    <col min="10335" max="10335" width="8.85546875" style="354"/>
    <col min="10336" max="10336" width="8.85546875" style="354"/>
    <col min="10337" max="10337" width="8.85546875" style="354"/>
    <col min="10338" max="10338" width="8.85546875" style="354"/>
    <col min="10339" max="10339" width="8.85546875" style="354"/>
    <col min="10340" max="10340" width="8.85546875" style="354"/>
    <col min="10341" max="10341" width="8.85546875" style="354"/>
    <col min="10342" max="10342" width="8.85546875" style="354"/>
    <col min="10343" max="10343" width="8.85546875" style="354"/>
    <col min="10344" max="10344" width="8.85546875" style="354"/>
    <col min="10345" max="10345" width="8.85546875" style="354"/>
    <col min="10346" max="10346" width="8.85546875" style="354"/>
    <col min="10347" max="10347" width="8.85546875" style="354"/>
    <col min="10348" max="10348" width="8.85546875" style="354"/>
    <col min="10349" max="10349" width="8.85546875" style="354"/>
    <col min="10350" max="10350" width="8.85546875" style="354"/>
    <col min="10351" max="10351" width="8.85546875" style="354"/>
    <col min="10352" max="10352" width="8.85546875" style="354"/>
    <col min="10353" max="10353" width="8.85546875" style="354"/>
    <col min="10354" max="10354" width="8.85546875" style="354"/>
    <col min="10355" max="10355" width="8.85546875" style="354"/>
    <col min="10356" max="10356" width="8.85546875" style="354"/>
    <col min="10357" max="10357" width="8.85546875" style="354"/>
    <col min="10358" max="10358" width="8.85546875" style="354"/>
    <col min="10359" max="10359" width="8.85546875" style="354"/>
    <col min="10360" max="10360" width="8.85546875" style="354"/>
    <col min="10361" max="10361" width="8.85546875" style="354"/>
    <col min="10362" max="10362" width="8.85546875" style="354"/>
    <col min="10363" max="10363" width="8.85546875" style="354"/>
    <col min="10364" max="10364" width="8.85546875" style="354"/>
    <col min="10365" max="10365" width="8.85546875" style="354"/>
    <col min="10366" max="10366" width="8.85546875" style="354"/>
    <col min="10367" max="10367" width="8.85546875" style="354"/>
    <col min="10368" max="10368" width="8.85546875" style="354"/>
    <col min="10369" max="10369" width="8.85546875" style="354"/>
    <col min="10370" max="10370" width="8.85546875" style="354"/>
    <col min="10371" max="10371" width="8.85546875" style="354"/>
    <col min="10372" max="10372" width="8.85546875" style="354"/>
    <col min="10373" max="10373" width="8.85546875" style="354"/>
    <col min="10374" max="10374" width="8.85546875" style="354"/>
    <col min="10375" max="10375" width="8.85546875" style="354"/>
    <col min="10376" max="10376" width="8.85546875" style="354"/>
    <col min="10377" max="10377" width="8.85546875" style="354"/>
    <col min="10378" max="10378" width="8.85546875" style="354"/>
    <col min="10379" max="10379" width="8.85546875" style="354"/>
    <col min="10380" max="10380" width="8.85546875" style="354"/>
    <col min="10381" max="10381" width="8.85546875" style="354"/>
    <col min="10382" max="10382" width="8.85546875" style="354"/>
    <col min="10383" max="10383" width="8.85546875" style="354"/>
    <col min="10384" max="10384" width="8.85546875" style="354"/>
    <col min="10385" max="10385" width="8.85546875" style="354"/>
    <col min="10386" max="10386" width="8.85546875" style="354"/>
    <col min="10387" max="10387" width="8.85546875" style="354"/>
    <col min="10388" max="10388" width="8.85546875" style="354"/>
    <col min="10389" max="10389" width="8.85546875" style="354"/>
    <col min="10390" max="10390" width="8.85546875" style="354"/>
    <col min="10391" max="10391" width="8.85546875" style="354"/>
    <col min="10392" max="10392" width="8.85546875" style="354"/>
    <col min="10393" max="10393" width="8.85546875" style="354"/>
    <col min="10394" max="10394" width="8.85546875" style="354"/>
    <col min="10395" max="10395" width="8.85546875" style="354"/>
    <col min="10396" max="10396" width="8.85546875" style="354"/>
    <col min="10397" max="10397" width="8.85546875" style="354"/>
    <col min="10398" max="10398" width="8.85546875" style="354"/>
    <col min="10399" max="10399" width="8.85546875" style="354"/>
    <col min="10400" max="10400" width="8.85546875" style="354"/>
    <col min="10401" max="10401" width="8.85546875" style="354"/>
    <col min="10402" max="10402" width="8.85546875" style="354"/>
    <col min="10403" max="10403" width="8.85546875" style="354"/>
    <col min="10404" max="10404" width="8.85546875" style="354"/>
    <col min="10405" max="10405" width="8.85546875" style="354"/>
    <col min="10406" max="10406" width="8.85546875" style="354"/>
    <col min="10407" max="10407" width="8.85546875" style="354"/>
    <col min="10408" max="10408" width="8.85546875" style="354"/>
    <col min="10409" max="10409" width="8.85546875" style="354"/>
    <col min="10410" max="10410" width="8.85546875" style="354"/>
    <col min="10411" max="10411" width="8.85546875" style="354"/>
    <col min="10412" max="10412" width="8.85546875" style="354"/>
    <col min="10413" max="10413" width="8.85546875" style="354"/>
    <col min="10414" max="10414" width="8.85546875" style="354"/>
    <col min="10415" max="10415" width="8.85546875" style="354"/>
    <col min="10416" max="10416" width="8.85546875" style="354"/>
    <col min="10417" max="10417" width="8.85546875" style="354"/>
    <col min="10418" max="10418" width="8.85546875" style="354"/>
    <col min="10419" max="10419" width="8.85546875" style="354"/>
    <col min="10420" max="10420" width="8.85546875" style="354"/>
    <col min="10421" max="10421" width="8.85546875" style="354"/>
    <col min="10422" max="10422" width="8.85546875" style="354"/>
    <col min="10423" max="10423" width="8.85546875" style="354"/>
    <col min="10424" max="10424" width="8.85546875" style="354"/>
    <col min="10425" max="10425" width="8.85546875" style="354"/>
    <col min="10426" max="10426" width="8.85546875" style="354"/>
    <col min="10427" max="10427" width="8.85546875" style="354"/>
    <col min="10428" max="10428" width="8.85546875" style="354"/>
    <col min="10429" max="10429" width="8.85546875" style="354"/>
    <col min="10430" max="10430" width="8.85546875" style="354"/>
    <col min="10431" max="10431" width="8.85546875" style="354"/>
    <col min="10432" max="10432" width="8.85546875" style="354"/>
    <col min="10433" max="10433" width="8.85546875" style="354"/>
    <col min="10434" max="10434" width="8.85546875" style="354"/>
    <col min="10435" max="10435" width="8.85546875" style="354"/>
    <col min="10436" max="10436" width="8.85546875" style="354"/>
    <col min="10437" max="10437" width="8.85546875" style="354"/>
    <col min="10438" max="10438" width="8.85546875" style="354"/>
    <col min="10439" max="10439" width="8.85546875" style="354"/>
    <col min="10440" max="10440" width="8.85546875" style="354"/>
    <col min="10441" max="10441" width="8.85546875" style="354"/>
    <col min="10442" max="10442" width="8.85546875" style="354"/>
    <col min="10443" max="10443" width="8.85546875" style="354"/>
    <col min="10444" max="10444" width="8.85546875" style="354"/>
    <col min="10445" max="10445" width="8.85546875" style="354"/>
    <col min="10446" max="10446" width="8.85546875" style="354"/>
    <col min="10447" max="10447" width="8.85546875" style="354"/>
    <col min="10448" max="10448" width="8.85546875" style="354"/>
    <col min="10449" max="10449" width="8.85546875" style="354"/>
    <col min="10450" max="10450" width="8.85546875" style="354"/>
    <col min="10451" max="10451" width="8.85546875" style="354"/>
    <col min="10452" max="10452" width="8.85546875" style="354"/>
    <col min="10453" max="10453" width="8.85546875" style="354"/>
    <col min="10454" max="10454" width="8.85546875" style="354"/>
    <col min="10455" max="10455" width="8.85546875" style="354"/>
    <col min="10456" max="10456" width="8.85546875" style="354"/>
    <col min="10457" max="10457" width="8.85546875" style="354"/>
    <col min="10458" max="10458" width="8.85546875" style="354"/>
    <col min="10459" max="10459" width="8.85546875" style="354"/>
    <col min="10460" max="10460" width="8.85546875" style="354"/>
    <col min="10461" max="10461" width="8.85546875" style="354"/>
    <col min="10462" max="10462" width="8.85546875" style="354"/>
    <col min="10463" max="10463" width="8.85546875" style="354"/>
    <col min="10464" max="10464" width="8.85546875" style="354"/>
    <col min="10465" max="10465" width="8.85546875" style="354"/>
    <col min="10466" max="10466" width="8.85546875" style="354"/>
    <col min="10467" max="10467" width="8.85546875" style="354"/>
    <col min="10468" max="10468" width="8.85546875" style="354"/>
    <col min="10469" max="10469" width="8.85546875" style="354"/>
    <col min="10470" max="10470" width="8.85546875" style="354"/>
    <col min="10471" max="10471" width="8.85546875" style="354"/>
    <col min="10472" max="10472" width="8.85546875" style="354"/>
    <col min="10473" max="10473" width="8.85546875" style="354"/>
    <col min="10474" max="10474" width="8.85546875" style="354"/>
    <col min="10475" max="10475" width="8.85546875" style="354"/>
    <col min="10476" max="10476" width="8.85546875" style="354"/>
    <col min="10477" max="10477" width="8.85546875" style="354"/>
    <col min="10478" max="10478" width="8.85546875" style="354"/>
    <col min="10479" max="10479" width="8.85546875" style="354"/>
    <col min="10480" max="10480" width="8.85546875" style="354"/>
    <col min="10481" max="10481" width="8.85546875" style="354"/>
    <col min="10482" max="10482" width="8.85546875" style="354"/>
    <col min="10483" max="10483" width="8.85546875" style="354"/>
    <col min="10484" max="10484" width="8.85546875" style="354"/>
    <col min="10485" max="10485" width="8.85546875" style="354"/>
    <col min="10486" max="10486" width="8.85546875" style="354"/>
    <col min="10487" max="10487" width="8.85546875" style="354"/>
    <col min="10488" max="10488" width="8.85546875" style="354"/>
    <col min="10489" max="10489" width="8.85546875" style="354"/>
    <col min="10490" max="10490" width="8.85546875" style="354"/>
    <col min="10491" max="10491" width="8.85546875" style="354"/>
    <col min="10492" max="10492" width="8.85546875" style="354"/>
    <col min="10493" max="10493" width="8.85546875" style="354"/>
    <col min="10494" max="10494" width="8.85546875" style="354"/>
    <col min="10495" max="10495" width="8.85546875" style="354"/>
    <col min="10496" max="10496" width="8.85546875" style="354"/>
    <col min="10497" max="10497" width="8.85546875" style="354"/>
    <col min="10498" max="10498" width="8.85546875" style="354"/>
    <col min="10499" max="10499" width="9.7109375" customWidth="true" style="354"/>
    <col min="10500" max="10500" width="21.85546875" customWidth="true" style="354"/>
    <col min="10501" max="10501" width="13" customWidth="true" style="354"/>
    <col min="10502" max="10502" width="14" customWidth="true" style="354"/>
    <col min="10503" max="10503" width="14" customWidth="true" style="354"/>
    <col min="10504" max="10504" width="14" customWidth="true" style="354"/>
    <col min="10505" max="10505" width="17.140625" customWidth="true" style="354"/>
    <col min="10506" max="10506" width="17.7109375" customWidth="true" style="354"/>
    <col min="10507" max="10507" width="16.28515625" customWidth="true" style="354"/>
    <col min="10508" max="10508" width="14" customWidth="true" style="354"/>
    <col min="10509" max="10509" width="17" customWidth="true" style="354"/>
    <col min="10510" max="10510" width="14.42578125" customWidth="true" style="354"/>
    <col min="10511" max="10511" width="8.85546875" style="354"/>
    <col min="10512" max="10512" width="8.85546875" style="354"/>
    <col min="10513" max="10513" width="8.85546875" style="354"/>
    <col min="10514" max="10514" width="8.85546875" style="354"/>
    <col min="10515" max="10515" width="8.85546875" style="354"/>
    <col min="10516" max="10516" width="8.85546875" style="354"/>
    <col min="10517" max="10517" width="8.85546875" style="354"/>
    <col min="10518" max="10518" width="8.85546875" style="354"/>
    <col min="10519" max="10519" width="8.85546875" style="354"/>
    <col min="10520" max="10520" width="8.85546875" style="354"/>
    <col min="10521" max="10521" width="8.85546875" style="354"/>
    <col min="10522" max="10522" width="8.85546875" style="354"/>
    <col min="10523" max="10523" width="8.85546875" style="354"/>
    <col min="10524" max="10524" width="8.85546875" style="354"/>
    <col min="10525" max="10525" width="8.85546875" style="354"/>
    <col min="10526" max="10526" width="8.85546875" style="354"/>
    <col min="10527" max="10527" width="8.85546875" style="354"/>
    <col min="10528" max="10528" width="8.85546875" style="354"/>
    <col min="10529" max="10529" width="8.85546875" style="354"/>
    <col min="10530" max="10530" width="8.85546875" style="354"/>
    <col min="10531" max="10531" width="8.85546875" style="354"/>
    <col min="10532" max="10532" width="8.85546875" style="354"/>
    <col min="10533" max="10533" width="8.85546875" style="354"/>
    <col min="10534" max="10534" width="8.85546875" style="354"/>
    <col min="10535" max="10535" width="8.85546875" style="354"/>
    <col min="10536" max="10536" width="8.85546875" style="354"/>
    <col min="10537" max="10537" width="8.85546875" style="354"/>
    <col min="10538" max="10538" width="8.85546875" style="354"/>
    <col min="10539" max="10539" width="8.85546875" style="354"/>
    <col min="10540" max="10540" width="8.85546875" style="354"/>
    <col min="10541" max="10541" width="8.85546875" style="354"/>
    <col min="10542" max="10542" width="8.85546875" style="354"/>
    <col min="10543" max="10543" width="8.85546875" style="354"/>
    <col min="10544" max="10544" width="8.85546875" style="354"/>
    <col min="10545" max="10545" width="8.85546875" style="354"/>
    <col min="10546" max="10546" width="8.85546875" style="354"/>
    <col min="10547" max="10547" width="8.85546875" style="354"/>
    <col min="10548" max="10548" width="8.85546875" style="354"/>
    <col min="10549" max="10549" width="8.85546875" style="354"/>
    <col min="10550" max="10550" width="8.85546875" style="354"/>
    <col min="10551" max="10551" width="8.85546875" style="354"/>
    <col min="10552" max="10552" width="8.85546875" style="354"/>
    <col min="10553" max="10553" width="8.85546875" style="354"/>
    <col min="10554" max="10554" width="8.85546875" style="354"/>
    <col min="10555" max="10555" width="8.85546875" style="354"/>
    <col min="10556" max="10556" width="8.85546875" style="354"/>
    <col min="10557" max="10557" width="8.85546875" style="354"/>
    <col min="10558" max="10558" width="8.85546875" style="354"/>
    <col min="10559" max="10559" width="8.85546875" style="354"/>
    <col min="10560" max="10560" width="8.85546875" style="354"/>
    <col min="10561" max="10561" width="8.85546875" style="354"/>
    <col min="10562" max="10562" width="8.85546875" style="354"/>
    <col min="10563" max="10563" width="8.85546875" style="354"/>
    <col min="10564" max="10564" width="8.85546875" style="354"/>
    <col min="10565" max="10565" width="8.85546875" style="354"/>
    <col min="10566" max="10566" width="8.85546875" style="354"/>
    <col min="10567" max="10567" width="8.85546875" style="354"/>
    <col min="10568" max="10568" width="8.85546875" style="354"/>
    <col min="10569" max="10569" width="8.85546875" style="354"/>
    <col min="10570" max="10570" width="8.85546875" style="354"/>
    <col min="10571" max="10571" width="8.85546875" style="354"/>
    <col min="10572" max="10572" width="8.85546875" style="354"/>
    <col min="10573" max="10573" width="8.85546875" style="354"/>
    <col min="10574" max="10574" width="8.85546875" style="354"/>
    <col min="10575" max="10575" width="8.85546875" style="354"/>
    <col min="10576" max="10576" width="8.85546875" style="354"/>
    <col min="10577" max="10577" width="8.85546875" style="354"/>
    <col min="10578" max="10578" width="8.85546875" style="354"/>
    <col min="10579" max="10579" width="8.85546875" style="354"/>
    <col min="10580" max="10580" width="8.85546875" style="354"/>
    <col min="10581" max="10581" width="8.85546875" style="354"/>
    <col min="10582" max="10582" width="8.85546875" style="354"/>
    <col min="10583" max="10583" width="8.85546875" style="354"/>
    <col min="10584" max="10584" width="8.85546875" style="354"/>
    <col min="10585" max="10585" width="8.85546875" style="354"/>
    <col min="10586" max="10586" width="8.85546875" style="354"/>
    <col min="10587" max="10587" width="8.85546875" style="354"/>
    <col min="10588" max="10588" width="8.85546875" style="354"/>
    <col min="10589" max="10589" width="8.85546875" style="354"/>
    <col min="10590" max="10590" width="8.85546875" style="354"/>
    <col min="10591" max="10591" width="8.85546875" style="354"/>
    <col min="10592" max="10592" width="8.85546875" style="354"/>
    <col min="10593" max="10593" width="8.85546875" style="354"/>
    <col min="10594" max="10594" width="8.85546875" style="354"/>
    <col min="10595" max="10595" width="8.85546875" style="354"/>
    <col min="10596" max="10596" width="8.85546875" style="354"/>
    <col min="10597" max="10597" width="8.85546875" style="354"/>
    <col min="10598" max="10598" width="8.85546875" style="354"/>
    <col min="10599" max="10599" width="8.85546875" style="354"/>
    <col min="10600" max="10600" width="8.85546875" style="354"/>
    <col min="10601" max="10601" width="8.85546875" style="354"/>
    <col min="10602" max="10602" width="8.85546875" style="354"/>
    <col min="10603" max="10603" width="8.85546875" style="354"/>
    <col min="10604" max="10604" width="8.85546875" style="354"/>
    <col min="10605" max="10605" width="8.85546875" style="354"/>
    <col min="10606" max="10606" width="8.85546875" style="354"/>
    <col min="10607" max="10607" width="8.85546875" style="354"/>
    <col min="10608" max="10608" width="8.85546875" style="354"/>
    <col min="10609" max="10609" width="8.85546875" style="354"/>
    <col min="10610" max="10610" width="8.85546875" style="354"/>
    <col min="10611" max="10611" width="8.85546875" style="354"/>
    <col min="10612" max="10612" width="8.85546875" style="354"/>
    <col min="10613" max="10613" width="8.85546875" style="354"/>
    <col min="10614" max="10614" width="8.85546875" style="354"/>
    <col min="10615" max="10615" width="8.85546875" style="354"/>
    <col min="10616" max="10616" width="8.85546875" style="354"/>
    <col min="10617" max="10617" width="8.85546875" style="354"/>
    <col min="10618" max="10618" width="8.85546875" style="354"/>
    <col min="10619" max="10619" width="8.85546875" style="354"/>
    <col min="10620" max="10620" width="8.85546875" style="354"/>
    <col min="10621" max="10621" width="8.85546875" style="354"/>
    <col min="10622" max="10622" width="8.85546875" style="354"/>
    <col min="10623" max="10623" width="8.85546875" style="354"/>
    <col min="10624" max="10624" width="8.85546875" style="354"/>
    <col min="10625" max="10625" width="8.85546875" style="354"/>
    <col min="10626" max="10626" width="8.85546875" style="354"/>
    <col min="10627" max="10627" width="8.85546875" style="354"/>
    <col min="10628" max="10628" width="8.85546875" style="354"/>
    <col min="10629" max="10629" width="8.85546875" style="354"/>
    <col min="10630" max="10630" width="8.85546875" style="354"/>
    <col min="10631" max="10631" width="8.85546875" style="354"/>
    <col min="10632" max="10632" width="8.85546875" style="354"/>
    <col min="10633" max="10633" width="8.85546875" style="354"/>
    <col min="10634" max="10634" width="8.85546875" style="354"/>
    <col min="10635" max="10635" width="8.85546875" style="354"/>
    <col min="10636" max="10636" width="8.85546875" style="354"/>
    <col min="10637" max="10637" width="8.85546875" style="354"/>
    <col min="10638" max="10638" width="8.85546875" style="354"/>
    <col min="10639" max="10639" width="8.85546875" style="354"/>
    <col min="10640" max="10640" width="8.85546875" style="354"/>
    <col min="10641" max="10641" width="8.85546875" style="354"/>
    <col min="10642" max="10642" width="8.85546875" style="354"/>
    <col min="10643" max="10643" width="8.85546875" style="354"/>
    <col min="10644" max="10644" width="8.85546875" style="354"/>
    <col min="10645" max="10645" width="8.85546875" style="354"/>
    <col min="10646" max="10646" width="8.85546875" style="354"/>
    <col min="10647" max="10647" width="8.85546875" style="354"/>
    <col min="10648" max="10648" width="8.85546875" style="354"/>
    <col min="10649" max="10649" width="8.85546875" style="354"/>
    <col min="10650" max="10650" width="8.85546875" style="354"/>
    <col min="10651" max="10651" width="8.85546875" style="354"/>
    <col min="10652" max="10652" width="8.85546875" style="354"/>
    <col min="10653" max="10653" width="8.85546875" style="354"/>
    <col min="10654" max="10654" width="8.85546875" style="354"/>
    <col min="10655" max="10655" width="8.85546875" style="354"/>
    <col min="10656" max="10656" width="8.85546875" style="354"/>
    <col min="10657" max="10657" width="8.85546875" style="354"/>
    <col min="10658" max="10658" width="8.85546875" style="354"/>
    <col min="10659" max="10659" width="8.85546875" style="354"/>
    <col min="10660" max="10660" width="8.85546875" style="354"/>
    <col min="10661" max="10661" width="8.85546875" style="354"/>
    <col min="10662" max="10662" width="8.85546875" style="354"/>
    <col min="10663" max="10663" width="8.85546875" style="354"/>
    <col min="10664" max="10664" width="8.85546875" style="354"/>
    <col min="10665" max="10665" width="8.85546875" style="354"/>
    <col min="10666" max="10666" width="8.85546875" style="354"/>
    <col min="10667" max="10667" width="8.85546875" style="354"/>
    <col min="10668" max="10668" width="8.85546875" style="354"/>
    <col min="10669" max="10669" width="8.85546875" style="354"/>
    <col min="10670" max="10670" width="8.85546875" style="354"/>
    <col min="10671" max="10671" width="8.85546875" style="354"/>
    <col min="10672" max="10672" width="8.85546875" style="354"/>
    <col min="10673" max="10673" width="8.85546875" style="354"/>
    <col min="10674" max="10674" width="8.85546875" style="354"/>
    <col min="10675" max="10675" width="8.85546875" style="354"/>
    <col min="10676" max="10676" width="8.85546875" style="354"/>
    <col min="10677" max="10677" width="8.85546875" style="354"/>
    <col min="10678" max="10678" width="8.85546875" style="354"/>
    <col min="10679" max="10679" width="8.85546875" style="354"/>
    <col min="10680" max="10680" width="8.85546875" style="354"/>
    <col min="10681" max="10681" width="8.85546875" style="354"/>
    <col min="10682" max="10682" width="8.85546875" style="354"/>
    <col min="10683" max="10683" width="8.85546875" style="354"/>
    <col min="10684" max="10684" width="8.85546875" style="354"/>
    <col min="10685" max="10685" width="8.85546875" style="354"/>
    <col min="10686" max="10686" width="8.85546875" style="354"/>
    <col min="10687" max="10687" width="8.85546875" style="354"/>
    <col min="10688" max="10688" width="8.85546875" style="354"/>
    <col min="10689" max="10689" width="8.85546875" style="354"/>
    <col min="10690" max="10690" width="8.85546875" style="354"/>
    <col min="10691" max="10691" width="8.85546875" style="354"/>
    <col min="10692" max="10692" width="8.85546875" style="354"/>
    <col min="10693" max="10693" width="8.85546875" style="354"/>
    <col min="10694" max="10694" width="8.85546875" style="354"/>
    <col min="10695" max="10695" width="8.85546875" style="354"/>
    <col min="10696" max="10696" width="8.85546875" style="354"/>
    <col min="10697" max="10697" width="8.85546875" style="354"/>
    <col min="10698" max="10698" width="8.85546875" style="354"/>
    <col min="10699" max="10699" width="8.85546875" style="354"/>
    <col min="10700" max="10700" width="8.85546875" style="354"/>
    <col min="10701" max="10701" width="8.85546875" style="354"/>
    <col min="10702" max="10702" width="8.85546875" style="354"/>
    <col min="10703" max="10703" width="8.85546875" style="354"/>
    <col min="10704" max="10704" width="8.85546875" style="354"/>
    <col min="10705" max="10705" width="8.85546875" style="354"/>
    <col min="10706" max="10706" width="8.85546875" style="354"/>
    <col min="10707" max="10707" width="8.85546875" style="354"/>
    <col min="10708" max="10708" width="8.85546875" style="354"/>
    <col min="10709" max="10709" width="8.85546875" style="354"/>
    <col min="10710" max="10710" width="8.85546875" style="354"/>
    <col min="10711" max="10711" width="8.85546875" style="354"/>
    <col min="10712" max="10712" width="8.85546875" style="354"/>
    <col min="10713" max="10713" width="8.85546875" style="354"/>
    <col min="10714" max="10714" width="8.85546875" style="354"/>
    <col min="10715" max="10715" width="8.85546875" style="354"/>
    <col min="10716" max="10716" width="8.85546875" style="354"/>
    <col min="10717" max="10717" width="8.85546875" style="354"/>
    <col min="10718" max="10718" width="8.85546875" style="354"/>
    <col min="10719" max="10719" width="8.85546875" style="354"/>
    <col min="10720" max="10720" width="8.85546875" style="354"/>
    <col min="10721" max="10721" width="8.85546875" style="354"/>
    <col min="10722" max="10722" width="8.85546875" style="354"/>
    <col min="10723" max="10723" width="8.85546875" style="354"/>
    <col min="10724" max="10724" width="8.85546875" style="354"/>
    <col min="10725" max="10725" width="8.85546875" style="354"/>
    <col min="10726" max="10726" width="8.85546875" style="354"/>
    <col min="10727" max="10727" width="8.85546875" style="354"/>
    <col min="10728" max="10728" width="8.85546875" style="354"/>
    <col min="10729" max="10729" width="8.85546875" style="354"/>
    <col min="10730" max="10730" width="8.85546875" style="354"/>
    <col min="10731" max="10731" width="8.85546875" style="354"/>
    <col min="10732" max="10732" width="8.85546875" style="354"/>
    <col min="10733" max="10733" width="8.85546875" style="354"/>
    <col min="10734" max="10734" width="8.85546875" style="354"/>
    <col min="10735" max="10735" width="8.85546875" style="354"/>
    <col min="10736" max="10736" width="8.85546875" style="354"/>
    <col min="10737" max="10737" width="8.85546875" style="354"/>
    <col min="10738" max="10738" width="8.85546875" style="354"/>
    <col min="10739" max="10739" width="8.85546875" style="354"/>
    <col min="10740" max="10740" width="8.85546875" style="354"/>
    <col min="10741" max="10741" width="8.85546875" style="354"/>
    <col min="10742" max="10742" width="8.85546875" style="354"/>
    <col min="10743" max="10743" width="8.85546875" style="354"/>
    <col min="10744" max="10744" width="8.85546875" style="354"/>
    <col min="10745" max="10745" width="8.85546875" style="354"/>
    <col min="10746" max="10746" width="8.85546875" style="354"/>
    <col min="10747" max="10747" width="8.85546875" style="354"/>
    <col min="10748" max="10748" width="8.85546875" style="354"/>
    <col min="10749" max="10749" width="8.85546875" style="354"/>
    <col min="10750" max="10750" width="8.85546875" style="354"/>
    <col min="10751" max="10751" width="8.85546875" style="354"/>
    <col min="10752" max="10752" width="8.85546875" style="354"/>
    <col min="10753" max="10753" width="8.85546875" style="354"/>
    <col min="10754" max="10754" width="8.85546875" style="354"/>
    <col min="10755" max="10755" width="9.7109375" customWidth="true" style="354"/>
    <col min="10756" max="10756" width="21.85546875" customWidth="true" style="354"/>
    <col min="10757" max="10757" width="13" customWidth="true" style="354"/>
    <col min="10758" max="10758" width="14" customWidth="true" style="354"/>
    <col min="10759" max="10759" width="14" customWidth="true" style="354"/>
    <col min="10760" max="10760" width="14" customWidth="true" style="354"/>
    <col min="10761" max="10761" width="17.140625" customWidth="true" style="354"/>
    <col min="10762" max="10762" width="17.7109375" customWidth="true" style="354"/>
    <col min="10763" max="10763" width="16.28515625" customWidth="true" style="354"/>
    <col min="10764" max="10764" width="14" customWidth="true" style="354"/>
    <col min="10765" max="10765" width="17" customWidth="true" style="354"/>
    <col min="10766" max="10766" width="14.42578125" customWidth="true" style="354"/>
    <col min="10767" max="10767" width="8.85546875" style="354"/>
    <col min="10768" max="10768" width="8.85546875" style="354"/>
    <col min="10769" max="10769" width="8.85546875" style="354"/>
    <col min="10770" max="10770" width="8.85546875" style="354"/>
    <col min="10771" max="10771" width="8.85546875" style="354"/>
    <col min="10772" max="10772" width="8.85546875" style="354"/>
    <col min="10773" max="10773" width="8.85546875" style="354"/>
    <col min="10774" max="10774" width="8.85546875" style="354"/>
    <col min="10775" max="10775" width="8.85546875" style="354"/>
    <col min="10776" max="10776" width="8.85546875" style="354"/>
    <col min="10777" max="10777" width="8.85546875" style="354"/>
    <col min="10778" max="10778" width="8.85546875" style="354"/>
    <col min="10779" max="10779" width="8.85546875" style="354"/>
    <col min="10780" max="10780" width="8.85546875" style="354"/>
    <col min="10781" max="10781" width="8.85546875" style="354"/>
    <col min="10782" max="10782" width="8.85546875" style="354"/>
    <col min="10783" max="10783" width="8.85546875" style="354"/>
    <col min="10784" max="10784" width="8.85546875" style="354"/>
    <col min="10785" max="10785" width="8.85546875" style="354"/>
    <col min="10786" max="10786" width="8.85546875" style="354"/>
    <col min="10787" max="10787" width="8.85546875" style="354"/>
    <col min="10788" max="10788" width="8.85546875" style="354"/>
    <col min="10789" max="10789" width="8.85546875" style="354"/>
    <col min="10790" max="10790" width="8.85546875" style="354"/>
    <col min="10791" max="10791" width="8.85546875" style="354"/>
    <col min="10792" max="10792" width="8.85546875" style="354"/>
    <col min="10793" max="10793" width="8.85546875" style="354"/>
    <col min="10794" max="10794" width="8.85546875" style="354"/>
    <col min="10795" max="10795" width="8.85546875" style="354"/>
    <col min="10796" max="10796" width="8.85546875" style="354"/>
    <col min="10797" max="10797" width="8.85546875" style="354"/>
    <col min="10798" max="10798" width="8.85546875" style="354"/>
    <col min="10799" max="10799" width="8.85546875" style="354"/>
    <col min="10800" max="10800" width="8.85546875" style="354"/>
    <col min="10801" max="10801" width="8.85546875" style="354"/>
    <col min="10802" max="10802" width="8.85546875" style="354"/>
    <col min="10803" max="10803" width="8.85546875" style="354"/>
    <col min="10804" max="10804" width="8.85546875" style="354"/>
    <col min="10805" max="10805" width="8.85546875" style="354"/>
    <col min="10806" max="10806" width="8.85546875" style="354"/>
    <col min="10807" max="10807" width="8.85546875" style="354"/>
    <col min="10808" max="10808" width="8.85546875" style="354"/>
    <col min="10809" max="10809" width="8.85546875" style="354"/>
    <col min="10810" max="10810" width="8.85546875" style="354"/>
    <col min="10811" max="10811" width="8.85546875" style="354"/>
    <col min="10812" max="10812" width="8.85546875" style="354"/>
    <col min="10813" max="10813" width="8.85546875" style="354"/>
    <col min="10814" max="10814" width="8.85546875" style="354"/>
    <col min="10815" max="10815" width="8.85546875" style="354"/>
    <col min="10816" max="10816" width="8.85546875" style="354"/>
    <col min="10817" max="10817" width="8.85546875" style="354"/>
    <col min="10818" max="10818" width="8.85546875" style="354"/>
    <col min="10819" max="10819" width="8.85546875" style="354"/>
    <col min="10820" max="10820" width="8.85546875" style="354"/>
    <col min="10821" max="10821" width="8.85546875" style="354"/>
    <col min="10822" max="10822" width="8.85546875" style="354"/>
    <col min="10823" max="10823" width="8.85546875" style="354"/>
    <col min="10824" max="10824" width="8.85546875" style="354"/>
    <col min="10825" max="10825" width="8.85546875" style="354"/>
    <col min="10826" max="10826" width="8.85546875" style="354"/>
    <col min="10827" max="10827" width="8.85546875" style="354"/>
    <col min="10828" max="10828" width="8.85546875" style="354"/>
    <col min="10829" max="10829" width="8.85546875" style="354"/>
    <col min="10830" max="10830" width="8.85546875" style="354"/>
    <col min="10831" max="10831" width="8.85546875" style="354"/>
    <col min="10832" max="10832" width="8.85546875" style="354"/>
    <col min="10833" max="10833" width="8.85546875" style="354"/>
    <col min="10834" max="10834" width="8.85546875" style="354"/>
    <col min="10835" max="10835" width="8.85546875" style="354"/>
    <col min="10836" max="10836" width="8.85546875" style="354"/>
    <col min="10837" max="10837" width="8.85546875" style="354"/>
    <col min="10838" max="10838" width="8.85546875" style="354"/>
    <col min="10839" max="10839" width="8.85546875" style="354"/>
    <col min="10840" max="10840" width="8.85546875" style="354"/>
    <col min="10841" max="10841" width="8.85546875" style="354"/>
    <col min="10842" max="10842" width="8.85546875" style="354"/>
    <col min="10843" max="10843" width="8.85546875" style="354"/>
    <col min="10844" max="10844" width="8.85546875" style="354"/>
    <col min="10845" max="10845" width="8.85546875" style="354"/>
    <col min="10846" max="10846" width="8.85546875" style="354"/>
    <col min="10847" max="10847" width="8.85546875" style="354"/>
    <col min="10848" max="10848" width="8.85546875" style="354"/>
    <col min="10849" max="10849" width="8.85546875" style="354"/>
    <col min="10850" max="10850" width="8.85546875" style="354"/>
    <col min="10851" max="10851" width="8.85546875" style="354"/>
    <col min="10852" max="10852" width="8.85546875" style="354"/>
    <col min="10853" max="10853" width="8.85546875" style="354"/>
    <col min="10854" max="10854" width="8.85546875" style="354"/>
    <col min="10855" max="10855" width="8.85546875" style="354"/>
    <col min="10856" max="10856" width="8.85546875" style="354"/>
    <col min="10857" max="10857" width="8.85546875" style="354"/>
    <col min="10858" max="10858" width="8.85546875" style="354"/>
    <col min="10859" max="10859" width="8.85546875" style="354"/>
    <col min="10860" max="10860" width="8.85546875" style="354"/>
    <col min="10861" max="10861" width="8.85546875" style="354"/>
    <col min="10862" max="10862" width="8.85546875" style="354"/>
    <col min="10863" max="10863" width="8.85546875" style="354"/>
    <col min="10864" max="10864" width="8.85546875" style="354"/>
    <col min="10865" max="10865" width="8.85546875" style="354"/>
    <col min="10866" max="10866" width="8.85546875" style="354"/>
    <col min="10867" max="10867" width="8.85546875" style="354"/>
    <col min="10868" max="10868" width="8.85546875" style="354"/>
    <col min="10869" max="10869" width="8.85546875" style="354"/>
    <col min="10870" max="10870" width="8.85546875" style="354"/>
    <col min="10871" max="10871" width="8.85546875" style="354"/>
    <col min="10872" max="10872" width="8.85546875" style="354"/>
    <col min="10873" max="10873" width="8.85546875" style="354"/>
    <col min="10874" max="10874" width="8.85546875" style="354"/>
    <col min="10875" max="10875" width="8.85546875" style="354"/>
    <col min="10876" max="10876" width="8.85546875" style="354"/>
    <col min="10877" max="10877" width="8.85546875" style="354"/>
    <col min="10878" max="10878" width="8.85546875" style="354"/>
    <col min="10879" max="10879" width="8.85546875" style="354"/>
    <col min="10880" max="10880" width="8.85546875" style="354"/>
    <col min="10881" max="10881" width="8.85546875" style="354"/>
    <col min="10882" max="10882" width="8.85546875" style="354"/>
    <col min="10883" max="10883" width="8.85546875" style="354"/>
    <col min="10884" max="10884" width="8.85546875" style="354"/>
    <col min="10885" max="10885" width="8.85546875" style="354"/>
    <col min="10886" max="10886" width="8.85546875" style="354"/>
    <col min="10887" max="10887" width="8.85546875" style="354"/>
    <col min="10888" max="10888" width="8.85546875" style="354"/>
    <col min="10889" max="10889" width="8.85546875" style="354"/>
    <col min="10890" max="10890" width="8.85546875" style="354"/>
    <col min="10891" max="10891" width="8.85546875" style="354"/>
    <col min="10892" max="10892" width="8.85546875" style="354"/>
    <col min="10893" max="10893" width="8.85546875" style="354"/>
    <col min="10894" max="10894" width="8.85546875" style="354"/>
    <col min="10895" max="10895" width="8.85546875" style="354"/>
    <col min="10896" max="10896" width="8.85546875" style="354"/>
    <col min="10897" max="10897" width="8.85546875" style="354"/>
    <col min="10898" max="10898" width="8.85546875" style="354"/>
    <col min="10899" max="10899" width="8.85546875" style="354"/>
    <col min="10900" max="10900" width="8.85546875" style="354"/>
    <col min="10901" max="10901" width="8.85546875" style="354"/>
    <col min="10902" max="10902" width="8.85546875" style="354"/>
    <col min="10903" max="10903" width="8.85546875" style="354"/>
    <col min="10904" max="10904" width="8.85546875" style="354"/>
    <col min="10905" max="10905" width="8.85546875" style="354"/>
    <col min="10906" max="10906" width="8.85546875" style="354"/>
    <col min="10907" max="10907" width="8.85546875" style="354"/>
    <col min="10908" max="10908" width="8.85546875" style="354"/>
    <col min="10909" max="10909" width="8.85546875" style="354"/>
    <col min="10910" max="10910" width="8.85546875" style="354"/>
    <col min="10911" max="10911" width="8.85546875" style="354"/>
    <col min="10912" max="10912" width="8.85546875" style="354"/>
    <col min="10913" max="10913" width="8.85546875" style="354"/>
    <col min="10914" max="10914" width="8.85546875" style="354"/>
    <col min="10915" max="10915" width="8.85546875" style="354"/>
    <col min="10916" max="10916" width="8.85546875" style="354"/>
    <col min="10917" max="10917" width="8.85546875" style="354"/>
    <col min="10918" max="10918" width="8.85546875" style="354"/>
    <col min="10919" max="10919" width="8.85546875" style="354"/>
    <col min="10920" max="10920" width="8.85546875" style="354"/>
    <col min="10921" max="10921" width="8.85546875" style="354"/>
    <col min="10922" max="10922" width="8.85546875" style="354"/>
    <col min="10923" max="10923" width="8.85546875" style="354"/>
    <col min="10924" max="10924" width="8.85546875" style="354"/>
    <col min="10925" max="10925" width="8.85546875" style="354"/>
    <col min="10926" max="10926" width="8.85546875" style="354"/>
    <col min="10927" max="10927" width="8.85546875" style="354"/>
    <col min="10928" max="10928" width="8.85546875" style="354"/>
    <col min="10929" max="10929" width="8.85546875" style="354"/>
    <col min="10930" max="10930" width="8.85546875" style="354"/>
    <col min="10931" max="10931" width="8.85546875" style="354"/>
    <col min="10932" max="10932" width="8.85546875" style="354"/>
    <col min="10933" max="10933" width="8.85546875" style="354"/>
    <col min="10934" max="10934" width="8.85546875" style="354"/>
    <col min="10935" max="10935" width="8.85546875" style="354"/>
    <col min="10936" max="10936" width="8.85546875" style="354"/>
    <col min="10937" max="10937" width="8.85546875" style="354"/>
    <col min="10938" max="10938" width="8.85546875" style="354"/>
    <col min="10939" max="10939" width="8.85546875" style="354"/>
    <col min="10940" max="10940" width="8.85546875" style="354"/>
    <col min="10941" max="10941" width="8.85546875" style="354"/>
    <col min="10942" max="10942" width="8.85546875" style="354"/>
    <col min="10943" max="10943" width="8.85546875" style="354"/>
    <col min="10944" max="10944" width="8.85546875" style="354"/>
    <col min="10945" max="10945" width="8.85546875" style="354"/>
    <col min="10946" max="10946" width="8.85546875" style="354"/>
    <col min="10947" max="10947" width="8.85546875" style="354"/>
    <col min="10948" max="10948" width="8.85546875" style="354"/>
    <col min="10949" max="10949" width="8.85546875" style="354"/>
    <col min="10950" max="10950" width="8.85546875" style="354"/>
    <col min="10951" max="10951" width="8.85546875" style="354"/>
    <col min="10952" max="10952" width="8.85546875" style="354"/>
    <col min="10953" max="10953" width="8.85546875" style="354"/>
    <col min="10954" max="10954" width="8.85546875" style="354"/>
    <col min="10955" max="10955" width="8.85546875" style="354"/>
    <col min="10956" max="10956" width="8.85546875" style="354"/>
    <col min="10957" max="10957" width="8.85546875" style="354"/>
    <col min="10958" max="10958" width="8.85546875" style="354"/>
    <col min="10959" max="10959" width="8.85546875" style="354"/>
    <col min="10960" max="10960" width="8.85546875" style="354"/>
    <col min="10961" max="10961" width="8.85546875" style="354"/>
    <col min="10962" max="10962" width="8.85546875" style="354"/>
    <col min="10963" max="10963" width="8.85546875" style="354"/>
    <col min="10964" max="10964" width="8.85546875" style="354"/>
    <col min="10965" max="10965" width="8.85546875" style="354"/>
    <col min="10966" max="10966" width="8.85546875" style="354"/>
    <col min="10967" max="10967" width="8.85546875" style="354"/>
    <col min="10968" max="10968" width="8.85546875" style="354"/>
    <col min="10969" max="10969" width="8.85546875" style="354"/>
    <col min="10970" max="10970" width="8.85546875" style="354"/>
    <col min="10971" max="10971" width="8.85546875" style="354"/>
    <col min="10972" max="10972" width="8.85546875" style="354"/>
    <col min="10973" max="10973" width="8.85546875" style="354"/>
    <col min="10974" max="10974" width="8.85546875" style="354"/>
    <col min="10975" max="10975" width="8.85546875" style="354"/>
    <col min="10976" max="10976" width="8.85546875" style="354"/>
    <col min="10977" max="10977" width="8.85546875" style="354"/>
    <col min="10978" max="10978" width="8.85546875" style="354"/>
    <col min="10979" max="10979" width="8.85546875" style="354"/>
    <col min="10980" max="10980" width="8.85546875" style="354"/>
    <col min="10981" max="10981" width="8.85546875" style="354"/>
    <col min="10982" max="10982" width="8.85546875" style="354"/>
    <col min="10983" max="10983" width="8.85546875" style="354"/>
    <col min="10984" max="10984" width="8.85546875" style="354"/>
    <col min="10985" max="10985" width="8.85546875" style="354"/>
    <col min="10986" max="10986" width="8.85546875" style="354"/>
    <col min="10987" max="10987" width="8.85546875" style="354"/>
    <col min="10988" max="10988" width="8.85546875" style="354"/>
    <col min="10989" max="10989" width="8.85546875" style="354"/>
    <col min="10990" max="10990" width="8.85546875" style="354"/>
    <col min="10991" max="10991" width="8.85546875" style="354"/>
    <col min="10992" max="10992" width="8.85546875" style="354"/>
    <col min="10993" max="10993" width="8.85546875" style="354"/>
    <col min="10994" max="10994" width="8.85546875" style="354"/>
    <col min="10995" max="10995" width="8.85546875" style="354"/>
    <col min="10996" max="10996" width="8.85546875" style="354"/>
    <col min="10997" max="10997" width="8.85546875" style="354"/>
    <col min="10998" max="10998" width="8.85546875" style="354"/>
    <col min="10999" max="10999" width="8.85546875" style="354"/>
    <col min="11000" max="11000" width="8.85546875" style="354"/>
    <col min="11001" max="11001" width="8.85546875" style="354"/>
    <col min="11002" max="11002" width="8.85546875" style="354"/>
    <col min="11003" max="11003" width="8.85546875" style="354"/>
    <col min="11004" max="11004" width="8.85546875" style="354"/>
    <col min="11005" max="11005" width="8.85546875" style="354"/>
    <col min="11006" max="11006" width="8.85546875" style="354"/>
    <col min="11007" max="11007" width="8.85546875" style="354"/>
    <col min="11008" max="11008" width="8.85546875" style="354"/>
    <col min="11009" max="11009" width="8.85546875" style="354"/>
    <col min="11010" max="11010" width="8.85546875" style="354"/>
    <col min="11011" max="11011" width="9.7109375" customWidth="true" style="354"/>
    <col min="11012" max="11012" width="21.85546875" customWidth="true" style="354"/>
    <col min="11013" max="11013" width="13" customWidth="true" style="354"/>
    <col min="11014" max="11014" width="14" customWidth="true" style="354"/>
    <col min="11015" max="11015" width="14" customWidth="true" style="354"/>
    <col min="11016" max="11016" width="14" customWidth="true" style="354"/>
    <col min="11017" max="11017" width="17.140625" customWidth="true" style="354"/>
    <col min="11018" max="11018" width="17.7109375" customWidth="true" style="354"/>
    <col min="11019" max="11019" width="16.28515625" customWidth="true" style="354"/>
    <col min="11020" max="11020" width="14" customWidth="true" style="354"/>
    <col min="11021" max="11021" width="17" customWidth="true" style="354"/>
    <col min="11022" max="11022" width="14.42578125" customWidth="true" style="354"/>
    <col min="11023" max="11023" width="8.85546875" style="354"/>
    <col min="11024" max="11024" width="8.85546875" style="354"/>
    <col min="11025" max="11025" width="8.85546875" style="354"/>
    <col min="11026" max="11026" width="8.85546875" style="354"/>
    <col min="11027" max="11027" width="8.85546875" style="354"/>
    <col min="11028" max="11028" width="8.85546875" style="354"/>
    <col min="11029" max="11029" width="8.85546875" style="354"/>
    <col min="11030" max="11030" width="8.85546875" style="354"/>
    <col min="11031" max="11031" width="8.85546875" style="354"/>
    <col min="11032" max="11032" width="8.85546875" style="354"/>
    <col min="11033" max="11033" width="8.85546875" style="354"/>
    <col min="11034" max="11034" width="8.85546875" style="354"/>
    <col min="11035" max="11035" width="8.85546875" style="354"/>
    <col min="11036" max="11036" width="8.85546875" style="354"/>
    <col min="11037" max="11037" width="8.85546875" style="354"/>
    <col min="11038" max="11038" width="8.85546875" style="354"/>
    <col min="11039" max="11039" width="8.85546875" style="354"/>
    <col min="11040" max="11040" width="8.85546875" style="354"/>
    <col min="11041" max="11041" width="8.85546875" style="354"/>
    <col min="11042" max="11042" width="8.85546875" style="354"/>
    <col min="11043" max="11043" width="8.85546875" style="354"/>
    <col min="11044" max="11044" width="8.85546875" style="354"/>
    <col min="11045" max="11045" width="8.85546875" style="354"/>
    <col min="11046" max="11046" width="8.85546875" style="354"/>
    <col min="11047" max="11047" width="8.85546875" style="354"/>
    <col min="11048" max="11048" width="8.85546875" style="354"/>
    <col min="11049" max="11049" width="8.85546875" style="354"/>
    <col min="11050" max="11050" width="8.85546875" style="354"/>
    <col min="11051" max="11051" width="8.85546875" style="354"/>
    <col min="11052" max="11052" width="8.85546875" style="354"/>
    <col min="11053" max="11053" width="8.85546875" style="354"/>
    <col min="11054" max="11054" width="8.85546875" style="354"/>
    <col min="11055" max="11055" width="8.85546875" style="354"/>
    <col min="11056" max="11056" width="8.85546875" style="354"/>
    <col min="11057" max="11057" width="8.85546875" style="354"/>
    <col min="11058" max="11058" width="8.85546875" style="354"/>
    <col min="11059" max="11059" width="8.85546875" style="354"/>
    <col min="11060" max="11060" width="8.85546875" style="354"/>
    <col min="11061" max="11061" width="8.85546875" style="354"/>
    <col min="11062" max="11062" width="8.85546875" style="354"/>
    <col min="11063" max="11063" width="8.85546875" style="354"/>
    <col min="11064" max="11064" width="8.85546875" style="354"/>
    <col min="11065" max="11065" width="8.85546875" style="354"/>
    <col min="11066" max="11066" width="8.85546875" style="354"/>
    <col min="11067" max="11067" width="8.85546875" style="354"/>
    <col min="11068" max="11068" width="8.85546875" style="354"/>
    <col min="11069" max="11069" width="8.85546875" style="354"/>
    <col min="11070" max="11070" width="8.85546875" style="354"/>
    <col min="11071" max="11071" width="8.85546875" style="354"/>
    <col min="11072" max="11072" width="8.85546875" style="354"/>
    <col min="11073" max="11073" width="8.85546875" style="354"/>
    <col min="11074" max="11074" width="8.85546875" style="354"/>
    <col min="11075" max="11075" width="8.85546875" style="354"/>
    <col min="11076" max="11076" width="8.85546875" style="354"/>
    <col min="11077" max="11077" width="8.85546875" style="354"/>
    <col min="11078" max="11078" width="8.85546875" style="354"/>
    <col min="11079" max="11079" width="8.85546875" style="354"/>
    <col min="11080" max="11080" width="8.85546875" style="354"/>
    <col min="11081" max="11081" width="8.85546875" style="354"/>
    <col min="11082" max="11082" width="8.85546875" style="354"/>
    <col min="11083" max="11083" width="8.85546875" style="354"/>
    <col min="11084" max="11084" width="8.85546875" style="354"/>
    <col min="11085" max="11085" width="8.85546875" style="354"/>
    <col min="11086" max="11086" width="8.85546875" style="354"/>
    <col min="11087" max="11087" width="8.85546875" style="354"/>
    <col min="11088" max="11088" width="8.85546875" style="354"/>
    <col min="11089" max="11089" width="8.85546875" style="354"/>
    <col min="11090" max="11090" width="8.85546875" style="354"/>
    <col min="11091" max="11091" width="8.85546875" style="354"/>
    <col min="11092" max="11092" width="8.85546875" style="354"/>
    <col min="11093" max="11093" width="8.85546875" style="354"/>
    <col min="11094" max="11094" width="8.85546875" style="354"/>
    <col min="11095" max="11095" width="8.85546875" style="354"/>
    <col min="11096" max="11096" width="8.85546875" style="354"/>
    <col min="11097" max="11097" width="8.85546875" style="354"/>
    <col min="11098" max="11098" width="8.85546875" style="354"/>
    <col min="11099" max="11099" width="8.85546875" style="354"/>
    <col min="11100" max="11100" width="8.85546875" style="354"/>
    <col min="11101" max="11101" width="8.85546875" style="354"/>
    <col min="11102" max="11102" width="8.85546875" style="354"/>
    <col min="11103" max="11103" width="8.85546875" style="354"/>
    <col min="11104" max="11104" width="8.85546875" style="354"/>
    <col min="11105" max="11105" width="8.85546875" style="354"/>
    <col min="11106" max="11106" width="8.85546875" style="354"/>
    <col min="11107" max="11107" width="8.85546875" style="354"/>
    <col min="11108" max="11108" width="8.85546875" style="354"/>
    <col min="11109" max="11109" width="8.85546875" style="354"/>
    <col min="11110" max="11110" width="8.85546875" style="354"/>
    <col min="11111" max="11111" width="8.85546875" style="354"/>
    <col min="11112" max="11112" width="8.85546875" style="354"/>
    <col min="11113" max="11113" width="8.85546875" style="354"/>
    <col min="11114" max="11114" width="8.85546875" style="354"/>
    <col min="11115" max="11115" width="8.85546875" style="354"/>
    <col min="11116" max="11116" width="8.85546875" style="354"/>
    <col min="11117" max="11117" width="8.85546875" style="354"/>
    <col min="11118" max="11118" width="8.85546875" style="354"/>
    <col min="11119" max="11119" width="8.85546875" style="354"/>
    <col min="11120" max="11120" width="8.85546875" style="354"/>
    <col min="11121" max="11121" width="8.85546875" style="354"/>
    <col min="11122" max="11122" width="8.85546875" style="354"/>
    <col min="11123" max="11123" width="8.85546875" style="354"/>
    <col min="11124" max="11124" width="8.85546875" style="354"/>
    <col min="11125" max="11125" width="8.85546875" style="354"/>
    <col min="11126" max="11126" width="8.85546875" style="354"/>
    <col min="11127" max="11127" width="8.85546875" style="354"/>
    <col min="11128" max="11128" width="8.85546875" style="354"/>
    <col min="11129" max="11129" width="8.85546875" style="354"/>
    <col min="11130" max="11130" width="8.85546875" style="354"/>
    <col min="11131" max="11131" width="8.85546875" style="354"/>
    <col min="11132" max="11132" width="8.85546875" style="354"/>
    <col min="11133" max="11133" width="8.85546875" style="354"/>
    <col min="11134" max="11134" width="8.85546875" style="354"/>
    <col min="11135" max="11135" width="8.85546875" style="354"/>
    <col min="11136" max="11136" width="8.85546875" style="354"/>
    <col min="11137" max="11137" width="8.85546875" style="354"/>
    <col min="11138" max="11138" width="8.85546875" style="354"/>
    <col min="11139" max="11139" width="8.85546875" style="354"/>
    <col min="11140" max="11140" width="8.85546875" style="354"/>
    <col min="11141" max="11141" width="8.85546875" style="354"/>
    <col min="11142" max="11142" width="8.85546875" style="354"/>
    <col min="11143" max="11143" width="8.85546875" style="354"/>
    <col min="11144" max="11144" width="8.85546875" style="354"/>
    <col min="11145" max="11145" width="8.85546875" style="354"/>
    <col min="11146" max="11146" width="8.85546875" style="354"/>
    <col min="11147" max="11147" width="8.85546875" style="354"/>
    <col min="11148" max="11148" width="8.85546875" style="354"/>
    <col min="11149" max="11149" width="8.85546875" style="354"/>
    <col min="11150" max="11150" width="8.85546875" style="354"/>
    <col min="11151" max="11151" width="8.85546875" style="354"/>
    <col min="11152" max="11152" width="8.85546875" style="354"/>
    <col min="11153" max="11153" width="8.85546875" style="354"/>
    <col min="11154" max="11154" width="8.85546875" style="354"/>
    <col min="11155" max="11155" width="8.85546875" style="354"/>
    <col min="11156" max="11156" width="8.85546875" style="354"/>
    <col min="11157" max="11157" width="8.85546875" style="354"/>
    <col min="11158" max="11158" width="8.85546875" style="354"/>
    <col min="11159" max="11159" width="8.85546875" style="354"/>
    <col min="11160" max="11160" width="8.85546875" style="354"/>
    <col min="11161" max="11161" width="8.85546875" style="354"/>
    <col min="11162" max="11162" width="8.85546875" style="354"/>
    <col min="11163" max="11163" width="8.85546875" style="354"/>
    <col min="11164" max="11164" width="8.85546875" style="354"/>
    <col min="11165" max="11165" width="8.85546875" style="354"/>
    <col min="11166" max="11166" width="8.85546875" style="354"/>
    <col min="11167" max="11167" width="8.85546875" style="354"/>
    <col min="11168" max="11168" width="8.85546875" style="354"/>
    <col min="11169" max="11169" width="8.85546875" style="354"/>
    <col min="11170" max="11170" width="8.85546875" style="354"/>
    <col min="11171" max="11171" width="8.85546875" style="354"/>
    <col min="11172" max="11172" width="8.85546875" style="354"/>
    <col min="11173" max="11173" width="8.85546875" style="354"/>
    <col min="11174" max="11174" width="8.85546875" style="354"/>
    <col min="11175" max="11175" width="8.85546875" style="354"/>
    <col min="11176" max="11176" width="8.85546875" style="354"/>
    <col min="11177" max="11177" width="8.85546875" style="354"/>
    <col min="11178" max="11178" width="8.85546875" style="354"/>
    <col min="11179" max="11179" width="8.85546875" style="354"/>
    <col min="11180" max="11180" width="8.85546875" style="354"/>
    <col min="11181" max="11181" width="8.85546875" style="354"/>
    <col min="11182" max="11182" width="8.85546875" style="354"/>
    <col min="11183" max="11183" width="8.85546875" style="354"/>
    <col min="11184" max="11184" width="8.85546875" style="354"/>
    <col min="11185" max="11185" width="8.85546875" style="354"/>
    <col min="11186" max="11186" width="8.85546875" style="354"/>
    <col min="11187" max="11187" width="8.85546875" style="354"/>
    <col min="11188" max="11188" width="8.85546875" style="354"/>
    <col min="11189" max="11189" width="8.85546875" style="354"/>
    <col min="11190" max="11190" width="8.85546875" style="354"/>
    <col min="11191" max="11191" width="8.85546875" style="354"/>
    <col min="11192" max="11192" width="8.85546875" style="354"/>
    <col min="11193" max="11193" width="8.85546875" style="354"/>
    <col min="11194" max="11194" width="8.85546875" style="354"/>
    <col min="11195" max="11195" width="8.85546875" style="354"/>
    <col min="11196" max="11196" width="8.85546875" style="354"/>
    <col min="11197" max="11197" width="8.85546875" style="354"/>
    <col min="11198" max="11198" width="8.85546875" style="354"/>
    <col min="11199" max="11199" width="8.85546875" style="354"/>
    <col min="11200" max="11200" width="8.85546875" style="354"/>
    <col min="11201" max="11201" width="8.85546875" style="354"/>
    <col min="11202" max="11202" width="8.85546875" style="354"/>
    <col min="11203" max="11203" width="8.85546875" style="354"/>
    <col min="11204" max="11204" width="8.85546875" style="354"/>
    <col min="11205" max="11205" width="8.85546875" style="354"/>
    <col min="11206" max="11206" width="8.85546875" style="354"/>
    <col min="11207" max="11207" width="8.85546875" style="354"/>
    <col min="11208" max="11208" width="8.85546875" style="354"/>
    <col min="11209" max="11209" width="8.85546875" style="354"/>
    <col min="11210" max="11210" width="8.85546875" style="354"/>
    <col min="11211" max="11211" width="8.85546875" style="354"/>
    <col min="11212" max="11212" width="8.85546875" style="354"/>
    <col min="11213" max="11213" width="8.85546875" style="354"/>
    <col min="11214" max="11214" width="8.85546875" style="354"/>
    <col min="11215" max="11215" width="8.85546875" style="354"/>
    <col min="11216" max="11216" width="8.85546875" style="354"/>
    <col min="11217" max="11217" width="8.85546875" style="354"/>
    <col min="11218" max="11218" width="8.85546875" style="354"/>
    <col min="11219" max="11219" width="8.85546875" style="354"/>
    <col min="11220" max="11220" width="8.85546875" style="354"/>
    <col min="11221" max="11221" width="8.85546875" style="354"/>
    <col min="11222" max="11222" width="8.85546875" style="354"/>
    <col min="11223" max="11223" width="8.85546875" style="354"/>
    <col min="11224" max="11224" width="8.85546875" style="354"/>
    <col min="11225" max="11225" width="8.85546875" style="354"/>
    <col min="11226" max="11226" width="8.85546875" style="354"/>
    <col min="11227" max="11227" width="8.85546875" style="354"/>
    <col min="11228" max="11228" width="8.85546875" style="354"/>
    <col min="11229" max="11229" width="8.85546875" style="354"/>
    <col min="11230" max="11230" width="8.85546875" style="354"/>
    <col min="11231" max="11231" width="8.85546875" style="354"/>
    <col min="11232" max="11232" width="8.85546875" style="354"/>
    <col min="11233" max="11233" width="8.85546875" style="354"/>
    <col min="11234" max="11234" width="8.85546875" style="354"/>
    <col min="11235" max="11235" width="8.85546875" style="354"/>
    <col min="11236" max="11236" width="8.85546875" style="354"/>
    <col min="11237" max="11237" width="8.85546875" style="354"/>
    <col min="11238" max="11238" width="8.85546875" style="354"/>
    <col min="11239" max="11239" width="8.85546875" style="354"/>
    <col min="11240" max="11240" width="8.85546875" style="354"/>
    <col min="11241" max="11241" width="8.85546875" style="354"/>
    <col min="11242" max="11242" width="8.85546875" style="354"/>
    <col min="11243" max="11243" width="8.85546875" style="354"/>
    <col min="11244" max="11244" width="8.85546875" style="354"/>
    <col min="11245" max="11245" width="8.85546875" style="354"/>
    <col min="11246" max="11246" width="8.85546875" style="354"/>
    <col min="11247" max="11247" width="8.85546875" style="354"/>
    <col min="11248" max="11248" width="8.85546875" style="354"/>
    <col min="11249" max="11249" width="8.85546875" style="354"/>
    <col min="11250" max="11250" width="8.85546875" style="354"/>
    <col min="11251" max="11251" width="8.85546875" style="354"/>
    <col min="11252" max="11252" width="8.85546875" style="354"/>
    <col min="11253" max="11253" width="8.85546875" style="354"/>
    <col min="11254" max="11254" width="8.85546875" style="354"/>
    <col min="11255" max="11255" width="8.85546875" style="354"/>
    <col min="11256" max="11256" width="8.85546875" style="354"/>
    <col min="11257" max="11257" width="8.85546875" style="354"/>
    <col min="11258" max="11258" width="8.85546875" style="354"/>
    <col min="11259" max="11259" width="8.85546875" style="354"/>
    <col min="11260" max="11260" width="8.85546875" style="354"/>
    <col min="11261" max="11261" width="8.85546875" style="354"/>
    <col min="11262" max="11262" width="8.85546875" style="354"/>
    <col min="11263" max="11263" width="8.85546875" style="354"/>
    <col min="11264" max="11264" width="8.85546875" style="354"/>
    <col min="11265" max="11265" width="8.85546875" style="354"/>
    <col min="11266" max="11266" width="8.85546875" style="354"/>
    <col min="11267" max="11267" width="9.7109375" customWidth="true" style="354"/>
    <col min="11268" max="11268" width="21.85546875" customWidth="true" style="354"/>
    <col min="11269" max="11269" width="13" customWidth="true" style="354"/>
    <col min="11270" max="11270" width="14" customWidth="true" style="354"/>
    <col min="11271" max="11271" width="14" customWidth="true" style="354"/>
    <col min="11272" max="11272" width="14" customWidth="true" style="354"/>
    <col min="11273" max="11273" width="17.140625" customWidth="true" style="354"/>
    <col min="11274" max="11274" width="17.7109375" customWidth="true" style="354"/>
    <col min="11275" max="11275" width="16.28515625" customWidth="true" style="354"/>
    <col min="11276" max="11276" width="14" customWidth="true" style="354"/>
    <col min="11277" max="11277" width="17" customWidth="true" style="354"/>
    <col min="11278" max="11278" width="14.42578125" customWidth="true" style="354"/>
    <col min="11279" max="11279" width="8.85546875" style="354"/>
    <col min="11280" max="11280" width="8.85546875" style="354"/>
    <col min="11281" max="11281" width="8.85546875" style="354"/>
    <col min="11282" max="11282" width="8.85546875" style="354"/>
    <col min="11283" max="11283" width="8.85546875" style="354"/>
    <col min="11284" max="11284" width="8.85546875" style="354"/>
    <col min="11285" max="11285" width="8.85546875" style="354"/>
    <col min="11286" max="11286" width="8.85546875" style="354"/>
    <col min="11287" max="11287" width="8.85546875" style="354"/>
    <col min="11288" max="11288" width="8.85546875" style="354"/>
    <col min="11289" max="11289" width="8.85546875" style="354"/>
    <col min="11290" max="11290" width="8.85546875" style="354"/>
    <col min="11291" max="11291" width="8.85546875" style="354"/>
    <col min="11292" max="11292" width="8.85546875" style="354"/>
    <col min="11293" max="11293" width="8.85546875" style="354"/>
    <col min="11294" max="11294" width="8.85546875" style="354"/>
    <col min="11295" max="11295" width="8.85546875" style="354"/>
    <col min="11296" max="11296" width="8.85546875" style="354"/>
    <col min="11297" max="11297" width="8.85546875" style="354"/>
    <col min="11298" max="11298" width="8.85546875" style="354"/>
    <col min="11299" max="11299" width="8.85546875" style="354"/>
    <col min="11300" max="11300" width="8.85546875" style="354"/>
    <col min="11301" max="11301" width="8.85546875" style="354"/>
    <col min="11302" max="11302" width="8.85546875" style="354"/>
    <col min="11303" max="11303" width="8.85546875" style="354"/>
    <col min="11304" max="11304" width="8.85546875" style="354"/>
    <col min="11305" max="11305" width="8.85546875" style="354"/>
    <col min="11306" max="11306" width="8.85546875" style="354"/>
    <col min="11307" max="11307" width="8.85546875" style="354"/>
    <col min="11308" max="11308" width="8.85546875" style="354"/>
    <col min="11309" max="11309" width="8.85546875" style="354"/>
    <col min="11310" max="11310" width="8.85546875" style="354"/>
    <col min="11311" max="11311" width="8.85546875" style="354"/>
    <col min="11312" max="11312" width="8.85546875" style="354"/>
    <col min="11313" max="11313" width="8.85546875" style="354"/>
    <col min="11314" max="11314" width="8.85546875" style="354"/>
    <col min="11315" max="11315" width="8.85546875" style="354"/>
    <col min="11316" max="11316" width="8.85546875" style="354"/>
    <col min="11317" max="11317" width="8.85546875" style="354"/>
    <col min="11318" max="11318" width="8.85546875" style="354"/>
    <col min="11319" max="11319" width="8.85546875" style="354"/>
    <col min="11320" max="11320" width="8.85546875" style="354"/>
    <col min="11321" max="11321" width="8.85546875" style="354"/>
    <col min="11322" max="11322" width="8.85546875" style="354"/>
    <col min="11323" max="11323" width="8.85546875" style="354"/>
    <col min="11324" max="11324" width="8.85546875" style="354"/>
    <col min="11325" max="11325" width="8.85546875" style="354"/>
    <col min="11326" max="11326" width="8.85546875" style="354"/>
    <col min="11327" max="11327" width="8.85546875" style="354"/>
    <col min="11328" max="11328" width="8.85546875" style="354"/>
    <col min="11329" max="11329" width="8.85546875" style="354"/>
    <col min="11330" max="11330" width="8.85546875" style="354"/>
    <col min="11331" max="11331" width="8.85546875" style="354"/>
    <col min="11332" max="11332" width="8.85546875" style="354"/>
    <col min="11333" max="11333" width="8.85546875" style="354"/>
    <col min="11334" max="11334" width="8.85546875" style="354"/>
    <col min="11335" max="11335" width="8.85546875" style="354"/>
    <col min="11336" max="11336" width="8.85546875" style="354"/>
    <col min="11337" max="11337" width="8.85546875" style="354"/>
    <col min="11338" max="11338" width="8.85546875" style="354"/>
    <col min="11339" max="11339" width="8.85546875" style="354"/>
    <col min="11340" max="11340" width="8.85546875" style="354"/>
    <col min="11341" max="11341" width="8.85546875" style="354"/>
    <col min="11342" max="11342" width="8.85546875" style="354"/>
    <col min="11343" max="11343" width="8.85546875" style="354"/>
    <col min="11344" max="11344" width="8.85546875" style="354"/>
    <col min="11345" max="11345" width="8.85546875" style="354"/>
    <col min="11346" max="11346" width="8.85546875" style="354"/>
    <col min="11347" max="11347" width="8.85546875" style="354"/>
    <col min="11348" max="11348" width="8.85546875" style="354"/>
    <col min="11349" max="11349" width="8.85546875" style="354"/>
    <col min="11350" max="11350" width="8.85546875" style="354"/>
    <col min="11351" max="11351" width="8.85546875" style="354"/>
    <col min="11352" max="11352" width="8.85546875" style="354"/>
    <col min="11353" max="11353" width="8.85546875" style="354"/>
    <col min="11354" max="11354" width="8.85546875" style="354"/>
    <col min="11355" max="11355" width="8.85546875" style="354"/>
    <col min="11356" max="11356" width="8.85546875" style="354"/>
    <col min="11357" max="11357" width="8.85546875" style="354"/>
    <col min="11358" max="11358" width="8.85546875" style="354"/>
    <col min="11359" max="11359" width="8.85546875" style="354"/>
    <col min="11360" max="11360" width="8.85546875" style="354"/>
    <col min="11361" max="11361" width="8.85546875" style="354"/>
    <col min="11362" max="11362" width="8.85546875" style="354"/>
    <col min="11363" max="11363" width="8.85546875" style="354"/>
    <col min="11364" max="11364" width="8.85546875" style="354"/>
    <col min="11365" max="11365" width="8.85546875" style="354"/>
    <col min="11366" max="11366" width="8.85546875" style="354"/>
    <col min="11367" max="11367" width="8.85546875" style="354"/>
    <col min="11368" max="11368" width="8.85546875" style="354"/>
    <col min="11369" max="11369" width="8.85546875" style="354"/>
    <col min="11370" max="11370" width="8.85546875" style="354"/>
    <col min="11371" max="11371" width="8.85546875" style="354"/>
    <col min="11372" max="11372" width="8.85546875" style="354"/>
    <col min="11373" max="11373" width="8.85546875" style="354"/>
    <col min="11374" max="11374" width="8.85546875" style="354"/>
    <col min="11375" max="11375" width="8.85546875" style="354"/>
    <col min="11376" max="11376" width="8.85546875" style="354"/>
    <col min="11377" max="11377" width="8.85546875" style="354"/>
    <col min="11378" max="11378" width="8.85546875" style="354"/>
    <col min="11379" max="11379" width="8.85546875" style="354"/>
    <col min="11380" max="11380" width="8.85546875" style="354"/>
    <col min="11381" max="11381" width="8.85546875" style="354"/>
    <col min="11382" max="11382" width="8.85546875" style="354"/>
    <col min="11383" max="11383" width="8.85546875" style="354"/>
    <col min="11384" max="11384" width="8.85546875" style="354"/>
    <col min="11385" max="11385" width="8.85546875" style="354"/>
    <col min="11386" max="11386" width="8.85546875" style="354"/>
    <col min="11387" max="11387" width="8.85546875" style="354"/>
    <col min="11388" max="11388" width="8.85546875" style="354"/>
    <col min="11389" max="11389" width="8.85546875" style="354"/>
    <col min="11390" max="11390" width="8.85546875" style="354"/>
    <col min="11391" max="11391" width="8.85546875" style="354"/>
    <col min="11392" max="11392" width="8.85546875" style="354"/>
    <col min="11393" max="11393" width="8.85546875" style="354"/>
    <col min="11394" max="11394" width="8.85546875" style="354"/>
    <col min="11395" max="11395" width="8.85546875" style="354"/>
    <col min="11396" max="11396" width="8.85546875" style="354"/>
    <col min="11397" max="11397" width="8.85546875" style="354"/>
    <col min="11398" max="11398" width="8.85546875" style="354"/>
    <col min="11399" max="11399" width="8.85546875" style="354"/>
    <col min="11400" max="11400" width="8.85546875" style="354"/>
    <col min="11401" max="11401" width="8.85546875" style="354"/>
    <col min="11402" max="11402" width="8.85546875" style="354"/>
    <col min="11403" max="11403" width="8.85546875" style="354"/>
    <col min="11404" max="11404" width="8.85546875" style="354"/>
    <col min="11405" max="11405" width="8.85546875" style="354"/>
    <col min="11406" max="11406" width="8.85546875" style="354"/>
    <col min="11407" max="11407" width="8.85546875" style="354"/>
    <col min="11408" max="11408" width="8.85546875" style="354"/>
    <col min="11409" max="11409" width="8.85546875" style="354"/>
    <col min="11410" max="11410" width="8.85546875" style="354"/>
    <col min="11411" max="11411" width="8.85546875" style="354"/>
    <col min="11412" max="11412" width="8.85546875" style="354"/>
    <col min="11413" max="11413" width="8.85546875" style="354"/>
    <col min="11414" max="11414" width="8.85546875" style="354"/>
    <col min="11415" max="11415" width="8.85546875" style="354"/>
    <col min="11416" max="11416" width="8.85546875" style="354"/>
    <col min="11417" max="11417" width="8.85546875" style="354"/>
    <col min="11418" max="11418" width="8.85546875" style="354"/>
    <col min="11419" max="11419" width="8.85546875" style="354"/>
    <col min="11420" max="11420" width="8.85546875" style="354"/>
    <col min="11421" max="11421" width="8.85546875" style="354"/>
    <col min="11422" max="11422" width="8.85546875" style="354"/>
    <col min="11423" max="11423" width="8.85546875" style="354"/>
    <col min="11424" max="11424" width="8.85546875" style="354"/>
    <col min="11425" max="11425" width="8.85546875" style="354"/>
    <col min="11426" max="11426" width="8.85546875" style="354"/>
    <col min="11427" max="11427" width="8.85546875" style="354"/>
    <col min="11428" max="11428" width="8.85546875" style="354"/>
    <col min="11429" max="11429" width="8.85546875" style="354"/>
    <col min="11430" max="11430" width="8.85546875" style="354"/>
    <col min="11431" max="11431" width="8.85546875" style="354"/>
    <col min="11432" max="11432" width="8.85546875" style="354"/>
    <col min="11433" max="11433" width="8.85546875" style="354"/>
    <col min="11434" max="11434" width="8.85546875" style="354"/>
    <col min="11435" max="11435" width="8.85546875" style="354"/>
    <col min="11436" max="11436" width="8.85546875" style="354"/>
    <col min="11437" max="11437" width="8.85546875" style="354"/>
    <col min="11438" max="11438" width="8.85546875" style="354"/>
    <col min="11439" max="11439" width="8.85546875" style="354"/>
    <col min="11440" max="11440" width="8.85546875" style="354"/>
    <col min="11441" max="11441" width="8.85546875" style="354"/>
    <col min="11442" max="11442" width="8.85546875" style="354"/>
    <col min="11443" max="11443" width="8.85546875" style="354"/>
    <col min="11444" max="11444" width="8.85546875" style="354"/>
    <col min="11445" max="11445" width="8.85546875" style="354"/>
    <col min="11446" max="11446" width="8.85546875" style="354"/>
    <col min="11447" max="11447" width="8.85546875" style="354"/>
    <col min="11448" max="11448" width="8.85546875" style="354"/>
    <col min="11449" max="11449" width="8.85546875" style="354"/>
    <col min="11450" max="11450" width="8.85546875" style="354"/>
    <col min="11451" max="11451" width="8.85546875" style="354"/>
    <col min="11452" max="11452" width="8.85546875" style="354"/>
    <col min="11453" max="11453" width="8.85546875" style="354"/>
    <col min="11454" max="11454" width="8.85546875" style="354"/>
    <col min="11455" max="11455" width="8.85546875" style="354"/>
    <col min="11456" max="11456" width="8.85546875" style="354"/>
    <col min="11457" max="11457" width="8.85546875" style="354"/>
    <col min="11458" max="11458" width="8.85546875" style="354"/>
    <col min="11459" max="11459" width="8.85546875" style="354"/>
    <col min="11460" max="11460" width="8.85546875" style="354"/>
    <col min="11461" max="11461" width="8.85546875" style="354"/>
    <col min="11462" max="11462" width="8.85546875" style="354"/>
    <col min="11463" max="11463" width="8.85546875" style="354"/>
    <col min="11464" max="11464" width="8.85546875" style="354"/>
    <col min="11465" max="11465" width="8.85546875" style="354"/>
    <col min="11466" max="11466" width="8.85546875" style="354"/>
    <col min="11467" max="11467" width="8.85546875" style="354"/>
    <col min="11468" max="11468" width="8.85546875" style="354"/>
    <col min="11469" max="11469" width="8.85546875" style="354"/>
    <col min="11470" max="11470" width="8.85546875" style="354"/>
    <col min="11471" max="11471" width="8.85546875" style="354"/>
    <col min="11472" max="11472" width="8.85546875" style="354"/>
    <col min="11473" max="11473" width="8.85546875" style="354"/>
    <col min="11474" max="11474" width="8.85546875" style="354"/>
    <col min="11475" max="11475" width="8.85546875" style="354"/>
    <col min="11476" max="11476" width="8.85546875" style="354"/>
    <col min="11477" max="11477" width="8.85546875" style="354"/>
    <col min="11478" max="11478" width="8.85546875" style="354"/>
    <col min="11479" max="11479" width="8.85546875" style="354"/>
    <col min="11480" max="11480" width="8.85546875" style="354"/>
    <col min="11481" max="11481" width="8.85546875" style="354"/>
    <col min="11482" max="11482" width="8.85546875" style="354"/>
    <col min="11483" max="11483" width="8.85546875" style="354"/>
    <col min="11484" max="11484" width="8.85546875" style="354"/>
    <col min="11485" max="11485" width="8.85546875" style="354"/>
    <col min="11486" max="11486" width="8.85546875" style="354"/>
    <col min="11487" max="11487" width="8.85546875" style="354"/>
    <col min="11488" max="11488" width="8.85546875" style="354"/>
    <col min="11489" max="11489" width="8.85546875" style="354"/>
    <col min="11490" max="11490" width="8.85546875" style="354"/>
    <col min="11491" max="11491" width="8.85546875" style="354"/>
    <col min="11492" max="11492" width="8.85546875" style="354"/>
    <col min="11493" max="11493" width="8.85546875" style="354"/>
    <col min="11494" max="11494" width="8.85546875" style="354"/>
    <col min="11495" max="11495" width="8.85546875" style="354"/>
    <col min="11496" max="11496" width="8.85546875" style="354"/>
    <col min="11497" max="11497" width="8.85546875" style="354"/>
    <col min="11498" max="11498" width="8.85546875" style="354"/>
    <col min="11499" max="11499" width="8.85546875" style="354"/>
    <col min="11500" max="11500" width="8.85546875" style="354"/>
    <col min="11501" max="11501" width="8.85546875" style="354"/>
    <col min="11502" max="11502" width="8.85546875" style="354"/>
    <col min="11503" max="11503" width="8.85546875" style="354"/>
    <col min="11504" max="11504" width="8.85546875" style="354"/>
    <col min="11505" max="11505" width="8.85546875" style="354"/>
    <col min="11506" max="11506" width="8.85546875" style="354"/>
    <col min="11507" max="11507" width="8.85546875" style="354"/>
    <col min="11508" max="11508" width="8.85546875" style="354"/>
    <col min="11509" max="11509" width="8.85546875" style="354"/>
    <col min="11510" max="11510" width="8.85546875" style="354"/>
    <col min="11511" max="11511" width="8.85546875" style="354"/>
    <col min="11512" max="11512" width="8.85546875" style="354"/>
    <col min="11513" max="11513" width="8.85546875" style="354"/>
    <col min="11514" max="11514" width="8.85546875" style="354"/>
    <col min="11515" max="11515" width="8.85546875" style="354"/>
    <col min="11516" max="11516" width="8.85546875" style="354"/>
    <col min="11517" max="11517" width="8.85546875" style="354"/>
    <col min="11518" max="11518" width="8.85546875" style="354"/>
    <col min="11519" max="11519" width="8.85546875" style="354"/>
    <col min="11520" max="11520" width="8.85546875" style="354"/>
    <col min="11521" max="11521" width="8.85546875" style="354"/>
    <col min="11522" max="11522" width="8.85546875" style="354"/>
    <col min="11523" max="11523" width="9.7109375" customWidth="true" style="354"/>
    <col min="11524" max="11524" width="21.85546875" customWidth="true" style="354"/>
    <col min="11525" max="11525" width="13" customWidth="true" style="354"/>
    <col min="11526" max="11526" width="14" customWidth="true" style="354"/>
    <col min="11527" max="11527" width="14" customWidth="true" style="354"/>
    <col min="11528" max="11528" width="14" customWidth="true" style="354"/>
    <col min="11529" max="11529" width="17.140625" customWidth="true" style="354"/>
    <col min="11530" max="11530" width="17.7109375" customWidth="true" style="354"/>
    <col min="11531" max="11531" width="16.28515625" customWidth="true" style="354"/>
    <col min="11532" max="11532" width="14" customWidth="true" style="354"/>
    <col min="11533" max="11533" width="17" customWidth="true" style="354"/>
    <col min="11534" max="11534" width="14.42578125" customWidth="true" style="354"/>
    <col min="11535" max="11535" width="8.85546875" style="354"/>
    <col min="11536" max="11536" width="8.85546875" style="354"/>
    <col min="11537" max="11537" width="8.85546875" style="354"/>
    <col min="11538" max="11538" width="8.85546875" style="354"/>
    <col min="11539" max="11539" width="8.85546875" style="354"/>
    <col min="11540" max="11540" width="8.85546875" style="354"/>
    <col min="11541" max="11541" width="8.85546875" style="354"/>
    <col min="11542" max="11542" width="8.85546875" style="354"/>
    <col min="11543" max="11543" width="8.85546875" style="354"/>
    <col min="11544" max="11544" width="8.85546875" style="354"/>
    <col min="11545" max="11545" width="8.85546875" style="354"/>
    <col min="11546" max="11546" width="8.85546875" style="354"/>
    <col min="11547" max="11547" width="8.85546875" style="354"/>
    <col min="11548" max="11548" width="8.85546875" style="354"/>
    <col min="11549" max="11549" width="8.85546875" style="354"/>
    <col min="11550" max="11550" width="8.85546875" style="354"/>
    <col min="11551" max="11551" width="8.85546875" style="354"/>
    <col min="11552" max="11552" width="8.85546875" style="354"/>
    <col min="11553" max="11553" width="8.85546875" style="354"/>
    <col min="11554" max="11554" width="8.85546875" style="354"/>
    <col min="11555" max="11555" width="8.85546875" style="354"/>
    <col min="11556" max="11556" width="8.85546875" style="354"/>
    <col min="11557" max="11557" width="8.85546875" style="354"/>
    <col min="11558" max="11558" width="8.85546875" style="354"/>
    <col min="11559" max="11559" width="8.85546875" style="354"/>
    <col min="11560" max="11560" width="8.85546875" style="354"/>
    <col min="11561" max="11561" width="8.85546875" style="354"/>
    <col min="11562" max="11562" width="8.85546875" style="354"/>
    <col min="11563" max="11563" width="8.85546875" style="354"/>
    <col min="11564" max="11564" width="8.85546875" style="354"/>
    <col min="11565" max="11565" width="8.85546875" style="354"/>
    <col min="11566" max="11566" width="8.85546875" style="354"/>
    <col min="11567" max="11567" width="8.85546875" style="354"/>
    <col min="11568" max="11568" width="8.85546875" style="354"/>
    <col min="11569" max="11569" width="8.85546875" style="354"/>
    <col min="11570" max="11570" width="8.85546875" style="354"/>
    <col min="11571" max="11571" width="8.85546875" style="354"/>
    <col min="11572" max="11572" width="8.85546875" style="354"/>
    <col min="11573" max="11573" width="8.85546875" style="354"/>
    <col min="11574" max="11574" width="8.85546875" style="354"/>
    <col min="11575" max="11575" width="8.85546875" style="354"/>
    <col min="11576" max="11576" width="8.85546875" style="354"/>
    <col min="11577" max="11577" width="8.85546875" style="354"/>
    <col min="11578" max="11578" width="8.85546875" style="354"/>
    <col min="11579" max="11579" width="8.85546875" style="354"/>
    <col min="11580" max="11580" width="8.85546875" style="354"/>
    <col min="11581" max="11581" width="8.85546875" style="354"/>
    <col min="11582" max="11582" width="8.85546875" style="354"/>
    <col min="11583" max="11583" width="8.85546875" style="354"/>
    <col min="11584" max="11584" width="8.85546875" style="354"/>
    <col min="11585" max="11585" width="8.85546875" style="354"/>
    <col min="11586" max="11586" width="8.85546875" style="354"/>
    <col min="11587" max="11587" width="8.85546875" style="354"/>
    <col min="11588" max="11588" width="8.85546875" style="354"/>
    <col min="11589" max="11589" width="8.85546875" style="354"/>
    <col min="11590" max="11590" width="8.85546875" style="354"/>
    <col min="11591" max="11591" width="8.85546875" style="354"/>
    <col min="11592" max="11592" width="8.85546875" style="354"/>
    <col min="11593" max="11593" width="8.85546875" style="354"/>
    <col min="11594" max="11594" width="8.85546875" style="354"/>
    <col min="11595" max="11595" width="8.85546875" style="354"/>
    <col min="11596" max="11596" width="8.85546875" style="354"/>
    <col min="11597" max="11597" width="8.85546875" style="354"/>
    <col min="11598" max="11598" width="8.85546875" style="354"/>
    <col min="11599" max="11599" width="8.85546875" style="354"/>
    <col min="11600" max="11600" width="8.85546875" style="354"/>
    <col min="11601" max="11601" width="8.85546875" style="354"/>
    <col min="11602" max="11602" width="8.85546875" style="354"/>
    <col min="11603" max="11603" width="8.85546875" style="354"/>
    <col min="11604" max="11604" width="8.85546875" style="354"/>
    <col min="11605" max="11605" width="8.85546875" style="354"/>
    <col min="11606" max="11606" width="8.85546875" style="354"/>
    <col min="11607" max="11607" width="8.85546875" style="354"/>
    <col min="11608" max="11608" width="8.85546875" style="354"/>
    <col min="11609" max="11609" width="8.85546875" style="354"/>
    <col min="11610" max="11610" width="8.85546875" style="354"/>
    <col min="11611" max="11611" width="8.85546875" style="354"/>
    <col min="11612" max="11612" width="8.85546875" style="354"/>
    <col min="11613" max="11613" width="8.85546875" style="354"/>
    <col min="11614" max="11614" width="8.85546875" style="354"/>
    <col min="11615" max="11615" width="8.85546875" style="354"/>
    <col min="11616" max="11616" width="8.85546875" style="354"/>
    <col min="11617" max="11617" width="8.85546875" style="354"/>
    <col min="11618" max="11618" width="8.85546875" style="354"/>
    <col min="11619" max="11619" width="8.85546875" style="354"/>
    <col min="11620" max="11620" width="8.85546875" style="354"/>
    <col min="11621" max="11621" width="8.85546875" style="354"/>
    <col min="11622" max="11622" width="8.85546875" style="354"/>
    <col min="11623" max="11623" width="8.85546875" style="354"/>
    <col min="11624" max="11624" width="8.85546875" style="354"/>
    <col min="11625" max="11625" width="8.85546875" style="354"/>
    <col min="11626" max="11626" width="8.85546875" style="354"/>
    <col min="11627" max="11627" width="8.85546875" style="354"/>
    <col min="11628" max="11628" width="8.85546875" style="354"/>
    <col min="11629" max="11629" width="8.85546875" style="354"/>
    <col min="11630" max="11630" width="8.85546875" style="354"/>
    <col min="11631" max="11631" width="8.85546875" style="354"/>
    <col min="11632" max="11632" width="8.85546875" style="354"/>
    <col min="11633" max="11633" width="8.85546875" style="354"/>
    <col min="11634" max="11634" width="8.85546875" style="354"/>
    <col min="11635" max="11635" width="8.85546875" style="354"/>
    <col min="11636" max="11636" width="8.85546875" style="354"/>
    <col min="11637" max="11637" width="8.85546875" style="354"/>
    <col min="11638" max="11638" width="8.85546875" style="354"/>
    <col min="11639" max="11639" width="8.85546875" style="354"/>
    <col min="11640" max="11640" width="8.85546875" style="354"/>
    <col min="11641" max="11641" width="8.85546875" style="354"/>
    <col min="11642" max="11642" width="8.85546875" style="354"/>
    <col min="11643" max="11643" width="8.85546875" style="354"/>
    <col min="11644" max="11644" width="8.85546875" style="354"/>
    <col min="11645" max="11645" width="8.85546875" style="354"/>
    <col min="11646" max="11646" width="8.85546875" style="354"/>
    <col min="11647" max="11647" width="8.85546875" style="354"/>
    <col min="11648" max="11648" width="8.85546875" style="354"/>
    <col min="11649" max="11649" width="8.85546875" style="354"/>
    <col min="11650" max="11650" width="8.85546875" style="354"/>
    <col min="11651" max="11651" width="8.85546875" style="354"/>
    <col min="11652" max="11652" width="8.85546875" style="354"/>
    <col min="11653" max="11653" width="8.85546875" style="354"/>
    <col min="11654" max="11654" width="8.85546875" style="354"/>
    <col min="11655" max="11655" width="8.85546875" style="354"/>
    <col min="11656" max="11656" width="8.85546875" style="354"/>
    <col min="11657" max="11657" width="8.85546875" style="354"/>
    <col min="11658" max="11658" width="8.85546875" style="354"/>
    <col min="11659" max="11659" width="8.85546875" style="354"/>
    <col min="11660" max="11660" width="8.85546875" style="354"/>
    <col min="11661" max="11661" width="8.85546875" style="354"/>
    <col min="11662" max="11662" width="8.85546875" style="354"/>
    <col min="11663" max="11663" width="8.85546875" style="354"/>
    <col min="11664" max="11664" width="8.85546875" style="354"/>
    <col min="11665" max="11665" width="8.85546875" style="354"/>
    <col min="11666" max="11666" width="8.85546875" style="354"/>
    <col min="11667" max="11667" width="8.85546875" style="354"/>
    <col min="11668" max="11668" width="8.85546875" style="354"/>
    <col min="11669" max="11669" width="8.85546875" style="354"/>
    <col min="11670" max="11670" width="8.85546875" style="354"/>
    <col min="11671" max="11671" width="8.85546875" style="354"/>
    <col min="11672" max="11672" width="8.85546875" style="354"/>
    <col min="11673" max="11673" width="8.85546875" style="354"/>
    <col min="11674" max="11674" width="8.85546875" style="354"/>
    <col min="11675" max="11675" width="8.85546875" style="354"/>
    <col min="11676" max="11676" width="8.85546875" style="354"/>
    <col min="11677" max="11677" width="8.85546875" style="354"/>
    <col min="11678" max="11678" width="8.85546875" style="354"/>
    <col min="11679" max="11679" width="8.85546875" style="354"/>
    <col min="11680" max="11680" width="8.85546875" style="354"/>
    <col min="11681" max="11681" width="8.85546875" style="354"/>
    <col min="11682" max="11682" width="8.85546875" style="354"/>
    <col min="11683" max="11683" width="8.85546875" style="354"/>
    <col min="11684" max="11684" width="8.85546875" style="354"/>
    <col min="11685" max="11685" width="8.85546875" style="354"/>
    <col min="11686" max="11686" width="8.85546875" style="354"/>
    <col min="11687" max="11687" width="8.85546875" style="354"/>
    <col min="11688" max="11688" width="8.85546875" style="354"/>
    <col min="11689" max="11689" width="8.85546875" style="354"/>
    <col min="11690" max="11690" width="8.85546875" style="354"/>
    <col min="11691" max="11691" width="8.85546875" style="354"/>
    <col min="11692" max="11692" width="8.85546875" style="354"/>
    <col min="11693" max="11693" width="8.85546875" style="354"/>
    <col min="11694" max="11694" width="8.85546875" style="354"/>
    <col min="11695" max="11695" width="8.85546875" style="354"/>
    <col min="11696" max="11696" width="8.85546875" style="354"/>
    <col min="11697" max="11697" width="8.85546875" style="354"/>
    <col min="11698" max="11698" width="8.85546875" style="354"/>
    <col min="11699" max="11699" width="8.85546875" style="354"/>
    <col min="11700" max="11700" width="8.85546875" style="354"/>
    <col min="11701" max="11701" width="8.85546875" style="354"/>
    <col min="11702" max="11702" width="8.85546875" style="354"/>
    <col min="11703" max="11703" width="8.85546875" style="354"/>
    <col min="11704" max="11704" width="8.85546875" style="354"/>
    <col min="11705" max="11705" width="8.85546875" style="354"/>
    <col min="11706" max="11706" width="8.85546875" style="354"/>
    <col min="11707" max="11707" width="8.85546875" style="354"/>
    <col min="11708" max="11708" width="8.85546875" style="354"/>
    <col min="11709" max="11709" width="8.85546875" style="354"/>
    <col min="11710" max="11710" width="8.85546875" style="354"/>
    <col min="11711" max="11711" width="8.85546875" style="354"/>
    <col min="11712" max="11712" width="8.85546875" style="354"/>
    <col min="11713" max="11713" width="8.85546875" style="354"/>
    <col min="11714" max="11714" width="8.85546875" style="354"/>
    <col min="11715" max="11715" width="8.85546875" style="354"/>
    <col min="11716" max="11716" width="8.85546875" style="354"/>
    <col min="11717" max="11717" width="8.85546875" style="354"/>
    <col min="11718" max="11718" width="8.85546875" style="354"/>
    <col min="11719" max="11719" width="8.85546875" style="354"/>
    <col min="11720" max="11720" width="8.85546875" style="354"/>
    <col min="11721" max="11721" width="8.85546875" style="354"/>
    <col min="11722" max="11722" width="8.85546875" style="354"/>
    <col min="11723" max="11723" width="8.85546875" style="354"/>
    <col min="11724" max="11724" width="8.85546875" style="354"/>
    <col min="11725" max="11725" width="8.85546875" style="354"/>
    <col min="11726" max="11726" width="8.85546875" style="354"/>
    <col min="11727" max="11727" width="8.85546875" style="354"/>
    <col min="11728" max="11728" width="8.85546875" style="354"/>
    <col min="11729" max="11729" width="8.85546875" style="354"/>
    <col min="11730" max="11730" width="8.85546875" style="354"/>
    <col min="11731" max="11731" width="8.85546875" style="354"/>
    <col min="11732" max="11732" width="8.85546875" style="354"/>
    <col min="11733" max="11733" width="8.85546875" style="354"/>
    <col min="11734" max="11734" width="8.85546875" style="354"/>
    <col min="11735" max="11735" width="8.85546875" style="354"/>
    <col min="11736" max="11736" width="8.85546875" style="354"/>
    <col min="11737" max="11737" width="8.85546875" style="354"/>
    <col min="11738" max="11738" width="8.85546875" style="354"/>
    <col min="11739" max="11739" width="8.85546875" style="354"/>
    <col min="11740" max="11740" width="8.85546875" style="354"/>
    <col min="11741" max="11741" width="8.85546875" style="354"/>
    <col min="11742" max="11742" width="8.85546875" style="354"/>
    <col min="11743" max="11743" width="8.85546875" style="354"/>
    <col min="11744" max="11744" width="8.85546875" style="354"/>
    <col min="11745" max="11745" width="8.85546875" style="354"/>
    <col min="11746" max="11746" width="8.85546875" style="354"/>
    <col min="11747" max="11747" width="8.85546875" style="354"/>
    <col min="11748" max="11748" width="8.85546875" style="354"/>
    <col min="11749" max="11749" width="8.85546875" style="354"/>
    <col min="11750" max="11750" width="8.85546875" style="354"/>
    <col min="11751" max="11751" width="8.85546875" style="354"/>
    <col min="11752" max="11752" width="8.85546875" style="354"/>
    <col min="11753" max="11753" width="8.85546875" style="354"/>
    <col min="11754" max="11754" width="8.85546875" style="354"/>
    <col min="11755" max="11755" width="8.85546875" style="354"/>
    <col min="11756" max="11756" width="8.85546875" style="354"/>
    <col min="11757" max="11757" width="8.85546875" style="354"/>
    <col min="11758" max="11758" width="8.85546875" style="354"/>
    <col min="11759" max="11759" width="8.85546875" style="354"/>
    <col min="11760" max="11760" width="8.85546875" style="354"/>
    <col min="11761" max="11761" width="8.85546875" style="354"/>
    <col min="11762" max="11762" width="8.85546875" style="354"/>
    <col min="11763" max="11763" width="8.85546875" style="354"/>
    <col min="11764" max="11764" width="8.85546875" style="354"/>
    <col min="11765" max="11765" width="8.85546875" style="354"/>
    <col min="11766" max="11766" width="8.85546875" style="354"/>
    <col min="11767" max="11767" width="8.85546875" style="354"/>
    <col min="11768" max="11768" width="8.85546875" style="354"/>
    <col min="11769" max="11769" width="8.85546875" style="354"/>
    <col min="11770" max="11770" width="8.85546875" style="354"/>
    <col min="11771" max="11771" width="8.85546875" style="354"/>
    <col min="11772" max="11772" width="8.85546875" style="354"/>
    <col min="11773" max="11773" width="8.85546875" style="354"/>
    <col min="11774" max="11774" width="8.85546875" style="354"/>
    <col min="11775" max="11775" width="8.85546875" style="354"/>
    <col min="11776" max="11776" width="8.85546875" style="354"/>
    <col min="11777" max="11777" width="8.85546875" style="354"/>
    <col min="11778" max="11778" width="8.85546875" style="354"/>
    <col min="11779" max="11779" width="9.7109375" customWidth="true" style="354"/>
    <col min="11780" max="11780" width="21.85546875" customWidth="true" style="354"/>
    <col min="11781" max="11781" width="13" customWidth="true" style="354"/>
    <col min="11782" max="11782" width="14" customWidth="true" style="354"/>
    <col min="11783" max="11783" width="14" customWidth="true" style="354"/>
    <col min="11784" max="11784" width="14" customWidth="true" style="354"/>
    <col min="11785" max="11785" width="17.140625" customWidth="true" style="354"/>
    <col min="11786" max="11786" width="17.7109375" customWidth="true" style="354"/>
    <col min="11787" max="11787" width="16.28515625" customWidth="true" style="354"/>
    <col min="11788" max="11788" width="14" customWidth="true" style="354"/>
    <col min="11789" max="11789" width="17" customWidth="true" style="354"/>
    <col min="11790" max="11790" width="14.42578125" customWidth="true" style="354"/>
    <col min="11791" max="11791" width="8.85546875" style="354"/>
    <col min="11792" max="11792" width="8.85546875" style="354"/>
    <col min="11793" max="11793" width="8.85546875" style="354"/>
    <col min="11794" max="11794" width="8.85546875" style="354"/>
    <col min="11795" max="11795" width="8.85546875" style="354"/>
    <col min="11796" max="11796" width="8.85546875" style="354"/>
    <col min="11797" max="11797" width="8.85546875" style="354"/>
    <col min="11798" max="11798" width="8.85546875" style="354"/>
    <col min="11799" max="11799" width="8.85546875" style="354"/>
    <col min="11800" max="11800" width="8.85546875" style="354"/>
    <col min="11801" max="11801" width="8.85546875" style="354"/>
    <col min="11802" max="11802" width="8.85546875" style="354"/>
    <col min="11803" max="11803" width="8.85546875" style="354"/>
    <col min="11804" max="11804" width="8.85546875" style="354"/>
    <col min="11805" max="11805" width="8.85546875" style="354"/>
    <col min="11806" max="11806" width="8.85546875" style="354"/>
    <col min="11807" max="11807" width="8.85546875" style="354"/>
    <col min="11808" max="11808" width="8.85546875" style="354"/>
    <col min="11809" max="11809" width="8.85546875" style="354"/>
    <col min="11810" max="11810" width="8.85546875" style="354"/>
    <col min="11811" max="11811" width="8.85546875" style="354"/>
    <col min="11812" max="11812" width="8.85546875" style="354"/>
    <col min="11813" max="11813" width="8.85546875" style="354"/>
    <col min="11814" max="11814" width="8.85546875" style="354"/>
    <col min="11815" max="11815" width="8.85546875" style="354"/>
    <col min="11816" max="11816" width="8.85546875" style="354"/>
    <col min="11817" max="11817" width="8.85546875" style="354"/>
    <col min="11818" max="11818" width="8.85546875" style="354"/>
    <col min="11819" max="11819" width="8.85546875" style="354"/>
    <col min="11820" max="11820" width="8.85546875" style="354"/>
    <col min="11821" max="11821" width="8.85546875" style="354"/>
    <col min="11822" max="11822" width="8.85546875" style="354"/>
    <col min="11823" max="11823" width="8.85546875" style="354"/>
    <col min="11824" max="11824" width="8.85546875" style="354"/>
    <col min="11825" max="11825" width="8.85546875" style="354"/>
    <col min="11826" max="11826" width="8.85546875" style="354"/>
    <col min="11827" max="11827" width="8.85546875" style="354"/>
    <col min="11828" max="11828" width="8.85546875" style="354"/>
    <col min="11829" max="11829" width="8.85546875" style="354"/>
    <col min="11830" max="11830" width="8.85546875" style="354"/>
    <col min="11831" max="11831" width="8.85546875" style="354"/>
    <col min="11832" max="11832" width="8.85546875" style="354"/>
    <col min="11833" max="11833" width="8.85546875" style="354"/>
    <col min="11834" max="11834" width="8.85546875" style="354"/>
    <col min="11835" max="11835" width="8.85546875" style="354"/>
    <col min="11836" max="11836" width="8.85546875" style="354"/>
    <col min="11837" max="11837" width="8.85546875" style="354"/>
    <col min="11838" max="11838" width="8.85546875" style="354"/>
    <col min="11839" max="11839" width="8.85546875" style="354"/>
    <col min="11840" max="11840" width="8.85546875" style="354"/>
    <col min="11841" max="11841" width="8.85546875" style="354"/>
    <col min="11842" max="11842" width="8.85546875" style="354"/>
    <col min="11843" max="11843" width="8.85546875" style="354"/>
    <col min="11844" max="11844" width="8.85546875" style="354"/>
    <col min="11845" max="11845" width="8.85546875" style="354"/>
    <col min="11846" max="11846" width="8.85546875" style="354"/>
    <col min="11847" max="11847" width="8.85546875" style="354"/>
    <col min="11848" max="11848" width="8.85546875" style="354"/>
    <col min="11849" max="11849" width="8.85546875" style="354"/>
    <col min="11850" max="11850" width="8.85546875" style="354"/>
    <col min="11851" max="11851" width="8.85546875" style="354"/>
    <col min="11852" max="11852" width="8.85546875" style="354"/>
    <col min="11853" max="11853" width="8.85546875" style="354"/>
    <col min="11854" max="11854" width="8.85546875" style="354"/>
    <col min="11855" max="11855" width="8.85546875" style="354"/>
    <col min="11856" max="11856" width="8.85546875" style="354"/>
    <col min="11857" max="11857" width="8.85546875" style="354"/>
    <col min="11858" max="11858" width="8.85546875" style="354"/>
    <col min="11859" max="11859" width="8.85546875" style="354"/>
    <col min="11860" max="11860" width="8.85546875" style="354"/>
    <col min="11861" max="11861" width="8.85546875" style="354"/>
    <col min="11862" max="11862" width="8.85546875" style="354"/>
    <col min="11863" max="11863" width="8.85546875" style="354"/>
    <col min="11864" max="11864" width="8.85546875" style="354"/>
    <col min="11865" max="11865" width="8.85546875" style="354"/>
    <col min="11866" max="11866" width="8.85546875" style="354"/>
    <col min="11867" max="11867" width="8.85546875" style="354"/>
    <col min="11868" max="11868" width="8.85546875" style="354"/>
    <col min="11869" max="11869" width="8.85546875" style="354"/>
    <col min="11870" max="11870" width="8.85546875" style="354"/>
    <col min="11871" max="11871" width="8.85546875" style="354"/>
    <col min="11872" max="11872" width="8.85546875" style="354"/>
    <col min="11873" max="11873" width="8.85546875" style="354"/>
    <col min="11874" max="11874" width="8.85546875" style="354"/>
    <col min="11875" max="11875" width="8.85546875" style="354"/>
    <col min="11876" max="11876" width="8.85546875" style="354"/>
    <col min="11877" max="11877" width="8.85546875" style="354"/>
    <col min="11878" max="11878" width="8.85546875" style="354"/>
    <col min="11879" max="11879" width="8.85546875" style="354"/>
    <col min="11880" max="11880" width="8.85546875" style="354"/>
    <col min="11881" max="11881" width="8.85546875" style="354"/>
    <col min="11882" max="11882" width="8.85546875" style="354"/>
    <col min="11883" max="11883" width="8.85546875" style="354"/>
    <col min="11884" max="11884" width="8.85546875" style="354"/>
    <col min="11885" max="11885" width="8.85546875" style="354"/>
    <col min="11886" max="11886" width="8.85546875" style="354"/>
    <col min="11887" max="11887" width="8.85546875" style="354"/>
    <col min="11888" max="11888" width="8.85546875" style="354"/>
    <col min="11889" max="11889" width="8.85546875" style="354"/>
    <col min="11890" max="11890" width="8.85546875" style="354"/>
    <col min="11891" max="11891" width="8.85546875" style="354"/>
    <col min="11892" max="11892" width="8.85546875" style="354"/>
    <col min="11893" max="11893" width="8.85546875" style="354"/>
    <col min="11894" max="11894" width="8.85546875" style="354"/>
    <col min="11895" max="11895" width="8.85546875" style="354"/>
    <col min="11896" max="11896" width="8.85546875" style="354"/>
    <col min="11897" max="11897" width="8.85546875" style="354"/>
    <col min="11898" max="11898" width="8.85546875" style="354"/>
    <col min="11899" max="11899" width="8.85546875" style="354"/>
    <col min="11900" max="11900" width="8.85546875" style="354"/>
    <col min="11901" max="11901" width="8.85546875" style="354"/>
    <col min="11902" max="11902" width="8.85546875" style="354"/>
    <col min="11903" max="11903" width="8.85546875" style="354"/>
    <col min="11904" max="11904" width="8.85546875" style="354"/>
    <col min="11905" max="11905" width="8.85546875" style="354"/>
    <col min="11906" max="11906" width="8.85546875" style="354"/>
    <col min="11907" max="11907" width="8.85546875" style="354"/>
    <col min="11908" max="11908" width="8.85546875" style="354"/>
    <col min="11909" max="11909" width="8.85546875" style="354"/>
    <col min="11910" max="11910" width="8.85546875" style="354"/>
    <col min="11911" max="11911" width="8.85546875" style="354"/>
    <col min="11912" max="11912" width="8.85546875" style="354"/>
    <col min="11913" max="11913" width="8.85546875" style="354"/>
    <col min="11914" max="11914" width="8.85546875" style="354"/>
    <col min="11915" max="11915" width="8.85546875" style="354"/>
    <col min="11916" max="11916" width="8.85546875" style="354"/>
    <col min="11917" max="11917" width="8.85546875" style="354"/>
    <col min="11918" max="11918" width="8.85546875" style="354"/>
    <col min="11919" max="11919" width="8.85546875" style="354"/>
    <col min="11920" max="11920" width="8.85546875" style="354"/>
    <col min="11921" max="11921" width="8.85546875" style="354"/>
    <col min="11922" max="11922" width="8.85546875" style="354"/>
    <col min="11923" max="11923" width="8.85546875" style="354"/>
    <col min="11924" max="11924" width="8.85546875" style="354"/>
    <col min="11925" max="11925" width="8.85546875" style="354"/>
    <col min="11926" max="11926" width="8.85546875" style="354"/>
    <col min="11927" max="11927" width="8.85546875" style="354"/>
    <col min="11928" max="11928" width="8.85546875" style="354"/>
    <col min="11929" max="11929" width="8.85546875" style="354"/>
    <col min="11930" max="11930" width="8.85546875" style="354"/>
    <col min="11931" max="11931" width="8.85546875" style="354"/>
    <col min="11932" max="11932" width="8.85546875" style="354"/>
    <col min="11933" max="11933" width="8.85546875" style="354"/>
    <col min="11934" max="11934" width="8.85546875" style="354"/>
    <col min="11935" max="11935" width="8.85546875" style="354"/>
    <col min="11936" max="11936" width="8.85546875" style="354"/>
    <col min="11937" max="11937" width="8.85546875" style="354"/>
    <col min="11938" max="11938" width="8.85546875" style="354"/>
    <col min="11939" max="11939" width="8.85546875" style="354"/>
    <col min="11940" max="11940" width="8.85546875" style="354"/>
    <col min="11941" max="11941" width="8.85546875" style="354"/>
    <col min="11942" max="11942" width="8.85546875" style="354"/>
    <col min="11943" max="11943" width="8.85546875" style="354"/>
    <col min="11944" max="11944" width="8.85546875" style="354"/>
    <col min="11945" max="11945" width="8.85546875" style="354"/>
    <col min="11946" max="11946" width="8.85546875" style="354"/>
    <col min="11947" max="11947" width="8.85546875" style="354"/>
    <col min="11948" max="11948" width="8.85546875" style="354"/>
    <col min="11949" max="11949" width="8.85546875" style="354"/>
    <col min="11950" max="11950" width="8.85546875" style="354"/>
    <col min="11951" max="11951" width="8.85546875" style="354"/>
    <col min="11952" max="11952" width="8.85546875" style="354"/>
    <col min="11953" max="11953" width="8.85546875" style="354"/>
    <col min="11954" max="11954" width="8.85546875" style="354"/>
    <col min="11955" max="11955" width="8.85546875" style="354"/>
    <col min="11956" max="11956" width="8.85546875" style="354"/>
    <col min="11957" max="11957" width="8.85546875" style="354"/>
    <col min="11958" max="11958" width="8.85546875" style="354"/>
    <col min="11959" max="11959" width="8.85546875" style="354"/>
    <col min="11960" max="11960" width="8.85546875" style="354"/>
    <col min="11961" max="11961" width="8.85546875" style="354"/>
    <col min="11962" max="11962" width="8.85546875" style="354"/>
    <col min="11963" max="11963" width="8.85546875" style="354"/>
    <col min="11964" max="11964" width="8.85546875" style="354"/>
    <col min="11965" max="11965" width="8.85546875" style="354"/>
    <col min="11966" max="11966" width="8.85546875" style="354"/>
    <col min="11967" max="11967" width="8.85546875" style="354"/>
    <col min="11968" max="11968" width="8.85546875" style="354"/>
    <col min="11969" max="11969" width="8.85546875" style="354"/>
    <col min="11970" max="11970" width="8.85546875" style="354"/>
    <col min="11971" max="11971" width="8.85546875" style="354"/>
    <col min="11972" max="11972" width="8.85546875" style="354"/>
    <col min="11973" max="11973" width="8.85546875" style="354"/>
    <col min="11974" max="11974" width="8.85546875" style="354"/>
    <col min="11975" max="11975" width="8.85546875" style="354"/>
    <col min="11976" max="11976" width="8.85546875" style="354"/>
    <col min="11977" max="11977" width="8.85546875" style="354"/>
    <col min="11978" max="11978" width="8.85546875" style="354"/>
    <col min="11979" max="11979" width="8.85546875" style="354"/>
    <col min="11980" max="11980" width="8.85546875" style="354"/>
    <col min="11981" max="11981" width="8.85546875" style="354"/>
    <col min="11982" max="11982" width="8.85546875" style="354"/>
    <col min="11983" max="11983" width="8.85546875" style="354"/>
    <col min="11984" max="11984" width="8.85546875" style="354"/>
    <col min="11985" max="11985" width="8.85546875" style="354"/>
    <col min="11986" max="11986" width="8.85546875" style="354"/>
    <col min="11987" max="11987" width="8.85546875" style="354"/>
    <col min="11988" max="11988" width="8.85546875" style="354"/>
    <col min="11989" max="11989" width="8.85546875" style="354"/>
    <col min="11990" max="11990" width="8.85546875" style="354"/>
    <col min="11991" max="11991" width="8.85546875" style="354"/>
    <col min="11992" max="11992" width="8.85546875" style="354"/>
    <col min="11993" max="11993" width="8.85546875" style="354"/>
    <col min="11994" max="11994" width="8.85546875" style="354"/>
    <col min="11995" max="11995" width="8.85546875" style="354"/>
    <col min="11996" max="11996" width="8.85546875" style="354"/>
    <col min="11997" max="11997" width="8.85546875" style="354"/>
    <col min="11998" max="11998" width="8.85546875" style="354"/>
    <col min="11999" max="11999" width="8.85546875" style="354"/>
    <col min="12000" max="12000" width="8.85546875" style="354"/>
    <col min="12001" max="12001" width="8.85546875" style="354"/>
    <col min="12002" max="12002" width="8.85546875" style="354"/>
    <col min="12003" max="12003" width="8.85546875" style="354"/>
    <col min="12004" max="12004" width="8.85546875" style="354"/>
    <col min="12005" max="12005" width="8.85546875" style="354"/>
    <col min="12006" max="12006" width="8.85546875" style="354"/>
    <col min="12007" max="12007" width="8.85546875" style="354"/>
    <col min="12008" max="12008" width="8.85546875" style="354"/>
    <col min="12009" max="12009" width="8.85546875" style="354"/>
    <col min="12010" max="12010" width="8.85546875" style="354"/>
    <col min="12011" max="12011" width="8.85546875" style="354"/>
    <col min="12012" max="12012" width="8.85546875" style="354"/>
    <col min="12013" max="12013" width="8.85546875" style="354"/>
    <col min="12014" max="12014" width="8.85546875" style="354"/>
    <col min="12015" max="12015" width="8.85546875" style="354"/>
    <col min="12016" max="12016" width="8.85546875" style="354"/>
    <col min="12017" max="12017" width="8.85546875" style="354"/>
    <col min="12018" max="12018" width="8.85546875" style="354"/>
    <col min="12019" max="12019" width="8.85546875" style="354"/>
    <col min="12020" max="12020" width="8.85546875" style="354"/>
    <col min="12021" max="12021" width="8.85546875" style="354"/>
    <col min="12022" max="12022" width="8.85546875" style="354"/>
    <col min="12023" max="12023" width="8.85546875" style="354"/>
    <col min="12024" max="12024" width="8.85546875" style="354"/>
    <col min="12025" max="12025" width="8.85546875" style="354"/>
    <col min="12026" max="12026" width="8.85546875" style="354"/>
    <col min="12027" max="12027" width="8.85546875" style="354"/>
    <col min="12028" max="12028" width="8.85546875" style="354"/>
    <col min="12029" max="12029" width="8.85546875" style="354"/>
    <col min="12030" max="12030" width="8.85546875" style="354"/>
    <col min="12031" max="12031" width="8.85546875" style="354"/>
    <col min="12032" max="12032" width="8.85546875" style="354"/>
    <col min="12033" max="12033" width="8.85546875" style="354"/>
    <col min="12034" max="12034" width="8.85546875" style="354"/>
    <col min="12035" max="12035" width="9.7109375" customWidth="true" style="354"/>
    <col min="12036" max="12036" width="21.85546875" customWidth="true" style="354"/>
    <col min="12037" max="12037" width="13" customWidth="true" style="354"/>
    <col min="12038" max="12038" width="14" customWidth="true" style="354"/>
    <col min="12039" max="12039" width="14" customWidth="true" style="354"/>
    <col min="12040" max="12040" width="14" customWidth="true" style="354"/>
    <col min="12041" max="12041" width="17.140625" customWidth="true" style="354"/>
    <col min="12042" max="12042" width="17.7109375" customWidth="true" style="354"/>
    <col min="12043" max="12043" width="16.28515625" customWidth="true" style="354"/>
    <col min="12044" max="12044" width="14" customWidth="true" style="354"/>
    <col min="12045" max="12045" width="17" customWidth="true" style="354"/>
    <col min="12046" max="12046" width="14.42578125" customWidth="true" style="354"/>
    <col min="12047" max="12047" width="8.85546875" style="354"/>
    <col min="12048" max="12048" width="8.85546875" style="354"/>
    <col min="12049" max="12049" width="8.85546875" style="354"/>
    <col min="12050" max="12050" width="8.85546875" style="354"/>
    <col min="12051" max="12051" width="8.85546875" style="354"/>
    <col min="12052" max="12052" width="8.85546875" style="354"/>
    <col min="12053" max="12053" width="8.85546875" style="354"/>
    <col min="12054" max="12054" width="8.85546875" style="354"/>
    <col min="12055" max="12055" width="8.85546875" style="354"/>
    <col min="12056" max="12056" width="8.85546875" style="354"/>
    <col min="12057" max="12057" width="8.85546875" style="354"/>
    <col min="12058" max="12058" width="8.85546875" style="354"/>
    <col min="12059" max="12059" width="8.85546875" style="354"/>
    <col min="12060" max="12060" width="8.85546875" style="354"/>
    <col min="12061" max="12061" width="8.85546875" style="354"/>
    <col min="12062" max="12062" width="8.85546875" style="354"/>
    <col min="12063" max="12063" width="8.85546875" style="354"/>
    <col min="12064" max="12064" width="8.85546875" style="354"/>
    <col min="12065" max="12065" width="8.85546875" style="354"/>
    <col min="12066" max="12066" width="8.85546875" style="354"/>
    <col min="12067" max="12067" width="8.85546875" style="354"/>
    <col min="12068" max="12068" width="8.85546875" style="354"/>
    <col min="12069" max="12069" width="8.85546875" style="354"/>
    <col min="12070" max="12070" width="8.85546875" style="354"/>
    <col min="12071" max="12071" width="8.85546875" style="354"/>
    <col min="12072" max="12072" width="8.85546875" style="354"/>
    <col min="12073" max="12073" width="8.85546875" style="354"/>
    <col min="12074" max="12074" width="8.85546875" style="354"/>
    <col min="12075" max="12075" width="8.85546875" style="354"/>
    <col min="12076" max="12076" width="8.85546875" style="354"/>
    <col min="12077" max="12077" width="8.85546875" style="354"/>
    <col min="12078" max="12078" width="8.85546875" style="354"/>
    <col min="12079" max="12079" width="8.85546875" style="354"/>
    <col min="12080" max="12080" width="8.85546875" style="354"/>
    <col min="12081" max="12081" width="8.85546875" style="354"/>
    <col min="12082" max="12082" width="8.85546875" style="354"/>
    <col min="12083" max="12083" width="8.85546875" style="354"/>
    <col min="12084" max="12084" width="8.85546875" style="354"/>
    <col min="12085" max="12085" width="8.85546875" style="354"/>
    <col min="12086" max="12086" width="8.85546875" style="354"/>
    <col min="12087" max="12087" width="8.85546875" style="354"/>
    <col min="12088" max="12088" width="8.85546875" style="354"/>
    <col min="12089" max="12089" width="8.85546875" style="354"/>
    <col min="12090" max="12090" width="8.85546875" style="354"/>
    <col min="12091" max="12091" width="8.85546875" style="354"/>
    <col min="12092" max="12092" width="8.85546875" style="354"/>
    <col min="12093" max="12093" width="8.85546875" style="354"/>
    <col min="12094" max="12094" width="8.85546875" style="354"/>
    <col min="12095" max="12095" width="8.85546875" style="354"/>
    <col min="12096" max="12096" width="8.85546875" style="354"/>
    <col min="12097" max="12097" width="8.85546875" style="354"/>
    <col min="12098" max="12098" width="8.85546875" style="354"/>
    <col min="12099" max="12099" width="8.85546875" style="354"/>
    <col min="12100" max="12100" width="8.85546875" style="354"/>
    <col min="12101" max="12101" width="8.85546875" style="354"/>
    <col min="12102" max="12102" width="8.85546875" style="354"/>
    <col min="12103" max="12103" width="8.85546875" style="354"/>
    <col min="12104" max="12104" width="8.85546875" style="354"/>
    <col min="12105" max="12105" width="8.85546875" style="354"/>
    <col min="12106" max="12106" width="8.85546875" style="354"/>
    <col min="12107" max="12107" width="8.85546875" style="354"/>
    <col min="12108" max="12108" width="8.85546875" style="354"/>
    <col min="12109" max="12109" width="8.85546875" style="354"/>
    <col min="12110" max="12110" width="8.85546875" style="354"/>
    <col min="12111" max="12111" width="8.85546875" style="354"/>
    <col min="12112" max="12112" width="8.85546875" style="354"/>
    <col min="12113" max="12113" width="8.85546875" style="354"/>
    <col min="12114" max="12114" width="8.85546875" style="354"/>
    <col min="12115" max="12115" width="8.85546875" style="354"/>
    <col min="12116" max="12116" width="8.85546875" style="354"/>
    <col min="12117" max="12117" width="8.85546875" style="354"/>
    <col min="12118" max="12118" width="8.85546875" style="354"/>
    <col min="12119" max="12119" width="8.85546875" style="354"/>
    <col min="12120" max="12120" width="8.85546875" style="354"/>
    <col min="12121" max="12121" width="8.85546875" style="354"/>
    <col min="12122" max="12122" width="8.85546875" style="354"/>
    <col min="12123" max="12123" width="8.85546875" style="354"/>
    <col min="12124" max="12124" width="8.85546875" style="354"/>
    <col min="12125" max="12125" width="8.85546875" style="354"/>
    <col min="12126" max="12126" width="8.85546875" style="354"/>
    <col min="12127" max="12127" width="8.85546875" style="354"/>
    <col min="12128" max="12128" width="8.85546875" style="354"/>
    <col min="12129" max="12129" width="8.85546875" style="354"/>
    <col min="12130" max="12130" width="8.85546875" style="354"/>
    <col min="12131" max="12131" width="8.85546875" style="354"/>
    <col min="12132" max="12132" width="8.85546875" style="354"/>
    <col min="12133" max="12133" width="8.85546875" style="354"/>
    <col min="12134" max="12134" width="8.85546875" style="354"/>
    <col min="12135" max="12135" width="8.85546875" style="354"/>
    <col min="12136" max="12136" width="8.85546875" style="354"/>
    <col min="12137" max="12137" width="8.85546875" style="354"/>
    <col min="12138" max="12138" width="8.85546875" style="354"/>
    <col min="12139" max="12139" width="8.85546875" style="354"/>
    <col min="12140" max="12140" width="8.85546875" style="354"/>
    <col min="12141" max="12141" width="8.85546875" style="354"/>
    <col min="12142" max="12142" width="8.85546875" style="354"/>
    <col min="12143" max="12143" width="8.85546875" style="354"/>
    <col min="12144" max="12144" width="8.85546875" style="354"/>
    <col min="12145" max="12145" width="8.85546875" style="354"/>
    <col min="12146" max="12146" width="8.85546875" style="354"/>
    <col min="12147" max="12147" width="8.85546875" style="354"/>
    <col min="12148" max="12148" width="8.85546875" style="354"/>
    <col min="12149" max="12149" width="8.85546875" style="354"/>
    <col min="12150" max="12150" width="8.85546875" style="354"/>
    <col min="12151" max="12151" width="8.85546875" style="354"/>
    <col min="12152" max="12152" width="8.85546875" style="354"/>
    <col min="12153" max="12153" width="8.85546875" style="354"/>
    <col min="12154" max="12154" width="8.85546875" style="354"/>
    <col min="12155" max="12155" width="8.85546875" style="354"/>
    <col min="12156" max="12156" width="8.85546875" style="354"/>
    <col min="12157" max="12157" width="8.85546875" style="354"/>
    <col min="12158" max="12158" width="8.85546875" style="354"/>
    <col min="12159" max="12159" width="8.85546875" style="354"/>
    <col min="12160" max="12160" width="8.85546875" style="354"/>
    <col min="12161" max="12161" width="8.85546875" style="354"/>
    <col min="12162" max="12162" width="8.85546875" style="354"/>
    <col min="12163" max="12163" width="8.85546875" style="354"/>
    <col min="12164" max="12164" width="8.85546875" style="354"/>
    <col min="12165" max="12165" width="8.85546875" style="354"/>
    <col min="12166" max="12166" width="8.85546875" style="354"/>
    <col min="12167" max="12167" width="8.85546875" style="354"/>
    <col min="12168" max="12168" width="8.85546875" style="354"/>
    <col min="12169" max="12169" width="8.85546875" style="354"/>
    <col min="12170" max="12170" width="8.85546875" style="354"/>
    <col min="12171" max="12171" width="8.85546875" style="354"/>
    <col min="12172" max="12172" width="8.85546875" style="354"/>
    <col min="12173" max="12173" width="8.85546875" style="354"/>
    <col min="12174" max="12174" width="8.85546875" style="354"/>
    <col min="12175" max="12175" width="8.85546875" style="354"/>
    <col min="12176" max="12176" width="8.85546875" style="354"/>
    <col min="12177" max="12177" width="8.85546875" style="354"/>
    <col min="12178" max="12178" width="8.85546875" style="354"/>
    <col min="12179" max="12179" width="8.85546875" style="354"/>
    <col min="12180" max="12180" width="8.85546875" style="354"/>
    <col min="12181" max="12181" width="8.85546875" style="354"/>
    <col min="12182" max="12182" width="8.85546875" style="354"/>
    <col min="12183" max="12183" width="8.85546875" style="354"/>
    <col min="12184" max="12184" width="8.85546875" style="354"/>
    <col min="12185" max="12185" width="8.85546875" style="354"/>
    <col min="12186" max="12186" width="8.85546875" style="354"/>
    <col min="12187" max="12187" width="8.85546875" style="354"/>
    <col min="12188" max="12188" width="8.85546875" style="354"/>
    <col min="12189" max="12189" width="8.85546875" style="354"/>
    <col min="12190" max="12190" width="8.85546875" style="354"/>
    <col min="12191" max="12191" width="8.85546875" style="354"/>
    <col min="12192" max="12192" width="8.85546875" style="354"/>
    <col min="12193" max="12193" width="8.85546875" style="354"/>
    <col min="12194" max="12194" width="8.85546875" style="354"/>
    <col min="12195" max="12195" width="8.85546875" style="354"/>
    <col min="12196" max="12196" width="8.85546875" style="354"/>
    <col min="12197" max="12197" width="8.85546875" style="354"/>
    <col min="12198" max="12198" width="8.85546875" style="354"/>
    <col min="12199" max="12199" width="8.85546875" style="354"/>
    <col min="12200" max="12200" width="8.85546875" style="354"/>
    <col min="12201" max="12201" width="8.85546875" style="354"/>
    <col min="12202" max="12202" width="8.85546875" style="354"/>
    <col min="12203" max="12203" width="8.85546875" style="354"/>
    <col min="12204" max="12204" width="8.85546875" style="354"/>
    <col min="12205" max="12205" width="8.85546875" style="354"/>
    <col min="12206" max="12206" width="8.85546875" style="354"/>
    <col min="12207" max="12207" width="8.85546875" style="354"/>
    <col min="12208" max="12208" width="8.85546875" style="354"/>
    <col min="12209" max="12209" width="8.85546875" style="354"/>
    <col min="12210" max="12210" width="8.85546875" style="354"/>
    <col min="12211" max="12211" width="8.85546875" style="354"/>
    <col min="12212" max="12212" width="8.85546875" style="354"/>
    <col min="12213" max="12213" width="8.85546875" style="354"/>
    <col min="12214" max="12214" width="8.85546875" style="354"/>
    <col min="12215" max="12215" width="8.85546875" style="354"/>
    <col min="12216" max="12216" width="8.85546875" style="354"/>
    <col min="12217" max="12217" width="8.85546875" style="354"/>
    <col min="12218" max="12218" width="8.85546875" style="354"/>
    <col min="12219" max="12219" width="8.85546875" style="354"/>
    <col min="12220" max="12220" width="8.85546875" style="354"/>
    <col min="12221" max="12221" width="8.85546875" style="354"/>
    <col min="12222" max="12222" width="8.85546875" style="354"/>
    <col min="12223" max="12223" width="8.85546875" style="354"/>
    <col min="12224" max="12224" width="8.85546875" style="354"/>
    <col min="12225" max="12225" width="8.85546875" style="354"/>
    <col min="12226" max="12226" width="8.85546875" style="354"/>
    <col min="12227" max="12227" width="8.85546875" style="354"/>
    <col min="12228" max="12228" width="8.85546875" style="354"/>
    <col min="12229" max="12229" width="8.85546875" style="354"/>
    <col min="12230" max="12230" width="8.85546875" style="354"/>
    <col min="12231" max="12231" width="8.85546875" style="354"/>
    <col min="12232" max="12232" width="8.85546875" style="354"/>
    <col min="12233" max="12233" width="8.85546875" style="354"/>
    <col min="12234" max="12234" width="8.85546875" style="354"/>
    <col min="12235" max="12235" width="8.85546875" style="354"/>
    <col min="12236" max="12236" width="8.85546875" style="354"/>
    <col min="12237" max="12237" width="8.85546875" style="354"/>
    <col min="12238" max="12238" width="8.85546875" style="354"/>
    <col min="12239" max="12239" width="8.85546875" style="354"/>
    <col min="12240" max="12240" width="8.85546875" style="354"/>
    <col min="12241" max="12241" width="8.85546875" style="354"/>
    <col min="12242" max="12242" width="8.85546875" style="354"/>
    <col min="12243" max="12243" width="8.85546875" style="354"/>
    <col min="12244" max="12244" width="8.85546875" style="354"/>
    <col min="12245" max="12245" width="8.85546875" style="354"/>
    <col min="12246" max="12246" width="8.85546875" style="354"/>
    <col min="12247" max="12247" width="8.85546875" style="354"/>
    <col min="12248" max="12248" width="8.85546875" style="354"/>
    <col min="12249" max="12249" width="8.85546875" style="354"/>
    <col min="12250" max="12250" width="8.85546875" style="354"/>
    <col min="12251" max="12251" width="8.85546875" style="354"/>
    <col min="12252" max="12252" width="8.85546875" style="354"/>
    <col min="12253" max="12253" width="8.85546875" style="354"/>
    <col min="12254" max="12254" width="8.85546875" style="354"/>
    <col min="12255" max="12255" width="8.85546875" style="354"/>
    <col min="12256" max="12256" width="8.85546875" style="354"/>
    <col min="12257" max="12257" width="8.85546875" style="354"/>
    <col min="12258" max="12258" width="8.85546875" style="354"/>
    <col min="12259" max="12259" width="8.85546875" style="354"/>
    <col min="12260" max="12260" width="8.85546875" style="354"/>
    <col min="12261" max="12261" width="8.85546875" style="354"/>
    <col min="12262" max="12262" width="8.85546875" style="354"/>
    <col min="12263" max="12263" width="8.85546875" style="354"/>
    <col min="12264" max="12264" width="8.85546875" style="354"/>
    <col min="12265" max="12265" width="8.85546875" style="354"/>
    <col min="12266" max="12266" width="8.85546875" style="354"/>
    <col min="12267" max="12267" width="8.85546875" style="354"/>
    <col min="12268" max="12268" width="8.85546875" style="354"/>
    <col min="12269" max="12269" width="8.85546875" style="354"/>
    <col min="12270" max="12270" width="8.85546875" style="354"/>
    <col min="12271" max="12271" width="8.85546875" style="354"/>
    <col min="12272" max="12272" width="8.85546875" style="354"/>
    <col min="12273" max="12273" width="8.85546875" style="354"/>
    <col min="12274" max="12274" width="8.85546875" style="354"/>
    <col min="12275" max="12275" width="8.85546875" style="354"/>
    <col min="12276" max="12276" width="8.85546875" style="354"/>
    <col min="12277" max="12277" width="8.85546875" style="354"/>
    <col min="12278" max="12278" width="8.85546875" style="354"/>
    <col min="12279" max="12279" width="8.85546875" style="354"/>
    <col min="12280" max="12280" width="8.85546875" style="354"/>
    <col min="12281" max="12281" width="8.85546875" style="354"/>
    <col min="12282" max="12282" width="8.85546875" style="354"/>
    <col min="12283" max="12283" width="8.85546875" style="354"/>
    <col min="12284" max="12284" width="8.85546875" style="354"/>
    <col min="12285" max="12285" width="8.85546875" style="354"/>
    <col min="12286" max="12286" width="8.85546875" style="354"/>
    <col min="12287" max="12287" width="8.85546875" style="354"/>
    <col min="12288" max="12288" width="8.85546875" style="354"/>
    <col min="12289" max="12289" width="8.85546875" style="354"/>
    <col min="12290" max="12290" width="8.85546875" style="354"/>
    <col min="12291" max="12291" width="9.7109375" customWidth="true" style="354"/>
    <col min="12292" max="12292" width="21.85546875" customWidth="true" style="354"/>
    <col min="12293" max="12293" width="13" customWidth="true" style="354"/>
    <col min="12294" max="12294" width="14" customWidth="true" style="354"/>
    <col min="12295" max="12295" width="14" customWidth="true" style="354"/>
    <col min="12296" max="12296" width="14" customWidth="true" style="354"/>
    <col min="12297" max="12297" width="17.140625" customWidth="true" style="354"/>
    <col min="12298" max="12298" width="17.7109375" customWidth="true" style="354"/>
    <col min="12299" max="12299" width="16.28515625" customWidth="true" style="354"/>
    <col min="12300" max="12300" width="14" customWidth="true" style="354"/>
    <col min="12301" max="12301" width="17" customWidth="true" style="354"/>
    <col min="12302" max="12302" width="14.42578125" customWidth="true" style="354"/>
    <col min="12303" max="12303" width="8.85546875" style="354"/>
    <col min="12304" max="12304" width="8.85546875" style="354"/>
    <col min="12305" max="12305" width="8.85546875" style="354"/>
    <col min="12306" max="12306" width="8.85546875" style="354"/>
    <col min="12307" max="12307" width="8.85546875" style="354"/>
    <col min="12308" max="12308" width="8.85546875" style="354"/>
    <col min="12309" max="12309" width="8.85546875" style="354"/>
    <col min="12310" max="12310" width="8.85546875" style="354"/>
    <col min="12311" max="12311" width="8.85546875" style="354"/>
    <col min="12312" max="12312" width="8.85546875" style="354"/>
    <col min="12313" max="12313" width="8.85546875" style="354"/>
    <col min="12314" max="12314" width="8.85546875" style="354"/>
    <col min="12315" max="12315" width="8.85546875" style="354"/>
    <col min="12316" max="12316" width="8.85546875" style="354"/>
    <col min="12317" max="12317" width="8.85546875" style="354"/>
    <col min="12318" max="12318" width="8.85546875" style="354"/>
    <col min="12319" max="12319" width="8.85546875" style="354"/>
    <col min="12320" max="12320" width="8.85546875" style="354"/>
    <col min="12321" max="12321" width="8.85546875" style="354"/>
    <col min="12322" max="12322" width="8.85546875" style="354"/>
    <col min="12323" max="12323" width="8.85546875" style="354"/>
    <col min="12324" max="12324" width="8.85546875" style="354"/>
    <col min="12325" max="12325" width="8.85546875" style="354"/>
    <col min="12326" max="12326" width="8.85546875" style="354"/>
    <col min="12327" max="12327" width="8.85546875" style="354"/>
    <col min="12328" max="12328" width="8.85546875" style="354"/>
    <col min="12329" max="12329" width="8.85546875" style="354"/>
    <col min="12330" max="12330" width="8.85546875" style="354"/>
    <col min="12331" max="12331" width="8.85546875" style="354"/>
    <col min="12332" max="12332" width="8.85546875" style="354"/>
    <col min="12333" max="12333" width="8.85546875" style="354"/>
    <col min="12334" max="12334" width="8.85546875" style="354"/>
    <col min="12335" max="12335" width="8.85546875" style="354"/>
    <col min="12336" max="12336" width="8.85546875" style="354"/>
    <col min="12337" max="12337" width="8.85546875" style="354"/>
    <col min="12338" max="12338" width="8.85546875" style="354"/>
    <col min="12339" max="12339" width="8.85546875" style="354"/>
    <col min="12340" max="12340" width="8.85546875" style="354"/>
    <col min="12341" max="12341" width="8.85546875" style="354"/>
    <col min="12342" max="12342" width="8.85546875" style="354"/>
    <col min="12343" max="12343" width="8.85546875" style="354"/>
    <col min="12344" max="12344" width="8.85546875" style="354"/>
    <col min="12345" max="12345" width="8.85546875" style="354"/>
    <col min="12346" max="12346" width="8.85546875" style="354"/>
    <col min="12347" max="12347" width="8.85546875" style="354"/>
    <col min="12348" max="12348" width="8.85546875" style="354"/>
    <col min="12349" max="12349" width="8.85546875" style="354"/>
    <col min="12350" max="12350" width="8.85546875" style="354"/>
    <col min="12351" max="12351" width="8.85546875" style="354"/>
    <col min="12352" max="12352" width="8.85546875" style="354"/>
    <col min="12353" max="12353" width="8.85546875" style="354"/>
    <col min="12354" max="12354" width="8.85546875" style="354"/>
    <col min="12355" max="12355" width="8.85546875" style="354"/>
    <col min="12356" max="12356" width="8.85546875" style="354"/>
    <col min="12357" max="12357" width="8.85546875" style="354"/>
    <col min="12358" max="12358" width="8.85546875" style="354"/>
    <col min="12359" max="12359" width="8.85546875" style="354"/>
    <col min="12360" max="12360" width="8.85546875" style="354"/>
    <col min="12361" max="12361" width="8.85546875" style="354"/>
    <col min="12362" max="12362" width="8.85546875" style="354"/>
    <col min="12363" max="12363" width="8.85546875" style="354"/>
    <col min="12364" max="12364" width="8.85546875" style="354"/>
    <col min="12365" max="12365" width="8.85546875" style="354"/>
    <col min="12366" max="12366" width="8.85546875" style="354"/>
    <col min="12367" max="12367" width="8.85546875" style="354"/>
    <col min="12368" max="12368" width="8.85546875" style="354"/>
    <col min="12369" max="12369" width="8.85546875" style="354"/>
    <col min="12370" max="12370" width="8.85546875" style="354"/>
    <col min="12371" max="12371" width="8.85546875" style="354"/>
    <col min="12372" max="12372" width="8.85546875" style="354"/>
    <col min="12373" max="12373" width="8.85546875" style="354"/>
    <col min="12374" max="12374" width="8.85546875" style="354"/>
    <col min="12375" max="12375" width="8.85546875" style="354"/>
    <col min="12376" max="12376" width="8.85546875" style="354"/>
    <col min="12377" max="12377" width="8.85546875" style="354"/>
    <col min="12378" max="12378" width="8.85546875" style="354"/>
    <col min="12379" max="12379" width="8.85546875" style="354"/>
    <col min="12380" max="12380" width="8.85546875" style="354"/>
    <col min="12381" max="12381" width="8.85546875" style="354"/>
    <col min="12382" max="12382" width="8.85546875" style="354"/>
    <col min="12383" max="12383" width="8.85546875" style="354"/>
    <col min="12384" max="12384" width="8.85546875" style="354"/>
    <col min="12385" max="12385" width="8.85546875" style="354"/>
    <col min="12386" max="12386" width="8.85546875" style="354"/>
    <col min="12387" max="12387" width="8.85546875" style="354"/>
    <col min="12388" max="12388" width="8.85546875" style="354"/>
    <col min="12389" max="12389" width="8.85546875" style="354"/>
    <col min="12390" max="12390" width="8.85546875" style="354"/>
    <col min="12391" max="12391" width="8.85546875" style="354"/>
    <col min="12392" max="12392" width="8.85546875" style="354"/>
    <col min="12393" max="12393" width="8.85546875" style="354"/>
    <col min="12394" max="12394" width="8.85546875" style="354"/>
    <col min="12395" max="12395" width="8.85546875" style="354"/>
    <col min="12396" max="12396" width="8.85546875" style="354"/>
    <col min="12397" max="12397" width="8.85546875" style="354"/>
    <col min="12398" max="12398" width="8.85546875" style="354"/>
    <col min="12399" max="12399" width="8.85546875" style="354"/>
    <col min="12400" max="12400" width="8.85546875" style="354"/>
    <col min="12401" max="12401" width="8.85546875" style="354"/>
    <col min="12402" max="12402" width="8.85546875" style="354"/>
    <col min="12403" max="12403" width="8.85546875" style="354"/>
    <col min="12404" max="12404" width="8.85546875" style="354"/>
    <col min="12405" max="12405" width="8.85546875" style="354"/>
    <col min="12406" max="12406" width="8.85546875" style="354"/>
    <col min="12407" max="12407" width="8.85546875" style="354"/>
    <col min="12408" max="12408" width="8.85546875" style="354"/>
    <col min="12409" max="12409" width="8.85546875" style="354"/>
    <col min="12410" max="12410" width="8.85546875" style="354"/>
    <col min="12411" max="12411" width="8.85546875" style="354"/>
    <col min="12412" max="12412" width="8.85546875" style="354"/>
    <col min="12413" max="12413" width="8.85546875" style="354"/>
    <col min="12414" max="12414" width="8.85546875" style="354"/>
    <col min="12415" max="12415" width="8.85546875" style="354"/>
    <col min="12416" max="12416" width="8.85546875" style="354"/>
    <col min="12417" max="12417" width="8.85546875" style="354"/>
    <col min="12418" max="12418" width="8.85546875" style="354"/>
    <col min="12419" max="12419" width="8.85546875" style="354"/>
    <col min="12420" max="12420" width="8.85546875" style="354"/>
    <col min="12421" max="12421" width="8.85546875" style="354"/>
    <col min="12422" max="12422" width="8.85546875" style="354"/>
    <col min="12423" max="12423" width="8.85546875" style="354"/>
    <col min="12424" max="12424" width="8.85546875" style="354"/>
    <col min="12425" max="12425" width="8.85546875" style="354"/>
    <col min="12426" max="12426" width="8.85546875" style="354"/>
    <col min="12427" max="12427" width="8.85546875" style="354"/>
    <col min="12428" max="12428" width="8.85546875" style="354"/>
    <col min="12429" max="12429" width="8.85546875" style="354"/>
    <col min="12430" max="12430" width="8.85546875" style="354"/>
    <col min="12431" max="12431" width="8.85546875" style="354"/>
    <col min="12432" max="12432" width="8.85546875" style="354"/>
    <col min="12433" max="12433" width="8.85546875" style="354"/>
    <col min="12434" max="12434" width="8.85546875" style="354"/>
    <col min="12435" max="12435" width="8.85546875" style="354"/>
    <col min="12436" max="12436" width="8.85546875" style="354"/>
    <col min="12437" max="12437" width="8.85546875" style="354"/>
    <col min="12438" max="12438" width="8.85546875" style="354"/>
    <col min="12439" max="12439" width="8.85546875" style="354"/>
    <col min="12440" max="12440" width="8.85546875" style="354"/>
    <col min="12441" max="12441" width="8.85546875" style="354"/>
    <col min="12442" max="12442" width="8.85546875" style="354"/>
    <col min="12443" max="12443" width="8.85546875" style="354"/>
    <col min="12444" max="12444" width="8.85546875" style="354"/>
    <col min="12445" max="12445" width="8.85546875" style="354"/>
    <col min="12446" max="12446" width="8.85546875" style="354"/>
    <col min="12447" max="12447" width="8.85546875" style="354"/>
    <col min="12448" max="12448" width="8.85546875" style="354"/>
    <col min="12449" max="12449" width="8.85546875" style="354"/>
    <col min="12450" max="12450" width="8.85546875" style="354"/>
    <col min="12451" max="12451" width="8.85546875" style="354"/>
    <col min="12452" max="12452" width="8.85546875" style="354"/>
    <col min="12453" max="12453" width="8.85546875" style="354"/>
    <col min="12454" max="12454" width="8.85546875" style="354"/>
    <col min="12455" max="12455" width="8.85546875" style="354"/>
    <col min="12456" max="12456" width="8.85546875" style="354"/>
    <col min="12457" max="12457" width="8.85546875" style="354"/>
    <col min="12458" max="12458" width="8.85546875" style="354"/>
    <col min="12459" max="12459" width="8.85546875" style="354"/>
    <col min="12460" max="12460" width="8.85546875" style="354"/>
    <col min="12461" max="12461" width="8.85546875" style="354"/>
    <col min="12462" max="12462" width="8.85546875" style="354"/>
    <col min="12463" max="12463" width="8.85546875" style="354"/>
    <col min="12464" max="12464" width="8.85546875" style="354"/>
    <col min="12465" max="12465" width="8.85546875" style="354"/>
    <col min="12466" max="12466" width="8.85546875" style="354"/>
    <col min="12467" max="12467" width="8.85546875" style="354"/>
    <col min="12468" max="12468" width="8.85546875" style="354"/>
    <col min="12469" max="12469" width="8.85546875" style="354"/>
    <col min="12470" max="12470" width="8.85546875" style="354"/>
    <col min="12471" max="12471" width="8.85546875" style="354"/>
    <col min="12472" max="12472" width="8.85546875" style="354"/>
    <col min="12473" max="12473" width="8.85546875" style="354"/>
    <col min="12474" max="12474" width="8.85546875" style="354"/>
    <col min="12475" max="12475" width="8.85546875" style="354"/>
    <col min="12476" max="12476" width="8.85546875" style="354"/>
    <col min="12477" max="12477" width="8.85546875" style="354"/>
    <col min="12478" max="12478" width="8.85546875" style="354"/>
    <col min="12479" max="12479" width="8.85546875" style="354"/>
    <col min="12480" max="12480" width="8.85546875" style="354"/>
    <col min="12481" max="12481" width="8.85546875" style="354"/>
    <col min="12482" max="12482" width="8.85546875" style="354"/>
    <col min="12483" max="12483" width="8.85546875" style="354"/>
    <col min="12484" max="12484" width="8.85546875" style="354"/>
    <col min="12485" max="12485" width="8.85546875" style="354"/>
    <col min="12486" max="12486" width="8.85546875" style="354"/>
    <col min="12487" max="12487" width="8.85546875" style="354"/>
    <col min="12488" max="12488" width="8.85546875" style="354"/>
    <col min="12489" max="12489" width="8.85546875" style="354"/>
    <col min="12490" max="12490" width="8.85546875" style="354"/>
    <col min="12491" max="12491" width="8.85546875" style="354"/>
    <col min="12492" max="12492" width="8.85546875" style="354"/>
    <col min="12493" max="12493" width="8.85546875" style="354"/>
    <col min="12494" max="12494" width="8.85546875" style="354"/>
    <col min="12495" max="12495" width="8.85546875" style="354"/>
    <col min="12496" max="12496" width="8.85546875" style="354"/>
    <col min="12497" max="12497" width="8.85546875" style="354"/>
    <col min="12498" max="12498" width="8.85546875" style="354"/>
    <col min="12499" max="12499" width="8.85546875" style="354"/>
    <col min="12500" max="12500" width="8.85546875" style="354"/>
    <col min="12501" max="12501" width="8.85546875" style="354"/>
    <col min="12502" max="12502" width="8.85546875" style="354"/>
    <col min="12503" max="12503" width="8.85546875" style="354"/>
    <col min="12504" max="12504" width="8.85546875" style="354"/>
    <col min="12505" max="12505" width="8.85546875" style="354"/>
    <col min="12506" max="12506" width="8.85546875" style="354"/>
    <col min="12507" max="12507" width="8.85546875" style="354"/>
    <col min="12508" max="12508" width="8.85546875" style="354"/>
    <col min="12509" max="12509" width="8.85546875" style="354"/>
    <col min="12510" max="12510" width="8.85546875" style="354"/>
    <col min="12511" max="12511" width="8.85546875" style="354"/>
    <col min="12512" max="12512" width="8.85546875" style="354"/>
    <col min="12513" max="12513" width="8.85546875" style="354"/>
    <col min="12514" max="12514" width="8.85546875" style="354"/>
    <col min="12515" max="12515" width="8.85546875" style="354"/>
    <col min="12516" max="12516" width="8.85546875" style="354"/>
    <col min="12517" max="12517" width="8.85546875" style="354"/>
    <col min="12518" max="12518" width="8.85546875" style="354"/>
    <col min="12519" max="12519" width="8.85546875" style="354"/>
    <col min="12520" max="12520" width="8.85546875" style="354"/>
    <col min="12521" max="12521" width="8.85546875" style="354"/>
    <col min="12522" max="12522" width="8.85546875" style="354"/>
    <col min="12523" max="12523" width="8.85546875" style="354"/>
    <col min="12524" max="12524" width="8.85546875" style="354"/>
    <col min="12525" max="12525" width="8.85546875" style="354"/>
    <col min="12526" max="12526" width="8.85546875" style="354"/>
    <col min="12527" max="12527" width="8.85546875" style="354"/>
    <col min="12528" max="12528" width="8.85546875" style="354"/>
    <col min="12529" max="12529" width="8.85546875" style="354"/>
    <col min="12530" max="12530" width="8.85546875" style="354"/>
    <col min="12531" max="12531" width="8.85546875" style="354"/>
    <col min="12532" max="12532" width="8.85546875" style="354"/>
    <col min="12533" max="12533" width="8.85546875" style="354"/>
    <col min="12534" max="12534" width="8.85546875" style="354"/>
    <col min="12535" max="12535" width="8.85546875" style="354"/>
    <col min="12536" max="12536" width="8.85546875" style="354"/>
    <col min="12537" max="12537" width="8.85546875" style="354"/>
    <col min="12538" max="12538" width="8.85546875" style="354"/>
    <col min="12539" max="12539" width="8.85546875" style="354"/>
    <col min="12540" max="12540" width="8.85546875" style="354"/>
    <col min="12541" max="12541" width="8.85546875" style="354"/>
    <col min="12542" max="12542" width="8.85546875" style="354"/>
    <col min="12543" max="12543" width="8.85546875" style="354"/>
    <col min="12544" max="12544" width="8.85546875" style="354"/>
    <col min="12545" max="12545" width="8.85546875" style="354"/>
    <col min="12546" max="12546" width="8.85546875" style="354"/>
    <col min="12547" max="12547" width="9.7109375" customWidth="true" style="354"/>
    <col min="12548" max="12548" width="21.85546875" customWidth="true" style="354"/>
    <col min="12549" max="12549" width="13" customWidth="true" style="354"/>
    <col min="12550" max="12550" width="14" customWidth="true" style="354"/>
    <col min="12551" max="12551" width="14" customWidth="true" style="354"/>
    <col min="12552" max="12552" width="14" customWidth="true" style="354"/>
    <col min="12553" max="12553" width="17.140625" customWidth="true" style="354"/>
    <col min="12554" max="12554" width="17.7109375" customWidth="true" style="354"/>
    <col min="12555" max="12555" width="16.28515625" customWidth="true" style="354"/>
    <col min="12556" max="12556" width="14" customWidth="true" style="354"/>
    <col min="12557" max="12557" width="17" customWidth="true" style="354"/>
    <col min="12558" max="12558" width="14.42578125" customWidth="true" style="354"/>
    <col min="12559" max="12559" width="8.85546875" style="354"/>
    <col min="12560" max="12560" width="8.85546875" style="354"/>
    <col min="12561" max="12561" width="8.85546875" style="354"/>
    <col min="12562" max="12562" width="8.85546875" style="354"/>
    <col min="12563" max="12563" width="8.85546875" style="354"/>
    <col min="12564" max="12564" width="8.85546875" style="354"/>
    <col min="12565" max="12565" width="8.85546875" style="354"/>
    <col min="12566" max="12566" width="8.85546875" style="354"/>
    <col min="12567" max="12567" width="8.85546875" style="354"/>
    <col min="12568" max="12568" width="8.85546875" style="354"/>
    <col min="12569" max="12569" width="8.85546875" style="354"/>
    <col min="12570" max="12570" width="8.85546875" style="354"/>
    <col min="12571" max="12571" width="8.85546875" style="354"/>
    <col min="12572" max="12572" width="8.85546875" style="354"/>
    <col min="12573" max="12573" width="8.85546875" style="354"/>
    <col min="12574" max="12574" width="8.85546875" style="354"/>
    <col min="12575" max="12575" width="8.85546875" style="354"/>
    <col min="12576" max="12576" width="8.85546875" style="354"/>
    <col min="12577" max="12577" width="8.85546875" style="354"/>
    <col min="12578" max="12578" width="8.85546875" style="354"/>
    <col min="12579" max="12579" width="8.85546875" style="354"/>
    <col min="12580" max="12580" width="8.85546875" style="354"/>
    <col min="12581" max="12581" width="8.85546875" style="354"/>
    <col min="12582" max="12582" width="8.85546875" style="354"/>
    <col min="12583" max="12583" width="8.85546875" style="354"/>
    <col min="12584" max="12584" width="8.85546875" style="354"/>
    <col min="12585" max="12585" width="8.85546875" style="354"/>
    <col min="12586" max="12586" width="8.85546875" style="354"/>
    <col min="12587" max="12587" width="8.85546875" style="354"/>
    <col min="12588" max="12588" width="8.85546875" style="354"/>
    <col min="12589" max="12589" width="8.85546875" style="354"/>
    <col min="12590" max="12590" width="8.85546875" style="354"/>
    <col min="12591" max="12591" width="8.85546875" style="354"/>
    <col min="12592" max="12592" width="8.85546875" style="354"/>
    <col min="12593" max="12593" width="8.85546875" style="354"/>
    <col min="12594" max="12594" width="8.85546875" style="354"/>
    <col min="12595" max="12595" width="8.85546875" style="354"/>
    <col min="12596" max="12596" width="8.85546875" style="354"/>
    <col min="12597" max="12597" width="8.85546875" style="354"/>
    <col min="12598" max="12598" width="8.85546875" style="354"/>
    <col min="12599" max="12599" width="8.85546875" style="354"/>
    <col min="12600" max="12600" width="8.85546875" style="354"/>
    <col min="12601" max="12601" width="8.85546875" style="354"/>
    <col min="12602" max="12602" width="8.85546875" style="354"/>
    <col min="12603" max="12603" width="8.85546875" style="354"/>
    <col min="12604" max="12604" width="8.85546875" style="354"/>
    <col min="12605" max="12605" width="8.85546875" style="354"/>
    <col min="12606" max="12606" width="8.85546875" style="354"/>
    <col min="12607" max="12607" width="8.85546875" style="354"/>
    <col min="12608" max="12608" width="8.85546875" style="354"/>
    <col min="12609" max="12609" width="8.85546875" style="354"/>
    <col min="12610" max="12610" width="8.85546875" style="354"/>
    <col min="12611" max="12611" width="8.85546875" style="354"/>
    <col min="12612" max="12612" width="8.85546875" style="354"/>
    <col min="12613" max="12613" width="8.85546875" style="354"/>
    <col min="12614" max="12614" width="8.85546875" style="354"/>
    <col min="12615" max="12615" width="8.85546875" style="354"/>
    <col min="12616" max="12616" width="8.85546875" style="354"/>
    <col min="12617" max="12617" width="8.85546875" style="354"/>
    <col min="12618" max="12618" width="8.85546875" style="354"/>
    <col min="12619" max="12619" width="8.85546875" style="354"/>
    <col min="12620" max="12620" width="8.85546875" style="354"/>
    <col min="12621" max="12621" width="8.85546875" style="354"/>
    <col min="12622" max="12622" width="8.85546875" style="354"/>
    <col min="12623" max="12623" width="8.85546875" style="354"/>
    <col min="12624" max="12624" width="8.85546875" style="354"/>
    <col min="12625" max="12625" width="8.85546875" style="354"/>
    <col min="12626" max="12626" width="8.85546875" style="354"/>
    <col min="12627" max="12627" width="8.85546875" style="354"/>
    <col min="12628" max="12628" width="8.85546875" style="354"/>
    <col min="12629" max="12629" width="8.85546875" style="354"/>
    <col min="12630" max="12630" width="8.85546875" style="354"/>
    <col min="12631" max="12631" width="8.85546875" style="354"/>
    <col min="12632" max="12632" width="8.85546875" style="354"/>
    <col min="12633" max="12633" width="8.85546875" style="354"/>
    <col min="12634" max="12634" width="8.85546875" style="354"/>
    <col min="12635" max="12635" width="8.85546875" style="354"/>
    <col min="12636" max="12636" width="8.85546875" style="354"/>
    <col min="12637" max="12637" width="8.85546875" style="354"/>
    <col min="12638" max="12638" width="8.85546875" style="354"/>
    <col min="12639" max="12639" width="8.85546875" style="354"/>
    <col min="12640" max="12640" width="8.85546875" style="354"/>
    <col min="12641" max="12641" width="8.85546875" style="354"/>
    <col min="12642" max="12642" width="8.85546875" style="354"/>
    <col min="12643" max="12643" width="8.85546875" style="354"/>
    <col min="12644" max="12644" width="8.85546875" style="354"/>
    <col min="12645" max="12645" width="8.85546875" style="354"/>
    <col min="12646" max="12646" width="8.85546875" style="354"/>
    <col min="12647" max="12647" width="8.85546875" style="354"/>
    <col min="12648" max="12648" width="8.85546875" style="354"/>
    <col min="12649" max="12649" width="8.85546875" style="354"/>
    <col min="12650" max="12650" width="8.85546875" style="354"/>
    <col min="12651" max="12651" width="8.85546875" style="354"/>
    <col min="12652" max="12652" width="8.85546875" style="354"/>
    <col min="12653" max="12653" width="8.85546875" style="354"/>
    <col min="12654" max="12654" width="8.85546875" style="354"/>
    <col min="12655" max="12655" width="8.85546875" style="354"/>
    <col min="12656" max="12656" width="8.85546875" style="354"/>
    <col min="12657" max="12657" width="8.85546875" style="354"/>
    <col min="12658" max="12658" width="8.85546875" style="354"/>
    <col min="12659" max="12659" width="8.85546875" style="354"/>
    <col min="12660" max="12660" width="8.85546875" style="354"/>
    <col min="12661" max="12661" width="8.85546875" style="354"/>
    <col min="12662" max="12662" width="8.85546875" style="354"/>
    <col min="12663" max="12663" width="8.85546875" style="354"/>
    <col min="12664" max="12664" width="8.85546875" style="354"/>
    <col min="12665" max="12665" width="8.85546875" style="354"/>
    <col min="12666" max="12666" width="8.85546875" style="354"/>
    <col min="12667" max="12667" width="8.85546875" style="354"/>
    <col min="12668" max="12668" width="8.85546875" style="354"/>
    <col min="12669" max="12669" width="8.85546875" style="354"/>
    <col min="12670" max="12670" width="8.85546875" style="354"/>
    <col min="12671" max="12671" width="8.85546875" style="354"/>
    <col min="12672" max="12672" width="8.85546875" style="354"/>
    <col min="12673" max="12673" width="8.85546875" style="354"/>
    <col min="12674" max="12674" width="8.85546875" style="354"/>
    <col min="12675" max="12675" width="8.85546875" style="354"/>
    <col min="12676" max="12676" width="8.85546875" style="354"/>
    <col min="12677" max="12677" width="8.85546875" style="354"/>
    <col min="12678" max="12678" width="8.85546875" style="354"/>
    <col min="12679" max="12679" width="8.85546875" style="354"/>
    <col min="12680" max="12680" width="8.85546875" style="354"/>
    <col min="12681" max="12681" width="8.85546875" style="354"/>
    <col min="12682" max="12682" width="8.85546875" style="354"/>
    <col min="12683" max="12683" width="8.85546875" style="354"/>
    <col min="12684" max="12684" width="8.85546875" style="354"/>
    <col min="12685" max="12685" width="8.85546875" style="354"/>
    <col min="12686" max="12686" width="8.85546875" style="354"/>
    <col min="12687" max="12687" width="8.85546875" style="354"/>
    <col min="12688" max="12688" width="8.85546875" style="354"/>
    <col min="12689" max="12689" width="8.85546875" style="354"/>
    <col min="12690" max="12690" width="8.85546875" style="354"/>
    <col min="12691" max="12691" width="8.85546875" style="354"/>
    <col min="12692" max="12692" width="8.85546875" style="354"/>
    <col min="12693" max="12693" width="8.85546875" style="354"/>
    <col min="12694" max="12694" width="8.85546875" style="354"/>
    <col min="12695" max="12695" width="8.85546875" style="354"/>
    <col min="12696" max="12696" width="8.85546875" style="354"/>
    <col min="12697" max="12697" width="8.85546875" style="354"/>
    <col min="12698" max="12698" width="8.85546875" style="354"/>
    <col min="12699" max="12699" width="8.85546875" style="354"/>
    <col min="12700" max="12700" width="8.85546875" style="354"/>
    <col min="12701" max="12701" width="8.85546875" style="354"/>
    <col min="12702" max="12702" width="8.85546875" style="354"/>
    <col min="12703" max="12703" width="8.85546875" style="354"/>
    <col min="12704" max="12704" width="8.85546875" style="354"/>
    <col min="12705" max="12705" width="8.85546875" style="354"/>
    <col min="12706" max="12706" width="8.85546875" style="354"/>
    <col min="12707" max="12707" width="8.85546875" style="354"/>
    <col min="12708" max="12708" width="8.85546875" style="354"/>
    <col min="12709" max="12709" width="8.85546875" style="354"/>
    <col min="12710" max="12710" width="8.85546875" style="354"/>
    <col min="12711" max="12711" width="8.85546875" style="354"/>
    <col min="12712" max="12712" width="8.85546875" style="354"/>
    <col min="12713" max="12713" width="8.85546875" style="354"/>
    <col min="12714" max="12714" width="8.85546875" style="354"/>
    <col min="12715" max="12715" width="8.85546875" style="354"/>
    <col min="12716" max="12716" width="8.85546875" style="354"/>
    <col min="12717" max="12717" width="8.85546875" style="354"/>
    <col min="12718" max="12718" width="8.85546875" style="354"/>
    <col min="12719" max="12719" width="8.85546875" style="354"/>
    <col min="12720" max="12720" width="8.85546875" style="354"/>
    <col min="12721" max="12721" width="8.85546875" style="354"/>
    <col min="12722" max="12722" width="8.85546875" style="354"/>
    <col min="12723" max="12723" width="8.85546875" style="354"/>
    <col min="12724" max="12724" width="8.85546875" style="354"/>
    <col min="12725" max="12725" width="8.85546875" style="354"/>
    <col min="12726" max="12726" width="8.85546875" style="354"/>
    <col min="12727" max="12727" width="8.85546875" style="354"/>
    <col min="12728" max="12728" width="8.85546875" style="354"/>
    <col min="12729" max="12729" width="8.85546875" style="354"/>
    <col min="12730" max="12730" width="8.85546875" style="354"/>
    <col min="12731" max="12731" width="8.85546875" style="354"/>
    <col min="12732" max="12732" width="8.85546875" style="354"/>
    <col min="12733" max="12733" width="8.85546875" style="354"/>
    <col min="12734" max="12734" width="8.85546875" style="354"/>
    <col min="12735" max="12735" width="8.85546875" style="354"/>
    <col min="12736" max="12736" width="8.85546875" style="354"/>
    <col min="12737" max="12737" width="8.85546875" style="354"/>
    <col min="12738" max="12738" width="8.85546875" style="354"/>
    <col min="12739" max="12739" width="8.85546875" style="354"/>
    <col min="12740" max="12740" width="8.85546875" style="354"/>
    <col min="12741" max="12741" width="8.85546875" style="354"/>
    <col min="12742" max="12742" width="8.85546875" style="354"/>
    <col min="12743" max="12743" width="8.85546875" style="354"/>
    <col min="12744" max="12744" width="8.85546875" style="354"/>
    <col min="12745" max="12745" width="8.85546875" style="354"/>
    <col min="12746" max="12746" width="8.85546875" style="354"/>
    <col min="12747" max="12747" width="8.85546875" style="354"/>
    <col min="12748" max="12748" width="8.85546875" style="354"/>
    <col min="12749" max="12749" width="8.85546875" style="354"/>
    <col min="12750" max="12750" width="8.85546875" style="354"/>
    <col min="12751" max="12751" width="8.85546875" style="354"/>
    <col min="12752" max="12752" width="8.85546875" style="354"/>
    <col min="12753" max="12753" width="8.85546875" style="354"/>
    <col min="12754" max="12754" width="8.85546875" style="354"/>
    <col min="12755" max="12755" width="8.85546875" style="354"/>
    <col min="12756" max="12756" width="8.85546875" style="354"/>
    <col min="12757" max="12757" width="8.85546875" style="354"/>
    <col min="12758" max="12758" width="8.85546875" style="354"/>
    <col min="12759" max="12759" width="8.85546875" style="354"/>
    <col min="12760" max="12760" width="8.85546875" style="354"/>
    <col min="12761" max="12761" width="8.85546875" style="354"/>
    <col min="12762" max="12762" width="8.85546875" style="354"/>
    <col min="12763" max="12763" width="8.85546875" style="354"/>
    <col min="12764" max="12764" width="8.85546875" style="354"/>
    <col min="12765" max="12765" width="8.85546875" style="354"/>
    <col min="12766" max="12766" width="8.85546875" style="354"/>
    <col min="12767" max="12767" width="8.85546875" style="354"/>
    <col min="12768" max="12768" width="8.85546875" style="354"/>
    <col min="12769" max="12769" width="8.85546875" style="354"/>
    <col min="12770" max="12770" width="8.85546875" style="354"/>
    <col min="12771" max="12771" width="8.85546875" style="354"/>
    <col min="12772" max="12772" width="8.85546875" style="354"/>
    <col min="12773" max="12773" width="8.85546875" style="354"/>
    <col min="12774" max="12774" width="8.85546875" style="354"/>
    <col min="12775" max="12775" width="8.85546875" style="354"/>
    <col min="12776" max="12776" width="8.85546875" style="354"/>
    <col min="12777" max="12777" width="8.85546875" style="354"/>
    <col min="12778" max="12778" width="8.85546875" style="354"/>
    <col min="12779" max="12779" width="8.85546875" style="354"/>
    <col min="12780" max="12780" width="8.85546875" style="354"/>
    <col min="12781" max="12781" width="8.85546875" style="354"/>
    <col min="12782" max="12782" width="8.85546875" style="354"/>
    <col min="12783" max="12783" width="8.85546875" style="354"/>
    <col min="12784" max="12784" width="8.85546875" style="354"/>
    <col min="12785" max="12785" width="8.85546875" style="354"/>
    <col min="12786" max="12786" width="8.85546875" style="354"/>
    <col min="12787" max="12787" width="8.85546875" style="354"/>
    <col min="12788" max="12788" width="8.85546875" style="354"/>
    <col min="12789" max="12789" width="8.85546875" style="354"/>
    <col min="12790" max="12790" width="8.85546875" style="354"/>
    <col min="12791" max="12791" width="8.85546875" style="354"/>
    <col min="12792" max="12792" width="8.85546875" style="354"/>
    <col min="12793" max="12793" width="8.85546875" style="354"/>
    <col min="12794" max="12794" width="8.85546875" style="354"/>
    <col min="12795" max="12795" width="8.85546875" style="354"/>
    <col min="12796" max="12796" width="8.85546875" style="354"/>
    <col min="12797" max="12797" width="8.85546875" style="354"/>
    <col min="12798" max="12798" width="8.85546875" style="354"/>
    <col min="12799" max="12799" width="8.85546875" style="354"/>
    <col min="12800" max="12800" width="8.85546875" style="354"/>
    <col min="12801" max="12801" width="8.85546875" style="354"/>
    <col min="12802" max="12802" width="8.85546875" style="354"/>
    <col min="12803" max="12803" width="9.7109375" customWidth="true" style="354"/>
    <col min="12804" max="12804" width="21.85546875" customWidth="true" style="354"/>
    <col min="12805" max="12805" width="13" customWidth="true" style="354"/>
    <col min="12806" max="12806" width="14" customWidth="true" style="354"/>
    <col min="12807" max="12807" width="14" customWidth="true" style="354"/>
    <col min="12808" max="12808" width="14" customWidth="true" style="354"/>
    <col min="12809" max="12809" width="17.140625" customWidth="true" style="354"/>
    <col min="12810" max="12810" width="17.7109375" customWidth="true" style="354"/>
    <col min="12811" max="12811" width="16.28515625" customWidth="true" style="354"/>
    <col min="12812" max="12812" width="14" customWidth="true" style="354"/>
    <col min="12813" max="12813" width="17" customWidth="true" style="354"/>
    <col min="12814" max="12814" width="14.42578125" customWidth="true" style="354"/>
    <col min="12815" max="12815" width="8.85546875" style="354"/>
    <col min="12816" max="12816" width="8.85546875" style="354"/>
    <col min="12817" max="12817" width="8.85546875" style="354"/>
    <col min="12818" max="12818" width="8.85546875" style="354"/>
    <col min="12819" max="12819" width="8.85546875" style="354"/>
    <col min="12820" max="12820" width="8.85546875" style="354"/>
    <col min="12821" max="12821" width="8.85546875" style="354"/>
    <col min="12822" max="12822" width="8.85546875" style="354"/>
    <col min="12823" max="12823" width="8.85546875" style="354"/>
    <col min="12824" max="12824" width="8.85546875" style="354"/>
    <col min="12825" max="12825" width="8.85546875" style="354"/>
    <col min="12826" max="12826" width="8.85546875" style="354"/>
    <col min="12827" max="12827" width="8.85546875" style="354"/>
    <col min="12828" max="12828" width="8.85546875" style="354"/>
    <col min="12829" max="12829" width="8.85546875" style="354"/>
    <col min="12830" max="12830" width="8.85546875" style="354"/>
    <col min="12831" max="12831" width="8.85546875" style="354"/>
    <col min="12832" max="12832" width="8.85546875" style="354"/>
    <col min="12833" max="12833" width="8.85546875" style="354"/>
    <col min="12834" max="12834" width="8.85546875" style="354"/>
    <col min="12835" max="12835" width="8.85546875" style="354"/>
    <col min="12836" max="12836" width="8.85546875" style="354"/>
    <col min="12837" max="12837" width="8.85546875" style="354"/>
    <col min="12838" max="12838" width="8.85546875" style="354"/>
    <col min="12839" max="12839" width="8.85546875" style="354"/>
    <col min="12840" max="12840" width="8.85546875" style="354"/>
    <col min="12841" max="12841" width="8.85546875" style="354"/>
    <col min="12842" max="12842" width="8.85546875" style="354"/>
    <col min="12843" max="12843" width="8.85546875" style="354"/>
    <col min="12844" max="12844" width="8.85546875" style="354"/>
    <col min="12845" max="12845" width="8.85546875" style="354"/>
    <col min="12846" max="12846" width="8.85546875" style="354"/>
    <col min="12847" max="12847" width="8.85546875" style="354"/>
    <col min="12848" max="12848" width="8.85546875" style="354"/>
    <col min="12849" max="12849" width="8.85546875" style="354"/>
    <col min="12850" max="12850" width="8.85546875" style="354"/>
    <col min="12851" max="12851" width="8.85546875" style="354"/>
    <col min="12852" max="12852" width="8.85546875" style="354"/>
    <col min="12853" max="12853" width="8.85546875" style="354"/>
    <col min="12854" max="12854" width="8.85546875" style="354"/>
    <col min="12855" max="12855" width="8.85546875" style="354"/>
    <col min="12856" max="12856" width="8.85546875" style="354"/>
    <col min="12857" max="12857" width="8.85546875" style="354"/>
    <col min="12858" max="12858" width="8.85546875" style="354"/>
    <col min="12859" max="12859" width="8.85546875" style="354"/>
    <col min="12860" max="12860" width="8.85546875" style="354"/>
    <col min="12861" max="12861" width="8.85546875" style="354"/>
    <col min="12862" max="12862" width="8.85546875" style="354"/>
    <col min="12863" max="12863" width="8.85546875" style="354"/>
    <col min="12864" max="12864" width="8.85546875" style="354"/>
    <col min="12865" max="12865" width="8.85546875" style="354"/>
    <col min="12866" max="12866" width="8.85546875" style="354"/>
    <col min="12867" max="12867" width="8.85546875" style="354"/>
    <col min="12868" max="12868" width="8.85546875" style="354"/>
    <col min="12869" max="12869" width="8.85546875" style="354"/>
    <col min="12870" max="12870" width="8.85546875" style="354"/>
    <col min="12871" max="12871" width="8.85546875" style="354"/>
    <col min="12872" max="12872" width="8.85546875" style="354"/>
    <col min="12873" max="12873" width="8.85546875" style="354"/>
    <col min="12874" max="12874" width="8.85546875" style="354"/>
    <col min="12875" max="12875" width="8.85546875" style="354"/>
    <col min="12876" max="12876" width="8.85546875" style="354"/>
    <col min="12877" max="12877" width="8.85546875" style="354"/>
    <col min="12878" max="12878" width="8.85546875" style="354"/>
    <col min="12879" max="12879" width="8.85546875" style="354"/>
    <col min="12880" max="12880" width="8.85546875" style="354"/>
    <col min="12881" max="12881" width="8.85546875" style="354"/>
    <col min="12882" max="12882" width="8.85546875" style="354"/>
    <col min="12883" max="12883" width="8.85546875" style="354"/>
    <col min="12884" max="12884" width="8.85546875" style="354"/>
    <col min="12885" max="12885" width="8.85546875" style="354"/>
    <col min="12886" max="12886" width="8.85546875" style="354"/>
    <col min="12887" max="12887" width="8.85546875" style="354"/>
    <col min="12888" max="12888" width="8.85546875" style="354"/>
    <col min="12889" max="12889" width="8.85546875" style="354"/>
    <col min="12890" max="12890" width="8.85546875" style="354"/>
    <col min="12891" max="12891" width="8.85546875" style="354"/>
    <col min="12892" max="12892" width="8.85546875" style="354"/>
    <col min="12893" max="12893" width="8.85546875" style="354"/>
    <col min="12894" max="12894" width="8.85546875" style="354"/>
    <col min="12895" max="12895" width="8.85546875" style="354"/>
    <col min="12896" max="12896" width="8.85546875" style="354"/>
    <col min="12897" max="12897" width="8.85546875" style="354"/>
    <col min="12898" max="12898" width="8.85546875" style="354"/>
    <col min="12899" max="12899" width="8.85546875" style="354"/>
    <col min="12900" max="12900" width="8.85546875" style="354"/>
    <col min="12901" max="12901" width="8.85546875" style="354"/>
    <col min="12902" max="12902" width="8.85546875" style="354"/>
    <col min="12903" max="12903" width="8.85546875" style="354"/>
    <col min="12904" max="12904" width="8.85546875" style="354"/>
    <col min="12905" max="12905" width="8.85546875" style="354"/>
    <col min="12906" max="12906" width="8.85546875" style="354"/>
    <col min="12907" max="12907" width="8.85546875" style="354"/>
    <col min="12908" max="12908" width="8.85546875" style="354"/>
    <col min="12909" max="12909" width="8.85546875" style="354"/>
    <col min="12910" max="12910" width="8.85546875" style="354"/>
    <col min="12911" max="12911" width="8.85546875" style="354"/>
    <col min="12912" max="12912" width="8.85546875" style="354"/>
    <col min="12913" max="12913" width="8.85546875" style="354"/>
    <col min="12914" max="12914" width="8.85546875" style="354"/>
    <col min="12915" max="12915" width="8.85546875" style="354"/>
    <col min="12916" max="12916" width="8.85546875" style="354"/>
    <col min="12917" max="12917" width="8.85546875" style="354"/>
    <col min="12918" max="12918" width="8.85546875" style="354"/>
    <col min="12919" max="12919" width="8.85546875" style="354"/>
    <col min="12920" max="12920" width="8.85546875" style="354"/>
    <col min="12921" max="12921" width="8.85546875" style="354"/>
    <col min="12922" max="12922" width="8.85546875" style="354"/>
    <col min="12923" max="12923" width="8.85546875" style="354"/>
    <col min="12924" max="12924" width="8.85546875" style="354"/>
    <col min="12925" max="12925" width="8.85546875" style="354"/>
    <col min="12926" max="12926" width="8.85546875" style="354"/>
    <col min="12927" max="12927" width="8.85546875" style="354"/>
    <col min="12928" max="12928" width="8.85546875" style="354"/>
    <col min="12929" max="12929" width="8.85546875" style="354"/>
    <col min="12930" max="12930" width="8.85546875" style="354"/>
    <col min="12931" max="12931" width="8.85546875" style="354"/>
    <col min="12932" max="12932" width="8.85546875" style="354"/>
    <col min="12933" max="12933" width="8.85546875" style="354"/>
    <col min="12934" max="12934" width="8.85546875" style="354"/>
    <col min="12935" max="12935" width="8.85546875" style="354"/>
    <col min="12936" max="12936" width="8.85546875" style="354"/>
    <col min="12937" max="12937" width="8.85546875" style="354"/>
    <col min="12938" max="12938" width="8.85546875" style="354"/>
    <col min="12939" max="12939" width="8.85546875" style="354"/>
    <col min="12940" max="12940" width="8.85546875" style="354"/>
    <col min="12941" max="12941" width="8.85546875" style="354"/>
    <col min="12942" max="12942" width="8.85546875" style="354"/>
    <col min="12943" max="12943" width="8.85546875" style="354"/>
    <col min="12944" max="12944" width="8.85546875" style="354"/>
    <col min="12945" max="12945" width="8.85546875" style="354"/>
    <col min="12946" max="12946" width="8.85546875" style="354"/>
    <col min="12947" max="12947" width="8.85546875" style="354"/>
    <col min="12948" max="12948" width="8.85546875" style="354"/>
    <col min="12949" max="12949" width="8.85546875" style="354"/>
    <col min="12950" max="12950" width="8.85546875" style="354"/>
    <col min="12951" max="12951" width="8.85546875" style="354"/>
    <col min="12952" max="12952" width="8.85546875" style="354"/>
    <col min="12953" max="12953" width="8.85546875" style="354"/>
    <col min="12954" max="12954" width="8.85546875" style="354"/>
    <col min="12955" max="12955" width="8.85546875" style="354"/>
    <col min="12956" max="12956" width="8.85546875" style="354"/>
    <col min="12957" max="12957" width="8.85546875" style="354"/>
    <col min="12958" max="12958" width="8.85546875" style="354"/>
    <col min="12959" max="12959" width="8.85546875" style="354"/>
    <col min="12960" max="12960" width="8.85546875" style="354"/>
    <col min="12961" max="12961" width="8.85546875" style="354"/>
    <col min="12962" max="12962" width="8.85546875" style="354"/>
    <col min="12963" max="12963" width="8.85546875" style="354"/>
    <col min="12964" max="12964" width="8.85546875" style="354"/>
    <col min="12965" max="12965" width="8.85546875" style="354"/>
    <col min="12966" max="12966" width="8.85546875" style="354"/>
    <col min="12967" max="12967" width="8.85546875" style="354"/>
    <col min="12968" max="12968" width="8.85546875" style="354"/>
    <col min="12969" max="12969" width="8.85546875" style="354"/>
    <col min="12970" max="12970" width="8.85546875" style="354"/>
    <col min="12971" max="12971" width="8.85546875" style="354"/>
    <col min="12972" max="12972" width="8.85546875" style="354"/>
    <col min="12973" max="12973" width="8.85546875" style="354"/>
    <col min="12974" max="12974" width="8.85546875" style="354"/>
    <col min="12975" max="12975" width="8.85546875" style="354"/>
    <col min="12976" max="12976" width="8.85546875" style="354"/>
    <col min="12977" max="12977" width="8.85546875" style="354"/>
    <col min="12978" max="12978" width="8.85546875" style="354"/>
    <col min="12979" max="12979" width="8.85546875" style="354"/>
    <col min="12980" max="12980" width="8.85546875" style="354"/>
    <col min="12981" max="12981" width="8.85546875" style="354"/>
    <col min="12982" max="12982" width="8.85546875" style="354"/>
    <col min="12983" max="12983" width="8.85546875" style="354"/>
    <col min="12984" max="12984" width="8.85546875" style="354"/>
    <col min="12985" max="12985" width="8.85546875" style="354"/>
    <col min="12986" max="12986" width="8.85546875" style="354"/>
    <col min="12987" max="12987" width="8.85546875" style="354"/>
    <col min="12988" max="12988" width="8.85546875" style="354"/>
    <col min="12989" max="12989" width="8.85546875" style="354"/>
    <col min="12990" max="12990" width="8.85546875" style="354"/>
    <col min="12991" max="12991" width="8.85546875" style="354"/>
    <col min="12992" max="12992" width="8.85546875" style="354"/>
    <col min="12993" max="12993" width="8.85546875" style="354"/>
    <col min="12994" max="12994" width="8.85546875" style="354"/>
    <col min="12995" max="12995" width="8.85546875" style="354"/>
    <col min="12996" max="12996" width="8.85546875" style="354"/>
    <col min="12997" max="12997" width="8.85546875" style="354"/>
    <col min="12998" max="12998" width="8.85546875" style="354"/>
    <col min="12999" max="12999" width="8.85546875" style="354"/>
    <col min="13000" max="13000" width="8.85546875" style="354"/>
    <col min="13001" max="13001" width="8.85546875" style="354"/>
    <col min="13002" max="13002" width="8.85546875" style="354"/>
    <col min="13003" max="13003" width="8.85546875" style="354"/>
    <col min="13004" max="13004" width="8.85546875" style="354"/>
    <col min="13005" max="13005" width="8.85546875" style="354"/>
    <col min="13006" max="13006" width="8.85546875" style="354"/>
    <col min="13007" max="13007" width="8.85546875" style="354"/>
    <col min="13008" max="13008" width="8.85546875" style="354"/>
    <col min="13009" max="13009" width="8.85546875" style="354"/>
    <col min="13010" max="13010" width="8.85546875" style="354"/>
    <col min="13011" max="13011" width="8.85546875" style="354"/>
    <col min="13012" max="13012" width="8.85546875" style="354"/>
    <col min="13013" max="13013" width="8.85546875" style="354"/>
    <col min="13014" max="13014" width="8.85546875" style="354"/>
    <col min="13015" max="13015" width="8.85546875" style="354"/>
    <col min="13016" max="13016" width="8.85546875" style="354"/>
    <col min="13017" max="13017" width="8.85546875" style="354"/>
    <col min="13018" max="13018" width="8.85546875" style="354"/>
    <col min="13019" max="13019" width="8.85546875" style="354"/>
    <col min="13020" max="13020" width="8.85546875" style="354"/>
    <col min="13021" max="13021" width="8.85546875" style="354"/>
    <col min="13022" max="13022" width="8.85546875" style="354"/>
    <col min="13023" max="13023" width="8.85546875" style="354"/>
    <col min="13024" max="13024" width="8.85546875" style="354"/>
    <col min="13025" max="13025" width="8.85546875" style="354"/>
    <col min="13026" max="13026" width="8.85546875" style="354"/>
    <col min="13027" max="13027" width="8.85546875" style="354"/>
    <col min="13028" max="13028" width="8.85546875" style="354"/>
    <col min="13029" max="13029" width="8.85546875" style="354"/>
    <col min="13030" max="13030" width="8.85546875" style="354"/>
    <col min="13031" max="13031" width="8.85546875" style="354"/>
    <col min="13032" max="13032" width="8.85546875" style="354"/>
    <col min="13033" max="13033" width="8.85546875" style="354"/>
    <col min="13034" max="13034" width="8.85546875" style="354"/>
    <col min="13035" max="13035" width="8.85546875" style="354"/>
    <col min="13036" max="13036" width="8.85546875" style="354"/>
    <col min="13037" max="13037" width="8.85546875" style="354"/>
    <col min="13038" max="13038" width="8.85546875" style="354"/>
    <col min="13039" max="13039" width="8.85546875" style="354"/>
    <col min="13040" max="13040" width="8.85546875" style="354"/>
    <col min="13041" max="13041" width="8.85546875" style="354"/>
    <col min="13042" max="13042" width="8.85546875" style="354"/>
    <col min="13043" max="13043" width="8.85546875" style="354"/>
    <col min="13044" max="13044" width="8.85546875" style="354"/>
    <col min="13045" max="13045" width="8.85546875" style="354"/>
    <col min="13046" max="13046" width="8.85546875" style="354"/>
    <col min="13047" max="13047" width="8.85546875" style="354"/>
    <col min="13048" max="13048" width="8.85546875" style="354"/>
    <col min="13049" max="13049" width="8.85546875" style="354"/>
    <col min="13050" max="13050" width="8.85546875" style="354"/>
    <col min="13051" max="13051" width="8.85546875" style="354"/>
    <col min="13052" max="13052" width="8.85546875" style="354"/>
    <col min="13053" max="13053" width="8.85546875" style="354"/>
    <col min="13054" max="13054" width="8.85546875" style="354"/>
    <col min="13055" max="13055" width="8.85546875" style="354"/>
    <col min="13056" max="13056" width="8.85546875" style="354"/>
    <col min="13057" max="13057" width="8.85546875" style="354"/>
    <col min="13058" max="13058" width="8.85546875" style="354"/>
    <col min="13059" max="13059" width="9.7109375" customWidth="true" style="354"/>
    <col min="13060" max="13060" width="21.85546875" customWidth="true" style="354"/>
    <col min="13061" max="13061" width="13" customWidth="true" style="354"/>
    <col min="13062" max="13062" width="14" customWidth="true" style="354"/>
    <col min="13063" max="13063" width="14" customWidth="true" style="354"/>
    <col min="13064" max="13064" width="14" customWidth="true" style="354"/>
    <col min="13065" max="13065" width="17.140625" customWidth="true" style="354"/>
    <col min="13066" max="13066" width="17.7109375" customWidth="true" style="354"/>
    <col min="13067" max="13067" width="16.28515625" customWidth="true" style="354"/>
    <col min="13068" max="13068" width="14" customWidth="true" style="354"/>
    <col min="13069" max="13069" width="17" customWidth="true" style="354"/>
    <col min="13070" max="13070" width="14.42578125" customWidth="true" style="354"/>
    <col min="13071" max="13071" width="8.85546875" style="354"/>
    <col min="13072" max="13072" width="8.85546875" style="354"/>
    <col min="13073" max="13073" width="8.85546875" style="354"/>
    <col min="13074" max="13074" width="8.85546875" style="354"/>
    <col min="13075" max="13075" width="8.85546875" style="354"/>
    <col min="13076" max="13076" width="8.85546875" style="354"/>
    <col min="13077" max="13077" width="8.85546875" style="354"/>
    <col min="13078" max="13078" width="8.85546875" style="354"/>
    <col min="13079" max="13079" width="8.85546875" style="354"/>
    <col min="13080" max="13080" width="8.85546875" style="354"/>
    <col min="13081" max="13081" width="8.85546875" style="354"/>
    <col min="13082" max="13082" width="8.85546875" style="354"/>
    <col min="13083" max="13083" width="8.85546875" style="354"/>
    <col min="13084" max="13084" width="8.85546875" style="354"/>
    <col min="13085" max="13085" width="8.85546875" style="354"/>
    <col min="13086" max="13086" width="8.85546875" style="354"/>
    <col min="13087" max="13087" width="8.85546875" style="354"/>
    <col min="13088" max="13088" width="8.85546875" style="354"/>
    <col min="13089" max="13089" width="8.85546875" style="354"/>
    <col min="13090" max="13090" width="8.85546875" style="354"/>
    <col min="13091" max="13091" width="8.85546875" style="354"/>
    <col min="13092" max="13092" width="8.85546875" style="354"/>
    <col min="13093" max="13093" width="8.85546875" style="354"/>
    <col min="13094" max="13094" width="8.85546875" style="354"/>
    <col min="13095" max="13095" width="8.85546875" style="354"/>
    <col min="13096" max="13096" width="8.85546875" style="354"/>
    <col min="13097" max="13097" width="8.85546875" style="354"/>
    <col min="13098" max="13098" width="8.85546875" style="354"/>
    <col min="13099" max="13099" width="8.85546875" style="354"/>
    <col min="13100" max="13100" width="8.85546875" style="354"/>
    <col min="13101" max="13101" width="8.85546875" style="354"/>
    <col min="13102" max="13102" width="8.85546875" style="354"/>
    <col min="13103" max="13103" width="8.85546875" style="354"/>
    <col min="13104" max="13104" width="8.85546875" style="354"/>
    <col min="13105" max="13105" width="8.85546875" style="354"/>
    <col min="13106" max="13106" width="8.85546875" style="354"/>
    <col min="13107" max="13107" width="8.85546875" style="354"/>
    <col min="13108" max="13108" width="8.85546875" style="354"/>
    <col min="13109" max="13109" width="8.85546875" style="354"/>
    <col min="13110" max="13110" width="8.85546875" style="354"/>
    <col min="13111" max="13111" width="8.85546875" style="354"/>
    <col min="13112" max="13112" width="8.85546875" style="354"/>
    <col min="13113" max="13113" width="8.85546875" style="354"/>
    <col min="13114" max="13114" width="8.85546875" style="354"/>
    <col min="13115" max="13115" width="8.85546875" style="354"/>
    <col min="13116" max="13116" width="8.85546875" style="354"/>
    <col min="13117" max="13117" width="8.85546875" style="354"/>
    <col min="13118" max="13118" width="8.85546875" style="354"/>
    <col min="13119" max="13119" width="8.85546875" style="354"/>
    <col min="13120" max="13120" width="8.85546875" style="354"/>
    <col min="13121" max="13121" width="8.85546875" style="354"/>
    <col min="13122" max="13122" width="8.85546875" style="354"/>
    <col min="13123" max="13123" width="8.85546875" style="354"/>
    <col min="13124" max="13124" width="8.85546875" style="354"/>
    <col min="13125" max="13125" width="8.85546875" style="354"/>
    <col min="13126" max="13126" width="8.85546875" style="354"/>
    <col min="13127" max="13127" width="8.85546875" style="354"/>
    <col min="13128" max="13128" width="8.85546875" style="354"/>
    <col min="13129" max="13129" width="8.85546875" style="354"/>
    <col min="13130" max="13130" width="8.85546875" style="354"/>
    <col min="13131" max="13131" width="8.85546875" style="354"/>
    <col min="13132" max="13132" width="8.85546875" style="354"/>
    <col min="13133" max="13133" width="8.85546875" style="354"/>
    <col min="13134" max="13134" width="8.85546875" style="354"/>
    <col min="13135" max="13135" width="8.85546875" style="354"/>
    <col min="13136" max="13136" width="8.85546875" style="354"/>
    <col min="13137" max="13137" width="8.85546875" style="354"/>
    <col min="13138" max="13138" width="8.85546875" style="354"/>
    <col min="13139" max="13139" width="8.85546875" style="354"/>
    <col min="13140" max="13140" width="8.85546875" style="354"/>
    <col min="13141" max="13141" width="8.85546875" style="354"/>
    <col min="13142" max="13142" width="8.85546875" style="354"/>
    <col min="13143" max="13143" width="8.85546875" style="354"/>
    <col min="13144" max="13144" width="8.85546875" style="354"/>
    <col min="13145" max="13145" width="8.85546875" style="354"/>
    <col min="13146" max="13146" width="8.85546875" style="354"/>
    <col min="13147" max="13147" width="8.85546875" style="354"/>
    <col min="13148" max="13148" width="8.85546875" style="354"/>
    <col min="13149" max="13149" width="8.85546875" style="354"/>
    <col min="13150" max="13150" width="8.85546875" style="354"/>
    <col min="13151" max="13151" width="8.85546875" style="354"/>
    <col min="13152" max="13152" width="8.85546875" style="354"/>
    <col min="13153" max="13153" width="8.85546875" style="354"/>
    <col min="13154" max="13154" width="8.85546875" style="354"/>
    <col min="13155" max="13155" width="8.85546875" style="354"/>
    <col min="13156" max="13156" width="8.85546875" style="354"/>
    <col min="13157" max="13157" width="8.85546875" style="354"/>
    <col min="13158" max="13158" width="8.85546875" style="354"/>
    <col min="13159" max="13159" width="8.85546875" style="354"/>
    <col min="13160" max="13160" width="8.85546875" style="354"/>
    <col min="13161" max="13161" width="8.85546875" style="354"/>
    <col min="13162" max="13162" width="8.85546875" style="354"/>
    <col min="13163" max="13163" width="8.85546875" style="354"/>
    <col min="13164" max="13164" width="8.85546875" style="354"/>
    <col min="13165" max="13165" width="8.85546875" style="354"/>
    <col min="13166" max="13166" width="8.85546875" style="354"/>
    <col min="13167" max="13167" width="8.85546875" style="354"/>
    <col min="13168" max="13168" width="8.85546875" style="354"/>
    <col min="13169" max="13169" width="8.85546875" style="354"/>
    <col min="13170" max="13170" width="8.85546875" style="354"/>
    <col min="13171" max="13171" width="8.85546875" style="354"/>
    <col min="13172" max="13172" width="8.85546875" style="354"/>
    <col min="13173" max="13173" width="8.85546875" style="354"/>
    <col min="13174" max="13174" width="8.85546875" style="354"/>
    <col min="13175" max="13175" width="8.85546875" style="354"/>
    <col min="13176" max="13176" width="8.85546875" style="354"/>
    <col min="13177" max="13177" width="8.85546875" style="354"/>
    <col min="13178" max="13178" width="8.85546875" style="354"/>
    <col min="13179" max="13179" width="8.85546875" style="354"/>
    <col min="13180" max="13180" width="8.85546875" style="354"/>
    <col min="13181" max="13181" width="8.85546875" style="354"/>
    <col min="13182" max="13182" width="8.85546875" style="354"/>
    <col min="13183" max="13183" width="8.85546875" style="354"/>
    <col min="13184" max="13184" width="8.85546875" style="354"/>
    <col min="13185" max="13185" width="8.85546875" style="354"/>
    <col min="13186" max="13186" width="8.85546875" style="354"/>
    <col min="13187" max="13187" width="8.85546875" style="354"/>
    <col min="13188" max="13188" width="8.85546875" style="354"/>
    <col min="13189" max="13189" width="8.85546875" style="354"/>
    <col min="13190" max="13190" width="8.85546875" style="354"/>
    <col min="13191" max="13191" width="8.85546875" style="354"/>
    <col min="13192" max="13192" width="8.85546875" style="354"/>
    <col min="13193" max="13193" width="8.85546875" style="354"/>
    <col min="13194" max="13194" width="8.85546875" style="354"/>
    <col min="13195" max="13195" width="8.85546875" style="354"/>
    <col min="13196" max="13196" width="8.85546875" style="354"/>
    <col min="13197" max="13197" width="8.85546875" style="354"/>
    <col min="13198" max="13198" width="8.85546875" style="354"/>
    <col min="13199" max="13199" width="8.85546875" style="354"/>
    <col min="13200" max="13200" width="8.85546875" style="354"/>
    <col min="13201" max="13201" width="8.85546875" style="354"/>
    <col min="13202" max="13202" width="8.85546875" style="354"/>
    <col min="13203" max="13203" width="8.85546875" style="354"/>
    <col min="13204" max="13204" width="8.85546875" style="354"/>
    <col min="13205" max="13205" width="8.85546875" style="354"/>
    <col min="13206" max="13206" width="8.85546875" style="354"/>
    <col min="13207" max="13207" width="8.85546875" style="354"/>
    <col min="13208" max="13208" width="8.85546875" style="354"/>
    <col min="13209" max="13209" width="8.85546875" style="354"/>
    <col min="13210" max="13210" width="8.85546875" style="354"/>
    <col min="13211" max="13211" width="8.85546875" style="354"/>
    <col min="13212" max="13212" width="8.85546875" style="354"/>
    <col min="13213" max="13213" width="8.85546875" style="354"/>
    <col min="13214" max="13214" width="8.85546875" style="354"/>
    <col min="13215" max="13215" width="8.85546875" style="354"/>
    <col min="13216" max="13216" width="8.85546875" style="354"/>
    <col min="13217" max="13217" width="8.85546875" style="354"/>
    <col min="13218" max="13218" width="8.85546875" style="354"/>
    <col min="13219" max="13219" width="8.85546875" style="354"/>
    <col min="13220" max="13220" width="8.85546875" style="354"/>
    <col min="13221" max="13221" width="8.85546875" style="354"/>
    <col min="13222" max="13222" width="8.85546875" style="354"/>
    <col min="13223" max="13223" width="8.85546875" style="354"/>
    <col min="13224" max="13224" width="8.85546875" style="354"/>
    <col min="13225" max="13225" width="8.85546875" style="354"/>
    <col min="13226" max="13226" width="8.85546875" style="354"/>
    <col min="13227" max="13227" width="8.85546875" style="354"/>
    <col min="13228" max="13228" width="8.85546875" style="354"/>
    <col min="13229" max="13229" width="8.85546875" style="354"/>
    <col min="13230" max="13230" width="8.85546875" style="354"/>
    <col min="13231" max="13231" width="8.85546875" style="354"/>
    <col min="13232" max="13232" width="8.85546875" style="354"/>
    <col min="13233" max="13233" width="8.85546875" style="354"/>
    <col min="13234" max="13234" width="8.85546875" style="354"/>
    <col min="13235" max="13235" width="8.85546875" style="354"/>
    <col min="13236" max="13236" width="8.85546875" style="354"/>
    <col min="13237" max="13237" width="8.85546875" style="354"/>
    <col min="13238" max="13238" width="8.85546875" style="354"/>
    <col min="13239" max="13239" width="8.85546875" style="354"/>
    <col min="13240" max="13240" width="8.85546875" style="354"/>
    <col min="13241" max="13241" width="8.85546875" style="354"/>
    <col min="13242" max="13242" width="8.85546875" style="354"/>
    <col min="13243" max="13243" width="8.85546875" style="354"/>
    <col min="13244" max="13244" width="8.85546875" style="354"/>
    <col min="13245" max="13245" width="8.85546875" style="354"/>
    <col min="13246" max="13246" width="8.85546875" style="354"/>
    <col min="13247" max="13247" width="8.85546875" style="354"/>
    <col min="13248" max="13248" width="8.85546875" style="354"/>
    <col min="13249" max="13249" width="8.85546875" style="354"/>
    <col min="13250" max="13250" width="8.85546875" style="354"/>
    <col min="13251" max="13251" width="8.85546875" style="354"/>
    <col min="13252" max="13252" width="8.85546875" style="354"/>
    <col min="13253" max="13253" width="8.85546875" style="354"/>
    <col min="13254" max="13254" width="8.85546875" style="354"/>
    <col min="13255" max="13255" width="8.85546875" style="354"/>
    <col min="13256" max="13256" width="8.85546875" style="354"/>
    <col min="13257" max="13257" width="8.85546875" style="354"/>
    <col min="13258" max="13258" width="8.85546875" style="354"/>
    <col min="13259" max="13259" width="8.85546875" style="354"/>
    <col min="13260" max="13260" width="8.85546875" style="354"/>
    <col min="13261" max="13261" width="8.85546875" style="354"/>
    <col min="13262" max="13262" width="8.85546875" style="354"/>
    <col min="13263" max="13263" width="8.85546875" style="354"/>
    <col min="13264" max="13264" width="8.85546875" style="354"/>
    <col min="13265" max="13265" width="8.85546875" style="354"/>
    <col min="13266" max="13266" width="8.85546875" style="354"/>
    <col min="13267" max="13267" width="8.85546875" style="354"/>
    <col min="13268" max="13268" width="8.85546875" style="354"/>
    <col min="13269" max="13269" width="8.85546875" style="354"/>
    <col min="13270" max="13270" width="8.85546875" style="354"/>
    <col min="13271" max="13271" width="8.85546875" style="354"/>
    <col min="13272" max="13272" width="8.85546875" style="354"/>
    <col min="13273" max="13273" width="8.85546875" style="354"/>
    <col min="13274" max="13274" width="8.85546875" style="354"/>
    <col min="13275" max="13275" width="8.85546875" style="354"/>
    <col min="13276" max="13276" width="8.85546875" style="354"/>
    <col min="13277" max="13277" width="8.85546875" style="354"/>
    <col min="13278" max="13278" width="8.85546875" style="354"/>
    <col min="13279" max="13279" width="8.85546875" style="354"/>
    <col min="13280" max="13280" width="8.85546875" style="354"/>
    <col min="13281" max="13281" width="8.85546875" style="354"/>
    <col min="13282" max="13282" width="8.85546875" style="354"/>
    <col min="13283" max="13283" width="8.85546875" style="354"/>
    <col min="13284" max="13284" width="8.85546875" style="354"/>
    <col min="13285" max="13285" width="8.85546875" style="354"/>
    <col min="13286" max="13286" width="8.85546875" style="354"/>
    <col min="13287" max="13287" width="8.85546875" style="354"/>
    <col min="13288" max="13288" width="8.85546875" style="354"/>
    <col min="13289" max="13289" width="8.85546875" style="354"/>
    <col min="13290" max="13290" width="8.85546875" style="354"/>
    <col min="13291" max="13291" width="8.85546875" style="354"/>
    <col min="13292" max="13292" width="8.85546875" style="354"/>
    <col min="13293" max="13293" width="8.85546875" style="354"/>
    <col min="13294" max="13294" width="8.85546875" style="354"/>
    <col min="13295" max="13295" width="8.85546875" style="354"/>
    <col min="13296" max="13296" width="8.85546875" style="354"/>
    <col min="13297" max="13297" width="8.85546875" style="354"/>
    <col min="13298" max="13298" width="8.85546875" style="354"/>
    <col min="13299" max="13299" width="8.85546875" style="354"/>
    <col min="13300" max="13300" width="8.85546875" style="354"/>
    <col min="13301" max="13301" width="8.85546875" style="354"/>
    <col min="13302" max="13302" width="8.85546875" style="354"/>
    <col min="13303" max="13303" width="8.85546875" style="354"/>
    <col min="13304" max="13304" width="8.85546875" style="354"/>
    <col min="13305" max="13305" width="8.85546875" style="354"/>
    <col min="13306" max="13306" width="8.85546875" style="354"/>
    <col min="13307" max="13307" width="8.85546875" style="354"/>
    <col min="13308" max="13308" width="8.85546875" style="354"/>
    <col min="13309" max="13309" width="8.85546875" style="354"/>
    <col min="13310" max="13310" width="8.85546875" style="354"/>
    <col min="13311" max="13311" width="8.85546875" style="354"/>
    <col min="13312" max="13312" width="8.85546875" style="354"/>
    <col min="13313" max="13313" width="8.85546875" style="354"/>
    <col min="13314" max="13314" width="8.85546875" style="354"/>
    <col min="13315" max="13315" width="9.7109375" customWidth="true" style="354"/>
    <col min="13316" max="13316" width="21.85546875" customWidth="true" style="354"/>
    <col min="13317" max="13317" width="13" customWidth="true" style="354"/>
    <col min="13318" max="13318" width="14" customWidth="true" style="354"/>
    <col min="13319" max="13319" width="14" customWidth="true" style="354"/>
    <col min="13320" max="13320" width="14" customWidth="true" style="354"/>
    <col min="13321" max="13321" width="17.140625" customWidth="true" style="354"/>
    <col min="13322" max="13322" width="17.7109375" customWidth="true" style="354"/>
    <col min="13323" max="13323" width="16.28515625" customWidth="true" style="354"/>
    <col min="13324" max="13324" width="14" customWidth="true" style="354"/>
    <col min="13325" max="13325" width="17" customWidth="true" style="354"/>
    <col min="13326" max="13326" width="14.42578125" customWidth="true" style="354"/>
    <col min="13327" max="13327" width="8.85546875" style="354"/>
    <col min="13328" max="13328" width="8.85546875" style="354"/>
    <col min="13329" max="13329" width="8.85546875" style="354"/>
    <col min="13330" max="13330" width="8.85546875" style="354"/>
    <col min="13331" max="13331" width="8.85546875" style="354"/>
    <col min="13332" max="13332" width="8.85546875" style="354"/>
    <col min="13333" max="13333" width="8.85546875" style="354"/>
    <col min="13334" max="13334" width="8.85546875" style="354"/>
    <col min="13335" max="13335" width="8.85546875" style="354"/>
    <col min="13336" max="13336" width="8.85546875" style="354"/>
    <col min="13337" max="13337" width="8.85546875" style="354"/>
    <col min="13338" max="13338" width="8.85546875" style="354"/>
    <col min="13339" max="13339" width="8.85546875" style="354"/>
    <col min="13340" max="13340" width="8.85546875" style="354"/>
    <col min="13341" max="13341" width="8.85546875" style="354"/>
    <col min="13342" max="13342" width="8.85546875" style="354"/>
    <col min="13343" max="13343" width="8.85546875" style="354"/>
    <col min="13344" max="13344" width="8.85546875" style="354"/>
    <col min="13345" max="13345" width="8.85546875" style="354"/>
    <col min="13346" max="13346" width="8.85546875" style="354"/>
    <col min="13347" max="13347" width="8.85546875" style="354"/>
    <col min="13348" max="13348" width="8.85546875" style="354"/>
    <col min="13349" max="13349" width="8.85546875" style="354"/>
    <col min="13350" max="13350" width="8.85546875" style="354"/>
    <col min="13351" max="13351" width="8.85546875" style="354"/>
    <col min="13352" max="13352" width="8.85546875" style="354"/>
    <col min="13353" max="13353" width="8.85546875" style="354"/>
    <col min="13354" max="13354" width="8.85546875" style="354"/>
    <col min="13355" max="13355" width="8.85546875" style="354"/>
    <col min="13356" max="13356" width="8.85546875" style="354"/>
    <col min="13357" max="13357" width="8.85546875" style="354"/>
    <col min="13358" max="13358" width="8.85546875" style="354"/>
    <col min="13359" max="13359" width="8.85546875" style="354"/>
    <col min="13360" max="13360" width="8.85546875" style="354"/>
    <col min="13361" max="13361" width="8.85546875" style="354"/>
    <col min="13362" max="13362" width="8.85546875" style="354"/>
    <col min="13363" max="13363" width="8.85546875" style="354"/>
    <col min="13364" max="13364" width="8.85546875" style="354"/>
    <col min="13365" max="13365" width="8.85546875" style="354"/>
    <col min="13366" max="13366" width="8.85546875" style="354"/>
    <col min="13367" max="13367" width="8.85546875" style="354"/>
    <col min="13368" max="13368" width="8.85546875" style="354"/>
    <col min="13369" max="13369" width="8.85546875" style="354"/>
    <col min="13370" max="13370" width="8.85546875" style="354"/>
    <col min="13371" max="13371" width="8.85546875" style="354"/>
    <col min="13372" max="13372" width="8.85546875" style="354"/>
    <col min="13373" max="13373" width="8.85546875" style="354"/>
    <col min="13374" max="13374" width="8.85546875" style="354"/>
    <col min="13375" max="13375" width="8.85546875" style="354"/>
    <col min="13376" max="13376" width="8.85546875" style="354"/>
    <col min="13377" max="13377" width="8.85546875" style="354"/>
    <col min="13378" max="13378" width="8.85546875" style="354"/>
    <col min="13379" max="13379" width="8.85546875" style="354"/>
    <col min="13380" max="13380" width="8.85546875" style="354"/>
    <col min="13381" max="13381" width="8.85546875" style="354"/>
    <col min="13382" max="13382" width="8.85546875" style="354"/>
    <col min="13383" max="13383" width="8.85546875" style="354"/>
    <col min="13384" max="13384" width="8.85546875" style="354"/>
    <col min="13385" max="13385" width="8.85546875" style="354"/>
    <col min="13386" max="13386" width="8.85546875" style="354"/>
    <col min="13387" max="13387" width="8.85546875" style="354"/>
    <col min="13388" max="13388" width="8.85546875" style="354"/>
    <col min="13389" max="13389" width="8.85546875" style="354"/>
    <col min="13390" max="13390" width="8.85546875" style="354"/>
    <col min="13391" max="13391" width="8.85546875" style="354"/>
    <col min="13392" max="13392" width="8.85546875" style="354"/>
    <col min="13393" max="13393" width="8.85546875" style="354"/>
    <col min="13394" max="13394" width="8.85546875" style="354"/>
    <col min="13395" max="13395" width="8.85546875" style="354"/>
    <col min="13396" max="13396" width="8.85546875" style="354"/>
    <col min="13397" max="13397" width="8.85546875" style="354"/>
    <col min="13398" max="13398" width="8.85546875" style="354"/>
    <col min="13399" max="13399" width="8.85546875" style="354"/>
    <col min="13400" max="13400" width="8.85546875" style="354"/>
    <col min="13401" max="13401" width="8.85546875" style="354"/>
    <col min="13402" max="13402" width="8.85546875" style="354"/>
    <col min="13403" max="13403" width="8.85546875" style="354"/>
    <col min="13404" max="13404" width="8.85546875" style="354"/>
    <col min="13405" max="13405" width="8.85546875" style="354"/>
    <col min="13406" max="13406" width="8.85546875" style="354"/>
    <col min="13407" max="13407" width="8.85546875" style="354"/>
    <col min="13408" max="13408" width="8.85546875" style="354"/>
    <col min="13409" max="13409" width="8.85546875" style="354"/>
    <col min="13410" max="13410" width="8.85546875" style="354"/>
    <col min="13411" max="13411" width="8.85546875" style="354"/>
    <col min="13412" max="13412" width="8.85546875" style="354"/>
    <col min="13413" max="13413" width="8.85546875" style="354"/>
    <col min="13414" max="13414" width="8.85546875" style="354"/>
    <col min="13415" max="13415" width="8.85546875" style="354"/>
    <col min="13416" max="13416" width="8.85546875" style="354"/>
    <col min="13417" max="13417" width="8.85546875" style="354"/>
    <col min="13418" max="13418" width="8.85546875" style="354"/>
    <col min="13419" max="13419" width="8.85546875" style="354"/>
    <col min="13420" max="13420" width="8.85546875" style="354"/>
    <col min="13421" max="13421" width="8.85546875" style="354"/>
    <col min="13422" max="13422" width="8.85546875" style="354"/>
    <col min="13423" max="13423" width="8.85546875" style="354"/>
    <col min="13424" max="13424" width="8.85546875" style="354"/>
    <col min="13425" max="13425" width="8.85546875" style="354"/>
    <col min="13426" max="13426" width="8.85546875" style="354"/>
    <col min="13427" max="13427" width="8.85546875" style="354"/>
    <col min="13428" max="13428" width="8.85546875" style="354"/>
    <col min="13429" max="13429" width="8.85546875" style="354"/>
    <col min="13430" max="13430" width="8.85546875" style="354"/>
    <col min="13431" max="13431" width="8.85546875" style="354"/>
    <col min="13432" max="13432" width="8.85546875" style="354"/>
    <col min="13433" max="13433" width="8.85546875" style="354"/>
    <col min="13434" max="13434" width="8.85546875" style="354"/>
    <col min="13435" max="13435" width="8.85546875" style="354"/>
    <col min="13436" max="13436" width="8.85546875" style="354"/>
    <col min="13437" max="13437" width="8.85546875" style="354"/>
    <col min="13438" max="13438" width="8.85546875" style="354"/>
    <col min="13439" max="13439" width="8.85546875" style="354"/>
    <col min="13440" max="13440" width="8.85546875" style="354"/>
    <col min="13441" max="13441" width="8.85546875" style="354"/>
    <col min="13442" max="13442" width="8.85546875" style="354"/>
    <col min="13443" max="13443" width="8.85546875" style="354"/>
    <col min="13444" max="13444" width="8.85546875" style="354"/>
    <col min="13445" max="13445" width="8.85546875" style="354"/>
    <col min="13446" max="13446" width="8.85546875" style="354"/>
    <col min="13447" max="13447" width="8.85546875" style="354"/>
    <col min="13448" max="13448" width="8.85546875" style="354"/>
    <col min="13449" max="13449" width="8.85546875" style="354"/>
    <col min="13450" max="13450" width="8.85546875" style="354"/>
    <col min="13451" max="13451" width="8.85546875" style="354"/>
    <col min="13452" max="13452" width="8.85546875" style="354"/>
    <col min="13453" max="13453" width="8.85546875" style="354"/>
    <col min="13454" max="13454" width="8.85546875" style="354"/>
    <col min="13455" max="13455" width="8.85546875" style="354"/>
    <col min="13456" max="13456" width="8.85546875" style="354"/>
    <col min="13457" max="13457" width="8.85546875" style="354"/>
    <col min="13458" max="13458" width="8.85546875" style="354"/>
    <col min="13459" max="13459" width="8.85546875" style="354"/>
    <col min="13460" max="13460" width="8.85546875" style="354"/>
    <col min="13461" max="13461" width="8.85546875" style="354"/>
    <col min="13462" max="13462" width="8.85546875" style="354"/>
    <col min="13463" max="13463" width="8.85546875" style="354"/>
    <col min="13464" max="13464" width="8.85546875" style="354"/>
    <col min="13465" max="13465" width="8.85546875" style="354"/>
    <col min="13466" max="13466" width="8.85546875" style="354"/>
    <col min="13467" max="13467" width="8.85546875" style="354"/>
    <col min="13468" max="13468" width="8.85546875" style="354"/>
    <col min="13469" max="13469" width="8.85546875" style="354"/>
    <col min="13470" max="13470" width="8.85546875" style="354"/>
    <col min="13471" max="13471" width="8.85546875" style="354"/>
    <col min="13472" max="13472" width="8.85546875" style="354"/>
    <col min="13473" max="13473" width="8.85546875" style="354"/>
    <col min="13474" max="13474" width="8.85546875" style="354"/>
    <col min="13475" max="13475" width="8.85546875" style="354"/>
    <col min="13476" max="13476" width="8.85546875" style="354"/>
    <col min="13477" max="13477" width="8.85546875" style="354"/>
    <col min="13478" max="13478" width="8.85546875" style="354"/>
    <col min="13479" max="13479" width="8.85546875" style="354"/>
    <col min="13480" max="13480" width="8.85546875" style="354"/>
    <col min="13481" max="13481" width="8.85546875" style="354"/>
    <col min="13482" max="13482" width="8.85546875" style="354"/>
    <col min="13483" max="13483" width="8.85546875" style="354"/>
    <col min="13484" max="13484" width="8.85546875" style="354"/>
    <col min="13485" max="13485" width="8.85546875" style="354"/>
    <col min="13486" max="13486" width="8.85546875" style="354"/>
    <col min="13487" max="13487" width="8.85546875" style="354"/>
    <col min="13488" max="13488" width="8.85546875" style="354"/>
    <col min="13489" max="13489" width="8.85546875" style="354"/>
    <col min="13490" max="13490" width="8.85546875" style="354"/>
    <col min="13491" max="13491" width="8.85546875" style="354"/>
    <col min="13492" max="13492" width="8.85546875" style="354"/>
    <col min="13493" max="13493" width="8.85546875" style="354"/>
    <col min="13494" max="13494" width="8.85546875" style="354"/>
    <col min="13495" max="13495" width="8.85546875" style="354"/>
    <col min="13496" max="13496" width="8.85546875" style="354"/>
    <col min="13497" max="13497" width="8.85546875" style="354"/>
    <col min="13498" max="13498" width="8.85546875" style="354"/>
    <col min="13499" max="13499" width="8.85546875" style="354"/>
    <col min="13500" max="13500" width="8.85546875" style="354"/>
    <col min="13501" max="13501" width="8.85546875" style="354"/>
    <col min="13502" max="13502" width="8.85546875" style="354"/>
    <col min="13503" max="13503" width="8.85546875" style="354"/>
    <col min="13504" max="13504" width="8.85546875" style="354"/>
    <col min="13505" max="13505" width="8.85546875" style="354"/>
    <col min="13506" max="13506" width="8.85546875" style="354"/>
    <col min="13507" max="13507" width="8.85546875" style="354"/>
    <col min="13508" max="13508" width="8.85546875" style="354"/>
    <col min="13509" max="13509" width="8.85546875" style="354"/>
    <col min="13510" max="13510" width="8.85546875" style="354"/>
    <col min="13511" max="13511" width="8.85546875" style="354"/>
    <col min="13512" max="13512" width="8.85546875" style="354"/>
    <col min="13513" max="13513" width="8.85546875" style="354"/>
    <col min="13514" max="13514" width="8.85546875" style="354"/>
    <col min="13515" max="13515" width="8.85546875" style="354"/>
    <col min="13516" max="13516" width="8.85546875" style="354"/>
    <col min="13517" max="13517" width="8.85546875" style="354"/>
    <col min="13518" max="13518" width="8.85546875" style="354"/>
    <col min="13519" max="13519" width="8.85546875" style="354"/>
    <col min="13520" max="13520" width="8.85546875" style="354"/>
    <col min="13521" max="13521" width="8.85546875" style="354"/>
    <col min="13522" max="13522" width="8.85546875" style="354"/>
    <col min="13523" max="13523" width="8.85546875" style="354"/>
    <col min="13524" max="13524" width="8.85546875" style="354"/>
    <col min="13525" max="13525" width="8.85546875" style="354"/>
    <col min="13526" max="13526" width="8.85546875" style="354"/>
    <col min="13527" max="13527" width="8.85546875" style="354"/>
    <col min="13528" max="13528" width="8.85546875" style="354"/>
    <col min="13529" max="13529" width="8.85546875" style="354"/>
    <col min="13530" max="13530" width="8.85546875" style="354"/>
    <col min="13531" max="13531" width="8.85546875" style="354"/>
    <col min="13532" max="13532" width="8.85546875" style="354"/>
    <col min="13533" max="13533" width="8.85546875" style="354"/>
    <col min="13534" max="13534" width="8.85546875" style="354"/>
    <col min="13535" max="13535" width="8.85546875" style="354"/>
    <col min="13536" max="13536" width="8.85546875" style="354"/>
    <col min="13537" max="13537" width="8.85546875" style="354"/>
    <col min="13538" max="13538" width="8.85546875" style="354"/>
    <col min="13539" max="13539" width="8.85546875" style="354"/>
    <col min="13540" max="13540" width="8.85546875" style="354"/>
    <col min="13541" max="13541" width="8.85546875" style="354"/>
    <col min="13542" max="13542" width="8.85546875" style="354"/>
    <col min="13543" max="13543" width="8.85546875" style="354"/>
    <col min="13544" max="13544" width="8.85546875" style="354"/>
    <col min="13545" max="13545" width="8.85546875" style="354"/>
    <col min="13546" max="13546" width="8.85546875" style="354"/>
    <col min="13547" max="13547" width="8.85546875" style="354"/>
    <col min="13548" max="13548" width="8.85546875" style="354"/>
    <col min="13549" max="13549" width="8.85546875" style="354"/>
    <col min="13550" max="13550" width="8.85546875" style="354"/>
    <col min="13551" max="13551" width="8.85546875" style="354"/>
    <col min="13552" max="13552" width="8.85546875" style="354"/>
    <col min="13553" max="13553" width="8.85546875" style="354"/>
    <col min="13554" max="13554" width="8.85546875" style="354"/>
    <col min="13555" max="13555" width="8.85546875" style="354"/>
    <col min="13556" max="13556" width="8.85546875" style="354"/>
    <col min="13557" max="13557" width="8.85546875" style="354"/>
    <col min="13558" max="13558" width="8.85546875" style="354"/>
    <col min="13559" max="13559" width="8.85546875" style="354"/>
    <col min="13560" max="13560" width="8.85546875" style="354"/>
    <col min="13561" max="13561" width="8.85546875" style="354"/>
    <col min="13562" max="13562" width="8.85546875" style="354"/>
    <col min="13563" max="13563" width="8.85546875" style="354"/>
    <col min="13564" max="13564" width="8.85546875" style="354"/>
    <col min="13565" max="13565" width="8.85546875" style="354"/>
    <col min="13566" max="13566" width="8.85546875" style="354"/>
    <col min="13567" max="13567" width="8.85546875" style="354"/>
    <col min="13568" max="13568" width="8.85546875" style="354"/>
    <col min="13569" max="13569" width="8.85546875" style="354"/>
    <col min="13570" max="13570" width="8.85546875" style="354"/>
    <col min="13571" max="13571" width="9.7109375" customWidth="true" style="354"/>
    <col min="13572" max="13572" width="21.85546875" customWidth="true" style="354"/>
    <col min="13573" max="13573" width="13" customWidth="true" style="354"/>
    <col min="13574" max="13574" width="14" customWidth="true" style="354"/>
    <col min="13575" max="13575" width="14" customWidth="true" style="354"/>
    <col min="13576" max="13576" width="14" customWidth="true" style="354"/>
    <col min="13577" max="13577" width="17.140625" customWidth="true" style="354"/>
    <col min="13578" max="13578" width="17.7109375" customWidth="true" style="354"/>
    <col min="13579" max="13579" width="16.28515625" customWidth="true" style="354"/>
    <col min="13580" max="13580" width="14" customWidth="true" style="354"/>
    <col min="13581" max="13581" width="17" customWidth="true" style="354"/>
    <col min="13582" max="13582" width="14.42578125" customWidth="true" style="354"/>
    <col min="13583" max="13583" width="8.85546875" style="354"/>
    <col min="13584" max="13584" width="8.85546875" style="354"/>
    <col min="13585" max="13585" width="8.85546875" style="354"/>
    <col min="13586" max="13586" width="8.85546875" style="354"/>
    <col min="13587" max="13587" width="8.85546875" style="354"/>
    <col min="13588" max="13588" width="8.85546875" style="354"/>
    <col min="13589" max="13589" width="8.85546875" style="354"/>
    <col min="13590" max="13590" width="8.85546875" style="354"/>
    <col min="13591" max="13591" width="8.85546875" style="354"/>
    <col min="13592" max="13592" width="8.85546875" style="354"/>
    <col min="13593" max="13593" width="8.85546875" style="354"/>
    <col min="13594" max="13594" width="8.85546875" style="354"/>
    <col min="13595" max="13595" width="8.85546875" style="354"/>
    <col min="13596" max="13596" width="8.85546875" style="354"/>
    <col min="13597" max="13597" width="8.85546875" style="354"/>
    <col min="13598" max="13598" width="8.85546875" style="354"/>
    <col min="13599" max="13599" width="8.85546875" style="354"/>
    <col min="13600" max="13600" width="8.85546875" style="354"/>
    <col min="13601" max="13601" width="8.85546875" style="354"/>
    <col min="13602" max="13602" width="8.85546875" style="354"/>
    <col min="13603" max="13603" width="8.85546875" style="354"/>
    <col min="13604" max="13604" width="8.85546875" style="354"/>
    <col min="13605" max="13605" width="8.85546875" style="354"/>
    <col min="13606" max="13606" width="8.85546875" style="354"/>
    <col min="13607" max="13607" width="8.85546875" style="354"/>
    <col min="13608" max="13608" width="8.85546875" style="354"/>
    <col min="13609" max="13609" width="8.85546875" style="354"/>
    <col min="13610" max="13610" width="8.85546875" style="354"/>
    <col min="13611" max="13611" width="8.85546875" style="354"/>
    <col min="13612" max="13612" width="8.85546875" style="354"/>
    <col min="13613" max="13613" width="8.85546875" style="354"/>
    <col min="13614" max="13614" width="8.85546875" style="354"/>
    <col min="13615" max="13615" width="8.85546875" style="354"/>
    <col min="13616" max="13616" width="8.85546875" style="354"/>
    <col min="13617" max="13617" width="8.85546875" style="354"/>
    <col min="13618" max="13618" width="8.85546875" style="354"/>
    <col min="13619" max="13619" width="8.85546875" style="354"/>
    <col min="13620" max="13620" width="8.85546875" style="354"/>
    <col min="13621" max="13621" width="8.85546875" style="354"/>
    <col min="13622" max="13622" width="8.85546875" style="354"/>
    <col min="13623" max="13623" width="8.85546875" style="354"/>
    <col min="13624" max="13624" width="8.85546875" style="354"/>
    <col min="13625" max="13625" width="8.85546875" style="354"/>
    <col min="13626" max="13626" width="8.85546875" style="354"/>
    <col min="13627" max="13627" width="8.85546875" style="354"/>
    <col min="13628" max="13628" width="8.85546875" style="354"/>
    <col min="13629" max="13629" width="8.85546875" style="354"/>
    <col min="13630" max="13630" width="8.85546875" style="354"/>
    <col min="13631" max="13631" width="8.85546875" style="354"/>
    <col min="13632" max="13632" width="8.85546875" style="354"/>
    <col min="13633" max="13633" width="8.85546875" style="354"/>
    <col min="13634" max="13634" width="8.85546875" style="354"/>
    <col min="13635" max="13635" width="8.85546875" style="354"/>
    <col min="13636" max="13636" width="8.85546875" style="354"/>
    <col min="13637" max="13637" width="8.85546875" style="354"/>
    <col min="13638" max="13638" width="8.85546875" style="354"/>
    <col min="13639" max="13639" width="8.85546875" style="354"/>
    <col min="13640" max="13640" width="8.85546875" style="354"/>
    <col min="13641" max="13641" width="8.85546875" style="354"/>
    <col min="13642" max="13642" width="8.85546875" style="354"/>
    <col min="13643" max="13643" width="8.85546875" style="354"/>
    <col min="13644" max="13644" width="8.85546875" style="354"/>
    <col min="13645" max="13645" width="8.85546875" style="354"/>
    <col min="13646" max="13646" width="8.85546875" style="354"/>
    <col min="13647" max="13647" width="8.85546875" style="354"/>
    <col min="13648" max="13648" width="8.85546875" style="354"/>
    <col min="13649" max="13649" width="8.85546875" style="354"/>
    <col min="13650" max="13650" width="8.85546875" style="354"/>
    <col min="13651" max="13651" width="8.85546875" style="354"/>
    <col min="13652" max="13652" width="8.85546875" style="354"/>
    <col min="13653" max="13653" width="8.85546875" style="354"/>
    <col min="13654" max="13654" width="8.85546875" style="354"/>
    <col min="13655" max="13655" width="8.85546875" style="354"/>
    <col min="13656" max="13656" width="8.85546875" style="354"/>
    <col min="13657" max="13657" width="8.85546875" style="354"/>
    <col min="13658" max="13658" width="8.85546875" style="354"/>
    <col min="13659" max="13659" width="8.85546875" style="354"/>
    <col min="13660" max="13660" width="8.85546875" style="354"/>
    <col min="13661" max="13661" width="8.85546875" style="354"/>
    <col min="13662" max="13662" width="8.85546875" style="354"/>
    <col min="13663" max="13663" width="8.85546875" style="354"/>
    <col min="13664" max="13664" width="8.85546875" style="354"/>
    <col min="13665" max="13665" width="8.85546875" style="354"/>
    <col min="13666" max="13666" width="8.85546875" style="354"/>
    <col min="13667" max="13667" width="8.85546875" style="354"/>
    <col min="13668" max="13668" width="8.85546875" style="354"/>
    <col min="13669" max="13669" width="8.85546875" style="354"/>
    <col min="13670" max="13670" width="8.85546875" style="354"/>
    <col min="13671" max="13671" width="8.85546875" style="354"/>
    <col min="13672" max="13672" width="8.85546875" style="354"/>
    <col min="13673" max="13673" width="8.85546875" style="354"/>
    <col min="13674" max="13674" width="8.85546875" style="354"/>
    <col min="13675" max="13675" width="8.85546875" style="354"/>
    <col min="13676" max="13676" width="8.85546875" style="354"/>
    <col min="13677" max="13677" width="8.85546875" style="354"/>
    <col min="13678" max="13678" width="8.85546875" style="354"/>
    <col min="13679" max="13679" width="8.85546875" style="354"/>
    <col min="13680" max="13680" width="8.85546875" style="354"/>
    <col min="13681" max="13681" width="8.85546875" style="354"/>
    <col min="13682" max="13682" width="8.85546875" style="354"/>
    <col min="13683" max="13683" width="8.85546875" style="354"/>
    <col min="13684" max="13684" width="8.85546875" style="354"/>
    <col min="13685" max="13685" width="8.85546875" style="354"/>
    <col min="13686" max="13686" width="8.85546875" style="354"/>
    <col min="13687" max="13687" width="8.85546875" style="354"/>
    <col min="13688" max="13688" width="8.85546875" style="354"/>
    <col min="13689" max="13689" width="8.85546875" style="354"/>
    <col min="13690" max="13690" width="8.85546875" style="354"/>
    <col min="13691" max="13691" width="8.85546875" style="354"/>
    <col min="13692" max="13692" width="8.85546875" style="354"/>
    <col min="13693" max="13693" width="8.85546875" style="354"/>
    <col min="13694" max="13694" width="8.85546875" style="354"/>
    <col min="13695" max="13695" width="8.85546875" style="354"/>
    <col min="13696" max="13696" width="8.85546875" style="354"/>
    <col min="13697" max="13697" width="8.85546875" style="354"/>
    <col min="13698" max="13698" width="8.85546875" style="354"/>
    <col min="13699" max="13699" width="8.85546875" style="354"/>
    <col min="13700" max="13700" width="8.85546875" style="354"/>
    <col min="13701" max="13701" width="8.85546875" style="354"/>
    <col min="13702" max="13702" width="8.85546875" style="354"/>
    <col min="13703" max="13703" width="8.85546875" style="354"/>
    <col min="13704" max="13704" width="8.85546875" style="354"/>
    <col min="13705" max="13705" width="8.85546875" style="354"/>
    <col min="13706" max="13706" width="8.85546875" style="354"/>
    <col min="13707" max="13707" width="8.85546875" style="354"/>
    <col min="13708" max="13708" width="8.85546875" style="354"/>
    <col min="13709" max="13709" width="8.85546875" style="354"/>
    <col min="13710" max="13710" width="8.85546875" style="354"/>
    <col min="13711" max="13711" width="8.85546875" style="354"/>
    <col min="13712" max="13712" width="8.85546875" style="354"/>
    <col min="13713" max="13713" width="8.85546875" style="354"/>
    <col min="13714" max="13714" width="8.85546875" style="354"/>
    <col min="13715" max="13715" width="8.85546875" style="354"/>
    <col min="13716" max="13716" width="8.85546875" style="354"/>
    <col min="13717" max="13717" width="8.85546875" style="354"/>
    <col min="13718" max="13718" width="8.85546875" style="354"/>
    <col min="13719" max="13719" width="8.85546875" style="354"/>
    <col min="13720" max="13720" width="8.85546875" style="354"/>
    <col min="13721" max="13721" width="8.85546875" style="354"/>
    <col min="13722" max="13722" width="8.85546875" style="354"/>
    <col min="13723" max="13723" width="8.85546875" style="354"/>
    <col min="13724" max="13724" width="8.85546875" style="354"/>
    <col min="13725" max="13725" width="8.85546875" style="354"/>
    <col min="13726" max="13726" width="8.85546875" style="354"/>
    <col min="13727" max="13727" width="8.85546875" style="354"/>
    <col min="13728" max="13728" width="8.85546875" style="354"/>
    <col min="13729" max="13729" width="8.85546875" style="354"/>
    <col min="13730" max="13730" width="8.85546875" style="354"/>
    <col min="13731" max="13731" width="8.85546875" style="354"/>
    <col min="13732" max="13732" width="8.85546875" style="354"/>
    <col min="13733" max="13733" width="8.85546875" style="354"/>
    <col min="13734" max="13734" width="8.85546875" style="354"/>
    <col min="13735" max="13735" width="8.85546875" style="354"/>
    <col min="13736" max="13736" width="8.85546875" style="354"/>
    <col min="13737" max="13737" width="8.85546875" style="354"/>
    <col min="13738" max="13738" width="8.85546875" style="354"/>
    <col min="13739" max="13739" width="8.85546875" style="354"/>
    <col min="13740" max="13740" width="8.85546875" style="354"/>
    <col min="13741" max="13741" width="8.85546875" style="354"/>
    <col min="13742" max="13742" width="8.85546875" style="354"/>
    <col min="13743" max="13743" width="8.85546875" style="354"/>
    <col min="13744" max="13744" width="8.85546875" style="354"/>
    <col min="13745" max="13745" width="8.85546875" style="354"/>
    <col min="13746" max="13746" width="8.85546875" style="354"/>
    <col min="13747" max="13747" width="8.85546875" style="354"/>
    <col min="13748" max="13748" width="8.85546875" style="354"/>
    <col min="13749" max="13749" width="8.85546875" style="354"/>
    <col min="13750" max="13750" width="8.85546875" style="354"/>
    <col min="13751" max="13751" width="8.85546875" style="354"/>
    <col min="13752" max="13752" width="8.85546875" style="354"/>
    <col min="13753" max="13753" width="8.85546875" style="354"/>
    <col min="13754" max="13754" width="8.85546875" style="354"/>
    <col min="13755" max="13755" width="8.85546875" style="354"/>
    <col min="13756" max="13756" width="8.85546875" style="354"/>
    <col min="13757" max="13757" width="8.85546875" style="354"/>
    <col min="13758" max="13758" width="8.85546875" style="354"/>
    <col min="13759" max="13759" width="8.85546875" style="354"/>
    <col min="13760" max="13760" width="8.85546875" style="354"/>
    <col min="13761" max="13761" width="8.85546875" style="354"/>
    <col min="13762" max="13762" width="8.85546875" style="354"/>
    <col min="13763" max="13763" width="8.85546875" style="354"/>
    <col min="13764" max="13764" width="8.85546875" style="354"/>
    <col min="13765" max="13765" width="8.85546875" style="354"/>
    <col min="13766" max="13766" width="8.85546875" style="354"/>
    <col min="13767" max="13767" width="8.85546875" style="354"/>
    <col min="13768" max="13768" width="8.85546875" style="354"/>
    <col min="13769" max="13769" width="8.85546875" style="354"/>
    <col min="13770" max="13770" width="8.85546875" style="354"/>
    <col min="13771" max="13771" width="8.85546875" style="354"/>
    <col min="13772" max="13772" width="8.85546875" style="354"/>
    <col min="13773" max="13773" width="8.85546875" style="354"/>
    <col min="13774" max="13774" width="8.85546875" style="354"/>
    <col min="13775" max="13775" width="8.85546875" style="354"/>
    <col min="13776" max="13776" width="8.85546875" style="354"/>
    <col min="13777" max="13777" width="8.85546875" style="354"/>
    <col min="13778" max="13778" width="8.85546875" style="354"/>
    <col min="13779" max="13779" width="8.85546875" style="354"/>
    <col min="13780" max="13780" width="8.85546875" style="354"/>
    <col min="13781" max="13781" width="8.85546875" style="354"/>
    <col min="13782" max="13782" width="8.85546875" style="354"/>
    <col min="13783" max="13783" width="8.85546875" style="354"/>
    <col min="13784" max="13784" width="8.85546875" style="354"/>
    <col min="13785" max="13785" width="8.85546875" style="354"/>
    <col min="13786" max="13786" width="8.85546875" style="354"/>
    <col min="13787" max="13787" width="8.85546875" style="354"/>
    <col min="13788" max="13788" width="8.85546875" style="354"/>
    <col min="13789" max="13789" width="8.85546875" style="354"/>
    <col min="13790" max="13790" width="8.85546875" style="354"/>
    <col min="13791" max="13791" width="8.85546875" style="354"/>
    <col min="13792" max="13792" width="8.85546875" style="354"/>
    <col min="13793" max="13793" width="8.85546875" style="354"/>
    <col min="13794" max="13794" width="8.85546875" style="354"/>
    <col min="13795" max="13795" width="8.85546875" style="354"/>
    <col min="13796" max="13796" width="8.85546875" style="354"/>
    <col min="13797" max="13797" width="8.85546875" style="354"/>
    <col min="13798" max="13798" width="8.85546875" style="354"/>
    <col min="13799" max="13799" width="8.85546875" style="354"/>
    <col min="13800" max="13800" width="8.85546875" style="354"/>
    <col min="13801" max="13801" width="8.85546875" style="354"/>
    <col min="13802" max="13802" width="8.85546875" style="354"/>
    <col min="13803" max="13803" width="8.85546875" style="354"/>
    <col min="13804" max="13804" width="8.85546875" style="354"/>
    <col min="13805" max="13805" width="8.85546875" style="354"/>
    <col min="13806" max="13806" width="8.85546875" style="354"/>
    <col min="13807" max="13807" width="8.85546875" style="354"/>
    <col min="13808" max="13808" width="8.85546875" style="354"/>
    <col min="13809" max="13809" width="8.85546875" style="354"/>
    <col min="13810" max="13810" width="8.85546875" style="354"/>
    <col min="13811" max="13811" width="8.85546875" style="354"/>
    <col min="13812" max="13812" width="8.85546875" style="354"/>
    <col min="13813" max="13813" width="8.85546875" style="354"/>
    <col min="13814" max="13814" width="8.85546875" style="354"/>
    <col min="13815" max="13815" width="8.85546875" style="354"/>
    <col min="13816" max="13816" width="8.85546875" style="354"/>
    <col min="13817" max="13817" width="8.85546875" style="354"/>
    <col min="13818" max="13818" width="8.85546875" style="354"/>
    <col min="13819" max="13819" width="8.85546875" style="354"/>
    <col min="13820" max="13820" width="8.85546875" style="354"/>
    <col min="13821" max="13821" width="8.85546875" style="354"/>
    <col min="13822" max="13822" width="8.85546875" style="354"/>
    <col min="13823" max="13823" width="8.85546875" style="354"/>
    <col min="13824" max="13824" width="8.85546875" style="354"/>
    <col min="13825" max="13825" width="8.85546875" style="354"/>
    <col min="13826" max="13826" width="8.85546875" style="354"/>
    <col min="13827" max="13827" width="9.7109375" customWidth="true" style="354"/>
    <col min="13828" max="13828" width="21.85546875" customWidth="true" style="354"/>
    <col min="13829" max="13829" width="13" customWidth="true" style="354"/>
    <col min="13830" max="13830" width="14" customWidth="true" style="354"/>
    <col min="13831" max="13831" width="14" customWidth="true" style="354"/>
    <col min="13832" max="13832" width="14" customWidth="true" style="354"/>
    <col min="13833" max="13833" width="17.140625" customWidth="true" style="354"/>
    <col min="13834" max="13834" width="17.7109375" customWidth="true" style="354"/>
    <col min="13835" max="13835" width="16.28515625" customWidth="true" style="354"/>
    <col min="13836" max="13836" width="14" customWidth="true" style="354"/>
    <col min="13837" max="13837" width="17" customWidth="true" style="354"/>
    <col min="13838" max="13838" width="14.42578125" customWidth="true" style="354"/>
    <col min="13839" max="13839" width="8.85546875" style="354"/>
    <col min="13840" max="13840" width="8.85546875" style="354"/>
    <col min="13841" max="13841" width="8.85546875" style="354"/>
    <col min="13842" max="13842" width="8.85546875" style="354"/>
    <col min="13843" max="13843" width="8.85546875" style="354"/>
    <col min="13844" max="13844" width="8.85546875" style="354"/>
    <col min="13845" max="13845" width="8.85546875" style="354"/>
    <col min="13846" max="13846" width="8.85546875" style="354"/>
    <col min="13847" max="13847" width="8.85546875" style="354"/>
    <col min="13848" max="13848" width="8.85546875" style="354"/>
    <col min="13849" max="13849" width="8.85546875" style="354"/>
    <col min="13850" max="13850" width="8.85546875" style="354"/>
    <col min="13851" max="13851" width="8.85546875" style="354"/>
    <col min="13852" max="13852" width="8.85546875" style="354"/>
    <col min="13853" max="13853" width="8.85546875" style="354"/>
    <col min="13854" max="13854" width="8.85546875" style="354"/>
    <col min="13855" max="13855" width="8.85546875" style="354"/>
    <col min="13856" max="13856" width="8.85546875" style="354"/>
    <col min="13857" max="13857" width="8.85546875" style="354"/>
    <col min="13858" max="13858" width="8.85546875" style="354"/>
    <col min="13859" max="13859" width="8.85546875" style="354"/>
    <col min="13860" max="13860" width="8.85546875" style="354"/>
    <col min="13861" max="13861" width="8.85546875" style="354"/>
    <col min="13862" max="13862" width="8.85546875" style="354"/>
    <col min="13863" max="13863" width="8.85546875" style="354"/>
    <col min="13864" max="13864" width="8.85546875" style="354"/>
    <col min="13865" max="13865" width="8.85546875" style="354"/>
    <col min="13866" max="13866" width="8.85546875" style="354"/>
    <col min="13867" max="13867" width="8.85546875" style="354"/>
    <col min="13868" max="13868" width="8.85546875" style="354"/>
    <col min="13869" max="13869" width="8.85546875" style="354"/>
    <col min="13870" max="13870" width="8.85546875" style="354"/>
    <col min="13871" max="13871" width="8.85546875" style="354"/>
    <col min="13872" max="13872" width="8.85546875" style="354"/>
    <col min="13873" max="13873" width="8.85546875" style="354"/>
    <col min="13874" max="13874" width="8.85546875" style="354"/>
    <col min="13875" max="13875" width="8.85546875" style="354"/>
    <col min="13876" max="13876" width="8.85546875" style="354"/>
    <col min="13877" max="13877" width="8.85546875" style="354"/>
    <col min="13878" max="13878" width="8.85546875" style="354"/>
    <col min="13879" max="13879" width="8.85546875" style="354"/>
    <col min="13880" max="13880" width="8.85546875" style="354"/>
    <col min="13881" max="13881" width="8.85546875" style="354"/>
    <col min="13882" max="13882" width="8.85546875" style="354"/>
    <col min="13883" max="13883" width="8.85546875" style="354"/>
    <col min="13884" max="13884" width="8.85546875" style="354"/>
    <col min="13885" max="13885" width="8.85546875" style="354"/>
    <col min="13886" max="13886" width="8.85546875" style="354"/>
    <col min="13887" max="13887" width="8.85546875" style="354"/>
    <col min="13888" max="13888" width="8.85546875" style="354"/>
    <col min="13889" max="13889" width="8.85546875" style="354"/>
    <col min="13890" max="13890" width="8.85546875" style="354"/>
    <col min="13891" max="13891" width="8.85546875" style="354"/>
    <col min="13892" max="13892" width="8.85546875" style="354"/>
    <col min="13893" max="13893" width="8.85546875" style="354"/>
    <col min="13894" max="13894" width="8.85546875" style="354"/>
    <col min="13895" max="13895" width="8.85546875" style="354"/>
    <col min="13896" max="13896" width="8.85546875" style="354"/>
    <col min="13897" max="13897" width="8.85546875" style="354"/>
    <col min="13898" max="13898" width="8.85546875" style="354"/>
    <col min="13899" max="13899" width="8.85546875" style="354"/>
    <col min="13900" max="13900" width="8.85546875" style="354"/>
    <col min="13901" max="13901" width="8.85546875" style="354"/>
    <col min="13902" max="13902" width="8.85546875" style="354"/>
    <col min="13903" max="13903" width="8.85546875" style="354"/>
    <col min="13904" max="13904" width="8.85546875" style="354"/>
    <col min="13905" max="13905" width="8.85546875" style="354"/>
    <col min="13906" max="13906" width="8.85546875" style="354"/>
    <col min="13907" max="13907" width="8.85546875" style="354"/>
    <col min="13908" max="13908" width="8.85546875" style="354"/>
    <col min="13909" max="13909" width="8.85546875" style="354"/>
    <col min="13910" max="13910" width="8.85546875" style="354"/>
    <col min="13911" max="13911" width="8.85546875" style="354"/>
    <col min="13912" max="13912" width="8.85546875" style="354"/>
    <col min="13913" max="13913" width="8.85546875" style="354"/>
    <col min="13914" max="13914" width="8.85546875" style="354"/>
    <col min="13915" max="13915" width="8.85546875" style="354"/>
    <col min="13916" max="13916" width="8.85546875" style="354"/>
    <col min="13917" max="13917" width="8.85546875" style="354"/>
    <col min="13918" max="13918" width="8.85546875" style="354"/>
    <col min="13919" max="13919" width="8.85546875" style="354"/>
    <col min="13920" max="13920" width="8.85546875" style="354"/>
    <col min="13921" max="13921" width="8.85546875" style="354"/>
    <col min="13922" max="13922" width="8.85546875" style="354"/>
    <col min="13923" max="13923" width="8.85546875" style="354"/>
    <col min="13924" max="13924" width="8.85546875" style="354"/>
    <col min="13925" max="13925" width="8.85546875" style="354"/>
    <col min="13926" max="13926" width="8.85546875" style="354"/>
    <col min="13927" max="13927" width="8.85546875" style="354"/>
    <col min="13928" max="13928" width="8.85546875" style="354"/>
    <col min="13929" max="13929" width="8.85546875" style="354"/>
    <col min="13930" max="13930" width="8.85546875" style="354"/>
    <col min="13931" max="13931" width="8.85546875" style="354"/>
    <col min="13932" max="13932" width="8.85546875" style="354"/>
    <col min="13933" max="13933" width="8.85546875" style="354"/>
    <col min="13934" max="13934" width="8.85546875" style="354"/>
    <col min="13935" max="13935" width="8.85546875" style="354"/>
    <col min="13936" max="13936" width="8.85546875" style="354"/>
    <col min="13937" max="13937" width="8.85546875" style="354"/>
    <col min="13938" max="13938" width="8.85546875" style="354"/>
    <col min="13939" max="13939" width="8.85546875" style="354"/>
    <col min="13940" max="13940" width="8.85546875" style="354"/>
    <col min="13941" max="13941" width="8.85546875" style="354"/>
    <col min="13942" max="13942" width="8.85546875" style="354"/>
    <col min="13943" max="13943" width="8.85546875" style="354"/>
    <col min="13944" max="13944" width="8.85546875" style="354"/>
    <col min="13945" max="13945" width="8.85546875" style="354"/>
    <col min="13946" max="13946" width="8.85546875" style="354"/>
    <col min="13947" max="13947" width="8.85546875" style="354"/>
    <col min="13948" max="13948" width="8.85546875" style="354"/>
    <col min="13949" max="13949" width="8.85546875" style="354"/>
    <col min="13950" max="13950" width="8.85546875" style="354"/>
    <col min="13951" max="13951" width="8.85546875" style="354"/>
    <col min="13952" max="13952" width="8.85546875" style="354"/>
    <col min="13953" max="13953" width="8.85546875" style="354"/>
    <col min="13954" max="13954" width="8.85546875" style="354"/>
    <col min="13955" max="13955" width="8.85546875" style="354"/>
    <col min="13956" max="13956" width="8.85546875" style="354"/>
    <col min="13957" max="13957" width="8.85546875" style="354"/>
    <col min="13958" max="13958" width="8.85546875" style="354"/>
    <col min="13959" max="13959" width="8.85546875" style="354"/>
    <col min="13960" max="13960" width="8.85546875" style="354"/>
    <col min="13961" max="13961" width="8.85546875" style="354"/>
    <col min="13962" max="13962" width="8.85546875" style="354"/>
    <col min="13963" max="13963" width="8.85546875" style="354"/>
    <col min="13964" max="13964" width="8.85546875" style="354"/>
    <col min="13965" max="13965" width="8.85546875" style="354"/>
    <col min="13966" max="13966" width="8.85546875" style="354"/>
    <col min="13967" max="13967" width="8.85546875" style="354"/>
    <col min="13968" max="13968" width="8.85546875" style="354"/>
    <col min="13969" max="13969" width="8.85546875" style="354"/>
    <col min="13970" max="13970" width="8.85546875" style="354"/>
    <col min="13971" max="13971" width="8.85546875" style="354"/>
    <col min="13972" max="13972" width="8.85546875" style="354"/>
    <col min="13973" max="13973" width="8.85546875" style="354"/>
    <col min="13974" max="13974" width="8.85546875" style="354"/>
    <col min="13975" max="13975" width="8.85546875" style="354"/>
    <col min="13976" max="13976" width="8.85546875" style="354"/>
    <col min="13977" max="13977" width="8.85546875" style="354"/>
    <col min="13978" max="13978" width="8.85546875" style="354"/>
    <col min="13979" max="13979" width="8.85546875" style="354"/>
    <col min="13980" max="13980" width="8.85546875" style="354"/>
    <col min="13981" max="13981" width="8.85546875" style="354"/>
    <col min="13982" max="13982" width="8.85546875" style="354"/>
    <col min="13983" max="13983" width="8.85546875" style="354"/>
    <col min="13984" max="13984" width="8.85546875" style="354"/>
    <col min="13985" max="13985" width="8.85546875" style="354"/>
    <col min="13986" max="13986" width="8.85546875" style="354"/>
    <col min="13987" max="13987" width="8.85546875" style="354"/>
    <col min="13988" max="13988" width="8.85546875" style="354"/>
    <col min="13989" max="13989" width="8.85546875" style="354"/>
    <col min="13990" max="13990" width="8.85546875" style="354"/>
    <col min="13991" max="13991" width="8.85546875" style="354"/>
    <col min="13992" max="13992" width="8.85546875" style="354"/>
    <col min="13993" max="13993" width="8.85546875" style="354"/>
    <col min="13994" max="13994" width="8.85546875" style="354"/>
    <col min="13995" max="13995" width="8.85546875" style="354"/>
    <col min="13996" max="13996" width="8.85546875" style="354"/>
    <col min="13997" max="13997" width="8.85546875" style="354"/>
    <col min="13998" max="13998" width="8.85546875" style="354"/>
    <col min="13999" max="13999" width="8.85546875" style="354"/>
    <col min="14000" max="14000" width="8.85546875" style="354"/>
    <col min="14001" max="14001" width="8.85546875" style="354"/>
    <col min="14002" max="14002" width="8.85546875" style="354"/>
    <col min="14003" max="14003" width="8.85546875" style="354"/>
    <col min="14004" max="14004" width="8.85546875" style="354"/>
    <col min="14005" max="14005" width="8.85546875" style="354"/>
    <col min="14006" max="14006" width="8.85546875" style="354"/>
    <col min="14007" max="14007" width="8.85546875" style="354"/>
    <col min="14008" max="14008" width="8.85546875" style="354"/>
    <col min="14009" max="14009" width="8.85546875" style="354"/>
    <col min="14010" max="14010" width="8.85546875" style="354"/>
    <col min="14011" max="14011" width="8.85546875" style="354"/>
    <col min="14012" max="14012" width="8.85546875" style="354"/>
    <col min="14013" max="14013" width="8.85546875" style="354"/>
    <col min="14014" max="14014" width="8.85546875" style="354"/>
    <col min="14015" max="14015" width="8.85546875" style="354"/>
    <col min="14016" max="14016" width="8.85546875" style="354"/>
    <col min="14017" max="14017" width="8.85546875" style="354"/>
    <col min="14018" max="14018" width="8.85546875" style="354"/>
    <col min="14019" max="14019" width="8.85546875" style="354"/>
    <col min="14020" max="14020" width="8.85546875" style="354"/>
    <col min="14021" max="14021" width="8.85546875" style="354"/>
    <col min="14022" max="14022" width="8.85546875" style="354"/>
    <col min="14023" max="14023" width="8.85546875" style="354"/>
    <col min="14024" max="14024" width="8.85546875" style="354"/>
    <col min="14025" max="14025" width="8.85546875" style="354"/>
    <col min="14026" max="14026" width="8.85546875" style="354"/>
    <col min="14027" max="14027" width="8.85546875" style="354"/>
    <col min="14028" max="14028" width="8.85546875" style="354"/>
    <col min="14029" max="14029" width="8.85546875" style="354"/>
    <col min="14030" max="14030" width="8.85546875" style="354"/>
    <col min="14031" max="14031" width="8.85546875" style="354"/>
    <col min="14032" max="14032" width="8.85546875" style="354"/>
    <col min="14033" max="14033" width="8.85546875" style="354"/>
    <col min="14034" max="14034" width="8.85546875" style="354"/>
    <col min="14035" max="14035" width="8.85546875" style="354"/>
    <col min="14036" max="14036" width="8.85546875" style="354"/>
    <col min="14037" max="14037" width="8.85546875" style="354"/>
    <col min="14038" max="14038" width="8.85546875" style="354"/>
    <col min="14039" max="14039" width="8.85546875" style="354"/>
    <col min="14040" max="14040" width="8.85546875" style="354"/>
    <col min="14041" max="14041" width="8.85546875" style="354"/>
    <col min="14042" max="14042" width="8.85546875" style="354"/>
    <col min="14043" max="14043" width="8.85546875" style="354"/>
    <col min="14044" max="14044" width="8.85546875" style="354"/>
    <col min="14045" max="14045" width="8.85546875" style="354"/>
    <col min="14046" max="14046" width="8.85546875" style="354"/>
    <col min="14047" max="14047" width="8.85546875" style="354"/>
    <col min="14048" max="14048" width="8.85546875" style="354"/>
    <col min="14049" max="14049" width="8.85546875" style="354"/>
    <col min="14050" max="14050" width="8.85546875" style="354"/>
    <col min="14051" max="14051" width="8.85546875" style="354"/>
    <col min="14052" max="14052" width="8.85546875" style="354"/>
    <col min="14053" max="14053" width="8.85546875" style="354"/>
    <col min="14054" max="14054" width="8.85546875" style="354"/>
    <col min="14055" max="14055" width="8.85546875" style="354"/>
    <col min="14056" max="14056" width="8.85546875" style="354"/>
    <col min="14057" max="14057" width="8.85546875" style="354"/>
    <col min="14058" max="14058" width="8.85546875" style="354"/>
    <col min="14059" max="14059" width="8.85546875" style="354"/>
    <col min="14060" max="14060" width="8.85546875" style="354"/>
    <col min="14061" max="14061" width="8.85546875" style="354"/>
    <col min="14062" max="14062" width="8.85546875" style="354"/>
    <col min="14063" max="14063" width="8.85546875" style="354"/>
    <col min="14064" max="14064" width="8.85546875" style="354"/>
    <col min="14065" max="14065" width="8.85546875" style="354"/>
    <col min="14066" max="14066" width="8.85546875" style="354"/>
    <col min="14067" max="14067" width="8.85546875" style="354"/>
    <col min="14068" max="14068" width="8.85546875" style="354"/>
    <col min="14069" max="14069" width="8.85546875" style="354"/>
    <col min="14070" max="14070" width="8.85546875" style="354"/>
    <col min="14071" max="14071" width="8.85546875" style="354"/>
    <col min="14072" max="14072" width="8.85546875" style="354"/>
    <col min="14073" max="14073" width="8.85546875" style="354"/>
    <col min="14074" max="14074" width="8.85546875" style="354"/>
    <col min="14075" max="14075" width="8.85546875" style="354"/>
    <col min="14076" max="14076" width="8.85546875" style="354"/>
    <col min="14077" max="14077" width="8.85546875" style="354"/>
    <col min="14078" max="14078" width="8.85546875" style="354"/>
    <col min="14079" max="14079" width="8.85546875" style="354"/>
    <col min="14080" max="14080" width="8.85546875" style="354"/>
    <col min="14081" max="14081" width="8.85546875" style="354"/>
    <col min="14082" max="14082" width="8.85546875" style="354"/>
    <col min="14083" max="14083" width="9.7109375" customWidth="true" style="354"/>
    <col min="14084" max="14084" width="21.85546875" customWidth="true" style="354"/>
    <col min="14085" max="14085" width="13" customWidth="true" style="354"/>
    <col min="14086" max="14086" width="14" customWidth="true" style="354"/>
    <col min="14087" max="14087" width="14" customWidth="true" style="354"/>
    <col min="14088" max="14088" width="14" customWidth="true" style="354"/>
    <col min="14089" max="14089" width="17.140625" customWidth="true" style="354"/>
    <col min="14090" max="14090" width="17.7109375" customWidth="true" style="354"/>
    <col min="14091" max="14091" width="16.28515625" customWidth="true" style="354"/>
    <col min="14092" max="14092" width="14" customWidth="true" style="354"/>
    <col min="14093" max="14093" width="17" customWidth="true" style="354"/>
    <col min="14094" max="14094" width="14.42578125" customWidth="true" style="354"/>
    <col min="14095" max="14095" width="8.85546875" style="354"/>
    <col min="14096" max="14096" width="8.85546875" style="354"/>
    <col min="14097" max="14097" width="8.85546875" style="354"/>
    <col min="14098" max="14098" width="8.85546875" style="354"/>
    <col min="14099" max="14099" width="8.85546875" style="354"/>
    <col min="14100" max="14100" width="8.85546875" style="354"/>
    <col min="14101" max="14101" width="8.85546875" style="354"/>
    <col min="14102" max="14102" width="8.85546875" style="354"/>
    <col min="14103" max="14103" width="8.85546875" style="354"/>
    <col min="14104" max="14104" width="8.85546875" style="354"/>
    <col min="14105" max="14105" width="8.85546875" style="354"/>
    <col min="14106" max="14106" width="8.85546875" style="354"/>
    <col min="14107" max="14107" width="8.85546875" style="354"/>
    <col min="14108" max="14108" width="8.85546875" style="354"/>
    <col min="14109" max="14109" width="8.85546875" style="354"/>
    <col min="14110" max="14110" width="8.85546875" style="354"/>
    <col min="14111" max="14111" width="8.85546875" style="354"/>
    <col min="14112" max="14112" width="8.85546875" style="354"/>
    <col min="14113" max="14113" width="8.85546875" style="354"/>
    <col min="14114" max="14114" width="8.85546875" style="354"/>
    <col min="14115" max="14115" width="8.85546875" style="354"/>
    <col min="14116" max="14116" width="8.85546875" style="354"/>
    <col min="14117" max="14117" width="8.85546875" style="354"/>
    <col min="14118" max="14118" width="8.85546875" style="354"/>
    <col min="14119" max="14119" width="8.85546875" style="354"/>
    <col min="14120" max="14120" width="8.85546875" style="354"/>
    <col min="14121" max="14121" width="8.85546875" style="354"/>
    <col min="14122" max="14122" width="8.85546875" style="354"/>
    <col min="14123" max="14123" width="8.85546875" style="354"/>
    <col min="14124" max="14124" width="8.85546875" style="354"/>
    <col min="14125" max="14125" width="8.85546875" style="354"/>
    <col min="14126" max="14126" width="8.85546875" style="354"/>
    <col min="14127" max="14127" width="8.85546875" style="354"/>
    <col min="14128" max="14128" width="8.85546875" style="354"/>
    <col min="14129" max="14129" width="8.85546875" style="354"/>
    <col min="14130" max="14130" width="8.85546875" style="354"/>
    <col min="14131" max="14131" width="8.85546875" style="354"/>
    <col min="14132" max="14132" width="8.85546875" style="354"/>
    <col min="14133" max="14133" width="8.85546875" style="354"/>
    <col min="14134" max="14134" width="8.85546875" style="354"/>
    <col min="14135" max="14135" width="8.85546875" style="354"/>
    <col min="14136" max="14136" width="8.85546875" style="354"/>
    <col min="14137" max="14137" width="8.85546875" style="354"/>
    <col min="14138" max="14138" width="8.85546875" style="354"/>
    <col min="14139" max="14139" width="8.85546875" style="354"/>
    <col min="14140" max="14140" width="8.85546875" style="354"/>
    <col min="14141" max="14141" width="8.85546875" style="354"/>
    <col min="14142" max="14142" width="8.85546875" style="354"/>
    <col min="14143" max="14143" width="8.85546875" style="354"/>
    <col min="14144" max="14144" width="8.85546875" style="354"/>
    <col min="14145" max="14145" width="8.85546875" style="354"/>
    <col min="14146" max="14146" width="8.85546875" style="354"/>
    <col min="14147" max="14147" width="8.85546875" style="354"/>
    <col min="14148" max="14148" width="8.85546875" style="354"/>
    <col min="14149" max="14149" width="8.85546875" style="354"/>
    <col min="14150" max="14150" width="8.85546875" style="354"/>
    <col min="14151" max="14151" width="8.85546875" style="354"/>
    <col min="14152" max="14152" width="8.85546875" style="354"/>
    <col min="14153" max="14153" width="8.85546875" style="354"/>
    <col min="14154" max="14154" width="8.85546875" style="354"/>
    <col min="14155" max="14155" width="8.85546875" style="354"/>
    <col min="14156" max="14156" width="8.85546875" style="354"/>
    <col min="14157" max="14157" width="8.85546875" style="354"/>
    <col min="14158" max="14158" width="8.85546875" style="354"/>
    <col min="14159" max="14159" width="8.85546875" style="354"/>
    <col min="14160" max="14160" width="8.85546875" style="354"/>
    <col min="14161" max="14161" width="8.85546875" style="354"/>
    <col min="14162" max="14162" width="8.85546875" style="354"/>
    <col min="14163" max="14163" width="8.85546875" style="354"/>
    <col min="14164" max="14164" width="8.85546875" style="354"/>
    <col min="14165" max="14165" width="8.85546875" style="354"/>
    <col min="14166" max="14166" width="8.85546875" style="354"/>
    <col min="14167" max="14167" width="8.85546875" style="354"/>
    <col min="14168" max="14168" width="8.85546875" style="354"/>
    <col min="14169" max="14169" width="8.85546875" style="354"/>
    <col min="14170" max="14170" width="8.85546875" style="354"/>
    <col min="14171" max="14171" width="8.85546875" style="354"/>
    <col min="14172" max="14172" width="8.85546875" style="354"/>
    <col min="14173" max="14173" width="8.85546875" style="354"/>
    <col min="14174" max="14174" width="8.85546875" style="354"/>
    <col min="14175" max="14175" width="8.85546875" style="354"/>
    <col min="14176" max="14176" width="8.85546875" style="354"/>
    <col min="14177" max="14177" width="8.85546875" style="354"/>
    <col min="14178" max="14178" width="8.85546875" style="354"/>
    <col min="14179" max="14179" width="8.85546875" style="354"/>
    <col min="14180" max="14180" width="8.85546875" style="354"/>
    <col min="14181" max="14181" width="8.85546875" style="354"/>
    <col min="14182" max="14182" width="8.85546875" style="354"/>
    <col min="14183" max="14183" width="8.85546875" style="354"/>
    <col min="14184" max="14184" width="8.85546875" style="354"/>
    <col min="14185" max="14185" width="8.85546875" style="354"/>
    <col min="14186" max="14186" width="8.85546875" style="354"/>
    <col min="14187" max="14187" width="8.85546875" style="354"/>
    <col min="14188" max="14188" width="8.85546875" style="354"/>
    <col min="14189" max="14189" width="8.85546875" style="354"/>
    <col min="14190" max="14190" width="8.85546875" style="354"/>
    <col min="14191" max="14191" width="8.85546875" style="354"/>
    <col min="14192" max="14192" width="8.85546875" style="354"/>
    <col min="14193" max="14193" width="8.85546875" style="354"/>
    <col min="14194" max="14194" width="8.85546875" style="354"/>
    <col min="14195" max="14195" width="8.85546875" style="354"/>
    <col min="14196" max="14196" width="8.85546875" style="354"/>
    <col min="14197" max="14197" width="8.85546875" style="354"/>
    <col min="14198" max="14198" width="8.85546875" style="354"/>
    <col min="14199" max="14199" width="8.85546875" style="354"/>
    <col min="14200" max="14200" width="8.85546875" style="354"/>
    <col min="14201" max="14201" width="8.85546875" style="354"/>
    <col min="14202" max="14202" width="8.85546875" style="354"/>
    <col min="14203" max="14203" width="8.85546875" style="354"/>
    <col min="14204" max="14204" width="8.85546875" style="354"/>
    <col min="14205" max="14205" width="8.85546875" style="354"/>
    <col min="14206" max="14206" width="8.85546875" style="354"/>
    <col min="14207" max="14207" width="8.85546875" style="354"/>
    <col min="14208" max="14208" width="8.85546875" style="354"/>
    <col min="14209" max="14209" width="8.85546875" style="354"/>
    <col min="14210" max="14210" width="8.85546875" style="354"/>
    <col min="14211" max="14211" width="8.85546875" style="354"/>
    <col min="14212" max="14212" width="8.85546875" style="354"/>
    <col min="14213" max="14213" width="8.85546875" style="354"/>
    <col min="14214" max="14214" width="8.85546875" style="354"/>
    <col min="14215" max="14215" width="8.85546875" style="354"/>
    <col min="14216" max="14216" width="8.85546875" style="354"/>
    <col min="14217" max="14217" width="8.85546875" style="354"/>
    <col min="14218" max="14218" width="8.85546875" style="354"/>
    <col min="14219" max="14219" width="8.85546875" style="354"/>
    <col min="14220" max="14220" width="8.85546875" style="354"/>
    <col min="14221" max="14221" width="8.85546875" style="354"/>
    <col min="14222" max="14222" width="8.85546875" style="354"/>
    <col min="14223" max="14223" width="8.85546875" style="354"/>
    <col min="14224" max="14224" width="8.85546875" style="354"/>
    <col min="14225" max="14225" width="8.85546875" style="354"/>
    <col min="14226" max="14226" width="8.85546875" style="354"/>
    <col min="14227" max="14227" width="8.85546875" style="354"/>
    <col min="14228" max="14228" width="8.85546875" style="354"/>
    <col min="14229" max="14229" width="8.85546875" style="354"/>
    <col min="14230" max="14230" width="8.85546875" style="354"/>
    <col min="14231" max="14231" width="8.85546875" style="354"/>
    <col min="14232" max="14232" width="8.85546875" style="354"/>
    <col min="14233" max="14233" width="8.85546875" style="354"/>
    <col min="14234" max="14234" width="8.85546875" style="354"/>
    <col min="14235" max="14235" width="8.85546875" style="354"/>
    <col min="14236" max="14236" width="8.85546875" style="354"/>
    <col min="14237" max="14237" width="8.85546875" style="354"/>
    <col min="14238" max="14238" width="8.85546875" style="354"/>
    <col min="14239" max="14239" width="8.85546875" style="354"/>
    <col min="14240" max="14240" width="8.85546875" style="354"/>
    <col min="14241" max="14241" width="8.85546875" style="354"/>
    <col min="14242" max="14242" width="8.85546875" style="354"/>
    <col min="14243" max="14243" width="8.85546875" style="354"/>
    <col min="14244" max="14244" width="8.85546875" style="354"/>
    <col min="14245" max="14245" width="8.85546875" style="354"/>
    <col min="14246" max="14246" width="8.85546875" style="354"/>
    <col min="14247" max="14247" width="8.85546875" style="354"/>
    <col min="14248" max="14248" width="8.85546875" style="354"/>
    <col min="14249" max="14249" width="8.85546875" style="354"/>
    <col min="14250" max="14250" width="8.85546875" style="354"/>
    <col min="14251" max="14251" width="8.85546875" style="354"/>
    <col min="14252" max="14252" width="8.85546875" style="354"/>
    <col min="14253" max="14253" width="8.85546875" style="354"/>
    <col min="14254" max="14254" width="8.85546875" style="354"/>
    <col min="14255" max="14255" width="8.85546875" style="354"/>
    <col min="14256" max="14256" width="8.85546875" style="354"/>
    <col min="14257" max="14257" width="8.85546875" style="354"/>
    <col min="14258" max="14258" width="8.85546875" style="354"/>
    <col min="14259" max="14259" width="8.85546875" style="354"/>
    <col min="14260" max="14260" width="8.85546875" style="354"/>
    <col min="14261" max="14261" width="8.85546875" style="354"/>
    <col min="14262" max="14262" width="8.85546875" style="354"/>
    <col min="14263" max="14263" width="8.85546875" style="354"/>
    <col min="14264" max="14264" width="8.85546875" style="354"/>
    <col min="14265" max="14265" width="8.85546875" style="354"/>
    <col min="14266" max="14266" width="8.85546875" style="354"/>
    <col min="14267" max="14267" width="8.85546875" style="354"/>
    <col min="14268" max="14268" width="8.85546875" style="354"/>
    <col min="14269" max="14269" width="8.85546875" style="354"/>
    <col min="14270" max="14270" width="8.85546875" style="354"/>
    <col min="14271" max="14271" width="8.85546875" style="354"/>
    <col min="14272" max="14272" width="8.85546875" style="354"/>
    <col min="14273" max="14273" width="8.85546875" style="354"/>
    <col min="14274" max="14274" width="8.85546875" style="354"/>
    <col min="14275" max="14275" width="8.85546875" style="354"/>
    <col min="14276" max="14276" width="8.85546875" style="354"/>
    <col min="14277" max="14277" width="8.85546875" style="354"/>
    <col min="14278" max="14278" width="8.85546875" style="354"/>
    <col min="14279" max="14279" width="8.85546875" style="354"/>
    <col min="14280" max="14280" width="8.85546875" style="354"/>
    <col min="14281" max="14281" width="8.85546875" style="354"/>
    <col min="14282" max="14282" width="8.85546875" style="354"/>
    <col min="14283" max="14283" width="8.85546875" style="354"/>
    <col min="14284" max="14284" width="8.85546875" style="354"/>
    <col min="14285" max="14285" width="8.85546875" style="354"/>
    <col min="14286" max="14286" width="8.85546875" style="354"/>
    <col min="14287" max="14287" width="8.85546875" style="354"/>
    <col min="14288" max="14288" width="8.85546875" style="354"/>
    <col min="14289" max="14289" width="8.85546875" style="354"/>
    <col min="14290" max="14290" width="8.85546875" style="354"/>
    <col min="14291" max="14291" width="8.85546875" style="354"/>
    <col min="14292" max="14292" width="8.85546875" style="354"/>
    <col min="14293" max="14293" width="8.85546875" style="354"/>
    <col min="14294" max="14294" width="8.85546875" style="354"/>
    <col min="14295" max="14295" width="8.85546875" style="354"/>
    <col min="14296" max="14296" width="8.85546875" style="354"/>
    <col min="14297" max="14297" width="8.85546875" style="354"/>
    <col min="14298" max="14298" width="8.85546875" style="354"/>
    <col min="14299" max="14299" width="8.85546875" style="354"/>
    <col min="14300" max="14300" width="8.85546875" style="354"/>
    <col min="14301" max="14301" width="8.85546875" style="354"/>
    <col min="14302" max="14302" width="8.85546875" style="354"/>
    <col min="14303" max="14303" width="8.85546875" style="354"/>
    <col min="14304" max="14304" width="8.85546875" style="354"/>
    <col min="14305" max="14305" width="8.85546875" style="354"/>
    <col min="14306" max="14306" width="8.85546875" style="354"/>
    <col min="14307" max="14307" width="8.85546875" style="354"/>
    <col min="14308" max="14308" width="8.85546875" style="354"/>
    <col min="14309" max="14309" width="8.85546875" style="354"/>
    <col min="14310" max="14310" width="8.85546875" style="354"/>
    <col min="14311" max="14311" width="8.85546875" style="354"/>
    <col min="14312" max="14312" width="8.85546875" style="354"/>
    <col min="14313" max="14313" width="8.85546875" style="354"/>
    <col min="14314" max="14314" width="8.85546875" style="354"/>
    <col min="14315" max="14315" width="8.85546875" style="354"/>
    <col min="14316" max="14316" width="8.85546875" style="354"/>
    <col min="14317" max="14317" width="8.85546875" style="354"/>
    <col min="14318" max="14318" width="8.85546875" style="354"/>
    <col min="14319" max="14319" width="8.85546875" style="354"/>
    <col min="14320" max="14320" width="8.85546875" style="354"/>
    <col min="14321" max="14321" width="8.85546875" style="354"/>
    <col min="14322" max="14322" width="8.85546875" style="354"/>
    <col min="14323" max="14323" width="8.85546875" style="354"/>
    <col min="14324" max="14324" width="8.85546875" style="354"/>
    <col min="14325" max="14325" width="8.85546875" style="354"/>
    <col min="14326" max="14326" width="8.85546875" style="354"/>
    <col min="14327" max="14327" width="8.85546875" style="354"/>
    <col min="14328" max="14328" width="8.85546875" style="354"/>
    <col min="14329" max="14329" width="8.85546875" style="354"/>
    <col min="14330" max="14330" width="8.85546875" style="354"/>
    <col min="14331" max="14331" width="8.85546875" style="354"/>
    <col min="14332" max="14332" width="8.85546875" style="354"/>
    <col min="14333" max="14333" width="8.85546875" style="354"/>
    <col min="14334" max="14334" width="8.85546875" style="354"/>
    <col min="14335" max="14335" width="8.85546875" style="354"/>
    <col min="14336" max="14336" width="8.85546875" style="354"/>
    <col min="14337" max="14337" width="8.85546875" style="354"/>
    <col min="14338" max="14338" width="8.85546875" style="354"/>
    <col min="14339" max="14339" width="9.7109375" customWidth="true" style="354"/>
    <col min="14340" max="14340" width="21.85546875" customWidth="true" style="354"/>
    <col min="14341" max="14341" width="13" customWidth="true" style="354"/>
    <col min="14342" max="14342" width="14" customWidth="true" style="354"/>
    <col min="14343" max="14343" width="14" customWidth="true" style="354"/>
    <col min="14344" max="14344" width="14" customWidth="true" style="354"/>
    <col min="14345" max="14345" width="17.140625" customWidth="true" style="354"/>
    <col min="14346" max="14346" width="17.7109375" customWidth="true" style="354"/>
    <col min="14347" max="14347" width="16.28515625" customWidth="true" style="354"/>
    <col min="14348" max="14348" width="14" customWidth="true" style="354"/>
    <col min="14349" max="14349" width="17" customWidth="true" style="354"/>
    <col min="14350" max="14350" width="14.42578125" customWidth="true" style="354"/>
    <col min="14351" max="14351" width="8.85546875" style="354"/>
    <col min="14352" max="14352" width="8.85546875" style="354"/>
    <col min="14353" max="14353" width="8.85546875" style="354"/>
    <col min="14354" max="14354" width="8.85546875" style="354"/>
    <col min="14355" max="14355" width="8.85546875" style="354"/>
    <col min="14356" max="14356" width="8.85546875" style="354"/>
    <col min="14357" max="14357" width="8.85546875" style="354"/>
    <col min="14358" max="14358" width="8.85546875" style="354"/>
    <col min="14359" max="14359" width="8.85546875" style="354"/>
    <col min="14360" max="14360" width="8.85546875" style="354"/>
    <col min="14361" max="14361" width="8.85546875" style="354"/>
    <col min="14362" max="14362" width="8.85546875" style="354"/>
    <col min="14363" max="14363" width="8.85546875" style="354"/>
    <col min="14364" max="14364" width="8.85546875" style="354"/>
    <col min="14365" max="14365" width="8.85546875" style="354"/>
    <col min="14366" max="14366" width="8.85546875" style="354"/>
    <col min="14367" max="14367" width="8.85546875" style="354"/>
    <col min="14368" max="14368" width="8.85546875" style="354"/>
    <col min="14369" max="14369" width="8.85546875" style="354"/>
    <col min="14370" max="14370" width="8.85546875" style="354"/>
    <col min="14371" max="14371" width="8.85546875" style="354"/>
    <col min="14372" max="14372" width="8.85546875" style="354"/>
    <col min="14373" max="14373" width="8.85546875" style="354"/>
    <col min="14374" max="14374" width="8.85546875" style="354"/>
    <col min="14375" max="14375" width="8.85546875" style="354"/>
    <col min="14376" max="14376" width="8.85546875" style="354"/>
    <col min="14377" max="14377" width="8.85546875" style="354"/>
    <col min="14378" max="14378" width="8.85546875" style="354"/>
    <col min="14379" max="14379" width="8.85546875" style="354"/>
    <col min="14380" max="14380" width="8.85546875" style="354"/>
    <col min="14381" max="14381" width="8.85546875" style="354"/>
    <col min="14382" max="14382" width="8.85546875" style="354"/>
    <col min="14383" max="14383" width="8.85546875" style="354"/>
    <col min="14384" max="14384" width="8.85546875" style="354"/>
    <col min="14385" max="14385" width="8.85546875" style="354"/>
    <col min="14386" max="14386" width="8.85546875" style="354"/>
    <col min="14387" max="14387" width="8.85546875" style="354"/>
    <col min="14388" max="14388" width="8.85546875" style="354"/>
    <col min="14389" max="14389" width="8.85546875" style="354"/>
    <col min="14390" max="14390" width="8.85546875" style="354"/>
    <col min="14391" max="14391" width="8.85546875" style="354"/>
    <col min="14392" max="14392" width="8.85546875" style="354"/>
    <col min="14393" max="14393" width="8.85546875" style="354"/>
    <col min="14394" max="14394" width="8.85546875" style="354"/>
    <col min="14395" max="14395" width="8.85546875" style="354"/>
    <col min="14396" max="14396" width="8.85546875" style="354"/>
    <col min="14397" max="14397" width="8.85546875" style="354"/>
    <col min="14398" max="14398" width="8.85546875" style="354"/>
    <col min="14399" max="14399" width="8.85546875" style="354"/>
    <col min="14400" max="14400" width="8.85546875" style="354"/>
    <col min="14401" max="14401" width="8.85546875" style="354"/>
    <col min="14402" max="14402" width="8.85546875" style="354"/>
    <col min="14403" max="14403" width="8.85546875" style="354"/>
    <col min="14404" max="14404" width="8.85546875" style="354"/>
    <col min="14405" max="14405" width="8.85546875" style="354"/>
    <col min="14406" max="14406" width="8.85546875" style="354"/>
    <col min="14407" max="14407" width="8.85546875" style="354"/>
    <col min="14408" max="14408" width="8.85546875" style="354"/>
    <col min="14409" max="14409" width="8.85546875" style="354"/>
    <col min="14410" max="14410" width="8.85546875" style="354"/>
    <col min="14411" max="14411" width="8.85546875" style="354"/>
    <col min="14412" max="14412" width="8.85546875" style="354"/>
    <col min="14413" max="14413" width="8.85546875" style="354"/>
    <col min="14414" max="14414" width="8.85546875" style="354"/>
    <col min="14415" max="14415" width="8.85546875" style="354"/>
    <col min="14416" max="14416" width="8.85546875" style="354"/>
    <col min="14417" max="14417" width="8.85546875" style="354"/>
    <col min="14418" max="14418" width="8.85546875" style="354"/>
    <col min="14419" max="14419" width="8.85546875" style="354"/>
    <col min="14420" max="14420" width="8.85546875" style="354"/>
    <col min="14421" max="14421" width="8.85546875" style="354"/>
    <col min="14422" max="14422" width="8.85546875" style="354"/>
    <col min="14423" max="14423" width="8.85546875" style="354"/>
    <col min="14424" max="14424" width="8.85546875" style="354"/>
    <col min="14425" max="14425" width="8.85546875" style="354"/>
    <col min="14426" max="14426" width="8.85546875" style="354"/>
    <col min="14427" max="14427" width="8.85546875" style="354"/>
    <col min="14428" max="14428" width="8.85546875" style="354"/>
    <col min="14429" max="14429" width="8.85546875" style="354"/>
    <col min="14430" max="14430" width="8.85546875" style="354"/>
    <col min="14431" max="14431" width="8.85546875" style="354"/>
    <col min="14432" max="14432" width="8.85546875" style="354"/>
    <col min="14433" max="14433" width="8.85546875" style="354"/>
    <col min="14434" max="14434" width="8.85546875" style="354"/>
    <col min="14435" max="14435" width="8.85546875" style="354"/>
    <col min="14436" max="14436" width="8.85546875" style="354"/>
    <col min="14437" max="14437" width="8.85546875" style="354"/>
    <col min="14438" max="14438" width="8.85546875" style="354"/>
    <col min="14439" max="14439" width="8.85546875" style="354"/>
    <col min="14440" max="14440" width="8.85546875" style="354"/>
    <col min="14441" max="14441" width="8.85546875" style="354"/>
    <col min="14442" max="14442" width="8.85546875" style="354"/>
    <col min="14443" max="14443" width="8.85546875" style="354"/>
    <col min="14444" max="14444" width="8.85546875" style="354"/>
    <col min="14445" max="14445" width="8.85546875" style="354"/>
    <col min="14446" max="14446" width="8.85546875" style="354"/>
    <col min="14447" max="14447" width="8.85546875" style="354"/>
    <col min="14448" max="14448" width="8.85546875" style="354"/>
    <col min="14449" max="14449" width="8.85546875" style="354"/>
    <col min="14450" max="14450" width="8.85546875" style="354"/>
    <col min="14451" max="14451" width="8.85546875" style="354"/>
    <col min="14452" max="14452" width="8.85546875" style="354"/>
    <col min="14453" max="14453" width="8.85546875" style="354"/>
    <col min="14454" max="14454" width="8.85546875" style="354"/>
    <col min="14455" max="14455" width="8.85546875" style="354"/>
    <col min="14456" max="14456" width="8.85546875" style="354"/>
    <col min="14457" max="14457" width="8.85546875" style="354"/>
    <col min="14458" max="14458" width="8.85546875" style="354"/>
    <col min="14459" max="14459" width="8.85546875" style="354"/>
    <col min="14460" max="14460" width="8.85546875" style="354"/>
    <col min="14461" max="14461" width="8.85546875" style="354"/>
    <col min="14462" max="14462" width="8.85546875" style="354"/>
    <col min="14463" max="14463" width="8.85546875" style="354"/>
    <col min="14464" max="14464" width="8.85546875" style="354"/>
    <col min="14465" max="14465" width="8.85546875" style="354"/>
    <col min="14466" max="14466" width="8.85546875" style="354"/>
    <col min="14467" max="14467" width="8.85546875" style="354"/>
    <col min="14468" max="14468" width="8.85546875" style="354"/>
    <col min="14469" max="14469" width="8.85546875" style="354"/>
    <col min="14470" max="14470" width="8.85546875" style="354"/>
    <col min="14471" max="14471" width="8.85546875" style="354"/>
    <col min="14472" max="14472" width="8.85546875" style="354"/>
    <col min="14473" max="14473" width="8.85546875" style="354"/>
    <col min="14474" max="14474" width="8.85546875" style="354"/>
    <col min="14475" max="14475" width="8.85546875" style="354"/>
    <col min="14476" max="14476" width="8.85546875" style="354"/>
    <col min="14477" max="14477" width="8.85546875" style="354"/>
    <col min="14478" max="14478" width="8.85546875" style="354"/>
    <col min="14479" max="14479" width="8.85546875" style="354"/>
    <col min="14480" max="14480" width="8.85546875" style="354"/>
    <col min="14481" max="14481" width="8.85546875" style="354"/>
    <col min="14482" max="14482" width="8.85546875" style="354"/>
    <col min="14483" max="14483" width="8.85546875" style="354"/>
    <col min="14484" max="14484" width="8.85546875" style="354"/>
    <col min="14485" max="14485" width="8.85546875" style="354"/>
    <col min="14486" max="14486" width="8.85546875" style="354"/>
    <col min="14487" max="14487" width="8.85546875" style="354"/>
    <col min="14488" max="14488" width="8.85546875" style="354"/>
    <col min="14489" max="14489" width="8.85546875" style="354"/>
    <col min="14490" max="14490" width="8.85546875" style="354"/>
    <col min="14491" max="14491" width="8.85546875" style="354"/>
    <col min="14492" max="14492" width="8.85546875" style="354"/>
    <col min="14493" max="14493" width="8.85546875" style="354"/>
    <col min="14494" max="14494" width="8.85546875" style="354"/>
    <col min="14495" max="14495" width="8.85546875" style="354"/>
    <col min="14496" max="14496" width="8.85546875" style="354"/>
    <col min="14497" max="14497" width="8.85546875" style="354"/>
    <col min="14498" max="14498" width="8.85546875" style="354"/>
    <col min="14499" max="14499" width="8.85546875" style="354"/>
    <col min="14500" max="14500" width="8.85546875" style="354"/>
    <col min="14501" max="14501" width="8.85546875" style="354"/>
    <col min="14502" max="14502" width="8.85546875" style="354"/>
    <col min="14503" max="14503" width="8.85546875" style="354"/>
    <col min="14504" max="14504" width="8.85546875" style="354"/>
    <col min="14505" max="14505" width="8.85546875" style="354"/>
    <col min="14506" max="14506" width="8.85546875" style="354"/>
    <col min="14507" max="14507" width="8.85546875" style="354"/>
    <col min="14508" max="14508" width="8.85546875" style="354"/>
    <col min="14509" max="14509" width="8.85546875" style="354"/>
    <col min="14510" max="14510" width="8.85546875" style="354"/>
    <col min="14511" max="14511" width="8.85546875" style="354"/>
    <col min="14512" max="14512" width="8.85546875" style="354"/>
    <col min="14513" max="14513" width="8.85546875" style="354"/>
    <col min="14514" max="14514" width="8.85546875" style="354"/>
    <col min="14515" max="14515" width="8.85546875" style="354"/>
    <col min="14516" max="14516" width="8.85546875" style="354"/>
    <col min="14517" max="14517" width="8.85546875" style="354"/>
    <col min="14518" max="14518" width="8.85546875" style="354"/>
    <col min="14519" max="14519" width="8.85546875" style="354"/>
    <col min="14520" max="14520" width="8.85546875" style="354"/>
    <col min="14521" max="14521" width="8.85546875" style="354"/>
    <col min="14522" max="14522" width="8.85546875" style="354"/>
    <col min="14523" max="14523" width="8.85546875" style="354"/>
    <col min="14524" max="14524" width="8.85546875" style="354"/>
    <col min="14525" max="14525" width="8.85546875" style="354"/>
    <col min="14526" max="14526" width="8.85546875" style="354"/>
    <col min="14527" max="14527" width="8.85546875" style="354"/>
    <col min="14528" max="14528" width="8.85546875" style="354"/>
    <col min="14529" max="14529" width="8.85546875" style="354"/>
    <col min="14530" max="14530" width="8.85546875" style="354"/>
    <col min="14531" max="14531" width="8.85546875" style="354"/>
    <col min="14532" max="14532" width="8.85546875" style="354"/>
    <col min="14533" max="14533" width="8.85546875" style="354"/>
    <col min="14534" max="14534" width="8.85546875" style="354"/>
    <col min="14535" max="14535" width="8.85546875" style="354"/>
    <col min="14536" max="14536" width="8.85546875" style="354"/>
    <col min="14537" max="14537" width="8.85546875" style="354"/>
    <col min="14538" max="14538" width="8.85546875" style="354"/>
    <col min="14539" max="14539" width="8.85546875" style="354"/>
    <col min="14540" max="14540" width="8.85546875" style="354"/>
    <col min="14541" max="14541" width="8.85546875" style="354"/>
    <col min="14542" max="14542" width="8.85546875" style="354"/>
    <col min="14543" max="14543" width="8.85546875" style="354"/>
    <col min="14544" max="14544" width="8.85546875" style="354"/>
    <col min="14545" max="14545" width="8.85546875" style="354"/>
    <col min="14546" max="14546" width="8.85546875" style="354"/>
    <col min="14547" max="14547" width="8.85546875" style="354"/>
    <col min="14548" max="14548" width="8.85546875" style="354"/>
    <col min="14549" max="14549" width="8.85546875" style="354"/>
    <col min="14550" max="14550" width="8.85546875" style="354"/>
    <col min="14551" max="14551" width="8.85546875" style="354"/>
    <col min="14552" max="14552" width="8.85546875" style="354"/>
    <col min="14553" max="14553" width="8.85546875" style="354"/>
    <col min="14554" max="14554" width="8.85546875" style="354"/>
    <col min="14555" max="14555" width="8.85546875" style="354"/>
    <col min="14556" max="14556" width="8.85546875" style="354"/>
    <col min="14557" max="14557" width="8.85546875" style="354"/>
    <col min="14558" max="14558" width="8.85546875" style="354"/>
    <col min="14559" max="14559" width="8.85546875" style="354"/>
    <col min="14560" max="14560" width="8.85546875" style="354"/>
    <col min="14561" max="14561" width="8.85546875" style="354"/>
    <col min="14562" max="14562" width="8.85546875" style="354"/>
    <col min="14563" max="14563" width="8.85546875" style="354"/>
    <col min="14564" max="14564" width="8.85546875" style="354"/>
    <col min="14565" max="14565" width="8.85546875" style="354"/>
    <col min="14566" max="14566" width="8.85546875" style="354"/>
    <col min="14567" max="14567" width="8.85546875" style="354"/>
    <col min="14568" max="14568" width="8.85546875" style="354"/>
    <col min="14569" max="14569" width="8.85546875" style="354"/>
    <col min="14570" max="14570" width="8.85546875" style="354"/>
    <col min="14571" max="14571" width="8.85546875" style="354"/>
    <col min="14572" max="14572" width="8.85546875" style="354"/>
    <col min="14573" max="14573" width="8.85546875" style="354"/>
    <col min="14574" max="14574" width="8.85546875" style="354"/>
    <col min="14575" max="14575" width="8.85546875" style="354"/>
    <col min="14576" max="14576" width="8.85546875" style="354"/>
    <col min="14577" max="14577" width="8.85546875" style="354"/>
    <col min="14578" max="14578" width="8.85546875" style="354"/>
    <col min="14579" max="14579" width="8.85546875" style="354"/>
    <col min="14580" max="14580" width="8.85546875" style="354"/>
    <col min="14581" max="14581" width="8.85546875" style="354"/>
    <col min="14582" max="14582" width="8.85546875" style="354"/>
    <col min="14583" max="14583" width="8.85546875" style="354"/>
    <col min="14584" max="14584" width="8.85546875" style="354"/>
    <col min="14585" max="14585" width="8.85546875" style="354"/>
    <col min="14586" max="14586" width="8.85546875" style="354"/>
    <col min="14587" max="14587" width="8.85546875" style="354"/>
    <col min="14588" max="14588" width="8.85546875" style="354"/>
    <col min="14589" max="14589" width="8.85546875" style="354"/>
    <col min="14590" max="14590" width="8.85546875" style="354"/>
    <col min="14591" max="14591" width="8.85546875" style="354"/>
    <col min="14592" max="14592" width="8.85546875" style="354"/>
    <col min="14593" max="14593" width="8.85546875" style="354"/>
    <col min="14594" max="14594" width="8.85546875" style="354"/>
    <col min="14595" max="14595" width="9.7109375" customWidth="true" style="354"/>
    <col min="14596" max="14596" width="21.85546875" customWidth="true" style="354"/>
    <col min="14597" max="14597" width="13" customWidth="true" style="354"/>
    <col min="14598" max="14598" width="14" customWidth="true" style="354"/>
    <col min="14599" max="14599" width="14" customWidth="true" style="354"/>
    <col min="14600" max="14600" width="14" customWidth="true" style="354"/>
    <col min="14601" max="14601" width="17.140625" customWidth="true" style="354"/>
    <col min="14602" max="14602" width="17.7109375" customWidth="true" style="354"/>
    <col min="14603" max="14603" width="16.28515625" customWidth="true" style="354"/>
    <col min="14604" max="14604" width="14" customWidth="true" style="354"/>
    <col min="14605" max="14605" width="17" customWidth="true" style="354"/>
    <col min="14606" max="14606" width="14.42578125" customWidth="true" style="354"/>
    <col min="14607" max="14607" width="8.85546875" style="354"/>
    <col min="14608" max="14608" width="8.85546875" style="354"/>
    <col min="14609" max="14609" width="8.85546875" style="354"/>
    <col min="14610" max="14610" width="8.85546875" style="354"/>
    <col min="14611" max="14611" width="8.85546875" style="354"/>
    <col min="14612" max="14612" width="8.85546875" style="354"/>
    <col min="14613" max="14613" width="8.85546875" style="354"/>
    <col min="14614" max="14614" width="8.85546875" style="354"/>
    <col min="14615" max="14615" width="8.85546875" style="354"/>
    <col min="14616" max="14616" width="8.85546875" style="354"/>
    <col min="14617" max="14617" width="8.85546875" style="354"/>
    <col min="14618" max="14618" width="8.85546875" style="354"/>
    <col min="14619" max="14619" width="8.85546875" style="354"/>
    <col min="14620" max="14620" width="8.85546875" style="354"/>
    <col min="14621" max="14621" width="8.85546875" style="354"/>
    <col min="14622" max="14622" width="8.85546875" style="354"/>
    <col min="14623" max="14623" width="8.85546875" style="354"/>
    <col min="14624" max="14624" width="8.85546875" style="354"/>
    <col min="14625" max="14625" width="8.85546875" style="354"/>
    <col min="14626" max="14626" width="8.85546875" style="354"/>
    <col min="14627" max="14627" width="8.85546875" style="354"/>
    <col min="14628" max="14628" width="8.85546875" style="354"/>
    <col min="14629" max="14629" width="8.85546875" style="354"/>
    <col min="14630" max="14630" width="8.85546875" style="354"/>
    <col min="14631" max="14631" width="8.85546875" style="354"/>
    <col min="14632" max="14632" width="8.85546875" style="354"/>
    <col min="14633" max="14633" width="8.85546875" style="354"/>
    <col min="14634" max="14634" width="8.85546875" style="354"/>
    <col min="14635" max="14635" width="8.85546875" style="354"/>
    <col min="14636" max="14636" width="8.85546875" style="354"/>
    <col min="14637" max="14637" width="8.85546875" style="354"/>
    <col min="14638" max="14638" width="8.85546875" style="354"/>
    <col min="14639" max="14639" width="8.85546875" style="354"/>
    <col min="14640" max="14640" width="8.85546875" style="354"/>
    <col min="14641" max="14641" width="8.85546875" style="354"/>
    <col min="14642" max="14642" width="8.85546875" style="354"/>
    <col min="14643" max="14643" width="8.85546875" style="354"/>
    <col min="14644" max="14644" width="8.85546875" style="354"/>
    <col min="14645" max="14645" width="8.85546875" style="354"/>
    <col min="14646" max="14646" width="8.85546875" style="354"/>
    <col min="14647" max="14647" width="8.85546875" style="354"/>
    <col min="14648" max="14648" width="8.85546875" style="354"/>
    <col min="14649" max="14649" width="8.85546875" style="354"/>
    <col min="14650" max="14650" width="8.85546875" style="354"/>
    <col min="14651" max="14651" width="8.85546875" style="354"/>
    <col min="14652" max="14652" width="8.85546875" style="354"/>
    <col min="14653" max="14653" width="8.85546875" style="354"/>
    <col min="14654" max="14654" width="8.85546875" style="354"/>
    <col min="14655" max="14655" width="8.85546875" style="354"/>
    <col min="14656" max="14656" width="8.85546875" style="354"/>
    <col min="14657" max="14657" width="8.85546875" style="354"/>
    <col min="14658" max="14658" width="8.85546875" style="354"/>
    <col min="14659" max="14659" width="8.85546875" style="354"/>
    <col min="14660" max="14660" width="8.85546875" style="354"/>
    <col min="14661" max="14661" width="8.85546875" style="354"/>
    <col min="14662" max="14662" width="8.85546875" style="354"/>
    <col min="14663" max="14663" width="8.85546875" style="354"/>
    <col min="14664" max="14664" width="8.85546875" style="354"/>
    <col min="14665" max="14665" width="8.85546875" style="354"/>
    <col min="14666" max="14666" width="8.85546875" style="354"/>
    <col min="14667" max="14667" width="8.85546875" style="354"/>
    <col min="14668" max="14668" width="8.85546875" style="354"/>
    <col min="14669" max="14669" width="8.85546875" style="354"/>
    <col min="14670" max="14670" width="8.85546875" style="354"/>
    <col min="14671" max="14671" width="8.85546875" style="354"/>
    <col min="14672" max="14672" width="8.85546875" style="354"/>
    <col min="14673" max="14673" width="8.85546875" style="354"/>
    <col min="14674" max="14674" width="8.85546875" style="354"/>
    <col min="14675" max="14675" width="8.85546875" style="354"/>
    <col min="14676" max="14676" width="8.85546875" style="354"/>
    <col min="14677" max="14677" width="8.85546875" style="354"/>
    <col min="14678" max="14678" width="8.85546875" style="354"/>
    <col min="14679" max="14679" width="8.85546875" style="354"/>
    <col min="14680" max="14680" width="8.85546875" style="354"/>
    <col min="14681" max="14681" width="8.85546875" style="354"/>
    <col min="14682" max="14682" width="8.85546875" style="354"/>
    <col min="14683" max="14683" width="8.85546875" style="354"/>
    <col min="14684" max="14684" width="8.85546875" style="354"/>
    <col min="14685" max="14685" width="8.85546875" style="354"/>
    <col min="14686" max="14686" width="8.85546875" style="354"/>
    <col min="14687" max="14687" width="8.85546875" style="354"/>
    <col min="14688" max="14688" width="8.85546875" style="354"/>
    <col min="14689" max="14689" width="8.85546875" style="354"/>
    <col min="14690" max="14690" width="8.85546875" style="354"/>
    <col min="14691" max="14691" width="8.85546875" style="354"/>
    <col min="14692" max="14692" width="8.85546875" style="354"/>
    <col min="14693" max="14693" width="8.85546875" style="354"/>
    <col min="14694" max="14694" width="8.85546875" style="354"/>
    <col min="14695" max="14695" width="8.85546875" style="354"/>
    <col min="14696" max="14696" width="8.85546875" style="354"/>
    <col min="14697" max="14697" width="8.85546875" style="354"/>
    <col min="14698" max="14698" width="8.85546875" style="354"/>
    <col min="14699" max="14699" width="8.85546875" style="354"/>
    <col min="14700" max="14700" width="8.85546875" style="354"/>
    <col min="14701" max="14701" width="8.85546875" style="354"/>
    <col min="14702" max="14702" width="8.85546875" style="354"/>
    <col min="14703" max="14703" width="8.85546875" style="354"/>
    <col min="14704" max="14704" width="8.85546875" style="354"/>
    <col min="14705" max="14705" width="8.85546875" style="354"/>
    <col min="14706" max="14706" width="8.85546875" style="354"/>
    <col min="14707" max="14707" width="8.85546875" style="354"/>
    <col min="14708" max="14708" width="8.85546875" style="354"/>
    <col min="14709" max="14709" width="8.85546875" style="354"/>
    <col min="14710" max="14710" width="8.85546875" style="354"/>
    <col min="14711" max="14711" width="8.85546875" style="354"/>
    <col min="14712" max="14712" width="8.85546875" style="354"/>
    <col min="14713" max="14713" width="8.85546875" style="354"/>
    <col min="14714" max="14714" width="8.85546875" style="354"/>
    <col min="14715" max="14715" width="8.85546875" style="354"/>
    <col min="14716" max="14716" width="8.85546875" style="354"/>
    <col min="14717" max="14717" width="8.85546875" style="354"/>
    <col min="14718" max="14718" width="8.85546875" style="354"/>
    <col min="14719" max="14719" width="8.85546875" style="354"/>
    <col min="14720" max="14720" width="8.85546875" style="354"/>
    <col min="14721" max="14721" width="8.85546875" style="354"/>
    <col min="14722" max="14722" width="8.85546875" style="354"/>
    <col min="14723" max="14723" width="8.85546875" style="354"/>
    <col min="14724" max="14724" width="8.85546875" style="354"/>
    <col min="14725" max="14725" width="8.85546875" style="354"/>
    <col min="14726" max="14726" width="8.85546875" style="354"/>
    <col min="14727" max="14727" width="8.85546875" style="354"/>
    <col min="14728" max="14728" width="8.85546875" style="354"/>
    <col min="14729" max="14729" width="8.85546875" style="354"/>
    <col min="14730" max="14730" width="8.85546875" style="354"/>
    <col min="14731" max="14731" width="8.85546875" style="354"/>
    <col min="14732" max="14732" width="8.85546875" style="354"/>
    <col min="14733" max="14733" width="8.85546875" style="354"/>
    <col min="14734" max="14734" width="8.85546875" style="354"/>
    <col min="14735" max="14735" width="8.85546875" style="354"/>
    <col min="14736" max="14736" width="8.85546875" style="354"/>
    <col min="14737" max="14737" width="8.85546875" style="354"/>
    <col min="14738" max="14738" width="8.85546875" style="354"/>
    <col min="14739" max="14739" width="8.85546875" style="354"/>
    <col min="14740" max="14740" width="8.85546875" style="354"/>
    <col min="14741" max="14741" width="8.85546875" style="354"/>
    <col min="14742" max="14742" width="8.85546875" style="354"/>
    <col min="14743" max="14743" width="8.85546875" style="354"/>
    <col min="14744" max="14744" width="8.85546875" style="354"/>
    <col min="14745" max="14745" width="8.85546875" style="354"/>
    <col min="14746" max="14746" width="8.85546875" style="354"/>
    <col min="14747" max="14747" width="8.85546875" style="354"/>
    <col min="14748" max="14748" width="8.85546875" style="354"/>
    <col min="14749" max="14749" width="8.85546875" style="354"/>
    <col min="14750" max="14750" width="8.85546875" style="354"/>
    <col min="14751" max="14751" width="8.85546875" style="354"/>
    <col min="14752" max="14752" width="8.85546875" style="354"/>
    <col min="14753" max="14753" width="8.85546875" style="354"/>
    <col min="14754" max="14754" width="8.85546875" style="354"/>
    <col min="14755" max="14755" width="8.85546875" style="354"/>
    <col min="14756" max="14756" width="8.85546875" style="354"/>
    <col min="14757" max="14757" width="8.85546875" style="354"/>
    <col min="14758" max="14758" width="8.85546875" style="354"/>
    <col min="14759" max="14759" width="8.85546875" style="354"/>
    <col min="14760" max="14760" width="8.85546875" style="354"/>
    <col min="14761" max="14761" width="8.85546875" style="354"/>
    <col min="14762" max="14762" width="8.85546875" style="354"/>
    <col min="14763" max="14763" width="8.85546875" style="354"/>
    <col min="14764" max="14764" width="8.85546875" style="354"/>
    <col min="14765" max="14765" width="8.85546875" style="354"/>
    <col min="14766" max="14766" width="8.85546875" style="354"/>
    <col min="14767" max="14767" width="8.85546875" style="354"/>
    <col min="14768" max="14768" width="8.85546875" style="354"/>
    <col min="14769" max="14769" width="8.85546875" style="354"/>
    <col min="14770" max="14770" width="8.85546875" style="354"/>
    <col min="14771" max="14771" width="8.85546875" style="354"/>
    <col min="14772" max="14772" width="8.85546875" style="354"/>
    <col min="14773" max="14773" width="8.85546875" style="354"/>
    <col min="14774" max="14774" width="8.85546875" style="354"/>
    <col min="14775" max="14775" width="8.85546875" style="354"/>
    <col min="14776" max="14776" width="8.85546875" style="354"/>
    <col min="14777" max="14777" width="8.85546875" style="354"/>
    <col min="14778" max="14778" width="8.85546875" style="354"/>
    <col min="14779" max="14779" width="8.85546875" style="354"/>
    <col min="14780" max="14780" width="8.85546875" style="354"/>
    <col min="14781" max="14781" width="8.85546875" style="354"/>
    <col min="14782" max="14782" width="8.85546875" style="354"/>
    <col min="14783" max="14783" width="8.85546875" style="354"/>
    <col min="14784" max="14784" width="8.85546875" style="354"/>
    <col min="14785" max="14785" width="8.85546875" style="354"/>
    <col min="14786" max="14786" width="8.85546875" style="354"/>
    <col min="14787" max="14787" width="8.85546875" style="354"/>
    <col min="14788" max="14788" width="8.85546875" style="354"/>
    <col min="14789" max="14789" width="8.85546875" style="354"/>
    <col min="14790" max="14790" width="8.85546875" style="354"/>
    <col min="14791" max="14791" width="8.85546875" style="354"/>
    <col min="14792" max="14792" width="8.85546875" style="354"/>
    <col min="14793" max="14793" width="8.85546875" style="354"/>
    <col min="14794" max="14794" width="8.85546875" style="354"/>
    <col min="14795" max="14795" width="8.85546875" style="354"/>
    <col min="14796" max="14796" width="8.85546875" style="354"/>
    <col min="14797" max="14797" width="8.85546875" style="354"/>
    <col min="14798" max="14798" width="8.85546875" style="354"/>
    <col min="14799" max="14799" width="8.85546875" style="354"/>
    <col min="14800" max="14800" width="8.85546875" style="354"/>
    <col min="14801" max="14801" width="8.85546875" style="354"/>
    <col min="14802" max="14802" width="8.85546875" style="354"/>
    <col min="14803" max="14803" width="8.85546875" style="354"/>
    <col min="14804" max="14804" width="8.85546875" style="354"/>
    <col min="14805" max="14805" width="8.85546875" style="354"/>
    <col min="14806" max="14806" width="8.85546875" style="354"/>
    <col min="14807" max="14807" width="8.85546875" style="354"/>
    <col min="14808" max="14808" width="8.85546875" style="354"/>
    <col min="14809" max="14809" width="8.85546875" style="354"/>
    <col min="14810" max="14810" width="8.85546875" style="354"/>
    <col min="14811" max="14811" width="8.85546875" style="354"/>
    <col min="14812" max="14812" width="8.85546875" style="354"/>
    <col min="14813" max="14813" width="8.85546875" style="354"/>
    <col min="14814" max="14814" width="8.85546875" style="354"/>
    <col min="14815" max="14815" width="8.85546875" style="354"/>
    <col min="14816" max="14816" width="8.85546875" style="354"/>
    <col min="14817" max="14817" width="8.85546875" style="354"/>
    <col min="14818" max="14818" width="8.85546875" style="354"/>
    <col min="14819" max="14819" width="8.85546875" style="354"/>
    <col min="14820" max="14820" width="8.85546875" style="354"/>
    <col min="14821" max="14821" width="8.85546875" style="354"/>
    <col min="14822" max="14822" width="8.85546875" style="354"/>
    <col min="14823" max="14823" width="8.85546875" style="354"/>
    <col min="14824" max="14824" width="8.85546875" style="354"/>
    <col min="14825" max="14825" width="8.85546875" style="354"/>
    <col min="14826" max="14826" width="8.85546875" style="354"/>
    <col min="14827" max="14827" width="8.85546875" style="354"/>
    <col min="14828" max="14828" width="8.85546875" style="354"/>
    <col min="14829" max="14829" width="8.85546875" style="354"/>
    <col min="14830" max="14830" width="8.85546875" style="354"/>
    <col min="14831" max="14831" width="8.85546875" style="354"/>
    <col min="14832" max="14832" width="8.85546875" style="354"/>
    <col min="14833" max="14833" width="8.85546875" style="354"/>
    <col min="14834" max="14834" width="8.85546875" style="354"/>
    <col min="14835" max="14835" width="8.85546875" style="354"/>
    <col min="14836" max="14836" width="8.85546875" style="354"/>
    <col min="14837" max="14837" width="8.85546875" style="354"/>
    <col min="14838" max="14838" width="8.85546875" style="354"/>
    <col min="14839" max="14839" width="8.85546875" style="354"/>
    <col min="14840" max="14840" width="8.85546875" style="354"/>
    <col min="14841" max="14841" width="8.85546875" style="354"/>
    <col min="14842" max="14842" width="8.85546875" style="354"/>
    <col min="14843" max="14843" width="8.85546875" style="354"/>
    <col min="14844" max="14844" width="8.85546875" style="354"/>
    <col min="14845" max="14845" width="8.85546875" style="354"/>
    <col min="14846" max="14846" width="8.85546875" style="354"/>
    <col min="14847" max="14847" width="8.85546875" style="354"/>
    <col min="14848" max="14848" width="8.85546875" style="354"/>
    <col min="14849" max="14849" width="8.85546875" style="354"/>
    <col min="14850" max="14850" width="8.85546875" style="354"/>
    <col min="14851" max="14851" width="9.7109375" customWidth="true" style="354"/>
    <col min="14852" max="14852" width="21.85546875" customWidth="true" style="354"/>
    <col min="14853" max="14853" width="13" customWidth="true" style="354"/>
    <col min="14854" max="14854" width="14" customWidth="true" style="354"/>
    <col min="14855" max="14855" width="14" customWidth="true" style="354"/>
    <col min="14856" max="14856" width="14" customWidth="true" style="354"/>
    <col min="14857" max="14857" width="17.140625" customWidth="true" style="354"/>
    <col min="14858" max="14858" width="17.7109375" customWidth="true" style="354"/>
    <col min="14859" max="14859" width="16.28515625" customWidth="true" style="354"/>
    <col min="14860" max="14860" width="14" customWidth="true" style="354"/>
    <col min="14861" max="14861" width="17" customWidth="true" style="354"/>
    <col min="14862" max="14862" width="14.42578125" customWidth="true" style="354"/>
    <col min="14863" max="14863" width="8.85546875" style="354"/>
    <col min="14864" max="14864" width="8.85546875" style="354"/>
    <col min="14865" max="14865" width="8.85546875" style="354"/>
    <col min="14866" max="14866" width="8.85546875" style="354"/>
    <col min="14867" max="14867" width="8.85546875" style="354"/>
    <col min="14868" max="14868" width="8.85546875" style="354"/>
    <col min="14869" max="14869" width="8.85546875" style="354"/>
    <col min="14870" max="14870" width="8.85546875" style="354"/>
    <col min="14871" max="14871" width="8.85546875" style="354"/>
    <col min="14872" max="14872" width="8.85546875" style="354"/>
    <col min="14873" max="14873" width="8.85546875" style="354"/>
    <col min="14874" max="14874" width="8.85546875" style="354"/>
    <col min="14875" max="14875" width="8.85546875" style="354"/>
    <col min="14876" max="14876" width="8.85546875" style="354"/>
    <col min="14877" max="14877" width="8.85546875" style="354"/>
    <col min="14878" max="14878" width="8.85546875" style="354"/>
    <col min="14879" max="14879" width="8.85546875" style="354"/>
    <col min="14880" max="14880" width="8.85546875" style="354"/>
    <col min="14881" max="14881" width="8.85546875" style="354"/>
    <col min="14882" max="14882" width="8.85546875" style="354"/>
    <col min="14883" max="14883" width="8.85546875" style="354"/>
    <col min="14884" max="14884" width="8.85546875" style="354"/>
    <col min="14885" max="14885" width="8.85546875" style="354"/>
    <col min="14886" max="14886" width="8.85546875" style="354"/>
    <col min="14887" max="14887" width="8.85546875" style="354"/>
    <col min="14888" max="14888" width="8.85546875" style="354"/>
    <col min="14889" max="14889" width="8.85546875" style="354"/>
    <col min="14890" max="14890" width="8.85546875" style="354"/>
    <col min="14891" max="14891" width="8.85546875" style="354"/>
    <col min="14892" max="14892" width="8.85546875" style="354"/>
    <col min="14893" max="14893" width="8.85546875" style="354"/>
    <col min="14894" max="14894" width="8.85546875" style="354"/>
    <col min="14895" max="14895" width="8.85546875" style="354"/>
    <col min="14896" max="14896" width="8.85546875" style="354"/>
    <col min="14897" max="14897" width="8.85546875" style="354"/>
    <col min="14898" max="14898" width="8.85546875" style="354"/>
    <col min="14899" max="14899" width="8.85546875" style="354"/>
    <col min="14900" max="14900" width="8.85546875" style="354"/>
    <col min="14901" max="14901" width="8.85546875" style="354"/>
    <col min="14902" max="14902" width="8.85546875" style="354"/>
    <col min="14903" max="14903" width="8.85546875" style="354"/>
    <col min="14904" max="14904" width="8.85546875" style="354"/>
    <col min="14905" max="14905" width="8.85546875" style="354"/>
    <col min="14906" max="14906" width="8.85546875" style="354"/>
    <col min="14907" max="14907" width="8.85546875" style="354"/>
    <col min="14908" max="14908" width="8.85546875" style="354"/>
    <col min="14909" max="14909" width="8.85546875" style="354"/>
    <col min="14910" max="14910" width="8.85546875" style="354"/>
    <col min="14911" max="14911" width="8.85546875" style="354"/>
    <col min="14912" max="14912" width="8.85546875" style="354"/>
    <col min="14913" max="14913" width="8.85546875" style="354"/>
    <col min="14914" max="14914" width="8.85546875" style="354"/>
    <col min="14915" max="14915" width="8.85546875" style="354"/>
    <col min="14916" max="14916" width="8.85546875" style="354"/>
    <col min="14917" max="14917" width="8.85546875" style="354"/>
    <col min="14918" max="14918" width="8.85546875" style="354"/>
    <col min="14919" max="14919" width="8.85546875" style="354"/>
    <col min="14920" max="14920" width="8.85546875" style="354"/>
    <col min="14921" max="14921" width="8.85546875" style="354"/>
    <col min="14922" max="14922" width="8.85546875" style="354"/>
    <col min="14923" max="14923" width="8.85546875" style="354"/>
    <col min="14924" max="14924" width="8.85546875" style="354"/>
    <col min="14925" max="14925" width="8.85546875" style="354"/>
    <col min="14926" max="14926" width="8.85546875" style="354"/>
    <col min="14927" max="14927" width="8.85546875" style="354"/>
    <col min="14928" max="14928" width="8.85546875" style="354"/>
    <col min="14929" max="14929" width="8.85546875" style="354"/>
    <col min="14930" max="14930" width="8.85546875" style="354"/>
    <col min="14931" max="14931" width="8.85546875" style="354"/>
    <col min="14932" max="14932" width="8.85546875" style="354"/>
    <col min="14933" max="14933" width="8.85546875" style="354"/>
    <col min="14934" max="14934" width="8.85546875" style="354"/>
    <col min="14935" max="14935" width="8.85546875" style="354"/>
    <col min="14936" max="14936" width="8.85546875" style="354"/>
    <col min="14937" max="14937" width="8.85546875" style="354"/>
    <col min="14938" max="14938" width="8.85546875" style="354"/>
    <col min="14939" max="14939" width="8.85546875" style="354"/>
    <col min="14940" max="14940" width="8.85546875" style="354"/>
    <col min="14941" max="14941" width="8.85546875" style="354"/>
    <col min="14942" max="14942" width="8.85546875" style="354"/>
    <col min="14943" max="14943" width="8.85546875" style="354"/>
    <col min="14944" max="14944" width="8.85546875" style="354"/>
    <col min="14945" max="14945" width="8.85546875" style="354"/>
    <col min="14946" max="14946" width="8.85546875" style="354"/>
    <col min="14947" max="14947" width="8.85546875" style="354"/>
    <col min="14948" max="14948" width="8.85546875" style="354"/>
    <col min="14949" max="14949" width="8.85546875" style="354"/>
    <col min="14950" max="14950" width="8.85546875" style="354"/>
    <col min="14951" max="14951" width="8.85546875" style="354"/>
    <col min="14952" max="14952" width="8.85546875" style="354"/>
    <col min="14953" max="14953" width="8.85546875" style="354"/>
    <col min="14954" max="14954" width="8.85546875" style="354"/>
    <col min="14955" max="14955" width="8.85546875" style="354"/>
    <col min="14956" max="14956" width="8.85546875" style="354"/>
    <col min="14957" max="14957" width="8.85546875" style="354"/>
    <col min="14958" max="14958" width="8.85546875" style="354"/>
    <col min="14959" max="14959" width="8.85546875" style="354"/>
    <col min="14960" max="14960" width="8.85546875" style="354"/>
    <col min="14961" max="14961" width="8.85546875" style="354"/>
    <col min="14962" max="14962" width="8.85546875" style="354"/>
    <col min="14963" max="14963" width="8.85546875" style="354"/>
    <col min="14964" max="14964" width="8.85546875" style="354"/>
    <col min="14965" max="14965" width="8.85546875" style="354"/>
    <col min="14966" max="14966" width="8.85546875" style="354"/>
    <col min="14967" max="14967" width="8.85546875" style="354"/>
    <col min="14968" max="14968" width="8.85546875" style="354"/>
    <col min="14969" max="14969" width="8.85546875" style="354"/>
    <col min="14970" max="14970" width="8.85546875" style="354"/>
    <col min="14971" max="14971" width="8.85546875" style="354"/>
    <col min="14972" max="14972" width="8.85546875" style="354"/>
    <col min="14973" max="14973" width="8.85546875" style="354"/>
    <col min="14974" max="14974" width="8.85546875" style="354"/>
    <col min="14975" max="14975" width="8.85546875" style="354"/>
    <col min="14976" max="14976" width="8.85546875" style="354"/>
    <col min="14977" max="14977" width="8.85546875" style="354"/>
    <col min="14978" max="14978" width="8.85546875" style="354"/>
    <col min="14979" max="14979" width="8.85546875" style="354"/>
    <col min="14980" max="14980" width="8.85546875" style="354"/>
    <col min="14981" max="14981" width="8.85546875" style="354"/>
    <col min="14982" max="14982" width="8.85546875" style="354"/>
    <col min="14983" max="14983" width="8.85546875" style="354"/>
    <col min="14984" max="14984" width="8.85546875" style="354"/>
    <col min="14985" max="14985" width="8.85546875" style="354"/>
    <col min="14986" max="14986" width="8.85546875" style="354"/>
    <col min="14987" max="14987" width="8.85546875" style="354"/>
    <col min="14988" max="14988" width="8.85546875" style="354"/>
    <col min="14989" max="14989" width="8.85546875" style="354"/>
    <col min="14990" max="14990" width="8.85546875" style="354"/>
    <col min="14991" max="14991" width="8.85546875" style="354"/>
    <col min="14992" max="14992" width="8.85546875" style="354"/>
    <col min="14993" max="14993" width="8.85546875" style="354"/>
    <col min="14994" max="14994" width="8.85546875" style="354"/>
    <col min="14995" max="14995" width="8.85546875" style="354"/>
    <col min="14996" max="14996" width="8.85546875" style="354"/>
    <col min="14997" max="14997" width="8.85546875" style="354"/>
    <col min="14998" max="14998" width="8.85546875" style="354"/>
    <col min="14999" max="14999" width="8.85546875" style="354"/>
    <col min="15000" max="15000" width="8.85546875" style="354"/>
    <col min="15001" max="15001" width="8.85546875" style="354"/>
    <col min="15002" max="15002" width="8.85546875" style="354"/>
    <col min="15003" max="15003" width="8.85546875" style="354"/>
    <col min="15004" max="15004" width="8.85546875" style="354"/>
    <col min="15005" max="15005" width="8.85546875" style="354"/>
    <col min="15006" max="15006" width="8.85546875" style="354"/>
    <col min="15007" max="15007" width="8.85546875" style="354"/>
    <col min="15008" max="15008" width="8.85546875" style="354"/>
    <col min="15009" max="15009" width="8.85546875" style="354"/>
    <col min="15010" max="15010" width="8.85546875" style="354"/>
    <col min="15011" max="15011" width="8.85546875" style="354"/>
    <col min="15012" max="15012" width="8.85546875" style="354"/>
    <col min="15013" max="15013" width="8.85546875" style="354"/>
    <col min="15014" max="15014" width="8.85546875" style="354"/>
    <col min="15015" max="15015" width="8.85546875" style="354"/>
    <col min="15016" max="15016" width="8.85546875" style="354"/>
    <col min="15017" max="15017" width="8.85546875" style="354"/>
    <col min="15018" max="15018" width="8.85546875" style="354"/>
    <col min="15019" max="15019" width="8.85546875" style="354"/>
    <col min="15020" max="15020" width="8.85546875" style="354"/>
    <col min="15021" max="15021" width="8.85546875" style="354"/>
    <col min="15022" max="15022" width="8.85546875" style="354"/>
    <col min="15023" max="15023" width="8.85546875" style="354"/>
    <col min="15024" max="15024" width="8.85546875" style="354"/>
    <col min="15025" max="15025" width="8.85546875" style="354"/>
    <col min="15026" max="15026" width="8.85546875" style="354"/>
    <col min="15027" max="15027" width="8.85546875" style="354"/>
    <col min="15028" max="15028" width="8.85546875" style="354"/>
    <col min="15029" max="15029" width="8.85546875" style="354"/>
    <col min="15030" max="15030" width="8.85546875" style="354"/>
    <col min="15031" max="15031" width="8.85546875" style="354"/>
    <col min="15032" max="15032" width="8.85546875" style="354"/>
    <col min="15033" max="15033" width="8.85546875" style="354"/>
    <col min="15034" max="15034" width="8.85546875" style="354"/>
    <col min="15035" max="15035" width="8.85546875" style="354"/>
    <col min="15036" max="15036" width="8.85546875" style="354"/>
    <col min="15037" max="15037" width="8.85546875" style="354"/>
    <col min="15038" max="15038" width="8.85546875" style="354"/>
    <col min="15039" max="15039" width="8.85546875" style="354"/>
    <col min="15040" max="15040" width="8.85546875" style="354"/>
    <col min="15041" max="15041" width="8.85546875" style="354"/>
    <col min="15042" max="15042" width="8.85546875" style="354"/>
    <col min="15043" max="15043" width="8.85546875" style="354"/>
    <col min="15044" max="15044" width="8.85546875" style="354"/>
    <col min="15045" max="15045" width="8.85546875" style="354"/>
    <col min="15046" max="15046" width="8.85546875" style="354"/>
    <col min="15047" max="15047" width="8.85546875" style="354"/>
    <col min="15048" max="15048" width="8.85546875" style="354"/>
    <col min="15049" max="15049" width="8.85546875" style="354"/>
    <col min="15050" max="15050" width="8.85546875" style="354"/>
    <col min="15051" max="15051" width="8.85546875" style="354"/>
    <col min="15052" max="15052" width="8.85546875" style="354"/>
    <col min="15053" max="15053" width="8.85546875" style="354"/>
    <col min="15054" max="15054" width="8.85546875" style="354"/>
    <col min="15055" max="15055" width="8.85546875" style="354"/>
    <col min="15056" max="15056" width="8.85546875" style="354"/>
    <col min="15057" max="15057" width="8.85546875" style="354"/>
    <col min="15058" max="15058" width="8.85546875" style="354"/>
    <col min="15059" max="15059" width="8.85546875" style="354"/>
    <col min="15060" max="15060" width="8.85546875" style="354"/>
    <col min="15061" max="15061" width="8.85546875" style="354"/>
    <col min="15062" max="15062" width="8.85546875" style="354"/>
    <col min="15063" max="15063" width="8.85546875" style="354"/>
    <col min="15064" max="15064" width="8.85546875" style="354"/>
    <col min="15065" max="15065" width="8.85546875" style="354"/>
    <col min="15066" max="15066" width="8.85546875" style="354"/>
    <col min="15067" max="15067" width="8.85546875" style="354"/>
    <col min="15068" max="15068" width="8.85546875" style="354"/>
    <col min="15069" max="15069" width="8.85546875" style="354"/>
    <col min="15070" max="15070" width="8.85546875" style="354"/>
    <col min="15071" max="15071" width="8.85546875" style="354"/>
    <col min="15072" max="15072" width="8.85546875" style="354"/>
    <col min="15073" max="15073" width="8.85546875" style="354"/>
    <col min="15074" max="15074" width="8.85546875" style="354"/>
    <col min="15075" max="15075" width="8.85546875" style="354"/>
    <col min="15076" max="15076" width="8.85546875" style="354"/>
    <col min="15077" max="15077" width="8.85546875" style="354"/>
    <col min="15078" max="15078" width="8.85546875" style="354"/>
    <col min="15079" max="15079" width="8.85546875" style="354"/>
    <col min="15080" max="15080" width="8.85546875" style="354"/>
    <col min="15081" max="15081" width="8.85546875" style="354"/>
    <col min="15082" max="15082" width="8.85546875" style="354"/>
    <col min="15083" max="15083" width="8.85546875" style="354"/>
    <col min="15084" max="15084" width="8.85546875" style="354"/>
    <col min="15085" max="15085" width="8.85546875" style="354"/>
    <col min="15086" max="15086" width="8.85546875" style="354"/>
    <col min="15087" max="15087" width="8.85546875" style="354"/>
    <col min="15088" max="15088" width="8.85546875" style="354"/>
    <col min="15089" max="15089" width="8.85546875" style="354"/>
    <col min="15090" max="15090" width="8.85546875" style="354"/>
    <col min="15091" max="15091" width="8.85546875" style="354"/>
    <col min="15092" max="15092" width="8.85546875" style="354"/>
    <col min="15093" max="15093" width="8.85546875" style="354"/>
    <col min="15094" max="15094" width="8.85546875" style="354"/>
    <col min="15095" max="15095" width="8.85546875" style="354"/>
    <col min="15096" max="15096" width="8.85546875" style="354"/>
    <col min="15097" max="15097" width="8.85546875" style="354"/>
    <col min="15098" max="15098" width="8.85546875" style="354"/>
    <col min="15099" max="15099" width="8.85546875" style="354"/>
    <col min="15100" max="15100" width="8.85546875" style="354"/>
    <col min="15101" max="15101" width="8.85546875" style="354"/>
    <col min="15102" max="15102" width="8.85546875" style="354"/>
    <col min="15103" max="15103" width="8.85546875" style="354"/>
    <col min="15104" max="15104" width="8.85546875" style="354"/>
    <col min="15105" max="15105" width="8.85546875" style="354"/>
    <col min="15106" max="15106" width="8.85546875" style="354"/>
    <col min="15107" max="15107" width="9.7109375" customWidth="true" style="354"/>
    <col min="15108" max="15108" width="21.85546875" customWidth="true" style="354"/>
    <col min="15109" max="15109" width="13" customWidth="true" style="354"/>
    <col min="15110" max="15110" width="14" customWidth="true" style="354"/>
    <col min="15111" max="15111" width="14" customWidth="true" style="354"/>
    <col min="15112" max="15112" width="14" customWidth="true" style="354"/>
    <col min="15113" max="15113" width="17.140625" customWidth="true" style="354"/>
    <col min="15114" max="15114" width="17.7109375" customWidth="true" style="354"/>
    <col min="15115" max="15115" width="16.28515625" customWidth="true" style="354"/>
    <col min="15116" max="15116" width="14" customWidth="true" style="354"/>
    <col min="15117" max="15117" width="17" customWidth="true" style="354"/>
    <col min="15118" max="15118" width="14.42578125" customWidth="true" style="354"/>
    <col min="15119" max="15119" width="8.85546875" style="354"/>
    <col min="15120" max="15120" width="8.85546875" style="354"/>
    <col min="15121" max="15121" width="8.85546875" style="354"/>
    <col min="15122" max="15122" width="8.85546875" style="354"/>
    <col min="15123" max="15123" width="8.85546875" style="354"/>
    <col min="15124" max="15124" width="8.85546875" style="354"/>
    <col min="15125" max="15125" width="8.85546875" style="354"/>
    <col min="15126" max="15126" width="8.85546875" style="354"/>
    <col min="15127" max="15127" width="8.85546875" style="354"/>
    <col min="15128" max="15128" width="8.85546875" style="354"/>
    <col min="15129" max="15129" width="8.85546875" style="354"/>
    <col min="15130" max="15130" width="8.85546875" style="354"/>
    <col min="15131" max="15131" width="8.85546875" style="354"/>
    <col min="15132" max="15132" width="8.85546875" style="354"/>
    <col min="15133" max="15133" width="8.85546875" style="354"/>
    <col min="15134" max="15134" width="8.85546875" style="354"/>
    <col min="15135" max="15135" width="8.85546875" style="354"/>
    <col min="15136" max="15136" width="8.85546875" style="354"/>
    <col min="15137" max="15137" width="8.85546875" style="354"/>
    <col min="15138" max="15138" width="8.85546875" style="354"/>
    <col min="15139" max="15139" width="8.85546875" style="354"/>
    <col min="15140" max="15140" width="8.85546875" style="354"/>
    <col min="15141" max="15141" width="8.85546875" style="354"/>
    <col min="15142" max="15142" width="8.85546875" style="354"/>
    <col min="15143" max="15143" width="8.85546875" style="354"/>
    <col min="15144" max="15144" width="8.85546875" style="354"/>
    <col min="15145" max="15145" width="8.85546875" style="354"/>
    <col min="15146" max="15146" width="8.85546875" style="354"/>
    <col min="15147" max="15147" width="8.85546875" style="354"/>
    <col min="15148" max="15148" width="8.85546875" style="354"/>
    <col min="15149" max="15149" width="8.85546875" style="354"/>
    <col min="15150" max="15150" width="8.85546875" style="354"/>
    <col min="15151" max="15151" width="8.85546875" style="354"/>
    <col min="15152" max="15152" width="8.85546875" style="354"/>
    <col min="15153" max="15153" width="8.85546875" style="354"/>
    <col min="15154" max="15154" width="8.85546875" style="354"/>
    <col min="15155" max="15155" width="8.85546875" style="354"/>
    <col min="15156" max="15156" width="8.85546875" style="354"/>
    <col min="15157" max="15157" width="8.85546875" style="354"/>
    <col min="15158" max="15158" width="8.85546875" style="354"/>
    <col min="15159" max="15159" width="8.85546875" style="354"/>
    <col min="15160" max="15160" width="8.85546875" style="354"/>
    <col min="15161" max="15161" width="8.85546875" style="354"/>
    <col min="15162" max="15162" width="8.85546875" style="354"/>
    <col min="15163" max="15163" width="8.85546875" style="354"/>
    <col min="15164" max="15164" width="8.85546875" style="354"/>
    <col min="15165" max="15165" width="8.85546875" style="354"/>
    <col min="15166" max="15166" width="8.85546875" style="354"/>
    <col min="15167" max="15167" width="8.85546875" style="354"/>
    <col min="15168" max="15168" width="8.85546875" style="354"/>
    <col min="15169" max="15169" width="8.85546875" style="354"/>
    <col min="15170" max="15170" width="8.85546875" style="354"/>
    <col min="15171" max="15171" width="8.85546875" style="354"/>
    <col min="15172" max="15172" width="8.85546875" style="354"/>
    <col min="15173" max="15173" width="8.85546875" style="354"/>
    <col min="15174" max="15174" width="8.85546875" style="354"/>
    <col min="15175" max="15175" width="8.85546875" style="354"/>
    <col min="15176" max="15176" width="8.85546875" style="354"/>
    <col min="15177" max="15177" width="8.85546875" style="354"/>
    <col min="15178" max="15178" width="8.85546875" style="354"/>
    <col min="15179" max="15179" width="8.85546875" style="354"/>
    <col min="15180" max="15180" width="8.85546875" style="354"/>
    <col min="15181" max="15181" width="8.85546875" style="354"/>
    <col min="15182" max="15182" width="8.85546875" style="354"/>
    <col min="15183" max="15183" width="8.85546875" style="354"/>
    <col min="15184" max="15184" width="8.85546875" style="354"/>
    <col min="15185" max="15185" width="8.85546875" style="354"/>
    <col min="15186" max="15186" width="8.85546875" style="354"/>
    <col min="15187" max="15187" width="8.85546875" style="354"/>
    <col min="15188" max="15188" width="8.85546875" style="354"/>
    <col min="15189" max="15189" width="8.85546875" style="354"/>
    <col min="15190" max="15190" width="8.85546875" style="354"/>
    <col min="15191" max="15191" width="8.85546875" style="354"/>
    <col min="15192" max="15192" width="8.85546875" style="354"/>
    <col min="15193" max="15193" width="8.85546875" style="354"/>
    <col min="15194" max="15194" width="8.85546875" style="354"/>
    <col min="15195" max="15195" width="8.85546875" style="354"/>
    <col min="15196" max="15196" width="8.85546875" style="354"/>
    <col min="15197" max="15197" width="8.85546875" style="354"/>
    <col min="15198" max="15198" width="8.85546875" style="354"/>
    <col min="15199" max="15199" width="8.85546875" style="354"/>
    <col min="15200" max="15200" width="8.85546875" style="354"/>
    <col min="15201" max="15201" width="8.85546875" style="354"/>
    <col min="15202" max="15202" width="8.85546875" style="354"/>
    <col min="15203" max="15203" width="8.85546875" style="354"/>
    <col min="15204" max="15204" width="8.85546875" style="354"/>
    <col min="15205" max="15205" width="8.85546875" style="354"/>
    <col min="15206" max="15206" width="8.85546875" style="354"/>
    <col min="15207" max="15207" width="8.85546875" style="354"/>
    <col min="15208" max="15208" width="8.85546875" style="354"/>
    <col min="15209" max="15209" width="8.85546875" style="354"/>
    <col min="15210" max="15210" width="8.85546875" style="354"/>
    <col min="15211" max="15211" width="8.85546875" style="354"/>
    <col min="15212" max="15212" width="8.85546875" style="354"/>
    <col min="15213" max="15213" width="8.85546875" style="354"/>
    <col min="15214" max="15214" width="8.85546875" style="354"/>
    <col min="15215" max="15215" width="8.85546875" style="354"/>
    <col min="15216" max="15216" width="8.85546875" style="354"/>
    <col min="15217" max="15217" width="8.85546875" style="354"/>
    <col min="15218" max="15218" width="8.85546875" style="354"/>
    <col min="15219" max="15219" width="8.85546875" style="354"/>
    <col min="15220" max="15220" width="8.85546875" style="354"/>
    <col min="15221" max="15221" width="8.85546875" style="354"/>
    <col min="15222" max="15222" width="8.85546875" style="354"/>
    <col min="15223" max="15223" width="8.85546875" style="354"/>
    <col min="15224" max="15224" width="8.85546875" style="354"/>
    <col min="15225" max="15225" width="8.85546875" style="354"/>
    <col min="15226" max="15226" width="8.85546875" style="354"/>
    <col min="15227" max="15227" width="8.85546875" style="354"/>
    <col min="15228" max="15228" width="8.85546875" style="354"/>
    <col min="15229" max="15229" width="8.85546875" style="354"/>
    <col min="15230" max="15230" width="8.85546875" style="354"/>
    <col min="15231" max="15231" width="8.85546875" style="354"/>
    <col min="15232" max="15232" width="8.85546875" style="354"/>
    <col min="15233" max="15233" width="8.85546875" style="354"/>
    <col min="15234" max="15234" width="8.85546875" style="354"/>
    <col min="15235" max="15235" width="8.85546875" style="354"/>
    <col min="15236" max="15236" width="8.85546875" style="354"/>
    <col min="15237" max="15237" width="8.85546875" style="354"/>
    <col min="15238" max="15238" width="8.85546875" style="354"/>
    <col min="15239" max="15239" width="8.85546875" style="354"/>
    <col min="15240" max="15240" width="8.85546875" style="354"/>
    <col min="15241" max="15241" width="8.85546875" style="354"/>
    <col min="15242" max="15242" width="8.85546875" style="354"/>
    <col min="15243" max="15243" width="8.85546875" style="354"/>
    <col min="15244" max="15244" width="8.85546875" style="354"/>
    <col min="15245" max="15245" width="8.85546875" style="354"/>
    <col min="15246" max="15246" width="8.85546875" style="354"/>
    <col min="15247" max="15247" width="8.85546875" style="354"/>
    <col min="15248" max="15248" width="8.85546875" style="354"/>
    <col min="15249" max="15249" width="8.85546875" style="354"/>
    <col min="15250" max="15250" width="8.85546875" style="354"/>
    <col min="15251" max="15251" width="8.85546875" style="354"/>
    <col min="15252" max="15252" width="8.85546875" style="354"/>
    <col min="15253" max="15253" width="8.85546875" style="354"/>
    <col min="15254" max="15254" width="8.85546875" style="354"/>
    <col min="15255" max="15255" width="8.85546875" style="354"/>
    <col min="15256" max="15256" width="8.85546875" style="354"/>
    <col min="15257" max="15257" width="8.85546875" style="354"/>
    <col min="15258" max="15258" width="8.85546875" style="354"/>
    <col min="15259" max="15259" width="8.85546875" style="354"/>
    <col min="15260" max="15260" width="8.85546875" style="354"/>
    <col min="15261" max="15261" width="8.85546875" style="354"/>
    <col min="15262" max="15262" width="8.85546875" style="354"/>
    <col min="15263" max="15263" width="8.85546875" style="354"/>
    <col min="15264" max="15264" width="8.85546875" style="354"/>
    <col min="15265" max="15265" width="8.85546875" style="354"/>
    <col min="15266" max="15266" width="8.85546875" style="354"/>
    <col min="15267" max="15267" width="8.85546875" style="354"/>
    <col min="15268" max="15268" width="8.85546875" style="354"/>
    <col min="15269" max="15269" width="8.85546875" style="354"/>
    <col min="15270" max="15270" width="8.85546875" style="354"/>
    <col min="15271" max="15271" width="8.85546875" style="354"/>
    <col min="15272" max="15272" width="8.85546875" style="354"/>
    <col min="15273" max="15273" width="8.85546875" style="354"/>
    <col min="15274" max="15274" width="8.85546875" style="354"/>
    <col min="15275" max="15275" width="8.85546875" style="354"/>
    <col min="15276" max="15276" width="8.85546875" style="354"/>
    <col min="15277" max="15277" width="8.85546875" style="354"/>
    <col min="15278" max="15278" width="8.85546875" style="354"/>
    <col min="15279" max="15279" width="8.85546875" style="354"/>
    <col min="15280" max="15280" width="8.85546875" style="354"/>
    <col min="15281" max="15281" width="8.85546875" style="354"/>
    <col min="15282" max="15282" width="8.85546875" style="354"/>
    <col min="15283" max="15283" width="8.85546875" style="354"/>
    <col min="15284" max="15284" width="8.85546875" style="354"/>
    <col min="15285" max="15285" width="8.85546875" style="354"/>
    <col min="15286" max="15286" width="8.85546875" style="354"/>
    <col min="15287" max="15287" width="8.85546875" style="354"/>
    <col min="15288" max="15288" width="8.85546875" style="354"/>
    <col min="15289" max="15289" width="8.85546875" style="354"/>
    <col min="15290" max="15290" width="8.85546875" style="354"/>
    <col min="15291" max="15291" width="8.85546875" style="354"/>
    <col min="15292" max="15292" width="8.85546875" style="354"/>
    <col min="15293" max="15293" width="8.85546875" style="354"/>
    <col min="15294" max="15294" width="8.85546875" style="354"/>
    <col min="15295" max="15295" width="8.85546875" style="354"/>
    <col min="15296" max="15296" width="8.85546875" style="354"/>
    <col min="15297" max="15297" width="8.85546875" style="354"/>
    <col min="15298" max="15298" width="8.85546875" style="354"/>
    <col min="15299" max="15299" width="8.85546875" style="354"/>
    <col min="15300" max="15300" width="8.85546875" style="354"/>
    <col min="15301" max="15301" width="8.85546875" style="354"/>
    <col min="15302" max="15302" width="8.85546875" style="354"/>
    <col min="15303" max="15303" width="8.85546875" style="354"/>
    <col min="15304" max="15304" width="8.85546875" style="354"/>
    <col min="15305" max="15305" width="8.85546875" style="354"/>
    <col min="15306" max="15306" width="8.85546875" style="354"/>
    <col min="15307" max="15307" width="8.85546875" style="354"/>
    <col min="15308" max="15308" width="8.85546875" style="354"/>
    <col min="15309" max="15309" width="8.85546875" style="354"/>
    <col min="15310" max="15310" width="8.85546875" style="354"/>
    <col min="15311" max="15311" width="8.85546875" style="354"/>
    <col min="15312" max="15312" width="8.85546875" style="354"/>
    <col min="15313" max="15313" width="8.85546875" style="354"/>
    <col min="15314" max="15314" width="8.85546875" style="354"/>
    <col min="15315" max="15315" width="8.85546875" style="354"/>
    <col min="15316" max="15316" width="8.85546875" style="354"/>
    <col min="15317" max="15317" width="8.85546875" style="354"/>
    <col min="15318" max="15318" width="8.85546875" style="354"/>
    <col min="15319" max="15319" width="8.85546875" style="354"/>
    <col min="15320" max="15320" width="8.85546875" style="354"/>
    <col min="15321" max="15321" width="8.85546875" style="354"/>
    <col min="15322" max="15322" width="8.85546875" style="354"/>
    <col min="15323" max="15323" width="8.85546875" style="354"/>
    <col min="15324" max="15324" width="8.85546875" style="354"/>
    <col min="15325" max="15325" width="8.85546875" style="354"/>
    <col min="15326" max="15326" width="8.85546875" style="354"/>
    <col min="15327" max="15327" width="8.85546875" style="354"/>
    <col min="15328" max="15328" width="8.85546875" style="354"/>
    <col min="15329" max="15329" width="8.85546875" style="354"/>
    <col min="15330" max="15330" width="8.85546875" style="354"/>
    <col min="15331" max="15331" width="8.85546875" style="354"/>
    <col min="15332" max="15332" width="8.85546875" style="354"/>
    <col min="15333" max="15333" width="8.85546875" style="354"/>
    <col min="15334" max="15334" width="8.85546875" style="354"/>
    <col min="15335" max="15335" width="8.85546875" style="354"/>
    <col min="15336" max="15336" width="8.85546875" style="354"/>
    <col min="15337" max="15337" width="8.85546875" style="354"/>
    <col min="15338" max="15338" width="8.85546875" style="354"/>
    <col min="15339" max="15339" width="8.85546875" style="354"/>
    <col min="15340" max="15340" width="8.85546875" style="354"/>
    <col min="15341" max="15341" width="8.85546875" style="354"/>
    <col min="15342" max="15342" width="8.85546875" style="354"/>
    <col min="15343" max="15343" width="8.85546875" style="354"/>
    <col min="15344" max="15344" width="8.85546875" style="354"/>
    <col min="15345" max="15345" width="8.85546875" style="354"/>
    <col min="15346" max="15346" width="8.85546875" style="354"/>
    <col min="15347" max="15347" width="8.85546875" style="354"/>
    <col min="15348" max="15348" width="8.85546875" style="354"/>
    <col min="15349" max="15349" width="8.85546875" style="354"/>
    <col min="15350" max="15350" width="8.85546875" style="354"/>
    <col min="15351" max="15351" width="8.85546875" style="354"/>
    <col min="15352" max="15352" width="8.85546875" style="354"/>
    <col min="15353" max="15353" width="8.85546875" style="354"/>
    <col min="15354" max="15354" width="8.85546875" style="354"/>
    <col min="15355" max="15355" width="8.85546875" style="354"/>
    <col min="15356" max="15356" width="8.85546875" style="354"/>
    <col min="15357" max="15357" width="8.85546875" style="354"/>
    <col min="15358" max="15358" width="8.85546875" style="354"/>
    <col min="15359" max="15359" width="8.85546875" style="354"/>
    <col min="15360" max="15360" width="8.85546875" style="354"/>
    <col min="15361" max="15361" width="8.85546875" style="354"/>
    <col min="15362" max="15362" width="8.85546875" style="354"/>
    <col min="15363" max="15363" width="9.7109375" customWidth="true" style="354"/>
    <col min="15364" max="15364" width="21.85546875" customWidth="true" style="354"/>
    <col min="15365" max="15365" width="13" customWidth="true" style="354"/>
    <col min="15366" max="15366" width="14" customWidth="true" style="354"/>
    <col min="15367" max="15367" width="14" customWidth="true" style="354"/>
    <col min="15368" max="15368" width="14" customWidth="true" style="354"/>
    <col min="15369" max="15369" width="17.140625" customWidth="true" style="354"/>
    <col min="15370" max="15370" width="17.7109375" customWidth="true" style="354"/>
    <col min="15371" max="15371" width="16.28515625" customWidth="true" style="354"/>
    <col min="15372" max="15372" width="14" customWidth="true" style="354"/>
    <col min="15373" max="15373" width="17" customWidth="true" style="354"/>
    <col min="15374" max="15374" width="14.42578125" customWidth="true" style="354"/>
    <col min="15375" max="15375" width="8.85546875" style="354"/>
    <col min="15376" max="15376" width="8.85546875" style="354"/>
    <col min="15377" max="15377" width="8.85546875" style="354"/>
    <col min="15378" max="15378" width="8.85546875" style="354"/>
    <col min="15379" max="15379" width="8.85546875" style="354"/>
    <col min="15380" max="15380" width="8.85546875" style="354"/>
    <col min="15381" max="15381" width="8.85546875" style="354"/>
    <col min="15382" max="15382" width="8.85546875" style="354"/>
    <col min="15383" max="15383" width="8.85546875" style="354"/>
    <col min="15384" max="15384" width="8.85546875" style="354"/>
    <col min="15385" max="15385" width="8.85546875" style="354"/>
    <col min="15386" max="15386" width="8.85546875" style="354"/>
    <col min="15387" max="15387" width="8.85546875" style="354"/>
    <col min="15388" max="15388" width="8.85546875" style="354"/>
    <col min="15389" max="15389" width="8.85546875" style="354"/>
    <col min="15390" max="15390" width="8.85546875" style="354"/>
    <col min="15391" max="15391" width="8.85546875" style="354"/>
    <col min="15392" max="15392" width="8.85546875" style="354"/>
    <col min="15393" max="15393" width="8.85546875" style="354"/>
    <col min="15394" max="15394" width="8.85546875" style="354"/>
    <col min="15395" max="15395" width="8.85546875" style="354"/>
    <col min="15396" max="15396" width="8.85546875" style="354"/>
    <col min="15397" max="15397" width="8.85546875" style="354"/>
    <col min="15398" max="15398" width="8.85546875" style="354"/>
    <col min="15399" max="15399" width="8.85546875" style="354"/>
    <col min="15400" max="15400" width="8.85546875" style="354"/>
    <col min="15401" max="15401" width="8.85546875" style="354"/>
    <col min="15402" max="15402" width="8.85546875" style="354"/>
    <col min="15403" max="15403" width="8.85546875" style="354"/>
    <col min="15404" max="15404" width="8.85546875" style="354"/>
    <col min="15405" max="15405" width="8.85546875" style="354"/>
    <col min="15406" max="15406" width="8.85546875" style="354"/>
    <col min="15407" max="15407" width="8.85546875" style="354"/>
    <col min="15408" max="15408" width="8.85546875" style="354"/>
    <col min="15409" max="15409" width="8.85546875" style="354"/>
    <col min="15410" max="15410" width="8.85546875" style="354"/>
    <col min="15411" max="15411" width="8.85546875" style="354"/>
    <col min="15412" max="15412" width="8.85546875" style="354"/>
    <col min="15413" max="15413" width="8.85546875" style="354"/>
    <col min="15414" max="15414" width="8.85546875" style="354"/>
    <col min="15415" max="15415" width="8.85546875" style="354"/>
    <col min="15416" max="15416" width="8.85546875" style="354"/>
    <col min="15417" max="15417" width="8.85546875" style="354"/>
    <col min="15418" max="15418" width="8.85546875" style="354"/>
    <col min="15419" max="15419" width="8.85546875" style="354"/>
    <col min="15420" max="15420" width="8.85546875" style="354"/>
    <col min="15421" max="15421" width="8.85546875" style="354"/>
    <col min="15422" max="15422" width="8.85546875" style="354"/>
    <col min="15423" max="15423" width="8.85546875" style="354"/>
    <col min="15424" max="15424" width="8.85546875" style="354"/>
    <col min="15425" max="15425" width="8.85546875" style="354"/>
    <col min="15426" max="15426" width="8.85546875" style="354"/>
    <col min="15427" max="15427" width="8.85546875" style="354"/>
    <col min="15428" max="15428" width="8.85546875" style="354"/>
    <col min="15429" max="15429" width="8.85546875" style="354"/>
    <col min="15430" max="15430" width="8.85546875" style="354"/>
    <col min="15431" max="15431" width="8.85546875" style="354"/>
    <col min="15432" max="15432" width="8.85546875" style="354"/>
    <col min="15433" max="15433" width="8.85546875" style="354"/>
    <col min="15434" max="15434" width="8.85546875" style="354"/>
    <col min="15435" max="15435" width="8.85546875" style="354"/>
    <col min="15436" max="15436" width="8.85546875" style="354"/>
    <col min="15437" max="15437" width="8.85546875" style="354"/>
    <col min="15438" max="15438" width="8.85546875" style="354"/>
    <col min="15439" max="15439" width="8.85546875" style="354"/>
    <col min="15440" max="15440" width="8.85546875" style="354"/>
    <col min="15441" max="15441" width="8.85546875" style="354"/>
    <col min="15442" max="15442" width="8.85546875" style="354"/>
    <col min="15443" max="15443" width="8.85546875" style="354"/>
    <col min="15444" max="15444" width="8.85546875" style="354"/>
    <col min="15445" max="15445" width="8.85546875" style="354"/>
    <col min="15446" max="15446" width="8.85546875" style="354"/>
    <col min="15447" max="15447" width="8.85546875" style="354"/>
    <col min="15448" max="15448" width="8.85546875" style="354"/>
    <col min="15449" max="15449" width="8.85546875" style="354"/>
    <col min="15450" max="15450" width="8.85546875" style="354"/>
    <col min="15451" max="15451" width="8.85546875" style="354"/>
    <col min="15452" max="15452" width="8.85546875" style="354"/>
    <col min="15453" max="15453" width="8.85546875" style="354"/>
    <col min="15454" max="15454" width="8.85546875" style="354"/>
    <col min="15455" max="15455" width="8.85546875" style="354"/>
    <col min="15456" max="15456" width="8.85546875" style="354"/>
    <col min="15457" max="15457" width="8.85546875" style="354"/>
    <col min="15458" max="15458" width="8.85546875" style="354"/>
    <col min="15459" max="15459" width="8.85546875" style="354"/>
    <col min="15460" max="15460" width="8.85546875" style="354"/>
    <col min="15461" max="15461" width="8.85546875" style="354"/>
    <col min="15462" max="15462" width="8.85546875" style="354"/>
    <col min="15463" max="15463" width="8.85546875" style="354"/>
    <col min="15464" max="15464" width="8.85546875" style="354"/>
    <col min="15465" max="15465" width="8.85546875" style="354"/>
    <col min="15466" max="15466" width="8.85546875" style="354"/>
    <col min="15467" max="15467" width="8.85546875" style="354"/>
    <col min="15468" max="15468" width="8.85546875" style="354"/>
    <col min="15469" max="15469" width="8.85546875" style="354"/>
    <col min="15470" max="15470" width="8.85546875" style="354"/>
    <col min="15471" max="15471" width="8.85546875" style="354"/>
    <col min="15472" max="15472" width="8.85546875" style="354"/>
    <col min="15473" max="15473" width="8.85546875" style="354"/>
    <col min="15474" max="15474" width="8.85546875" style="354"/>
    <col min="15475" max="15475" width="8.85546875" style="354"/>
    <col min="15476" max="15476" width="8.85546875" style="354"/>
    <col min="15477" max="15477" width="8.85546875" style="354"/>
    <col min="15478" max="15478" width="8.85546875" style="354"/>
    <col min="15479" max="15479" width="8.85546875" style="354"/>
    <col min="15480" max="15480" width="8.85546875" style="354"/>
    <col min="15481" max="15481" width="8.85546875" style="354"/>
    <col min="15482" max="15482" width="8.85546875" style="354"/>
    <col min="15483" max="15483" width="8.85546875" style="354"/>
    <col min="15484" max="15484" width="8.85546875" style="354"/>
    <col min="15485" max="15485" width="8.85546875" style="354"/>
    <col min="15486" max="15486" width="8.85546875" style="354"/>
    <col min="15487" max="15487" width="8.85546875" style="354"/>
    <col min="15488" max="15488" width="8.85546875" style="354"/>
    <col min="15489" max="15489" width="8.85546875" style="354"/>
    <col min="15490" max="15490" width="8.85546875" style="354"/>
    <col min="15491" max="15491" width="8.85546875" style="354"/>
    <col min="15492" max="15492" width="8.85546875" style="354"/>
    <col min="15493" max="15493" width="8.85546875" style="354"/>
    <col min="15494" max="15494" width="8.85546875" style="354"/>
    <col min="15495" max="15495" width="8.85546875" style="354"/>
    <col min="15496" max="15496" width="8.85546875" style="354"/>
    <col min="15497" max="15497" width="8.85546875" style="354"/>
    <col min="15498" max="15498" width="8.85546875" style="354"/>
    <col min="15499" max="15499" width="8.85546875" style="354"/>
    <col min="15500" max="15500" width="8.85546875" style="354"/>
    <col min="15501" max="15501" width="8.85546875" style="354"/>
    <col min="15502" max="15502" width="8.85546875" style="354"/>
    <col min="15503" max="15503" width="8.85546875" style="354"/>
    <col min="15504" max="15504" width="8.85546875" style="354"/>
    <col min="15505" max="15505" width="8.85546875" style="354"/>
    <col min="15506" max="15506" width="8.85546875" style="354"/>
    <col min="15507" max="15507" width="8.85546875" style="354"/>
    <col min="15508" max="15508" width="8.85546875" style="354"/>
    <col min="15509" max="15509" width="8.85546875" style="354"/>
    <col min="15510" max="15510" width="8.85546875" style="354"/>
    <col min="15511" max="15511" width="8.85546875" style="354"/>
    <col min="15512" max="15512" width="8.85546875" style="354"/>
    <col min="15513" max="15513" width="8.85546875" style="354"/>
    <col min="15514" max="15514" width="8.85546875" style="354"/>
    <col min="15515" max="15515" width="8.85546875" style="354"/>
    <col min="15516" max="15516" width="8.85546875" style="354"/>
    <col min="15517" max="15517" width="8.85546875" style="354"/>
    <col min="15518" max="15518" width="8.85546875" style="354"/>
    <col min="15519" max="15519" width="8.85546875" style="354"/>
    <col min="15520" max="15520" width="8.85546875" style="354"/>
    <col min="15521" max="15521" width="8.85546875" style="354"/>
    <col min="15522" max="15522" width="8.85546875" style="354"/>
    <col min="15523" max="15523" width="8.85546875" style="354"/>
    <col min="15524" max="15524" width="8.85546875" style="354"/>
    <col min="15525" max="15525" width="8.85546875" style="354"/>
    <col min="15526" max="15526" width="8.85546875" style="354"/>
    <col min="15527" max="15527" width="8.85546875" style="354"/>
    <col min="15528" max="15528" width="8.85546875" style="354"/>
    <col min="15529" max="15529" width="8.85546875" style="354"/>
    <col min="15530" max="15530" width="8.85546875" style="354"/>
    <col min="15531" max="15531" width="8.85546875" style="354"/>
    <col min="15532" max="15532" width="8.85546875" style="354"/>
    <col min="15533" max="15533" width="8.85546875" style="354"/>
    <col min="15534" max="15534" width="8.85546875" style="354"/>
    <col min="15535" max="15535" width="8.85546875" style="354"/>
    <col min="15536" max="15536" width="8.85546875" style="354"/>
    <col min="15537" max="15537" width="8.85546875" style="354"/>
    <col min="15538" max="15538" width="8.85546875" style="354"/>
    <col min="15539" max="15539" width="8.85546875" style="354"/>
    <col min="15540" max="15540" width="8.85546875" style="354"/>
    <col min="15541" max="15541" width="8.85546875" style="354"/>
    <col min="15542" max="15542" width="8.85546875" style="354"/>
    <col min="15543" max="15543" width="8.85546875" style="354"/>
    <col min="15544" max="15544" width="8.85546875" style="354"/>
    <col min="15545" max="15545" width="8.85546875" style="354"/>
    <col min="15546" max="15546" width="8.85546875" style="354"/>
    <col min="15547" max="15547" width="8.85546875" style="354"/>
    <col min="15548" max="15548" width="8.85546875" style="354"/>
    <col min="15549" max="15549" width="8.85546875" style="354"/>
    <col min="15550" max="15550" width="8.85546875" style="354"/>
    <col min="15551" max="15551" width="8.85546875" style="354"/>
    <col min="15552" max="15552" width="8.85546875" style="354"/>
    <col min="15553" max="15553" width="8.85546875" style="354"/>
    <col min="15554" max="15554" width="8.85546875" style="354"/>
    <col min="15555" max="15555" width="8.85546875" style="354"/>
    <col min="15556" max="15556" width="8.85546875" style="354"/>
    <col min="15557" max="15557" width="8.85546875" style="354"/>
    <col min="15558" max="15558" width="8.85546875" style="354"/>
    <col min="15559" max="15559" width="8.85546875" style="354"/>
    <col min="15560" max="15560" width="8.85546875" style="354"/>
    <col min="15561" max="15561" width="8.85546875" style="354"/>
    <col min="15562" max="15562" width="8.85546875" style="354"/>
    <col min="15563" max="15563" width="8.85546875" style="354"/>
    <col min="15564" max="15564" width="8.85546875" style="354"/>
    <col min="15565" max="15565" width="8.85546875" style="354"/>
    <col min="15566" max="15566" width="8.85546875" style="354"/>
    <col min="15567" max="15567" width="8.85546875" style="354"/>
    <col min="15568" max="15568" width="8.85546875" style="354"/>
    <col min="15569" max="15569" width="8.85546875" style="354"/>
    <col min="15570" max="15570" width="8.85546875" style="354"/>
    <col min="15571" max="15571" width="8.85546875" style="354"/>
    <col min="15572" max="15572" width="8.85546875" style="354"/>
    <col min="15573" max="15573" width="8.85546875" style="354"/>
    <col min="15574" max="15574" width="8.85546875" style="354"/>
    <col min="15575" max="15575" width="8.85546875" style="354"/>
    <col min="15576" max="15576" width="8.85546875" style="354"/>
    <col min="15577" max="15577" width="8.85546875" style="354"/>
    <col min="15578" max="15578" width="8.85546875" style="354"/>
    <col min="15579" max="15579" width="8.85546875" style="354"/>
    <col min="15580" max="15580" width="8.85546875" style="354"/>
    <col min="15581" max="15581" width="8.85546875" style="354"/>
    <col min="15582" max="15582" width="8.85546875" style="354"/>
    <col min="15583" max="15583" width="8.85546875" style="354"/>
    <col min="15584" max="15584" width="8.85546875" style="354"/>
    <col min="15585" max="15585" width="8.85546875" style="354"/>
    <col min="15586" max="15586" width="8.85546875" style="354"/>
    <col min="15587" max="15587" width="8.85546875" style="354"/>
    <col min="15588" max="15588" width="8.85546875" style="354"/>
    <col min="15589" max="15589" width="8.85546875" style="354"/>
    <col min="15590" max="15590" width="8.85546875" style="354"/>
    <col min="15591" max="15591" width="8.85546875" style="354"/>
    <col min="15592" max="15592" width="8.85546875" style="354"/>
    <col min="15593" max="15593" width="8.85546875" style="354"/>
    <col min="15594" max="15594" width="8.85546875" style="354"/>
    <col min="15595" max="15595" width="8.85546875" style="354"/>
    <col min="15596" max="15596" width="8.85546875" style="354"/>
    <col min="15597" max="15597" width="8.85546875" style="354"/>
    <col min="15598" max="15598" width="8.85546875" style="354"/>
    <col min="15599" max="15599" width="8.85546875" style="354"/>
    <col min="15600" max="15600" width="8.85546875" style="354"/>
    <col min="15601" max="15601" width="8.85546875" style="354"/>
    <col min="15602" max="15602" width="8.85546875" style="354"/>
    <col min="15603" max="15603" width="8.85546875" style="354"/>
    <col min="15604" max="15604" width="8.85546875" style="354"/>
    <col min="15605" max="15605" width="8.85546875" style="354"/>
    <col min="15606" max="15606" width="8.85546875" style="354"/>
    <col min="15607" max="15607" width="8.85546875" style="354"/>
    <col min="15608" max="15608" width="8.85546875" style="354"/>
    <col min="15609" max="15609" width="8.85546875" style="354"/>
    <col min="15610" max="15610" width="8.85546875" style="354"/>
    <col min="15611" max="15611" width="8.85546875" style="354"/>
    <col min="15612" max="15612" width="8.85546875" style="354"/>
    <col min="15613" max="15613" width="8.85546875" style="354"/>
    <col min="15614" max="15614" width="8.85546875" style="354"/>
    <col min="15615" max="15615" width="8.85546875" style="354"/>
    <col min="15616" max="15616" width="8.85546875" style="354"/>
    <col min="15617" max="15617" width="8.85546875" style="354"/>
    <col min="15618" max="15618" width="8.85546875" style="354"/>
    <col min="15619" max="15619" width="9.7109375" customWidth="true" style="354"/>
    <col min="15620" max="15620" width="21.85546875" customWidth="true" style="354"/>
    <col min="15621" max="15621" width="13" customWidth="true" style="354"/>
    <col min="15622" max="15622" width="14" customWidth="true" style="354"/>
    <col min="15623" max="15623" width="14" customWidth="true" style="354"/>
    <col min="15624" max="15624" width="14" customWidth="true" style="354"/>
    <col min="15625" max="15625" width="17.140625" customWidth="true" style="354"/>
    <col min="15626" max="15626" width="17.7109375" customWidth="true" style="354"/>
    <col min="15627" max="15627" width="16.28515625" customWidth="true" style="354"/>
    <col min="15628" max="15628" width="14" customWidth="true" style="354"/>
    <col min="15629" max="15629" width="17" customWidth="true" style="354"/>
    <col min="15630" max="15630" width="14.42578125" customWidth="true" style="354"/>
    <col min="15631" max="15631" width="8.85546875" style="354"/>
    <col min="15632" max="15632" width="8.85546875" style="354"/>
    <col min="15633" max="15633" width="8.85546875" style="354"/>
    <col min="15634" max="15634" width="8.85546875" style="354"/>
    <col min="15635" max="15635" width="8.85546875" style="354"/>
    <col min="15636" max="15636" width="8.85546875" style="354"/>
    <col min="15637" max="15637" width="8.85546875" style="354"/>
    <col min="15638" max="15638" width="8.85546875" style="354"/>
    <col min="15639" max="15639" width="8.85546875" style="354"/>
    <col min="15640" max="15640" width="8.85546875" style="354"/>
    <col min="15641" max="15641" width="8.85546875" style="354"/>
    <col min="15642" max="15642" width="8.85546875" style="354"/>
    <col min="15643" max="15643" width="8.85546875" style="354"/>
    <col min="15644" max="15644" width="8.85546875" style="354"/>
    <col min="15645" max="15645" width="8.85546875" style="354"/>
    <col min="15646" max="15646" width="8.85546875" style="354"/>
    <col min="15647" max="15647" width="8.85546875" style="354"/>
    <col min="15648" max="15648" width="8.85546875" style="354"/>
    <col min="15649" max="15649" width="8.85546875" style="354"/>
    <col min="15650" max="15650" width="8.85546875" style="354"/>
    <col min="15651" max="15651" width="8.85546875" style="354"/>
    <col min="15652" max="15652" width="8.85546875" style="354"/>
    <col min="15653" max="15653" width="8.85546875" style="354"/>
    <col min="15654" max="15654" width="8.85546875" style="354"/>
    <col min="15655" max="15655" width="8.85546875" style="354"/>
    <col min="15656" max="15656" width="8.85546875" style="354"/>
    <col min="15657" max="15657" width="8.85546875" style="354"/>
    <col min="15658" max="15658" width="8.85546875" style="354"/>
    <col min="15659" max="15659" width="8.85546875" style="354"/>
    <col min="15660" max="15660" width="8.85546875" style="354"/>
    <col min="15661" max="15661" width="8.85546875" style="354"/>
    <col min="15662" max="15662" width="8.85546875" style="354"/>
    <col min="15663" max="15663" width="8.85546875" style="354"/>
    <col min="15664" max="15664" width="8.85546875" style="354"/>
    <col min="15665" max="15665" width="8.85546875" style="354"/>
    <col min="15666" max="15666" width="8.85546875" style="354"/>
    <col min="15667" max="15667" width="8.85546875" style="354"/>
    <col min="15668" max="15668" width="8.85546875" style="354"/>
    <col min="15669" max="15669" width="8.85546875" style="354"/>
    <col min="15670" max="15670" width="8.85546875" style="354"/>
    <col min="15671" max="15671" width="8.85546875" style="354"/>
    <col min="15672" max="15672" width="8.85546875" style="354"/>
    <col min="15673" max="15673" width="8.85546875" style="354"/>
    <col min="15674" max="15674" width="8.85546875" style="354"/>
    <col min="15675" max="15675" width="8.85546875" style="354"/>
    <col min="15676" max="15676" width="8.85546875" style="354"/>
    <col min="15677" max="15677" width="8.85546875" style="354"/>
    <col min="15678" max="15678" width="8.85546875" style="354"/>
    <col min="15679" max="15679" width="8.85546875" style="354"/>
    <col min="15680" max="15680" width="8.85546875" style="354"/>
    <col min="15681" max="15681" width="8.85546875" style="354"/>
    <col min="15682" max="15682" width="8.85546875" style="354"/>
    <col min="15683" max="15683" width="8.85546875" style="354"/>
    <col min="15684" max="15684" width="8.85546875" style="354"/>
    <col min="15685" max="15685" width="8.85546875" style="354"/>
    <col min="15686" max="15686" width="8.85546875" style="354"/>
    <col min="15687" max="15687" width="8.85546875" style="354"/>
    <col min="15688" max="15688" width="8.85546875" style="354"/>
    <col min="15689" max="15689" width="8.85546875" style="354"/>
    <col min="15690" max="15690" width="8.85546875" style="354"/>
    <col min="15691" max="15691" width="8.85546875" style="354"/>
    <col min="15692" max="15692" width="8.85546875" style="354"/>
    <col min="15693" max="15693" width="8.85546875" style="354"/>
    <col min="15694" max="15694" width="8.85546875" style="354"/>
    <col min="15695" max="15695" width="8.85546875" style="354"/>
    <col min="15696" max="15696" width="8.85546875" style="354"/>
    <col min="15697" max="15697" width="8.85546875" style="354"/>
    <col min="15698" max="15698" width="8.85546875" style="354"/>
    <col min="15699" max="15699" width="8.85546875" style="354"/>
    <col min="15700" max="15700" width="8.85546875" style="354"/>
    <col min="15701" max="15701" width="8.85546875" style="354"/>
    <col min="15702" max="15702" width="8.85546875" style="354"/>
    <col min="15703" max="15703" width="8.85546875" style="354"/>
    <col min="15704" max="15704" width="8.85546875" style="354"/>
    <col min="15705" max="15705" width="8.85546875" style="354"/>
    <col min="15706" max="15706" width="8.85546875" style="354"/>
    <col min="15707" max="15707" width="8.85546875" style="354"/>
    <col min="15708" max="15708" width="8.85546875" style="354"/>
    <col min="15709" max="15709" width="8.85546875" style="354"/>
    <col min="15710" max="15710" width="8.85546875" style="354"/>
    <col min="15711" max="15711" width="8.85546875" style="354"/>
    <col min="15712" max="15712" width="8.85546875" style="354"/>
    <col min="15713" max="15713" width="8.85546875" style="354"/>
    <col min="15714" max="15714" width="8.85546875" style="354"/>
    <col min="15715" max="15715" width="8.85546875" style="354"/>
    <col min="15716" max="15716" width="8.85546875" style="354"/>
    <col min="15717" max="15717" width="8.85546875" style="354"/>
    <col min="15718" max="15718" width="8.85546875" style="354"/>
    <col min="15719" max="15719" width="8.85546875" style="354"/>
    <col min="15720" max="15720" width="8.85546875" style="354"/>
    <col min="15721" max="15721" width="8.85546875" style="354"/>
    <col min="15722" max="15722" width="8.85546875" style="354"/>
    <col min="15723" max="15723" width="8.85546875" style="354"/>
    <col min="15724" max="15724" width="8.85546875" style="354"/>
    <col min="15725" max="15725" width="8.85546875" style="354"/>
    <col min="15726" max="15726" width="8.85546875" style="354"/>
    <col min="15727" max="15727" width="8.85546875" style="354"/>
    <col min="15728" max="15728" width="8.85546875" style="354"/>
    <col min="15729" max="15729" width="8.85546875" style="354"/>
    <col min="15730" max="15730" width="8.85546875" style="354"/>
    <col min="15731" max="15731" width="8.85546875" style="354"/>
    <col min="15732" max="15732" width="8.85546875" style="354"/>
    <col min="15733" max="15733" width="8.85546875" style="354"/>
    <col min="15734" max="15734" width="8.85546875" style="354"/>
    <col min="15735" max="15735" width="8.85546875" style="354"/>
    <col min="15736" max="15736" width="8.85546875" style="354"/>
    <col min="15737" max="15737" width="8.85546875" style="354"/>
    <col min="15738" max="15738" width="8.85546875" style="354"/>
    <col min="15739" max="15739" width="8.85546875" style="354"/>
    <col min="15740" max="15740" width="8.85546875" style="354"/>
    <col min="15741" max="15741" width="8.85546875" style="354"/>
    <col min="15742" max="15742" width="8.85546875" style="354"/>
    <col min="15743" max="15743" width="8.85546875" style="354"/>
    <col min="15744" max="15744" width="8.85546875" style="354"/>
    <col min="15745" max="15745" width="8.85546875" style="354"/>
    <col min="15746" max="15746" width="8.85546875" style="354"/>
    <col min="15747" max="15747" width="8.85546875" style="354"/>
    <col min="15748" max="15748" width="8.85546875" style="354"/>
    <col min="15749" max="15749" width="8.85546875" style="354"/>
    <col min="15750" max="15750" width="8.85546875" style="354"/>
    <col min="15751" max="15751" width="8.85546875" style="354"/>
    <col min="15752" max="15752" width="8.85546875" style="354"/>
    <col min="15753" max="15753" width="8.85546875" style="354"/>
    <col min="15754" max="15754" width="8.85546875" style="354"/>
    <col min="15755" max="15755" width="8.85546875" style="354"/>
    <col min="15756" max="15756" width="8.85546875" style="354"/>
    <col min="15757" max="15757" width="8.85546875" style="354"/>
    <col min="15758" max="15758" width="8.85546875" style="354"/>
    <col min="15759" max="15759" width="8.85546875" style="354"/>
    <col min="15760" max="15760" width="8.85546875" style="354"/>
    <col min="15761" max="15761" width="8.85546875" style="354"/>
    <col min="15762" max="15762" width="8.85546875" style="354"/>
    <col min="15763" max="15763" width="8.85546875" style="354"/>
    <col min="15764" max="15764" width="8.85546875" style="354"/>
    <col min="15765" max="15765" width="8.85546875" style="354"/>
    <col min="15766" max="15766" width="8.85546875" style="354"/>
    <col min="15767" max="15767" width="8.85546875" style="354"/>
    <col min="15768" max="15768" width="8.85546875" style="354"/>
    <col min="15769" max="15769" width="8.85546875" style="354"/>
    <col min="15770" max="15770" width="8.85546875" style="354"/>
    <col min="15771" max="15771" width="8.85546875" style="354"/>
    <col min="15772" max="15772" width="8.85546875" style="354"/>
    <col min="15773" max="15773" width="8.85546875" style="354"/>
    <col min="15774" max="15774" width="8.85546875" style="354"/>
    <col min="15775" max="15775" width="8.85546875" style="354"/>
    <col min="15776" max="15776" width="8.85546875" style="354"/>
    <col min="15777" max="15777" width="8.85546875" style="354"/>
    <col min="15778" max="15778" width="8.85546875" style="354"/>
    <col min="15779" max="15779" width="8.85546875" style="354"/>
    <col min="15780" max="15780" width="8.85546875" style="354"/>
    <col min="15781" max="15781" width="8.85546875" style="354"/>
    <col min="15782" max="15782" width="8.85546875" style="354"/>
    <col min="15783" max="15783" width="8.85546875" style="354"/>
    <col min="15784" max="15784" width="8.85546875" style="354"/>
    <col min="15785" max="15785" width="8.85546875" style="354"/>
    <col min="15786" max="15786" width="8.85546875" style="354"/>
    <col min="15787" max="15787" width="8.85546875" style="354"/>
    <col min="15788" max="15788" width="8.85546875" style="354"/>
    <col min="15789" max="15789" width="8.85546875" style="354"/>
    <col min="15790" max="15790" width="8.85546875" style="354"/>
    <col min="15791" max="15791" width="8.85546875" style="354"/>
    <col min="15792" max="15792" width="8.85546875" style="354"/>
    <col min="15793" max="15793" width="8.85546875" style="354"/>
    <col min="15794" max="15794" width="8.85546875" style="354"/>
    <col min="15795" max="15795" width="8.85546875" style="354"/>
    <col min="15796" max="15796" width="8.85546875" style="354"/>
    <col min="15797" max="15797" width="8.85546875" style="354"/>
    <col min="15798" max="15798" width="8.85546875" style="354"/>
    <col min="15799" max="15799" width="8.85546875" style="354"/>
    <col min="15800" max="15800" width="8.85546875" style="354"/>
    <col min="15801" max="15801" width="8.85546875" style="354"/>
    <col min="15802" max="15802" width="8.85546875" style="354"/>
    <col min="15803" max="15803" width="8.85546875" style="354"/>
    <col min="15804" max="15804" width="8.85546875" style="354"/>
    <col min="15805" max="15805" width="8.85546875" style="354"/>
    <col min="15806" max="15806" width="8.85546875" style="354"/>
    <col min="15807" max="15807" width="8.85546875" style="354"/>
    <col min="15808" max="15808" width="8.85546875" style="354"/>
    <col min="15809" max="15809" width="8.85546875" style="354"/>
    <col min="15810" max="15810" width="8.85546875" style="354"/>
    <col min="15811" max="15811" width="8.85546875" style="354"/>
    <col min="15812" max="15812" width="8.85546875" style="354"/>
    <col min="15813" max="15813" width="8.85546875" style="354"/>
    <col min="15814" max="15814" width="8.85546875" style="354"/>
    <col min="15815" max="15815" width="8.85546875" style="354"/>
    <col min="15816" max="15816" width="8.85546875" style="354"/>
    <col min="15817" max="15817" width="8.85546875" style="354"/>
    <col min="15818" max="15818" width="8.85546875" style="354"/>
    <col min="15819" max="15819" width="8.85546875" style="354"/>
    <col min="15820" max="15820" width="8.85546875" style="354"/>
    <col min="15821" max="15821" width="8.85546875" style="354"/>
    <col min="15822" max="15822" width="8.85546875" style="354"/>
    <col min="15823" max="15823" width="8.85546875" style="354"/>
    <col min="15824" max="15824" width="8.85546875" style="354"/>
    <col min="15825" max="15825" width="8.85546875" style="354"/>
    <col min="15826" max="15826" width="8.85546875" style="354"/>
    <col min="15827" max="15827" width="8.85546875" style="354"/>
    <col min="15828" max="15828" width="8.85546875" style="354"/>
    <col min="15829" max="15829" width="8.85546875" style="354"/>
    <col min="15830" max="15830" width="8.85546875" style="354"/>
    <col min="15831" max="15831" width="8.85546875" style="354"/>
    <col min="15832" max="15832" width="8.85546875" style="354"/>
    <col min="15833" max="15833" width="8.85546875" style="354"/>
    <col min="15834" max="15834" width="8.85546875" style="354"/>
    <col min="15835" max="15835" width="8.85546875" style="354"/>
    <col min="15836" max="15836" width="8.85546875" style="354"/>
    <col min="15837" max="15837" width="8.85546875" style="354"/>
    <col min="15838" max="15838" width="8.85546875" style="354"/>
    <col min="15839" max="15839" width="8.85546875" style="354"/>
    <col min="15840" max="15840" width="8.85546875" style="354"/>
    <col min="15841" max="15841" width="8.85546875" style="354"/>
    <col min="15842" max="15842" width="8.85546875" style="354"/>
    <col min="15843" max="15843" width="8.85546875" style="354"/>
    <col min="15844" max="15844" width="8.85546875" style="354"/>
    <col min="15845" max="15845" width="8.85546875" style="354"/>
    <col min="15846" max="15846" width="8.85546875" style="354"/>
    <col min="15847" max="15847" width="8.85546875" style="354"/>
    <col min="15848" max="15848" width="8.85546875" style="354"/>
    <col min="15849" max="15849" width="8.85546875" style="354"/>
    <col min="15850" max="15850" width="8.85546875" style="354"/>
    <col min="15851" max="15851" width="8.85546875" style="354"/>
    <col min="15852" max="15852" width="8.85546875" style="354"/>
    <col min="15853" max="15853" width="8.85546875" style="354"/>
    <col min="15854" max="15854" width="8.85546875" style="354"/>
    <col min="15855" max="15855" width="8.85546875" style="354"/>
    <col min="15856" max="15856" width="8.85546875" style="354"/>
    <col min="15857" max="15857" width="8.85546875" style="354"/>
    <col min="15858" max="15858" width="8.85546875" style="354"/>
    <col min="15859" max="15859" width="8.85546875" style="354"/>
    <col min="15860" max="15860" width="8.85546875" style="354"/>
    <col min="15861" max="15861" width="8.85546875" style="354"/>
    <col min="15862" max="15862" width="8.85546875" style="354"/>
    <col min="15863" max="15863" width="8.85546875" style="354"/>
    <col min="15864" max="15864" width="8.85546875" style="354"/>
    <col min="15865" max="15865" width="8.85546875" style="354"/>
    <col min="15866" max="15866" width="8.85546875" style="354"/>
    <col min="15867" max="15867" width="8.85546875" style="354"/>
    <col min="15868" max="15868" width="8.85546875" style="354"/>
    <col min="15869" max="15869" width="8.85546875" style="354"/>
    <col min="15870" max="15870" width="8.85546875" style="354"/>
    <col min="15871" max="15871" width="8.85546875" style="354"/>
    <col min="15872" max="15872" width="8.85546875" style="354"/>
    <col min="15873" max="15873" width="8.85546875" style="354"/>
    <col min="15874" max="15874" width="8.85546875" style="354"/>
    <col min="15875" max="15875" width="9.7109375" customWidth="true" style="354"/>
    <col min="15876" max="15876" width="21.85546875" customWidth="true" style="354"/>
    <col min="15877" max="15877" width="13" customWidth="true" style="354"/>
    <col min="15878" max="15878" width="14" customWidth="true" style="354"/>
    <col min="15879" max="15879" width="14" customWidth="true" style="354"/>
    <col min="15880" max="15880" width="14" customWidth="true" style="354"/>
    <col min="15881" max="15881" width="17.140625" customWidth="true" style="354"/>
    <col min="15882" max="15882" width="17.7109375" customWidth="true" style="354"/>
    <col min="15883" max="15883" width="16.28515625" customWidth="true" style="354"/>
    <col min="15884" max="15884" width="14" customWidth="true" style="354"/>
    <col min="15885" max="15885" width="17" customWidth="true" style="354"/>
    <col min="15886" max="15886" width="14.42578125" customWidth="true" style="354"/>
    <col min="15887" max="15887" width="8.85546875" style="354"/>
    <col min="15888" max="15888" width="8.85546875" style="354"/>
    <col min="15889" max="15889" width="8.85546875" style="354"/>
    <col min="15890" max="15890" width="8.85546875" style="354"/>
    <col min="15891" max="15891" width="8.85546875" style="354"/>
    <col min="15892" max="15892" width="8.85546875" style="354"/>
    <col min="15893" max="15893" width="8.85546875" style="354"/>
    <col min="15894" max="15894" width="8.85546875" style="354"/>
    <col min="15895" max="15895" width="8.85546875" style="354"/>
    <col min="15896" max="15896" width="8.85546875" style="354"/>
    <col min="15897" max="15897" width="8.85546875" style="354"/>
    <col min="15898" max="15898" width="8.85546875" style="354"/>
    <col min="15899" max="15899" width="8.85546875" style="354"/>
    <col min="15900" max="15900" width="8.85546875" style="354"/>
    <col min="15901" max="15901" width="8.85546875" style="354"/>
    <col min="15902" max="15902" width="8.85546875" style="354"/>
    <col min="15903" max="15903" width="8.85546875" style="354"/>
    <col min="15904" max="15904" width="8.85546875" style="354"/>
    <col min="15905" max="15905" width="8.85546875" style="354"/>
    <col min="15906" max="15906" width="8.85546875" style="354"/>
    <col min="15907" max="15907" width="8.85546875" style="354"/>
    <col min="15908" max="15908" width="8.85546875" style="354"/>
    <col min="15909" max="15909" width="8.85546875" style="354"/>
    <col min="15910" max="15910" width="8.85546875" style="354"/>
    <col min="15911" max="15911" width="8.85546875" style="354"/>
    <col min="15912" max="15912" width="8.85546875" style="354"/>
    <col min="15913" max="15913" width="8.85546875" style="354"/>
    <col min="15914" max="15914" width="8.85546875" style="354"/>
    <col min="15915" max="15915" width="8.85546875" style="354"/>
    <col min="15916" max="15916" width="8.85546875" style="354"/>
    <col min="15917" max="15917" width="8.85546875" style="354"/>
    <col min="15918" max="15918" width="8.85546875" style="354"/>
    <col min="15919" max="15919" width="8.85546875" style="354"/>
    <col min="15920" max="15920" width="8.85546875" style="354"/>
    <col min="15921" max="15921" width="8.85546875" style="354"/>
    <col min="15922" max="15922" width="8.85546875" style="354"/>
    <col min="15923" max="15923" width="8.85546875" style="354"/>
    <col min="15924" max="15924" width="8.85546875" style="354"/>
    <col min="15925" max="15925" width="8.85546875" style="354"/>
    <col min="15926" max="15926" width="8.85546875" style="354"/>
    <col min="15927" max="15927" width="8.85546875" style="354"/>
    <col min="15928" max="15928" width="8.85546875" style="354"/>
    <col min="15929" max="15929" width="8.85546875" style="354"/>
    <col min="15930" max="15930" width="8.85546875" style="354"/>
    <col min="15931" max="15931" width="8.85546875" style="354"/>
    <col min="15932" max="15932" width="8.85546875" style="354"/>
    <col min="15933" max="15933" width="8.85546875" style="354"/>
    <col min="15934" max="15934" width="8.85546875" style="354"/>
    <col min="15935" max="15935" width="8.85546875" style="354"/>
    <col min="15936" max="15936" width="8.85546875" style="354"/>
    <col min="15937" max="15937" width="8.85546875" style="354"/>
    <col min="15938" max="15938" width="8.85546875" style="354"/>
    <col min="15939" max="15939" width="8.85546875" style="354"/>
    <col min="15940" max="15940" width="8.85546875" style="354"/>
    <col min="15941" max="15941" width="8.85546875" style="354"/>
    <col min="15942" max="15942" width="8.85546875" style="354"/>
    <col min="15943" max="15943" width="8.85546875" style="354"/>
    <col min="15944" max="15944" width="8.85546875" style="354"/>
    <col min="15945" max="15945" width="8.85546875" style="354"/>
    <col min="15946" max="15946" width="8.85546875" style="354"/>
    <col min="15947" max="15947" width="8.85546875" style="354"/>
    <col min="15948" max="15948" width="8.85546875" style="354"/>
    <col min="15949" max="15949" width="8.85546875" style="354"/>
    <col min="15950" max="15950" width="8.85546875" style="354"/>
    <col min="15951" max="15951" width="8.85546875" style="354"/>
    <col min="15952" max="15952" width="8.85546875" style="354"/>
    <col min="15953" max="15953" width="8.85546875" style="354"/>
    <col min="15954" max="15954" width="8.85546875" style="354"/>
    <col min="15955" max="15955" width="8.85546875" style="354"/>
    <col min="15956" max="15956" width="8.85546875" style="354"/>
    <col min="15957" max="15957" width="8.85546875" style="354"/>
    <col min="15958" max="15958" width="8.85546875" style="354"/>
    <col min="15959" max="15959" width="8.85546875" style="354"/>
    <col min="15960" max="15960" width="8.85546875" style="354"/>
    <col min="15961" max="15961" width="8.85546875" style="354"/>
    <col min="15962" max="15962" width="8.85546875" style="354"/>
    <col min="15963" max="15963" width="8.85546875" style="354"/>
    <col min="15964" max="15964" width="8.85546875" style="354"/>
    <col min="15965" max="15965" width="8.85546875" style="354"/>
    <col min="15966" max="15966" width="8.85546875" style="354"/>
    <col min="15967" max="15967" width="8.85546875" style="354"/>
    <col min="15968" max="15968" width="8.85546875" style="354"/>
    <col min="15969" max="15969" width="8.85546875" style="354"/>
    <col min="15970" max="15970" width="8.85546875" style="354"/>
    <col min="15971" max="15971" width="8.85546875" style="354"/>
    <col min="15972" max="15972" width="8.85546875" style="354"/>
    <col min="15973" max="15973" width="8.85546875" style="354"/>
    <col min="15974" max="15974" width="8.85546875" style="354"/>
    <col min="15975" max="15975" width="8.85546875" style="354"/>
    <col min="15976" max="15976" width="8.85546875" style="354"/>
    <col min="15977" max="15977" width="8.85546875" style="354"/>
    <col min="15978" max="15978" width="8.85546875" style="354"/>
    <col min="15979" max="15979" width="8.85546875" style="354"/>
    <col min="15980" max="15980" width="8.85546875" style="354"/>
    <col min="15981" max="15981" width="8.85546875" style="354"/>
    <col min="15982" max="15982" width="8.85546875" style="354"/>
    <col min="15983" max="15983" width="8.85546875" style="354"/>
    <col min="15984" max="15984" width="8.85546875" style="354"/>
    <col min="15985" max="15985" width="8.85546875" style="354"/>
    <col min="15986" max="15986" width="8.85546875" style="354"/>
    <col min="15987" max="15987" width="8.85546875" style="354"/>
    <col min="15988" max="15988" width="8.85546875" style="354"/>
    <col min="15989" max="15989" width="8.85546875" style="354"/>
    <col min="15990" max="15990" width="8.85546875" style="354"/>
    <col min="15991" max="15991" width="8.85546875" style="354"/>
    <col min="15992" max="15992" width="8.85546875" style="354"/>
    <col min="15993" max="15993" width="8.85546875" style="354"/>
    <col min="15994" max="15994" width="8.85546875" style="354"/>
    <col min="15995" max="15995" width="8.85546875" style="354"/>
    <col min="15996" max="15996" width="8.85546875" style="354"/>
    <col min="15997" max="15997" width="8.85546875" style="354"/>
    <col min="15998" max="15998" width="8.85546875" style="354"/>
    <col min="15999" max="15999" width="8.85546875" style="354"/>
    <col min="16000" max="16000" width="8.85546875" style="354"/>
    <col min="16001" max="16001" width="8.85546875" style="354"/>
    <col min="16002" max="16002" width="8.85546875" style="354"/>
    <col min="16003" max="16003" width="8.85546875" style="354"/>
    <col min="16004" max="16004" width="8.85546875" style="354"/>
    <col min="16005" max="16005" width="8.85546875" style="354"/>
    <col min="16006" max="16006" width="8.85546875" style="354"/>
    <col min="16007" max="16007" width="8.85546875" style="354"/>
    <col min="16008" max="16008" width="8.85546875" style="354"/>
    <col min="16009" max="16009" width="8.85546875" style="354"/>
    <col min="16010" max="16010" width="8.85546875" style="354"/>
    <col min="16011" max="16011" width="8.85546875" style="354"/>
    <col min="16012" max="16012" width="8.85546875" style="354"/>
    <col min="16013" max="16013" width="8.85546875" style="354"/>
    <col min="16014" max="16014" width="8.85546875" style="354"/>
    <col min="16015" max="16015" width="8.85546875" style="354"/>
    <col min="16016" max="16016" width="8.85546875" style="354"/>
    <col min="16017" max="16017" width="8.85546875" style="354"/>
    <col min="16018" max="16018" width="8.85546875" style="354"/>
    <col min="16019" max="16019" width="8.85546875" style="354"/>
    <col min="16020" max="16020" width="8.85546875" style="354"/>
    <col min="16021" max="16021" width="8.85546875" style="354"/>
    <col min="16022" max="16022" width="8.85546875" style="354"/>
    <col min="16023" max="16023" width="8.85546875" style="354"/>
    <col min="16024" max="16024" width="8.85546875" style="354"/>
    <col min="16025" max="16025" width="8.85546875" style="354"/>
    <col min="16026" max="16026" width="8.85546875" style="354"/>
    <col min="16027" max="16027" width="8.85546875" style="354"/>
    <col min="16028" max="16028" width="8.85546875" style="354"/>
    <col min="16029" max="16029" width="8.85546875" style="354"/>
    <col min="16030" max="16030" width="8.85546875" style="354"/>
    <col min="16031" max="16031" width="8.85546875" style="354"/>
    <col min="16032" max="16032" width="8.85546875" style="354"/>
    <col min="16033" max="16033" width="8.85546875" style="354"/>
    <col min="16034" max="16034" width="8.85546875" style="354"/>
    <col min="16035" max="16035" width="8.85546875" style="354"/>
    <col min="16036" max="16036" width="8.85546875" style="354"/>
    <col min="16037" max="16037" width="8.85546875" style="354"/>
    <col min="16038" max="16038" width="8.85546875" style="354"/>
    <col min="16039" max="16039" width="8.85546875" style="354"/>
    <col min="16040" max="16040" width="8.85546875" style="354"/>
    <col min="16041" max="16041" width="8.85546875" style="354"/>
    <col min="16042" max="16042" width="8.85546875" style="354"/>
    <col min="16043" max="16043" width="8.85546875" style="354"/>
    <col min="16044" max="16044" width="8.85546875" style="354"/>
    <col min="16045" max="16045" width="8.85546875" style="354"/>
    <col min="16046" max="16046" width="8.85546875" style="354"/>
    <col min="16047" max="16047" width="8.85546875" style="354"/>
    <col min="16048" max="16048" width="8.85546875" style="354"/>
    <col min="16049" max="16049" width="8.85546875" style="354"/>
    <col min="16050" max="16050" width="8.85546875" style="354"/>
    <col min="16051" max="16051" width="8.85546875" style="354"/>
    <col min="16052" max="16052" width="8.85546875" style="354"/>
    <col min="16053" max="16053" width="8.85546875" style="354"/>
    <col min="16054" max="16054" width="8.85546875" style="354"/>
    <col min="16055" max="16055" width="8.85546875" style="354"/>
    <col min="16056" max="16056" width="8.85546875" style="354"/>
    <col min="16057" max="16057" width="8.85546875" style="354"/>
    <col min="16058" max="16058" width="8.85546875" style="354"/>
    <col min="16059" max="16059" width="8.85546875" style="354"/>
    <col min="16060" max="16060" width="8.85546875" style="354"/>
    <col min="16061" max="16061" width="8.85546875" style="354"/>
    <col min="16062" max="16062" width="8.85546875" style="354"/>
    <col min="16063" max="16063" width="8.85546875" style="354"/>
    <col min="16064" max="16064" width="8.85546875" style="354"/>
    <col min="16065" max="16065" width="8.85546875" style="354"/>
    <col min="16066" max="16066" width="8.85546875" style="354"/>
    <col min="16067" max="16067" width="8.85546875" style="354"/>
    <col min="16068" max="16068" width="8.85546875" style="354"/>
    <col min="16069" max="16069" width="8.85546875" style="354"/>
    <col min="16070" max="16070" width="8.85546875" style="354"/>
    <col min="16071" max="16071" width="8.85546875" style="354"/>
    <col min="16072" max="16072" width="8.85546875" style="354"/>
    <col min="16073" max="16073" width="8.85546875" style="354"/>
    <col min="16074" max="16074" width="8.85546875" style="354"/>
    <col min="16075" max="16075" width="8.85546875" style="354"/>
    <col min="16076" max="16076" width="8.85546875" style="354"/>
    <col min="16077" max="16077" width="8.85546875" style="354"/>
    <col min="16078" max="16078" width="8.85546875" style="354"/>
    <col min="16079" max="16079" width="8.85546875" style="354"/>
    <col min="16080" max="16080" width="8.85546875" style="354"/>
    <col min="16081" max="16081" width="8.85546875" style="354"/>
    <col min="16082" max="16082" width="8.85546875" style="354"/>
    <col min="16083" max="16083" width="8.85546875" style="354"/>
    <col min="16084" max="16084" width="8.85546875" style="354"/>
    <col min="16085" max="16085" width="8.85546875" style="354"/>
    <col min="16086" max="16086" width="8.85546875" style="354"/>
    <col min="16087" max="16087" width="8.85546875" style="354"/>
    <col min="16088" max="16088" width="8.85546875" style="354"/>
    <col min="16089" max="16089" width="8.85546875" style="354"/>
    <col min="16090" max="16090" width="8.85546875" style="354"/>
    <col min="16091" max="16091" width="8.85546875" style="354"/>
    <col min="16092" max="16092" width="8.85546875" style="354"/>
    <col min="16093" max="16093" width="8.85546875" style="354"/>
    <col min="16094" max="16094" width="8.85546875" style="354"/>
    <col min="16095" max="16095" width="8.85546875" style="354"/>
    <col min="16096" max="16096" width="8.85546875" style="354"/>
    <col min="16097" max="16097" width="8.85546875" style="354"/>
    <col min="16098" max="16098" width="8.85546875" style="354"/>
    <col min="16099" max="16099" width="8.85546875" style="354"/>
    <col min="16100" max="16100" width="8.85546875" style="354"/>
    <col min="16101" max="16101" width="8.85546875" style="354"/>
    <col min="16102" max="16102" width="8.85546875" style="354"/>
    <col min="16103" max="16103" width="8.85546875" style="354"/>
    <col min="16104" max="16104" width="8.85546875" style="354"/>
    <col min="16105" max="16105" width="8.85546875" style="354"/>
    <col min="16106" max="16106" width="8.85546875" style="354"/>
    <col min="16107" max="16107" width="8.85546875" style="354"/>
    <col min="16108" max="16108" width="8.85546875" style="354"/>
    <col min="16109" max="16109" width="8.85546875" style="354"/>
    <col min="16110" max="16110" width="8.85546875" style="354"/>
    <col min="16111" max="16111" width="8.85546875" style="354"/>
    <col min="16112" max="16112" width="8.85546875" style="354"/>
    <col min="16113" max="16113" width="8.85546875" style="354"/>
    <col min="16114" max="16114" width="8.85546875" style="354"/>
    <col min="16115" max="16115" width="8.85546875" style="354"/>
    <col min="16116" max="16116" width="8.85546875" style="354"/>
    <col min="16117" max="16117" width="8.85546875" style="354"/>
    <col min="16118" max="16118" width="8.85546875" style="354"/>
    <col min="16119" max="16119" width="8.85546875" style="354"/>
    <col min="16120" max="16120" width="8.85546875" style="354"/>
    <col min="16121" max="16121" width="8.85546875" style="354"/>
    <col min="16122" max="16122" width="8.85546875" style="354"/>
    <col min="16123" max="16123" width="8.85546875" style="354"/>
    <col min="16124" max="16124" width="8.85546875" style="354"/>
    <col min="16125" max="16125" width="8.85546875" style="354"/>
    <col min="16126" max="16126" width="8.85546875" style="354"/>
    <col min="16127" max="16127" width="8.85546875" style="354"/>
    <col min="16128" max="16128" width="8.85546875" style="354"/>
    <col min="16129" max="16129" width="8.85546875" style="354"/>
    <col min="16130" max="16130" width="8.85546875" style="354"/>
    <col min="16131" max="16131" width="9.7109375" customWidth="true" style="354"/>
    <col min="16132" max="16132" width="21.85546875" customWidth="true" style="354"/>
    <col min="16133" max="16133" width="13" customWidth="true" style="354"/>
    <col min="16134" max="16134" width="14" customWidth="true" style="354"/>
    <col min="16135" max="16135" width="14" customWidth="true" style="354"/>
    <col min="16136" max="16136" width="14" customWidth="true" style="354"/>
    <col min="16137" max="16137" width="17.140625" customWidth="true" style="354"/>
    <col min="16138" max="16138" width="17.7109375" customWidth="true" style="354"/>
    <col min="16139" max="16139" width="16.28515625" customWidth="true" style="354"/>
    <col min="16140" max="16140" width="14" customWidth="true" style="354"/>
    <col min="16141" max="16141" width="17" customWidth="true" style="354"/>
    <col min="16142" max="16142" width="14.42578125" customWidth="true" style="354"/>
    <col min="16143" max="16143" width="8.85546875" style="354"/>
  </cols>
  <sheetData>
    <row r="1" spans="1:16143" customHeight="1" ht="12.75" s="5" customFormat="1">
      <c r="B1" s="60" t="s">
        <v>0</v>
      </c>
      <c r="C1" s="38" t="str">
        <f>OVERALLLIGHT</f>
        <v>AMBER</v>
      </c>
      <c r="D1" s="196"/>
    </row>
    <row r="2" spans="1:16143" customHeight="1" ht="12.75" s="5" customFormat="1">
      <c r="B2" s="61" t="s">
        <v>1</v>
      </c>
      <c r="C2" s="39" t="str">
        <f>MILESTONELIGHT</f>
        <v>RED</v>
      </c>
      <c r="D2" s="33"/>
    </row>
    <row r="3" spans="1:16143" customHeight="1" ht="12.75" s="5" customFormat="1">
      <c r="B3" s="61" t="s">
        <v>2</v>
      </c>
      <c r="C3" s="39" t="str">
        <f>ISSUELIGHT</f>
        <v>GREEN</v>
      </c>
      <c r="D3" s="33"/>
    </row>
    <row r="4" spans="1:16143" customHeight="1" ht="12.75" s="5" customFormat="1">
      <c r="B4" s="61" t="s">
        <v>3</v>
      </c>
      <c r="C4" s="39" t="str">
        <f>RISKLIGHT</f>
        <v>GREEN</v>
      </c>
      <c r="D4" s="33"/>
    </row>
    <row r="5" spans="1:16143" customHeight="1" ht="12.75" s="5" customFormat="1">
      <c r="B5" s="61" t="s">
        <v>4</v>
      </c>
      <c r="C5" s="39" t="str">
        <f>CHANGELIGHT</f>
        <v>GREEN</v>
      </c>
      <c r="D5" s="33"/>
    </row>
    <row r="6" spans="1:16143" customHeight="1" ht="12.75" s="5" customFormat="1">
      <c r="B6" s="61" t="s">
        <v>5</v>
      </c>
      <c r="C6" s="40" t="str">
        <f>DEPENDENCYLIGHT</f>
        <v/>
      </c>
      <c r="D6" s="33"/>
    </row>
    <row r="7" spans="1:16143" customHeight="1" ht="12.75" s="5" customFormat="1">
      <c r="B7" s="61" t="s">
        <v>6</v>
      </c>
      <c r="C7" s="40" t="str">
        <f>MEASURELIGHT</f>
        <v/>
      </c>
      <c r="D7" s="33"/>
    </row>
    <row r="8" spans="1:16143" s="5" customFormat="1">
      <c r="B8" s="61" t="s">
        <v>7</v>
      </c>
      <c r="C8" s="39" t="str">
        <f>COMMUNICATIONLIGHT</f>
        <v>RED</v>
      </c>
      <c r="D8" s="33"/>
      <c r="F8" s="16"/>
    </row>
    <row r="9" spans="1:16143" s="5" customFormat="1">
      <c r="B9" s="61" t="s">
        <v>8</v>
      </c>
      <c r="C9" s="41" t="str">
        <f>FINANCELIGHT</f>
        <v>GREEN</v>
      </c>
      <c r="D9" s="33"/>
      <c r="F9" s="16"/>
    </row>
    <row r="10" spans="1:16143" customHeight="1" ht="12.75" s="5" customFormat="1">
      <c r="B10" s="61"/>
      <c r="C10" s="132"/>
      <c r="D10" s="33"/>
      <c r="R10" s="10"/>
    </row>
    <row r="11" spans="1:16143" customHeight="1" ht="15.95" s="5" customFormat="1">
      <c r="B11" s="61"/>
      <c r="C11" s="130" t="str">
        <f>ProjNo</f>
        <v>RT029</v>
      </c>
      <c r="D11" s="131" t="str">
        <f>ProjName</f>
        <v>Cloud Based Bioinformatics Tools</v>
      </c>
      <c r="R11" s="10"/>
    </row>
    <row r="12" spans="1:16143" customHeight="1" ht="15.95" s="5" customFormat="1">
      <c r="B12" s="61"/>
      <c r="C12" s="128" t="s">
        <v>42</v>
      </c>
      <c r="D12" s="133">
        <f>ReportFrom</f>
        <v>41365</v>
      </c>
      <c r="F12" s="125"/>
      <c r="R12" s="10"/>
    </row>
    <row r="13" spans="1:16143" customHeight="1" ht="15.95" s="5" customFormat="1">
      <c r="B13" s="61"/>
      <c r="C13" s="129" t="s">
        <v>43</v>
      </c>
      <c r="D13" s="134">
        <f>LastDateReport</f>
        <v>41455</v>
      </c>
      <c r="F13" s="125"/>
      <c r="R13" s="10"/>
    </row>
    <row r="14" spans="1:16143" customHeight="1" ht="6" s="5" customFormat="1">
      <c r="B14" s="61"/>
      <c r="C14" s="126"/>
      <c r="D14" s="126"/>
      <c r="E14" s="127"/>
      <c r="F14" s="125"/>
      <c r="R14" s="10"/>
    </row>
    <row r="15" spans="1:16143" customHeight="1" ht="18.95" s="5" customFormat="1">
      <c r="C15" s="12" t="s">
        <v>228</v>
      </c>
      <c r="D15" s="12"/>
      <c r="E15" s="12"/>
      <c r="F15" s="12"/>
      <c r="I15" s="12" t="s">
        <v>45</v>
      </c>
      <c r="J15" s="12" t="str">
        <f>FINANCELIGHT</f>
        <v>GREEN</v>
      </c>
      <c r="K15" s="12"/>
      <c r="M15" s="12"/>
    </row>
    <row r="17" spans="1:16143" customHeight="1" ht="15"/>
    <row r="18" spans="1:16143" customHeight="1" ht="15">
      <c r="C18" s="370"/>
      <c r="D18" s="371"/>
      <c r="E18" s="506" t="s">
        <v>347</v>
      </c>
      <c r="F18" s="507"/>
      <c r="G18" s="507"/>
      <c r="H18" s="508"/>
      <c r="I18" s="444"/>
      <c r="J18" s="509" t="s">
        <v>348</v>
      </c>
      <c r="K18" s="510"/>
      <c r="L18" s="511"/>
    </row>
    <row r="19" spans="1:16143" customHeight="1" ht="57">
      <c r="C19" s="372" t="s">
        <v>349</v>
      </c>
      <c r="D19" s="373"/>
      <c r="E19" s="445" t="s">
        <v>350</v>
      </c>
      <c r="F19" s="446" t="s">
        <v>351</v>
      </c>
      <c r="G19" s="446" t="s">
        <v>352</v>
      </c>
      <c r="H19" s="447" t="s">
        <v>353</v>
      </c>
      <c r="I19" s="448" t="s">
        <v>354</v>
      </c>
      <c r="J19" s="449" t="s">
        <v>355</v>
      </c>
      <c r="K19" s="450" t="s">
        <v>356</v>
      </c>
      <c r="L19" s="451" t="s">
        <v>357</v>
      </c>
    </row>
    <row r="20" spans="1:16143" customHeight="1" ht="15">
      <c r="C20" s="374"/>
      <c r="D20" s="375"/>
      <c r="E20" s="452">
        <f>R46</f>
        <v>289000</v>
      </c>
      <c r="F20" s="453">
        <f>D38</f>
        <v>156000</v>
      </c>
      <c r="G20" s="453">
        <f>H38</f>
        <v>224446</v>
      </c>
      <c r="H20" s="454">
        <f>E20-F20</f>
        <v>133000</v>
      </c>
      <c r="I20" s="455">
        <f>E20-I38</f>
        <v>0</v>
      </c>
      <c r="J20" s="456">
        <f>R52</f>
        <v>323892</v>
      </c>
      <c r="K20" s="457">
        <f>L38</f>
        <v>99565</v>
      </c>
      <c r="L20" s="458">
        <f>J20-K20</f>
        <v>224327</v>
      </c>
    </row>
    <row r="22" spans="1:16143" customHeight="1" ht="15.75">
      <c r="N22" s="360" t="s">
        <v>358</v>
      </c>
      <c r="P22" s="360"/>
      <c r="S22" s="409" t="s">
        <v>359</v>
      </c>
      <c r="T22" s="409" t="s">
        <v>119</v>
      </c>
      <c r="U22" s="441"/>
    </row>
    <row r="23" spans="1:16143" customHeight="1" ht="20.25" s="356" customFormat="1">
      <c r="A23" s="512" t="s">
        <v>360</v>
      </c>
      <c r="B23" s="514" t="s">
        <v>361</v>
      </c>
      <c r="C23" s="515"/>
      <c r="D23" s="500" t="s">
        <v>362</v>
      </c>
      <c r="E23" s="502" t="s">
        <v>363</v>
      </c>
      <c r="F23" s="500"/>
      <c r="G23" s="500"/>
      <c r="H23" s="503"/>
      <c r="I23" s="504" t="s">
        <v>364</v>
      </c>
      <c r="J23" s="494" t="s">
        <v>365</v>
      </c>
      <c r="K23" s="495"/>
      <c r="L23" s="496"/>
      <c r="M23" s="497" t="s">
        <v>366</v>
      </c>
      <c r="N23" s="355"/>
      <c r="P23" s="499" t="s">
        <v>367</v>
      </c>
      <c r="Q23" s="499" t="s">
        <v>368</v>
      </c>
      <c r="S23" s="379" t="s">
        <v>369</v>
      </c>
      <c r="T23" s="381" t="str">
        <f>IF(I38&lt;&gt;I39,"RED","Correct "&amp;I38&amp;" = "&amp;I39)</f>
        <v>Correct 289000 = 289000</v>
      </c>
      <c r="U23" s="516" t="s">
        <v>370</v>
      </c>
    </row>
    <row r="24" spans="1:16143" customHeight="1" ht="38.25" s="356" customFormat="1">
      <c r="A24" s="513"/>
      <c r="B24" s="428" t="s">
        <v>299</v>
      </c>
      <c r="C24" s="394" t="s">
        <v>371</v>
      </c>
      <c r="D24" s="501"/>
      <c r="E24" s="392" t="s">
        <v>251</v>
      </c>
      <c r="F24" s="393" t="s">
        <v>250</v>
      </c>
      <c r="G24" s="393" t="s">
        <v>252</v>
      </c>
      <c r="H24" s="394" t="s">
        <v>35</v>
      </c>
      <c r="I24" s="505"/>
      <c r="J24" s="392" t="s">
        <v>372</v>
      </c>
      <c r="K24" s="393" t="s">
        <v>373</v>
      </c>
      <c r="L24" s="394" t="s">
        <v>35</v>
      </c>
      <c r="M24" s="498"/>
      <c r="N24" s="355"/>
      <c r="P24" s="499"/>
      <c r="Q24" s="499"/>
      <c r="S24" s="356" t="s">
        <v>374</v>
      </c>
      <c r="T24" s="382">
        <f>I39*0.3</f>
        <v>86700</v>
      </c>
      <c r="U24" s="517"/>
    </row>
    <row r="25" spans="1:16143" customHeight="1" ht="15.75">
      <c r="A25" s="432">
        <v>1</v>
      </c>
      <c r="B25" s="434">
        <v>41091</v>
      </c>
      <c r="C25" s="417">
        <v>41274</v>
      </c>
      <c r="D25" s="418">
        <v>104000</v>
      </c>
      <c r="E25" s="366">
        <v>122279</v>
      </c>
      <c r="F25" s="359">
        <v>0</v>
      </c>
      <c r="G25" s="359">
        <v>0</v>
      </c>
      <c r="H25" s="369">
        <f>SUM(E25:G25)</f>
        <v>122279</v>
      </c>
      <c r="I25" s="395">
        <f>H25</f>
        <v>122279</v>
      </c>
      <c r="J25" s="366">
        <v>2364</v>
      </c>
      <c r="K25" s="359">
        <v>72474</v>
      </c>
      <c r="L25" s="369">
        <f>SUM(J25:K25)</f>
        <v>74838</v>
      </c>
      <c r="M25" s="367">
        <f>L25</f>
        <v>74838</v>
      </c>
      <c r="N25" s="357" t="str">
        <f>IF(H25&gt;0,IF(I25&lt;&gt;H25,"WARNING!! UPDATE: I25 $"&amp;I25&amp;" WITH ACTUAL SPEND:$ "&amp;H25,""),"")</f>
        <v/>
      </c>
      <c r="P25" s="363">
        <f>IF(H25&gt;0,H25,I25)</f>
        <v>122279</v>
      </c>
      <c r="Q25" s="377">
        <f>IF(L25&gt;0,L25,M25)</f>
        <v>74838</v>
      </c>
      <c r="S25" s="378" t="str">
        <f>S24&amp;" or more in last quarter"</f>
        <v>30% of funds or more in last quarter</v>
      </c>
      <c r="T25" s="380" t="str">
        <f>IF(LASTQUARTER&gt;T24-1,"RED","Less than "&amp; S24&amp;" in last quarter: "&amp;LASTQUARTER)</f>
        <v>Less than 30% of funds in last quarter: 15551</v>
      </c>
      <c r="U25" s="442">
        <f>M25+I25</f>
        <v>197117</v>
      </c>
    </row>
    <row r="26" spans="1:16143" customHeight="1" ht="15.75">
      <c r="A26" s="432">
        <v>2</v>
      </c>
      <c r="B26" s="429">
        <f>C25+1</f>
        <v>41275</v>
      </c>
      <c r="C26" s="385">
        <v>41364</v>
      </c>
      <c r="D26" s="419"/>
      <c r="E26" s="366">
        <v>30203</v>
      </c>
      <c r="F26" s="359">
        <v>0</v>
      </c>
      <c r="G26" s="359">
        <v>0</v>
      </c>
      <c r="H26" s="369">
        <f>SUM(E26:G26)</f>
        <v>30203</v>
      </c>
      <c r="I26" s="395">
        <f>H26</f>
        <v>30203</v>
      </c>
      <c r="J26" s="366">
        <v>0</v>
      </c>
      <c r="K26" s="359">
        <v>9910</v>
      </c>
      <c r="L26" s="369">
        <f>SUM(J26:K26)</f>
        <v>9910</v>
      </c>
      <c r="M26" s="367">
        <f>L26</f>
        <v>9910</v>
      </c>
      <c r="N26" s="357" t="str">
        <f>IF(H26&gt;0,IF(I26&lt;&gt;H26,"WARNING!! UPDATE: I26 $"&amp;I26&amp;" WITH ACTUAL SPEND:$ "&amp;H26,""),"")</f>
        <v/>
      </c>
      <c r="P26" s="363">
        <f>IF(H26&gt;0,H26,I26)</f>
        <v>30203</v>
      </c>
      <c r="Q26" s="377">
        <f>IF(L26&gt;0,L26,M26)</f>
        <v>9910</v>
      </c>
      <c r="S26" s="380" t="s">
        <v>375</v>
      </c>
      <c r="T26" s="380">
        <f>LASTQUARTER</f>
        <v>15551</v>
      </c>
      <c r="U26" s="396">
        <f>M26+I26</f>
        <v>40113</v>
      </c>
    </row>
    <row r="27" spans="1:16143" customHeight="1" ht="15">
      <c r="A27" s="432">
        <v>3</v>
      </c>
      <c r="B27" s="429">
        <f>C26+1</f>
        <v>41365</v>
      </c>
      <c r="C27" s="385">
        <v>41455</v>
      </c>
      <c r="D27" s="419">
        <v>52000</v>
      </c>
      <c r="E27" s="366">
        <v>71964</v>
      </c>
      <c r="F27" s="359">
        <v>0</v>
      </c>
      <c r="G27" s="359">
        <v>0</v>
      </c>
      <c r="H27" s="369">
        <f>SUM(E27:G27)</f>
        <v>71964</v>
      </c>
      <c r="I27" s="395">
        <f>H27</f>
        <v>71964</v>
      </c>
      <c r="J27" s="366">
        <v>0</v>
      </c>
      <c r="K27" s="359">
        <v>14817</v>
      </c>
      <c r="L27" s="369">
        <f>SUM(J27:K27)</f>
        <v>14817</v>
      </c>
      <c r="M27" s="367">
        <f>L27</f>
        <v>14817</v>
      </c>
      <c r="N27" s="357" t="str">
        <f>IF(H27&gt;0,IF(I27&lt;&gt;H27,"WARNING!! UPDATE: I27 $"&amp;I27&amp;" WITH ACTUAL SPEND:$ "&amp;H27,""),"")</f>
        <v/>
      </c>
      <c r="P27" s="363">
        <f>IF(H27&gt;0,H27,I27)</f>
        <v>71964</v>
      </c>
      <c r="Q27" s="377">
        <f>IF(L27&gt;0,L27,M27)</f>
        <v>14817</v>
      </c>
      <c r="S27" s="380" t="s">
        <v>376</v>
      </c>
      <c r="T27" s="383">
        <f>I39*0.2</f>
        <v>57800</v>
      </c>
      <c r="U27" s="396">
        <f>M27+I27</f>
        <v>86781</v>
      </c>
    </row>
    <row r="28" spans="1:16143" customHeight="1" ht="15.75">
      <c r="A28" s="432">
        <v>4</v>
      </c>
      <c r="B28" s="429">
        <f>C27+1</f>
        <v>41456</v>
      </c>
      <c r="C28" s="385">
        <v>41547</v>
      </c>
      <c r="D28" s="419"/>
      <c r="E28" s="366"/>
      <c r="F28" s="359"/>
      <c r="G28" s="359"/>
      <c r="H28" s="369">
        <f>SUM(E28:G28)</f>
        <v>0</v>
      </c>
      <c r="I28" s="395">
        <v>49003</v>
      </c>
      <c r="J28" s="366"/>
      <c r="K28" s="359"/>
      <c r="L28" s="369">
        <f>SUM(J28:K28)</f>
        <v>0</v>
      </c>
      <c r="M28" s="367">
        <v>12765</v>
      </c>
      <c r="N28" s="357" t="str">
        <f>IF(H28&gt;0,IF(I28&lt;&gt;H28,"WARNING!! UPDATE: I28 $"&amp;I28&amp;" WITH ACTUAL SPEND:$ "&amp;H28,""),"")</f>
        <v/>
      </c>
      <c r="P28" s="363">
        <f>IF(H28&gt;0,H28,I28)</f>
        <v>49003</v>
      </c>
      <c r="Q28" s="377">
        <f>IF(L28&gt;0,L28,M28)</f>
        <v>12765</v>
      </c>
      <c r="S28" s="380" t="str">
        <f>S27&amp; " or more in last quarter"</f>
        <v>20% of funds or more in last quarter</v>
      </c>
      <c r="T28" s="380" t="str">
        <f>IF(LASTQUARTER&gt;T27-1,"AMBER","Less than "&amp;S27&amp;" in last quarter: "&amp;LASTQUARTER)</f>
        <v>Less than 20% of funds in last quarter: 15551</v>
      </c>
      <c r="U28" s="396">
        <f>M28+I28</f>
        <v>61768</v>
      </c>
    </row>
    <row r="29" spans="1:16143" customHeight="1" ht="15.75">
      <c r="A29" s="432">
        <v>5</v>
      </c>
      <c r="B29" s="429">
        <f>C28+1</f>
        <v>41548</v>
      </c>
      <c r="C29" s="385">
        <v>41639</v>
      </c>
      <c r="D29" s="419"/>
      <c r="E29" s="366"/>
      <c r="F29" s="359"/>
      <c r="G29" s="359"/>
      <c r="H29" s="369">
        <f>SUM(E29:G29)</f>
        <v>0</v>
      </c>
      <c r="I29" s="395">
        <f>H29</f>
        <v>15551</v>
      </c>
      <c r="J29" s="366"/>
      <c r="K29" s="359"/>
      <c r="L29" s="369">
        <f>SUM(J29:K29)</f>
        <v>0</v>
      </c>
      <c r="M29" s="367">
        <v>4927</v>
      </c>
      <c r="N29" s="357" t="str">
        <f>IF(H29&gt;0,IF(I29&lt;&gt;H29,"WARNING!! UPDATE: I29 $"&amp;I29&amp;" WITH ACTUAL SPEND:$ "&amp;H29,""),"")</f>
        <v/>
      </c>
      <c r="P29" s="363">
        <f>IF(H29&gt;0,H29,I29)</f>
        <v>15551</v>
      </c>
      <c r="Q29" s="377">
        <f>IF(L29&gt;0,L29,M29)</f>
        <v>4927</v>
      </c>
      <c r="S29" s="380" t="s">
        <v>377</v>
      </c>
      <c r="T29" s="380" t="str">
        <f>IF(T23="RED","RED",IF(T25="RED","RED",IF(T28="AMBER","AMBER","GREEN")))</f>
        <v>GREEN</v>
      </c>
      <c r="U29" s="396">
        <f>M29+I29</f>
        <v>20478</v>
      </c>
    </row>
    <row r="30" spans="1:16143" customHeight="1" ht="15">
      <c r="A30" s="432">
        <v>6</v>
      </c>
      <c r="B30" s="430">
        <f>C29+1</f>
        <v>41640</v>
      </c>
      <c r="C30" s="390">
        <v>41729</v>
      </c>
      <c r="D30" s="420"/>
      <c r="E30" s="388"/>
      <c r="F30" s="361"/>
      <c r="G30" s="361"/>
      <c r="H30" s="369">
        <f>SUM(E30:G30)</f>
        <v>0</v>
      </c>
      <c r="I30" s="396">
        <f>H30</f>
        <v>0</v>
      </c>
      <c r="J30" s="388"/>
      <c r="K30" s="361"/>
      <c r="L30" s="369">
        <f>SUM(J30:K30)</f>
        <v>0</v>
      </c>
      <c r="M30" s="443">
        <v>103317.5</v>
      </c>
      <c r="N30" s="357" t="str">
        <f>IF(H30&gt;0,IF(I30&lt;&gt;H30,"WARNING!! UPDATE: I30 $"&amp;I30&amp;" WITH ACTUAL SPEND:$ "&amp;H30,""),"")</f>
        <v/>
      </c>
      <c r="P30" s="363">
        <f>IF(H30&gt;0,H30,I30)</f>
        <v>0</v>
      </c>
      <c r="Q30" s="377">
        <f>IF(L30&gt;0,L30,M30)</f>
        <v>103317.5</v>
      </c>
      <c r="U30" s="396">
        <f>M30+I30</f>
        <v>103317.5</v>
      </c>
    </row>
    <row r="31" spans="1:16143" customHeight="1" ht="15.75">
      <c r="A31" s="432">
        <v>7</v>
      </c>
      <c r="B31" s="430">
        <f>C30+1</f>
        <v>41730</v>
      </c>
      <c r="C31" s="390">
        <v>41820</v>
      </c>
      <c r="D31" s="420"/>
      <c r="E31" s="404"/>
      <c r="F31" s="361"/>
      <c r="G31" s="361"/>
      <c r="H31" s="369">
        <f>SUM(E31:G31)</f>
        <v>0</v>
      </c>
      <c r="I31" s="396">
        <f>H31</f>
        <v>0</v>
      </c>
      <c r="J31" s="388"/>
      <c r="K31" s="361"/>
      <c r="L31" s="369">
        <f>SUM(J31:K31)</f>
        <v>0</v>
      </c>
      <c r="M31" s="443">
        <v>103317.5</v>
      </c>
      <c r="N31" s="357" t="str">
        <f>IF(H31&gt;0,IF(I31&lt;&gt;H31,"WARNING!! UPDATE: I31 $"&amp;I31&amp;" WITH ACTUAL SPEND:$ "&amp;H31,""),"")</f>
        <v/>
      </c>
      <c r="P31" s="363">
        <f>IF(H31&gt;0,H31,I31)</f>
        <v>0</v>
      </c>
      <c r="Q31" s="377">
        <f>IF(L31&gt;0,L31,M31)</f>
        <v>103317.5</v>
      </c>
      <c r="U31" s="396">
        <f>M31+I31</f>
        <v>103317.5</v>
      </c>
    </row>
    <row r="32" spans="1:16143" customHeight="1" ht="15.75" hidden="true">
      <c r="A32" s="432">
        <v>8</v>
      </c>
      <c r="B32" s="430">
        <f>C31+1</f>
        <v>41821</v>
      </c>
      <c r="C32" s="390">
        <v>41912</v>
      </c>
      <c r="D32" s="420"/>
      <c r="E32" s="388"/>
      <c r="F32" s="387"/>
      <c r="G32" s="361"/>
      <c r="H32" s="369">
        <f>SUM(E32:G32)</f>
        <v>0</v>
      </c>
      <c r="I32" s="396">
        <f>H32</f>
        <v>0</v>
      </c>
      <c r="J32" s="388"/>
      <c r="K32" s="361"/>
      <c r="L32" s="369">
        <f>SUM(J32:K32)</f>
        <v>0</v>
      </c>
      <c r="M32" s="443">
        <f>L32</f>
        <v>0</v>
      </c>
      <c r="N32" s="357" t="str">
        <f>IF(H32&gt;0,IF(I32&lt;&gt;H32,"WARNING!! UPDATE: I32 $"&amp;I32&amp;" WITH ACTUAL SPEND:$ "&amp;H32,""),"")</f>
        <v/>
      </c>
      <c r="P32" s="363">
        <f>IF(H32&gt;0,H32,I32)</f>
        <v>0</v>
      </c>
      <c r="Q32" s="377">
        <f>IF(L32&gt;0,L32,M32)</f>
        <v>0</v>
      </c>
      <c r="U32" s="396">
        <f>M32+I32</f>
        <v>0</v>
      </c>
    </row>
    <row r="33" spans="1:16143" customHeight="1" ht="15.75" hidden="true">
      <c r="A33" s="432">
        <v>9</v>
      </c>
      <c r="B33" s="430">
        <f>C32+1</f>
        <v>41913</v>
      </c>
      <c r="C33" s="390">
        <v>42004</v>
      </c>
      <c r="D33" s="420"/>
      <c r="E33" s="388"/>
      <c r="F33" s="361"/>
      <c r="G33" s="361"/>
      <c r="H33" s="369">
        <f>SUM(E33:G33)</f>
        <v>0</v>
      </c>
      <c r="I33" s="396">
        <f>H33</f>
        <v>0</v>
      </c>
      <c r="J33" s="388"/>
      <c r="K33" s="361"/>
      <c r="L33" s="369">
        <f>SUM(J33:K33)</f>
        <v>0</v>
      </c>
      <c r="M33" s="443">
        <f>L33</f>
        <v>0</v>
      </c>
      <c r="N33" s="357" t="str">
        <f>IF(H33&gt;0,IF(I33&lt;&gt;H33,"WARNING!! UPDATE: I33 $"&amp;I33&amp;" WITH ACTUAL SPEND:$ "&amp;H33,""),"")</f>
        <v/>
      </c>
      <c r="P33" s="363">
        <f>IF(H33&gt;0,H33,I33)</f>
        <v>0</v>
      </c>
      <c r="Q33" s="377">
        <f>IF(L33&gt;0,L33,M33)</f>
        <v>0</v>
      </c>
      <c r="U33" s="396">
        <f>M33+I33</f>
        <v>0</v>
      </c>
    </row>
    <row r="34" spans="1:16143" customHeight="1" ht="15.75" hidden="true">
      <c r="A34" s="432">
        <v>10</v>
      </c>
      <c r="B34" s="430">
        <f>C33+1</f>
        <v>42005</v>
      </c>
      <c r="C34" s="390">
        <v>42094</v>
      </c>
      <c r="D34" s="421"/>
      <c r="E34" s="388"/>
      <c r="F34" s="361"/>
      <c r="G34" s="361"/>
      <c r="H34" s="369">
        <f>SUM(E34:G34)</f>
        <v>0</v>
      </c>
      <c r="I34" s="396">
        <f>H34</f>
        <v>0</v>
      </c>
      <c r="J34" s="388"/>
      <c r="K34" s="361"/>
      <c r="L34" s="369">
        <f>SUM(J34:K34)</f>
        <v>0</v>
      </c>
      <c r="M34" s="443">
        <f>L34</f>
        <v>0</v>
      </c>
      <c r="N34" s="357" t="str">
        <f>IF(H34&gt;0,IF(I34&lt;&gt;H34,"WARNING!! UPDATE: I34 $"&amp;I34&amp;" WITH ACTUAL SPEND:$ "&amp;H34,""),"")</f>
        <v/>
      </c>
      <c r="P34" s="363">
        <f>IF(H34&gt;0,H34,I34)</f>
        <v>0</v>
      </c>
      <c r="Q34" s="377">
        <f>IF(L34&gt;0,L34,M34)</f>
        <v>0</v>
      </c>
      <c r="U34" s="396">
        <f>M34+I34</f>
        <v>0</v>
      </c>
    </row>
    <row r="35" spans="1:16143" customHeight="1" ht="15.75" hidden="true">
      <c r="A35" s="432">
        <v>11</v>
      </c>
      <c r="B35" s="430">
        <f>C34+1</f>
        <v>42095</v>
      </c>
      <c r="C35" s="390">
        <v>42185</v>
      </c>
      <c r="D35" s="421"/>
      <c r="E35" s="388"/>
      <c r="F35" s="361"/>
      <c r="G35" s="361"/>
      <c r="H35" s="369">
        <f>SUM(E35:G35)</f>
        <v>0</v>
      </c>
      <c r="I35" s="396">
        <f>H35</f>
        <v>0</v>
      </c>
      <c r="J35" s="388"/>
      <c r="K35" s="361"/>
      <c r="L35" s="369">
        <f>SUM(J35:K35)</f>
        <v>0</v>
      </c>
      <c r="M35" s="443">
        <f>L35</f>
        <v>0</v>
      </c>
      <c r="N35" s="357" t="str">
        <f>IF(H35&gt;0,IF(I35&lt;&gt;H35,"WARNING!! UPDATE: I35 $"&amp;I35&amp;" WITH ACTUAL SPEND:$ "&amp;H35,""),"")</f>
        <v/>
      </c>
      <c r="P35" s="363">
        <f>IF(H35&gt;0,H35,I35)</f>
        <v>0</v>
      </c>
      <c r="Q35" s="377">
        <f>IF(L35&gt;0,L35,M35)</f>
        <v>0</v>
      </c>
      <c r="U35" s="396">
        <f>M35+I35</f>
        <v>0</v>
      </c>
    </row>
    <row r="36" spans="1:16143" customHeight="1" ht="15.75" hidden="true">
      <c r="A36" s="432">
        <v>12</v>
      </c>
      <c r="B36" s="430">
        <f>C35+1</f>
        <v>42186</v>
      </c>
      <c r="C36" s="390">
        <v>42277</v>
      </c>
      <c r="D36" s="422"/>
      <c r="E36" s="388"/>
      <c r="F36" s="361"/>
      <c r="G36" s="361"/>
      <c r="H36" s="369">
        <f>SUM(E36:G36)</f>
        <v>0</v>
      </c>
      <c r="I36" s="396">
        <f>H36</f>
        <v>0</v>
      </c>
      <c r="J36" s="388"/>
      <c r="K36" s="361"/>
      <c r="L36" s="369">
        <f>SUM(J36:K36)</f>
        <v>0</v>
      </c>
      <c r="M36" s="377">
        <f>L36</f>
        <v>0</v>
      </c>
      <c r="N36" s="389" t="str">
        <f>IF(H36&gt;0,IF(I36&lt;&gt;H36,"WARNING!! UPDATE: I36 $"&amp;I36&amp;" WITH ACTUAL SPEND:$ "&amp;H36,""),"")</f>
        <v/>
      </c>
      <c r="O36" s="389"/>
      <c r="P36" s="363">
        <f>IF(H36&gt;0,H36,I36)</f>
        <v>0</v>
      </c>
      <c r="Q36" s="377">
        <f>IF(L36&gt;0,L36,M36)</f>
        <v>0</v>
      </c>
      <c r="U36" s="398">
        <f>M36+I36</f>
        <v>0</v>
      </c>
    </row>
    <row r="37" spans="1:16143" customHeight="1" ht="15.75" hidden="true">
      <c r="A37" s="433">
        <v>13</v>
      </c>
      <c r="B37" s="431">
        <f>C36+1</f>
        <v>42278</v>
      </c>
      <c r="C37" s="425">
        <v>42369</v>
      </c>
      <c r="D37" s="423"/>
      <c r="E37" s="405"/>
      <c r="F37" s="397"/>
      <c r="G37" s="397"/>
      <c r="H37" s="399">
        <f>SUM(E37:G37)</f>
        <v>0</v>
      </c>
      <c r="I37" s="398">
        <f>H37</f>
        <v>0</v>
      </c>
      <c r="J37" s="405"/>
      <c r="K37" s="397"/>
      <c r="L37" s="399">
        <f>SUM(J37:K37)</f>
        <v>0</v>
      </c>
      <c r="M37" s="400">
        <f>L37</f>
        <v>0</v>
      </c>
      <c r="N37" s="389" t="str">
        <f>IF(H37&gt;0,IF(I37&lt;&gt;H37,"WARNING!! UPDATE: I37 $"&amp;I37&amp;" WITH ACTUAL SPEND:$ "&amp;H37,""),"")</f>
        <v/>
      </c>
      <c r="O37" s="389"/>
      <c r="P37" s="363">
        <f>IF(H37&gt;0,H37,I37)</f>
        <v>0</v>
      </c>
      <c r="Q37" s="377">
        <f>IF(L37&gt;0,L37,M37)</f>
        <v>0</v>
      </c>
      <c r="U37" s="436">
        <f>M37+I37</f>
        <v>0</v>
      </c>
    </row>
    <row r="38" spans="1:16143" customHeight="1" ht="15.75">
      <c r="B38" s="384"/>
      <c r="C38" s="424" t="s">
        <v>378</v>
      </c>
      <c r="D38" s="402">
        <f>SUM(D25:D37)</f>
        <v>156000</v>
      </c>
      <c r="E38" s="406">
        <f>SUM(E25:E37)</f>
        <v>224446</v>
      </c>
      <c r="F38" s="401">
        <f>SUM(F25:F37)</f>
        <v>0</v>
      </c>
      <c r="G38" s="401">
        <f>SUM(G25:G37)</f>
        <v>0</v>
      </c>
      <c r="H38" s="407">
        <f>SUM(H25:H37)</f>
        <v>224446</v>
      </c>
      <c r="I38" s="403">
        <f>SUM(I25:I37)</f>
        <v>289000</v>
      </c>
      <c r="J38" s="406">
        <f>SUM(J25:J37)</f>
        <v>2364</v>
      </c>
      <c r="K38" s="401">
        <f>SUM(K25:K37)</f>
        <v>97201</v>
      </c>
      <c r="L38" s="407">
        <f>SUM(L25:L37)</f>
        <v>99565</v>
      </c>
      <c r="M38" s="408">
        <f>SUM(M25:M37)</f>
        <v>323892</v>
      </c>
      <c r="N38" s="358"/>
      <c r="P38" s="364">
        <f>SUM(P25:P37)</f>
        <v>289000</v>
      </c>
      <c r="Q38" s="362">
        <f>SUM(Q25:Q37)</f>
        <v>323892</v>
      </c>
    </row>
    <row r="39" spans="1:16143">
      <c r="H39" s="426" t="s">
        <v>379</v>
      </c>
      <c r="I39" s="391">
        <f>E20</f>
        <v>289000</v>
      </c>
    </row>
    <row r="40" spans="1:16143">
      <c r="H40" s="368"/>
      <c r="I40" s="365"/>
    </row>
    <row r="41" spans="1:16143" customHeight="1" ht="36.75">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16143" customHeight="1" ht="14.25">
      <c r="C42" s="414" t="s">
        <v>33</v>
      </c>
      <c r="D42" s="415"/>
      <c r="E42" s="413"/>
      <c r="F42" s="412"/>
      <c r="G42" s="412"/>
      <c r="H42" s="412"/>
      <c r="I42" s="412"/>
      <c r="J42" s="412"/>
      <c r="K42" s="412"/>
      <c r="L42" s="412"/>
    </row>
    <row r="43" spans="1:16143" customHeight="1" ht="54">
      <c r="C43" s="483"/>
      <c r="D43" s="484"/>
      <c r="E43" s="484"/>
      <c r="F43" s="484"/>
      <c r="G43" s="484"/>
      <c r="H43" s="484"/>
      <c r="I43" s="484"/>
      <c r="J43" s="484"/>
      <c r="K43" s="484"/>
      <c r="L43" s="484"/>
      <c r="M43" s="485"/>
    </row>
    <row r="45" spans="1:16143" customHeight="1" ht="15" hidden="true">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16143" customHeight="1" ht="26.25" hidden="true">
      <c r="C46" s="427" t="s">
        <v>380</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16143" hidden="true">
      <c r="C47" s="426" t="s">
        <v>381</v>
      </c>
      <c r="D47" s="389"/>
      <c r="E47" s="440">
        <f>I25</f>
        <v>122279</v>
      </c>
      <c r="F47" s="440">
        <f>I26</f>
        <v>30203</v>
      </c>
      <c r="G47" s="440">
        <f>I27</f>
        <v>71964</v>
      </c>
      <c r="H47" s="440">
        <f>I28</f>
        <v>49003</v>
      </c>
      <c r="I47" s="440">
        <f>I29</f>
        <v>15551</v>
      </c>
      <c r="J47" s="440">
        <f>I30</f>
        <v>0</v>
      </c>
      <c r="K47" s="440">
        <f>I31</f>
        <v>0</v>
      </c>
      <c r="L47" s="440">
        <f>I32</f>
        <v>0</v>
      </c>
      <c r="M47" s="440">
        <f>I33</f>
        <v>0</v>
      </c>
      <c r="N47" s="440">
        <f>I34</f>
        <v>0</v>
      </c>
      <c r="O47" s="440">
        <f>I35</f>
        <v>0</v>
      </c>
      <c r="P47" s="440">
        <f>I36</f>
        <v>0</v>
      </c>
      <c r="Q47" s="440">
        <f>I37</f>
        <v>0</v>
      </c>
      <c r="R47" s="440">
        <f>SUM(E47:Q47)</f>
        <v>289000</v>
      </c>
    </row>
    <row r="48" spans="1:16143" hidden="true">
      <c r="C48" s="426" t="s">
        <v>382</v>
      </c>
      <c r="D48" s="389"/>
      <c r="E48" s="440">
        <f>E47</f>
        <v>122279</v>
      </c>
      <c r="F48" s="440">
        <f>E48+F47</f>
        <v>152482</v>
      </c>
      <c r="G48" s="440">
        <f>F48+G47</f>
        <v>224446</v>
      </c>
      <c r="H48" s="440">
        <f>G48+H47</f>
        <v>273449</v>
      </c>
      <c r="I48" s="440">
        <f>H48+I47</f>
        <v>289000</v>
      </c>
      <c r="J48" s="440">
        <f>I48+J47</f>
        <v>289000</v>
      </c>
      <c r="K48" s="440">
        <f>J48+K47</f>
        <v>289000</v>
      </c>
      <c r="L48" s="440">
        <f>K48+L47</f>
        <v>289000</v>
      </c>
      <c r="M48" s="440">
        <f>L48+M47</f>
        <v>289000</v>
      </c>
      <c r="N48" s="440">
        <f>M48+N47</f>
        <v>289000</v>
      </c>
      <c r="O48" s="440">
        <f>N48+O47</f>
        <v>289000</v>
      </c>
      <c r="P48" s="440">
        <f>O48+P47</f>
        <v>289000</v>
      </c>
      <c r="Q48" s="440">
        <f>P48+Q47</f>
        <v>289000</v>
      </c>
      <c r="R48" s="440">
        <f>Q48</f>
        <v>289000</v>
      </c>
    </row>
    <row r="49" spans="1:16143" hidden="true">
      <c r="C49" s="426" t="s">
        <v>383</v>
      </c>
      <c r="D49" s="389"/>
      <c r="E49" s="440">
        <f>H25</f>
        <v>122279</v>
      </c>
      <c r="F49" s="440">
        <f>H26</f>
        <v>30203</v>
      </c>
      <c r="G49" s="440">
        <f>H27</f>
        <v>71964</v>
      </c>
      <c r="H49" s="440">
        <f>H28</f>
        <v>0</v>
      </c>
      <c r="I49" s="440">
        <f>H29</f>
        <v>0</v>
      </c>
      <c r="J49" s="440">
        <f>H30</f>
        <v>0</v>
      </c>
      <c r="K49" s="440">
        <f>H31</f>
        <v>0</v>
      </c>
      <c r="L49" s="440">
        <f>H32</f>
        <v>0</v>
      </c>
      <c r="M49" s="440">
        <f>H33</f>
        <v>0</v>
      </c>
      <c r="N49" s="440">
        <f>H34</f>
        <v>0</v>
      </c>
      <c r="O49" s="440">
        <f>H35</f>
        <v>0</v>
      </c>
      <c r="P49" s="440">
        <f>H36</f>
        <v>0</v>
      </c>
      <c r="Q49" s="440">
        <f>H37</f>
        <v>0</v>
      </c>
      <c r="R49" s="440">
        <f>SUM(E49:Q49)</f>
        <v>224446</v>
      </c>
    </row>
    <row r="50" spans="1:16143" hidden="true">
      <c r="C50" s="426" t="s">
        <v>384</v>
      </c>
      <c r="D50" s="389"/>
      <c r="E50" s="440">
        <f>IF(E45&gt;LastDateReport,NA(),E49)</f>
        <v>122279</v>
      </c>
      <c r="F50" s="440">
        <f>IF(F45&gt;LastDateReport,NA(),E50+F49)</f>
        <v>152482</v>
      </c>
      <c r="G50" s="440">
        <f>IF(G45&gt;LastDateReport,NA(),F50+G49)</f>
        <v>224446</v>
      </c>
      <c r="H50" s="440" t="str">
        <f>IF(H45&gt;LastDateReport,NA(),G50+H49)</f>
        <v>0</v>
      </c>
      <c r="I50" s="440" t="str">
        <f>IF(I45&gt;LastDateReport,NA(),H50+I49)</f>
        <v>0</v>
      </c>
      <c r="J50" s="440" t="str">
        <f>IF(J45&gt;LastDateReport,NA(),I50+J49)</f>
        <v>0</v>
      </c>
      <c r="K50" s="440" t="str">
        <f>IF(K45&gt;LastDateReport,NA(),J50+K49)</f>
        <v>0</v>
      </c>
      <c r="L50" s="440" t="str">
        <f>IF(L45&gt;LastDateReport,NA(),K50+L49)</f>
        <v>0</v>
      </c>
      <c r="M50" s="440" t="str">
        <f>IF(M45&gt;LastDateReport,NA(),L50+M49)</f>
        <v>0</v>
      </c>
      <c r="N50" s="440" t="str">
        <f>IF(N45&gt;LastDateReport,NA(),M50+N49)</f>
        <v>0</v>
      </c>
      <c r="O50" s="440" t="str">
        <f>IF(O45&gt;LastDateReport,NA(),N50+O49)</f>
        <v>0</v>
      </c>
      <c r="P50" s="440" t="str">
        <f>IF(P45&gt;LastDateReport,NA(),O50+P49)</f>
        <v>0</v>
      </c>
      <c r="Q50" s="440" t="str">
        <f>IF(Q45&gt;LastDateReport,NA(),P50+Q49)</f>
        <v>0</v>
      </c>
      <c r="R50" s="440">
        <f>H38</f>
        <v>224446</v>
      </c>
    </row>
    <row r="51" spans="1:16143" customHeight="1" ht="15" hidden="true">
      <c r="C51" s="426" t="s">
        <v>385</v>
      </c>
      <c r="D51" s="389"/>
      <c r="E51" s="440">
        <f>IF(E45&gt;LastDateReport,NA(),D25)</f>
        <v>104000</v>
      </c>
      <c r="F51" s="440" t="str">
        <f>IF(F45&gt;LastDateReport,NA(),$D26+E51)</f>
        <v>0</v>
      </c>
      <c r="G51" s="440" t="str">
        <f>IF(G45&gt;LastDateReport,NA(),D27+F51)</f>
        <v>0</v>
      </c>
      <c r="H51" s="440" t="str">
        <f>IF(H45&gt;LastDateReport,NA(),D28+G51)</f>
        <v>0</v>
      </c>
      <c r="I51" s="440" t="str">
        <f>IF(I45&gt;LastDateReport,NA(),D29+H51)</f>
        <v>0</v>
      </c>
      <c r="J51" s="440" t="str">
        <f>IF(J45&gt;LastDateReport,NA(),D30+I51)</f>
        <v>0</v>
      </c>
      <c r="K51" s="440" t="str">
        <f>IF(K45&gt;LastDateReport,NA(),D31+J51)</f>
        <v>0</v>
      </c>
      <c r="L51" s="440" t="str">
        <f>IF(L45&gt;LastDateReport,NA(),D32+K51)</f>
        <v>0</v>
      </c>
      <c r="M51" s="440" t="str">
        <f>IF(M45&gt;LastDateReport,NA(),D33+L51)</f>
        <v>0</v>
      </c>
      <c r="N51" s="440" t="str">
        <f>IF(N45&gt;LastDateReport,NA(),D34+M51)</f>
        <v>0</v>
      </c>
      <c r="O51" s="440" t="str">
        <f>IF(O45&gt;LastDateReport,NA(),D35+N51)</f>
        <v>0</v>
      </c>
      <c r="P51" s="440" t="str">
        <f>IF(P45&gt;LastDateReport,NA(),D36+O51)</f>
        <v>0</v>
      </c>
      <c r="Q51" s="440" t="str">
        <f>IF(Q45&gt;LastDateReport,NA(),D37+P51)</f>
        <v>0</v>
      </c>
      <c r="R51" s="440">
        <f>D38</f>
        <v>156000</v>
      </c>
    </row>
    <row r="52" spans="1:16143" customHeight="1" ht="26.25" hidden="true">
      <c r="C52" s="427" t="s">
        <v>386</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1:16143" hidden="true">
      <c r="C53" s="426" t="s">
        <v>387</v>
      </c>
      <c r="D53" s="389"/>
      <c r="E53" s="440">
        <f>$M25</f>
        <v>74838</v>
      </c>
      <c r="F53" s="440">
        <f>$M26</f>
        <v>9910</v>
      </c>
      <c r="G53" s="440">
        <f>M$27</f>
        <v>14817</v>
      </c>
      <c r="H53" s="440">
        <f>$M28</f>
        <v>12765</v>
      </c>
      <c r="I53" s="440">
        <f>M29</f>
        <v>4927</v>
      </c>
      <c r="J53" s="440">
        <f>M30</f>
        <v>103317.5</v>
      </c>
      <c r="K53" s="440">
        <f>M31</f>
        <v>103317.5</v>
      </c>
      <c r="L53" s="440">
        <f>M32</f>
        <v>0</v>
      </c>
      <c r="M53" s="440">
        <f>M33</f>
        <v>0</v>
      </c>
      <c r="N53" s="440">
        <f>M34</f>
        <v>0</v>
      </c>
      <c r="O53" s="440">
        <f>M35</f>
        <v>0</v>
      </c>
      <c r="P53" s="440">
        <f>M36</f>
        <v>0</v>
      </c>
      <c r="Q53" s="440">
        <f>M37</f>
        <v>0</v>
      </c>
      <c r="R53" s="440">
        <f>SUM(E53:Q53)</f>
        <v>323892</v>
      </c>
    </row>
    <row r="54" spans="1:16143" hidden="true">
      <c r="C54" s="426" t="s">
        <v>388</v>
      </c>
      <c r="D54" s="389"/>
      <c r="E54" s="440">
        <f>IF(E45&gt;LastDateReport,NA(),E53)</f>
        <v>74838</v>
      </c>
      <c r="F54" s="440">
        <f>E54+F53</f>
        <v>84748</v>
      </c>
      <c r="G54" s="440">
        <f>F54+G53</f>
        <v>99565</v>
      </c>
      <c r="H54" s="440">
        <f>G54+H53</f>
        <v>112330</v>
      </c>
      <c r="I54" s="440">
        <f>H54+I53</f>
        <v>117257</v>
      </c>
      <c r="J54" s="440">
        <f>I54+J53</f>
        <v>220574.5</v>
      </c>
      <c r="K54" s="440">
        <f>J54+K53</f>
        <v>323892</v>
      </c>
      <c r="L54" s="440">
        <f>K54+L53</f>
        <v>323892</v>
      </c>
      <c r="M54" s="440">
        <f>L54+M53</f>
        <v>323892</v>
      </c>
      <c r="N54" s="440">
        <f>M54+N53</f>
        <v>323892</v>
      </c>
      <c r="O54" s="440">
        <f>N54+O53</f>
        <v>323892</v>
      </c>
      <c r="P54" s="440">
        <f>O54+P53</f>
        <v>323892</v>
      </c>
      <c r="Q54" s="440">
        <f>P54+Q53</f>
        <v>323892</v>
      </c>
      <c r="R54" s="440">
        <f>L38</f>
        <v>99565</v>
      </c>
    </row>
    <row r="55" spans="1:16143" hidden="true">
      <c r="C55" s="389" t="s">
        <v>389</v>
      </c>
      <c r="D55" s="389"/>
      <c r="E55" s="440">
        <f>L25</f>
        <v>74838</v>
      </c>
      <c r="F55" s="440">
        <f>L26</f>
        <v>9910</v>
      </c>
      <c r="G55" s="440">
        <f>L27</f>
        <v>14817</v>
      </c>
      <c r="H55" s="440">
        <f>L28</f>
        <v>0</v>
      </c>
      <c r="I55" s="440">
        <f>L29</f>
        <v>0</v>
      </c>
      <c r="J55" s="440">
        <f>L30</f>
        <v>0</v>
      </c>
      <c r="K55" s="440">
        <f>L31</f>
        <v>0</v>
      </c>
      <c r="L55" s="440">
        <f>L32</f>
        <v>0</v>
      </c>
      <c r="M55" s="440">
        <f>L33</f>
        <v>0</v>
      </c>
      <c r="N55" s="440">
        <f>L34</f>
        <v>0</v>
      </c>
      <c r="O55" s="440">
        <f>L35</f>
        <v>0</v>
      </c>
      <c r="P55" s="440">
        <f>L36</f>
        <v>0</v>
      </c>
      <c r="Q55" s="440">
        <f>L37</f>
        <v>0</v>
      </c>
      <c r="R55" s="440">
        <f>SUM(E55:Q55)</f>
        <v>99565</v>
      </c>
    </row>
    <row r="56" spans="1:16143" hidden="true">
      <c r="C56" s="389" t="s">
        <v>390</v>
      </c>
      <c r="D56" s="389"/>
      <c r="E56" s="440">
        <f>IF(E45&gt;LastDateReport,NA(),E55)</f>
        <v>74838</v>
      </c>
      <c r="F56" s="440">
        <f>IF(F45&gt;LastDateReport,NA(),E56+F55)</f>
        <v>84748</v>
      </c>
      <c r="G56" s="440">
        <f>IF(G45&gt;LastDateReport,NA(),F56+G55)</f>
        <v>99565</v>
      </c>
      <c r="H56" s="440" t="str">
        <f>IF(H45&gt;LastDateReport,NA(),G56+H55)</f>
        <v>0</v>
      </c>
      <c r="I56" s="440" t="str">
        <f>IF(I45&gt;LastDateReport,NA(),H56+I55)</f>
        <v>0</v>
      </c>
      <c r="J56" s="440" t="str">
        <f>IF(J45&gt;LastDateReport,NA(),I56+J55)</f>
        <v>0</v>
      </c>
      <c r="K56" s="440" t="str">
        <f>IF(K45&gt;LastDateReport,NA(),J56+K55)</f>
        <v>0</v>
      </c>
      <c r="L56" s="440" t="str">
        <f>IF(L45&gt;LastDateReport,NA(),K56+L55)</f>
        <v>0</v>
      </c>
      <c r="M56" s="440" t="str">
        <f>IF(M45&gt;LastDateReport,NA(),L56+M55)</f>
        <v>0</v>
      </c>
      <c r="N56" s="440" t="str">
        <f>IF(N45&gt;LastDateReport,NA(),M56+N55)</f>
        <v>0</v>
      </c>
      <c r="O56" s="440" t="str">
        <f>IF(O45&gt;LastDateReport,NA(),N56+O55)</f>
        <v>0</v>
      </c>
      <c r="P56" s="440" t="str">
        <f>IF(P45&gt;LastDateReport,NA(),O56+P55)</f>
        <v>0</v>
      </c>
      <c r="Q56" s="440" t="str">
        <f>IF(Q45&gt;LastDateReport,NA(),P56+Q55)</f>
        <v>0</v>
      </c>
      <c r="R56" s="440">
        <f>L38</f>
        <v>99565</v>
      </c>
    </row>
    <row r="57" spans="1:16143" hidden="true"/>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0" priority="1" operator="equal">
      <formula>"AMBER"</formula>
    </cfRule>
  </conditionalFormatting>
  <conditionalFormatting sqref="C1">
    <cfRule type="cellIs" dxfId="1" priority="2" operator="equal">
      <formula>"RED"</formula>
    </cfRule>
  </conditionalFormatting>
  <conditionalFormatting sqref="C1">
    <cfRule type="cellIs" dxfId="2" priority="3" operator="equal">
      <formula>"GREEN"</formula>
    </cfRule>
  </conditionalFormatting>
  <conditionalFormatting sqref="C2">
    <cfRule type="cellIs" dxfId="0" priority="4" operator="equal">
      <formula>"AMBER"</formula>
    </cfRule>
  </conditionalFormatting>
  <conditionalFormatting sqref="C2">
    <cfRule type="cellIs" dxfId="1" priority="5" operator="equal">
      <formula>"RED"</formula>
    </cfRule>
  </conditionalFormatting>
  <conditionalFormatting sqref="C2">
    <cfRule type="cellIs" dxfId="2" priority="6" operator="equal">
      <formula>"GREEN"</formula>
    </cfRule>
  </conditionalFormatting>
  <conditionalFormatting sqref="C3">
    <cfRule type="cellIs" dxfId="0" priority="7" operator="equal">
      <formula>"AMBER"</formula>
    </cfRule>
  </conditionalFormatting>
  <conditionalFormatting sqref="C3">
    <cfRule type="cellIs" dxfId="1" priority="8" operator="equal">
      <formula>"RED"</formula>
    </cfRule>
  </conditionalFormatting>
  <conditionalFormatting sqref="C3">
    <cfRule type="cellIs" dxfId="2" priority="9" operator="equal">
      <formula>"GREEN"</formula>
    </cfRule>
  </conditionalFormatting>
  <conditionalFormatting sqref="C4">
    <cfRule type="cellIs" dxfId="0" priority="10" operator="equal">
      <formula>"AMBER"</formula>
    </cfRule>
  </conditionalFormatting>
  <conditionalFormatting sqref="C4">
    <cfRule type="cellIs" dxfId="1" priority="11" operator="equal">
      <formula>"RED"</formula>
    </cfRule>
  </conditionalFormatting>
  <conditionalFormatting sqref="C4">
    <cfRule type="cellIs" dxfId="2" priority="12" operator="equal">
      <formula>"GREEN"</formula>
    </cfRule>
  </conditionalFormatting>
  <conditionalFormatting sqref="C5">
    <cfRule type="cellIs" dxfId="0" priority="13" operator="equal">
      <formula>"AMBER"</formula>
    </cfRule>
  </conditionalFormatting>
  <conditionalFormatting sqref="C5">
    <cfRule type="cellIs" dxfId="1" priority="14" operator="equal">
      <formula>"RED"</formula>
    </cfRule>
  </conditionalFormatting>
  <conditionalFormatting sqref="C5">
    <cfRule type="cellIs" dxfId="2" priority="15" operator="equal">
      <formula>"GREEN"</formula>
    </cfRule>
  </conditionalFormatting>
  <conditionalFormatting sqref="C6">
    <cfRule type="cellIs" dxfId="0" priority="16" operator="equal">
      <formula>"AMBER"</formula>
    </cfRule>
  </conditionalFormatting>
  <conditionalFormatting sqref="C6">
    <cfRule type="cellIs" dxfId="1" priority="17" operator="equal">
      <formula>"RED"</formula>
    </cfRule>
  </conditionalFormatting>
  <conditionalFormatting sqref="C6">
    <cfRule type="cellIs" dxfId="2" priority="18" operator="equal">
      <formula>"GREEN"</formula>
    </cfRule>
  </conditionalFormatting>
  <conditionalFormatting sqref="C7">
    <cfRule type="cellIs" dxfId="0" priority="19" operator="equal">
      <formula>"AMBER"</formula>
    </cfRule>
  </conditionalFormatting>
  <conditionalFormatting sqref="C7">
    <cfRule type="cellIs" dxfId="1" priority="20" operator="equal">
      <formula>"RED"</formula>
    </cfRule>
  </conditionalFormatting>
  <conditionalFormatting sqref="C7">
    <cfRule type="cellIs" dxfId="2" priority="21" operator="equal">
      <formula>"GREEN"</formula>
    </cfRule>
  </conditionalFormatting>
  <conditionalFormatting sqref="C8">
    <cfRule type="cellIs" dxfId="0" priority="22" operator="equal">
      <formula>"AMBER"</formula>
    </cfRule>
  </conditionalFormatting>
  <conditionalFormatting sqref="C8">
    <cfRule type="cellIs" dxfId="1" priority="23" operator="equal">
      <formula>"RED"</formula>
    </cfRule>
  </conditionalFormatting>
  <conditionalFormatting sqref="C8">
    <cfRule type="cellIs" dxfId="2" priority="24" operator="equal">
      <formula>"GREEN"</formula>
    </cfRule>
  </conditionalFormatting>
  <conditionalFormatting sqref="C9">
    <cfRule type="cellIs" dxfId="0" priority="25" operator="equal">
      <formula>"AMBER"</formula>
    </cfRule>
  </conditionalFormatting>
  <conditionalFormatting sqref="C9">
    <cfRule type="cellIs" dxfId="1" priority="26" operator="equal">
      <formula>"RED"</formula>
    </cfRule>
  </conditionalFormatting>
  <conditionalFormatting sqref="C9">
    <cfRule type="cellIs" dxfId="2" priority="27" operator="equal">
      <formula>"GREEN"</formula>
    </cfRule>
  </conditionalFormatting>
  <conditionalFormatting sqref="D1">
    <cfRule type="cellIs" dxfId="0" priority="28" operator="equal">
      <formula>"AMBER"</formula>
    </cfRule>
  </conditionalFormatting>
  <conditionalFormatting sqref="D1">
    <cfRule type="cellIs" dxfId="1" priority="29" operator="equal">
      <formula>"RED"</formula>
    </cfRule>
  </conditionalFormatting>
  <conditionalFormatting sqref="D1">
    <cfRule type="cellIs" dxfId="2" priority="30" operator="equal">
      <formula>"GREEN"</formula>
    </cfRule>
  </conditionalFormatting>
  <conditionalFormatting sqref="D2">
    <cfRule type="cellIs" dxfId="0" priority="31" operator="equal">
      <formula>"AMBER"</formula>
    </cfRule>
  </conditionalFormatting>
  <conditionalFormatting sqref="D2">
    <cfRule type="cellIs" dxfId="1" priority="32" operator="equal">
      <formula>"RED"</formula>
    </cfRule>
  </conditionalFormatting>
  <conditionalFormatting sqref="D2">
    <cfRule type="cellIs" dxfId="2" priority="33" operator="equal">
      <formula>"GREEN"</formula>
    </cfRule>
  </conditionalFormatting>
  <conditionalFormatting sqref="D3">
    <cfRule type="cellIs" dxfId="0" priority="34" operator="equal">
      <formula>"AMBER"</formula>
    </cfRule>
  </conditionalFormatting>
  <conditionalFormatting sqref="D3">
    <cfRule type="cellIs" dxfId="1" priority="35" operator="equal">
      <formula>"RED"</formula>
    </cfRule>
  </conditionalFormatting>
  <conditionalFormatting sqref="D3">
    <cfRule type="cellIs" dxfId="2" priority="36" operator="equal">
      <formula>"GREEN"</formula>
    </cfRule>
  </conditionalFormatting>
  <conditionalFormatting sqref="D4">
    <cfRule type="cellIs" dxfId="0" priority="37" operator="equal">
      <formula>"AMBER"</formula>
    </cfRule>
  </conditionalFormatting>
  <conditionalFormatting sqref="D4">
    <cfRule type="cellIs" dxfId="1" priority="38" operator="equal">
      <formula>"RED"</formula>
    </cfRule>
  </conditionalFormatting>
  <conditionalFormatting sqref="D4">
    <cfRule type="cellIs" dxfId="2" priority="39" operator="equal">
      <formula>"GREEN"</formula>
    </cfRule>
  </conditionalFormatting>
  <conditionalFormatting sqref="D5">
    <cfRule type="cellIs" dxfId="0" priority="40" operator="equal">
      <formula>"AMBER"</formula>
    </cfRule>
  </conditionalFormatting>
  <conditionalFormatting sqref="D5">
    <cfRule type="cellIs" dxfId="1" priority="41" operator="equal">
      <formula>"RED"</formula>
    </cfRule>
  </conditionalFormatting>
  <conditionalFormatting sqref="D5">
    <cfRule type="cellIs" dxfId="2" priority="42" operator="equal">
      <formula>"GREEN"</formula>
    </cfRule>
  </conditionalFormatting>
  <conditionalFormatting sqref="D6">
    <cfRule type="cellIs" dxfId="0" priority="43" operator="equal">
      <formula>"AMBER"</formula>
    </cfRule>
  </conditionalFormatting>
  <conditionalFormatting sqref="D6">
    <cfRule type="cellIs" dxfId="1" priority="44" operator="equal">
      <formula>"RED"</formula>
    </cfRule>
  </conditionalFormatting>
  <conditionalFormatting sqref="D6">
    <cfRule type="cellIs" dxfId="2" priority="45" operator="equal">
      <formula>"GREEN"</formula>
    </cfRule>
  </conditionalFormatting>
  <conditionalFormatting sqref="D7">
    <cfRule type="cellIs" dxfId="0" priority="46" operator="equal">
      <formula>"AMBER"</formula>
    </cfRule>
  </conditionalFormatting>
  <conditionalFormatting sqref="D7">
    <cfRule type="cellIs" dxfId="1" priority="47" operator="equal">
      <formula>"RED"</formula>
    </cfRule>
  </conditionalFormatting>
  <conditionalFormatting sqref="D7">
    <cfRule type="cellIs" dxfId="2" priority="48" operator="equal">
      <formula>"GREEN"</formula>
    </cfRule>
  </conditionalFormatting>
  <conditionalFormatting sqref="D8">
    <cfRule type="cellIs" dxfId="0" priority="49" operator="equal">
      <formula>"AMBER"</formula>
    </cfRule>
  </conditionalFormatting>
  <conditionalFormatting sqref="D8">
    <cfRule type="cellIs" dxfId="1" priority="50" operator="equal">
      <formula>"RED"</formula>
    </cfRule>
  </conditionalFormatting>
  <conditionalFormatting sqref="D8">
    <cfRule type="cellIs" dxfId="2" priority="51" operator="equal">
      <formula>"GREEN"</formula>
    </cfRule>
  </conditionalFormatting>
  <conditionalFormatting sqref="D9">
    <cfRule type="cellIs" dxfId="0" priority="52" operator="equal">
      <formula>"AMBER"</formula>
    </cfRule>
  </conditionalFormatting>
  <conditionalFormatting sqref="D9">
    <cfRule type="cellIs" dxfId="1" priority="53" operator="equal">
      <formula>"RED"</formula>
    </cfRule>
  </conditionalFormatting>
  <conditionalFormatting sqref="D9">
    <cfRule type="cellIs" dxfId="2" priority="54" operator="equal">
      <formula>"GREEN"</formula>
    </cfRule>
  </conditionalFormatting>
  <conditionalFormatting sqref="J15">
    <cfRule type="cellIs" dxfId="0" priority="55" operator="equal">
      <formula>"AMBER"</formula>
    </cfRule>
  </conditionalFormatting>
  <conditionalFormatting sqref="J15">
    <cfRule type="cellIs" dxfId="1" priority="56" operator="equal">
      <formula>"RED"</formula>
    </cfRule>
  </conditionalFormatting>
  <conditionalFormatting sqref="J15">
    <cfRule type="cellIs" dxfId="2" priority="57" operator="equal">
      <formula>"GREEN"</formula>
    </cfRule>
  </conditionalFormatting>
  <conditionalFormatting sqref="M25">
    <cfRule type="expression" dxfId="53" priority="58">
      <formula>M25&lt;&gt;Q25</formula>
    </cfRule>
  </conditionalFormatting>
  <conditionalFormatting sqref="M26">
    <cfRule type="expression" dxfId="53" priority="59">
      <formula>M25&lt;&gt;Q25</formula>
    </cfRule>
  </conditionalFormatting>
  <conditionalFormatting sqref="M27">
    <cfRule type="expression" dxfId="53" priority="60">
      <formula>M25&lt;&gt;Q25</formula>
    </cfRule>
  </conditionalFormatting>
  <conditionalFormatting sqref="M28">
    <cfRule type="expression" dxfId="53" priority="61">
      <formula>M25&lt;&gt;Q25</formula>
    </cfRule>
  </conditionalFormatting>
  <conditionalFormatting sqref="M29">
    <cfRule type="expression" dxfId="53" priority="62">
      <formula>M25&lt;&gt;Q25</formula>
    </cfRule>
  </conditionalFormatting>
  <conditionalFormatting sqref="M30">
    <cfRule type="expression" dxfId="53" priority="63">
      <formula>M25&lt;&gt;Q25</formula>
    </cfRule>
  </conditionalFormatting>
  <conditionalFormatting sqref="M31">
    <cfRule type="expression" dxfId="53" priority="64">
      <formula>M25&lt;&gt;Q25</formula>
    </cfRule>
  </conditionalFormatting>
  <conditionalFormatting sqref="M32">
    <cfRule type="expression" dxfId="53" priority="65">
      <formula>M25&lt;&gt;Q25</formula>
    </cfRule>
  </conditionalFormatting>
  <conditionalFormatting sqref="M33">
    <cfRule type="expression" dxfId="53" priority="66">
      <formula>M25&lt;&gt;Q25</formula>
    </cfRule>
  </conditionalFormatting>
  <conditionalFormatting sqref="M34">
    <cfRule type="expression" dxfId="53" priority="67">
      <formula>M25&lt;&gt;Q25</formula>
    </cfRule>
  </conditionalFormatting>
  <conditionalFormatting sqref="M35">
    <cfRule type="expression" dxfId="53" priority="68">
      <formula>M25&lt;&gt;Q25</formula>
    </cfRule>
  </conditionalFormatting>
  <conditionalFormatting sqref="M36">
    <cfRule type="expression" dxfId="53" priority="69">
      <formula>M25&lt;&gt;Q25</formula>
    </cfRule>
  </conditionalFormatting>
  <conditionalFormatting sqref="M37">
    <cfRule type="expression" dxfId="53" priority="70">
      <formula>M25&lt;&gt;Q25</formula>
    </cfRule>
  </conditionalFormatting>
  <conditionalFormatting sqref="I25">
    <cfRule type="expression" dxfId="54" priority="71">
      <formula>I25&lt;&gt;P25</formula>
    </cfRule>
  </conditionalFormatting>
  <conditionalFormatting sqref="I26">
    <cfRule type="expression" dxfId="54" priority="72">
      <formula>I25&lt;&gt;P25</formula>
    </cfRule>
  </conditionalFormatting>
  <conditionalFormatting sqref="I27">
    <cfRule type="expression" dxfId="54" priority="73">
      <formula>I25&lt;&gt;P25</formula>
    </cfRule>
  </conditionalFormatting>
  <conditionalFormatting sqref="I28">
    <cfRule type="expression" dxfId="54" priority="74">
      <formula>I25&lt;&gt;P25</formula>
    </cfRule>
  </conditionalFormatting>
  <conditionalFormatting sqref="I29">
    <cfRule type="expression" dxfId="54" priority="75">
      <formula>I25&lt;&gt;P25</formula>
    </cfRule>
  </conditionalFormatting>
  <conditionalFormatting sqref="I30">
    <cfRule type="expression" dxfId="54" priority="76">
      <formula>I25&lt;&gt;P25</formula>
    </cfRule>
  </conditionalFormatting>
  <conditionalFormatting sqref="I31">
    <cfRule type="expression" dxfId="54" priority="77">
      <formula>I25&lt;&gt;P25</formula>
    </cfRule>
  </conditionalFormatting>
  <conditionalFormatting sqref="I32">
    <cfRule type="expression" dxfId="54" priority="78">
      <formula>I25&lt;&gt;P25</formula>
    </cfRule>
  </conditionalFormatting>
  <conditionalFormatting sqref="I33">
    <cfRule type="expression" dxfId="54" priority="79">
      <formula>I25&lt;&gt;P25</formula>
    </cfRule>
  </conditionalFormatting>
  <conditionalFormatting sqref="I34">
    <cfRule type="expression" dxfId="54" priority="80">
      <formula>I25&lt;&gt;P25</formula>
    </cfRule>
  </conditionalFormatting>
  <conditionalFormatting sqref="I35">
    <cfRule type="expression" dxfId="54" priority="81">
      <formula>I25&lt;&gt;P25</formula>
    </cfRule>
  </conditionalFormatting>
  <conditionalFormatting sqref="I36">
    <cfRule type="expression" dxfId="54" priority="82">
      <formula>I25&lt;&gt;P25</formula>
    </cfRule>
  </conditionalFormatting>
  <conditionalFormatting sqref="I37">
    <cfRule type="expression" dxfId="54" priority="83">
      <formula>I25&lt;&gt;P25</formula>
    </cfRule>
  </conditionalFormatting>
  <conditionalFormatting sqref="I38">
    <cfRule type="expression" dxfId="55" priority="84">
      <formula>$I$38=$I$39</formula>
    </cfRule>
  </conditionalFormatting>
  <conditionalFormatting sqref="I20">
    <cfRule type="cellIs" dxfId="56" priority="85" operator="lessThan">
      <formula>1</formula>
    </cfRule>
  </conditionalFormatting>
  <conditionalFormatting sqref="M38">
    <cfRule type="expression" dxfId="57" priority="86">
      <formula>$M$38&gt;($J$20-1)</formula>
    </cfRule>
  </conditionalFormatting>
  <conditionalFormatting sqref="D25">
    <cfRule type="expression" dxfId="58" priority="87">
      <formula>$C25&gt;LastDateReport</formula>
    </cfRule>
  </conditionalFormatting>
  <conditionalFormatting sqref="D26">
    <cfRule type="expression" dxfId="58" priority="88">
      <formula>$C25&gt;LastDateReport</formula>
    </cfRule>
  </conditionalFormatting>
  <conditionalFormatting sqref="D27">
    <cfRule type="expression" dxfId="58" priority="89">
      <formula>$C25&gt;LastDateReport</formula>
    </cfRule>
  </conditionalFormatting>
  <conditionalFormatting sqref="D28">
    <cfRule type="expression" dxfId="58" priority="90">
      <formula>$C25&gt;LastDateReport</formula>
    </cfRule>
  </conditionalFormatting>
  <conditionalFormatting sqref="D29">
    <cfRule type="expression" dxfId="58" priority="91">
      <formula>$C25&gt;LastDateReport</formula>
    </cfRule>
  </conditionalFormatting>
  <conditionalFormatting sqref="D30">
    <cfRule type="expression" dxfId="58" priority="92">
      <formula>$C25&gt;LastDateReport</formula>
    </cfRule>
  </conditionalFormatting>
  <conditionalFormatting sqref="D31">
    <cfRule type="expression" dxfId="58" priority="93">
      <formula>$C25&gt;LastDateReport</formula>
    </cfRule>
  </conditionalFormatting>
  <conditionalFormatting sqref="D32">
    <cfRule type="expression" dxfId="58" priority="94">
      <formula>$C25&gt;LastDateReport</formula>
    </cfRule>
  </conditionalFormatting>
  <conditionalFormatting sqref="D33">
    <cfRule type="expression" dxfId="58" priority="95">
      <formula>$C25&gt;LastDateReport</formula>
    </cfRule>
  </conditionalFormatting>
  <conditionalFormatting sqref="D34">
    <cfRule type="expression" dxfId="58" priority="96">
      <formula>$C25&gt;LastDateReport</formula>
    </cfRule>
  </conditionalFormatting>
  <conditionalFormatting sqref="D35">
    <cfRule type="expression" dxfId="58" priority="97">
      <formula>$C25&gt;LastDateReport</formula>
    </cfRule>
  </conditionalFormatting>
  <conditionalFormatting sqref="D36">
    <cfRule type="expression" dxfId="58" priority="98">
      <formula>$C25&gt;LastDateReport</formula>
    </cfRule>
  </conditionalFormatting>
  <conditionalFormatting sqref="D37">
    <cfRule type="expression" dxfId="58" priority="99">
      <formula>$C25&gt;LastDateReport</formula>
    </cfRule>
  </conditionalFormatting>
  <conditionalFormatting sqref="E25">
    <cfRule type="expression" dxfId="58" priority="100">
      <formula>$C25&gt;LastDateReport</formula>
    </cfRule>
  </conditionalFormatting>
  <conditionalFormatting sqref="E26">
    <cfRule type="expression" dxfId="58" priority="101">
      <formula>$C25&gt;LastDateReport</formula>
    </cfRule>
  </conditionalFormatting>
  <conditionalFormatting sqref="E27">
    <cfRule type="expression" dxfId="58" priority="102">
      <formula>$C25&gt;LastDateReport</formula>
    </cfRule>
  </conditionalFormatting>
  <conditionalFormatting sqref="E28">
    <cfRule type="expression" dxfId="58" priority="103">
      <formula>$C25&gt;LastDateReport</formula>
    </cfRule>
  </conditionalFormatting>
  <conditionalFormatting sqref="E29">
    <cfRule type="expression" dxfId="58" priority="104">
      <formula>$C25&gt;LastDateReport</formula>
    </cfRule>
  </conditionalFormatting>
  <conditionalFormatting sqref="E30">
    <cfRule type="expression" dxfId="58" priority="105">
      <formula>$C25&gt;LastDateReport</formula>
    </cfRule>
  </conditionalFormatting>
  <conditionalFormatting sqref="E31">
    <cfRule type="expression" dxfId="58" priority="106">
      <formula>$C25&gt;LastDateReport</formula>
    </cfRule>
  </conditionalFormatting>
  <conditionalFormatting sqref="E32">
    <cfRule type="expression" dxfId="58" priority="107">
      <formula>$C25&gt;LastDateReport</formula>
    </cfRule>
  </conditionalFormatting>
  <conditionalFormatting sqref="E33">
    <cfRule type="expression" dxfId="58" priority="108">
      <formula>$C25&gt;LastDateReport</formula>
    </cfRule>
  </conditionalFormatting>
  <conditionalFormatting sqref="E34">
    <cfRule type="expression" dxfId="58" priority="109">
      <formula>$C25&gt;LastDateReport</formula>
    </cfRule>
  </conditionalFormatting>
  <conditionalFormatting sqref="E35">
    <cfRule type="expression" dxfId="58" priority="110">
      <formula>$C25&gt;LastDateReport</formula>
    </cfRule>
  </conditionalFormatting>
  <conditionalFormatting sqref="E36">
    <cfRule type="expression" dxfId="58" priority="111">
      <formula>$C25&gt;LastDateReport</formula>
    </cfRule>
  </conditionalFormatting>
  <conditionalFormatting sqref="E37">
    <cfRule type="expression" dxfId="58" priority="112">
      <formula>$C25&gt;LastDateReport</formula>
    </cfRule>
  </conditionalFormatting>
  <conditionalFormatting sqref="F25">
    <cfRule type="expression" dxfId="58" priority="113">
      <formula>$C25&gt;LastDateReport</formula>
    </cfRule>
  </conditionalFormatting>
  <conditionalFormatting sqref="F26">
    <cfRule type="expression" dxfId="58" priority="114">
      <formula>$C25&gt;LastDateReport</formula>
    </cfRule>
  </conditionalFormatting>
  <conditionalFormatting sqref="F27">
    <cfRule type="expression" dxfId="58" priority="115">
      <formula>$C25&gt;LastDateReport</formula>
    </cfRule>
  </conditionalFormatting>
  <conditionalFormatting sqref="F28">
    <cfRule type="expression" dxfId="58" priority="116">
      <formula>$C25&gt;LastDateReport</formula>
    </cfRule>
  </conditionalFormatting>
  <conditionalFormatting sqref="F29">
    <cfRule type="expression" dxfId="58" priority="117">
      <formula>$C25&gt;LastDateReport</formula>
    </cfRule>
  </conditionalFormatting>
  <conditionalFormatting sqref="F30">
    <cfRule type="expression" dxfId="58" priority="118">
      <formula>$C25&gt;LastDateReport</formula>
    </cfRule>
  </conditionalFormatting>
  <conditionalFormatting sqref="F31">
    <cfRule type="expression" dxfId="58" priority="119">
      <formula>$C25&gt;LastDateReport</formula>
    </cfRule>
  </conditionalFormatting>
  <conditionalFormatting sqref="F32">
    <cfRule type="expression" dxfId="58" priority="120">
      <formula>$C25&gt;LastDateReport</formula>
    </cfRule>
  </conditionalFormatting>
  <conditionalFormatting sqref="F33">
    <cfRule type="expression" dxfId="58" priority="121">
      <formula>$C25&gt;LastDateReport</formula>
    </cfRule>
  </conditionalFormatting>
  <conditionalFormatting sqref="F34">
    <cfRule type="expression" dxfId="58" priority="122">
      <formula>$C25&gt;LastDateReport</formula>
    </cfRule>
  </conditionalFormatting>
  <conditionalFormatting sqref="F35">
    <cfRule type="expression" dxfId="58" priority="123">
      <formula>$C25&gt;LastDateReport</formula>
    </cfRule>
  </conditionalFormatting>
  <conditionalFormatting sqref="F36">
    <cfRule type="expression" dxfId="58" priority="124">
      <formula>$C25&gt;LastDateReport</formula>
    </cfRule>
  </conditionalFormatting>
  <conditionalFormatting sqref="F37">
    <cfRule type="expression" dxfId="58" priority="125">
      <formula>$C25&gt;LastDateReport</formula>
    </cfRule>
  </conditionalFormatting>
  <conditionalFormatting sqref="G25">
    <cfRule type="expression" dxfId="58" priority="126">
      <formula>$C25&gt;LastDateReport</formula>
    </cfRule>
  </conditionalFormatting>
  <conditionalFormatting sqref="G26">
    <cfRule type="expression" dxfId="58" priority="127">
      <formula>$C25&gt;LastDateReport</formula>
    </cfRule>
  </conditionalFormatting>
  <conditionalFormatting sqref="G27">
    <cfRule type="expression" dxfId="58" priority="128">
      <formula>$C25&gt;LastDateReport</formula>
    </cfRule>
  </conditionalFormatting>
  <conditionalFormatting sqref="G28">
    <cfRule type="expression" dxfId="58" priority="129">
      <formula>$C25&gt;LastDateReport</formula>
    </cfRule>
  </conditionalFormatting>
  <conditionalFormatting sqref="G29">
    <cfRule type="expression" dxfId="58" priority="130">
      <formula>$C25&gt;LastDateReport</formula>
    </cfRule>
  </conditionalFormatting>
  <conditionalFormatting sqref="G30">
    <cfRule type="expression" dxfId="58" priority="131">
      <formula>$C25&gt;LastDateReport</formula>
    </cfRule>
  </conditionalFormatting>
  <conditionalFormatting sqref="G31">
    <cfRule type="expression" dxfId="58" priority="132">
      <formula>$C25&gt;LastDateReport</formula>
    </cfRule>
  </conditionalFormatting>
  <conditionalFormatting sqref="G32">
    <cfRule type="expression" dxfId="58" priority="133">
      <formula>$C25&gt;LastDateReport</formula>
    </cfRule>
  </conditionalFormatting>
  <conditionalFormatting sqref="G33">
    <cfRule type="expression" dxfId="58" priority="134">
      <formula>$C25&gt;LastDateReport</formula>
    </cfRule>
  </conditionalFormatting>
  <conditionalFormatting sqref="G34">
    <cfRule type="expression" dxfId="58" priority="135">
      <formula>$C25&gt;LastDateReport</formula>
    </cfRule>
  </conditionalFormatting>
  <conditionalFormatting sqref="G35">
    <cfRule type="expression" dxfId="58" priority="136">
      <formula>$C25&gt;LastDateReport</formula>
    </cfRule>
  </conditionalFormatting>
  <conditionalFormatting sqref="G36">
    <cfRule type="expression" dxfId="58" priority="137">
      <formula>$C25&gt;LastDateReport</formula>
    </cfRule>
  </conditionalFormatting>
  <conditionalFormatting sqref="G37">
    <cfRule type="expression" dxfId="58" priority="138">
      <formula>$C25&gt;LastDateReport</formula>
    </cfRule>
  </conditionalFormatting>
  <conditionalFormatting sqref="J25">
    <cfRule type="expression" dxfId="58" priority="139">
      <formula>$C25&gt;LastDateReport</formula>
    </cfRule>
  </conditionalFormatting>
  <conditionalFormatting sqref="J26">
    <cfRule type="expression" dxfId="58" priority="140">
      <formula>$C25&gt;LastDateReport</formula>
    </cfRule>
  </conditionalFormatting>
  <conditionalFormatting sqref="J27">
    <cfRule type="expression" dxfId="58" priority="141">
      <formula>$C25&gt;LastDateReport</formula>
    </cfRule>
  </conditionalFormatting>
  <conditionalFormatting sqref="J28">
    <cfRule type="expression" dxfId="58" priority="142">
      <formula>$C25&gt;LastDateReport</formula>
    </cfRule>
  </conditionalFormatting>
  <conditionalFormatting sqref="J29">
    <cfRule type="expression" dxfId="58" priority="143">
      <formula>$C25&gt;LastDateReport</formula>
    </cfRule>
  </conditionalFormatting>
  <conditionalFormatting sqref="J30">
    <cfRule type="expression" dxfId="58" priority="144">
      <formula>$C25&gt;LastDateReport</formula>
    </cfRule>
  </conditionalFormatting>
  <conditionalFormatting sqref="J31">
    <cfRule type="expression" dxfId="58" priority="145">
      <formula>$C25&gt;LastDateReport</formula>
    </cfRule>
  </conditionalFormatting>
  <conditionalFormatting sqref="J32">
    <cfRule type="expression" dxfId="58" priority="146">
      <formula>$C25&gt;LastDateReport</formula>
    </cfRule>
  </conditionalFormatting>
  <conditionalFormatting sqref="J33">
    <cfRule type="expression" dxfId="58" priority="147">
      <formula>$C25&gt;LastDateReport</formula>
    </cfRule>
  </conditionalFormatting>
  <conditionalFormatting sqref="J34">
    <cfRule type="expression" dxfId="58" priority="148">
      <formula>$C25&gt;LastDateReport</formula>
    </cfRule>
  </conditionalFormatting>
  <conditionalFormatting sqref="J35">
    <cfRule type="expression" dxfId="58" priority="149">
      <formula>$C25&gt;LastDateReport</formula>
    </cfRule>
  </conditionalFormatting>
  <conditionalFormatting sqref="J36">
    <cfRule type="expression" dxfId="58" priority="150">
      <formula>$C25&gt;LastDateReport</formula>
    </cfRule>
  </conditionalFormatting>
  <conditionalFormatting sqref="J37">
    <cfRule type="expression" dxfId="58" priority="151">
      <formula>$C25&gt;LastDateReport</formula>
    </cfRule>
  </conditionalFormatting>
  <conditionalFormatting sqref="K25">
    <cfRule type="expression" dxfId="58" priority="152">
      <formula>$C25&gt;LastDateReport</formula>
    </cfRule>
  </conditionalFormatting>
  <conditionalFormatting sqref="K26">
    <cfRule type="expression" dxfId="58" priority="153">
      <formula>$C25&gt;LastDateReport</formula>
    </cfRule>
  </conditionalFormatting>
  <conditionalFormatting sqref="K27">
    <cfRule type="expression" dxfId="58" priority="154">
      <formula>$C25&gt;LastDateReport</formula>
    </cfRule>
  </conditionalFormatting>
  <conditionalFormatting sqref="K28">
    <cfRule type="expression" dxfId="58" priority="155">
      <formula>$C25&gt;LastDateReport</formula>
    </cfRule>
  </conditionalFormatting>
  <conditionalFormatting sqref="K29">
    <cfRule type="expression" dxfId="58" priority="156">
      <formula>$C25&gt;LastDateReport</formula>
    </cfRule>
  </conditionalFormatting>
  <conditionalFormatting sqref="K30">
    <cfRule type="expression" dxfId="58" priority="157">
      <formula>$C25&gt;LastDateReport</formula>
    </cfRule>
  </conditionalFormatting>
  <conditionalFormatting sqref="K31">
    <cfRule type="expression" dxfId="58" priority="158">
      <formula>$C25&gt;LastDateReport</formula>
    </cfRule>
  </conditionalFormatting>
  <conditionalFormatting sqref="K32">
    <cfRule type="expression" dxfId="58" priority="159">
      <formula>$C25&gt;LastDateReport</formula>
    </cfRule>
  </conditionalFormatting>
  <conditionalFormatting sqref="K33">
    <cfRule type="expression" dxfId="58" priority="160">
      <formula>$C25&gt;LastDateReport</formula>
    </cfRule>
  </conditionalFormatting>
  <conditionalFormatting sqref="K34">
    <cfRule type="expression" dxfId="58" priority="161">
      <formula>$C25&gt;LastDateReport</formula>
    </cfRule>
  </conditionalFormatting>
  <conditionalFormatting sqref="K35">
    <cfRule type="expression" dxfId="58" priority="162">
      <formula>$C25&gt;LastDateReport</formula>
    </cfRule>
  </conditionalFormatting>
  <conditionalFormatting sqref="K36">
    <cfRule type="expression" dxfId="58" priority="163">
      <formula>$C25&gt;LastDateReport</formula>
    </cfRule>
  </conditionalFormatting>
  <conditionalFormatting sqref="K37">
    <cfRule type="expression" dxfId="58" priority="164">
      <formula>$C25&gt;LastDateReport</formula>
    </cfRule>
  </conditionalFormatting>
  <dataValidations count="79">
    <dataValidation type="decimal" allowBlank="1" showDropDown="0" showInputMessage="0"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7">
      <formula1>0</formula1>
      <formula2>TOTALEIF</formula2>
    </dataValidation>
    <dataValidation allowBlank="1" showDropDown="0"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hyperlink ref="B2" location="'2.Milestones'!MILESTONESTART"/>
    <hyperlink ref="B3" location="'2.Milestones'!ISSUESTART"/>
    <hyperlink ref="B4" location="'4.Risks'!RISKSTART"/>
    <hyperlink ref="B5" location="'5.Changes'!CHANGESTART"/>
    <hyperlink ref="B6" location="'6.Dependencies'!DEPENDENCYSTART"/>
    <hyperlink ref="B7" location="'7.Measures'!MEASURESTART"/>
    <hyperlink ref="B8" location="'8.Communications'!COMMUNICATIONSTART"/>
    <hyperlink ref="B9" location="'9.Finance'!FINANCESTART"/>
  </hyperlinks>
  <printOptions gridLines="false" gridLinesSet="true"/>
  <pageMargins left="0.2362204724409449" right="0.2362204724409449" top="0.7480314960629921" bottom="0.7480314960629921" header="0.3149606299212598" footer="0.3149606299212598"/>
  <pageSetup paperSize="9" orientation="landscape" scale="70" fitToHeight="1" fitToWidth="1"/>
  <headerFooter differentOddEven="false" differentFirst="false" scaleWithDoc="true" alignWithMargins="true">
    <oddHeader>&amp;F</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8"/>
  <sheetViews>
    <sheetView tabSelected="0" workbookViewId="0" showGridLines="false" showRowColHeaders="1">
      <selection activeCell="J15" sqref="J15"/>
    </sheetView>
  </sheetViews>
  <sheetFormatPr defaultRowHeight="14.4" defaultColWidth="11.42578125" outlineLevelRow="0" outlineLevelCol="0"/>
  <cols>
    <col min="1" max="1" width="14" customWidth="true" style="4"/>
    <col min="2" max="2" width="6.42578125" customWidth="true" style="0"/>
    <col min="3" max="3" width="6.42578125" customWidth="true" style="5"/>
    <col min="4" max="4" width="24" customWidth="true" style="0"/>
    <col min="5" max="5" width="33.85546875" customWidth="true" style="0"/>
    <col min="7" max="7" width="11.42578125" style="4"/>
    <col min="8" max="8" width="17.85546875" customWidth="true" style="0"/>
    <col min="9" max="9" width="11.42578125" style="4"/>
    <col min="10" max="10" width="9.85546875" customWidth="true" style="0"/>
    <col min="11" max="11" width="6.140625" customWidth="true" style="0"/>
    <col min="12" max="12" width="1.140625" customWidth="true" style="5"/>
    <col min="13" max="13" width="55.140625" customWidth="true" style="5"/>
    <col min="14" max="14" width="16.28515625" customWidth="true" style="5"/>
    <col min="15" max="15" width="13" customWidth="true" style="10"/>
    <col min="16" max="16" width="10.85546875" customWidth="true" style="0"/>
    <col min="17" max="17" width="25.140625" customWidth="true" style="0"/>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RED</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customHeight="1" ht="15.95" s="5" customFormat="1">
      <c r="A11" s="72"/>
      <c r="B11" s="130" t="str">
        <f>ProjNo</f>
        <v>RT029</v>
      </c>
      <c r="C11" s="131"/>
      <c r="D11" s="131" t="str">
        <f>ProjName</f>
        <v>Cloud Based Bioinformatics Tools</v>
      </c>
      <c r="O11" s="10"/>
    </row>
    <row r="12" spans="1:18" customHeight="1" ht="15.95" s="5" customFormat="1">
      <c r="A12" s="72"/>
      <c r="B12" s="128" t="s">
        <v>42</v>
      </c>
      <c r="C12" s="126"/>
      <c r="D12" s="133">
        <f>ReportFrom</f>
        <v>41365</v>
      </c>
      <c r="E12" s="125"/>
      <c r="O12" s="10"/>
    </row>
    <row r="13" spans="1:18" customHeight="1" ht="15.95" s="5" customFormat="1">
      <c r="A13" s="72"/>
      <c r="B13" s="129" t="s">
        <v>43</v>
      </c>
      <c r="C13" s="197"/>
      <c r="D13" s="134">
        <f>LastDateReport</f>
        <v>41455</v>
      </c>
      <c r="E13" s="125"/>
      <c r="O13" s="10"/>
    </row>
    <row r="14" spans="1:18" customHeight="1" ht="15.95" s="5" customFormat="1">
      <c r="A14" s="72"/>
      <c r="B14" s="126"/>
      <c r="C14" s="126"/>
      <c r="D14" s="127"/>
      <c r="E14" s="125"/>
      <c r="O14" s="10"/>
    </row>
    <row r="15" spans="1:18" customHeight="1" ht="18.95">
      <c r="A15" s="65"/>
      <c r="B15" s="12" t="s">
        <v>44</v>
      </c>
      <c r="C15" s="12"/>
      <c r="D15" s="12"/>
      <c r="E15" s="12"/>
      <c r="F15" s="12"/>
      <c r="G15" s="12"/>
      <c r="H15" s="12" t="s">
        <v>45</v>
      </c>
      <c r="I15" s="12"/>
      <c r="J15" s="12" t="str">
        <f>MILESTONELIGHT</f>
        <v>RED</v>
      </c>
      <c r="K15" s="12"/>
      <c r="L15" s="12"/>
      <c r="M15" s="12"/>
      <c r="N15" s="12"/>
      <c r="O15" s="12"/>
      <c r="P15" s="4"/>
      <c r="Q15" s="4"/>
      <c r="R15" s="4"/>
    </row>
    <row r="16" spans="1:18" customHeight="1" ht="15.95">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customHeight="1" ht="56.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customHeight="1" ht="24.75">
      <c r="A19" s="65"/>
      <c r="B19" s="322">
        <v>1</v>
      </c>
      <c r="C19" s="322">
        <v>1</v>
      </c>
      <c r="D19" s="323" t="s">
        <v>60</v>
      </c>
      <c r="E19" s="323" t="s">
        <v>61</v>
      </c>
      <c r="F19" s="191">
        <v>41011</v>
      </c>
      <c r="G19" s="123">
        <v>100</v>
      </c>
      <c r="H19" s="353"/>
      <c r="I19" s="228" t="str">
        <f>IF(ISERROR(IF(H19&lt;1,"",H19-F19)),"",IF(H19&lt;1,"",H19-F19))</f>
        <v/>
      </c>
      <c r="J19" s="192"/>
      <c r="K19" s="193"/>
      <c r="L19" s="194"/>
      <c r="M19" s="315" t="s">
        <v>62</v>
      </c>
      <c r="N19" s="162" t="str">
        <f>IF(O19="NOT COMPLETE","COMMENT REQUIRED","")</f>
        <v>COMMENT REQUIRED</v>
      </c>
      <c r="O19" s="225" t="str">
        <f>IF(F19&lt;LastDateReport+1,IF(H19="","NOT COMPLETE","COMPLETE"),"Not Due")</f>
        <v>NOT COMPLETE</v>
      </c>
      <c r="P19" s="31" t="str">
        <f>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IF(ISERROR(IF(H20&lt;1,"",H20-F20)),"",IF(H20&lt;1,"",H20-F20))</f>
        <v/>
      </c>
      <c r="J20" s="193" t="s">
        <v>65</v>
      </c>
      <c r="K20" s="193"/>
      <c r="L20" s="194"/>
      <c r="M20" s="315" t="s">
        <v>62</v>
      </c>
      <c r="N20" s="162" t="str">
        <f>IF(O20="NOT COMPLETE","COMMENT REQUIRED","")</f>
        <v>COMMENT REQUIRED</v>
      </c>
      <c r="O20" s="225" t="str">
        <f>IF(F20&lt;LastDateReport+1,IF(H20="","NOT COMPLETE","COMPLETE"),"Not Due")</f>
        <v>NOT COMPLETE</v>
      </c>
      <c r="P20" s="31" t="str">
        <f>IF(O20="NOT COMPLETE",IF(LastDateReport-F20&lt;28,IF(LastDateReport-F20&gt;7,"AMBER","GREEN"),"RED"),"")</f>
        <v>RED</v>
      </c>
      <c r="Q20" s="4"/>
      <c r="R20" s="4"/>
    </row>
    <row r="21" spans="1:18" customHeight="1" ht="42">
      <c r="B21" s="322">
        <v>3</v>
      </c>
      <c r="C21" s="322">
        <v>3</v>
      </c>
      <c r="D21" s="323" t="s">
        <v>66</v>
      </c>
      <c r="E21" s="323" t="s">
        <v>67</v>
      </c>
      <c r="F21" s="191">
        <v>41044</v>
      </c>
      <c r="G21" s="123">
        <v>100</v>
      </c>
      <c r="H21" s="353"/>
      <c r="I21" s="228" t="str">
        <f>IF(ISERROR(IF(H21&lt;1,"",H21-F21)),"",IF(H21&lt;1,"",H21-F21))</f>
        <v/>
      </c>
      <c r="J21" s="193"/>
      <c r="K21" s="193"/>
      <c r="L21" s="194"/>
      <c r="M21" s="315" t="s">
        <v>62</v>
      </c>
      <c r="N21" s="162" t="str">
        <f>IF(O21="NOT COMPLETE","COMMENT REQUIRED","")</f>
        <v>COMMENT REQUIRED</v>
      </c>
      <c r="O21" s="225" t="str">
        <f>IF(F21&lt;LastDateReport+1,IF(H21="","NOT COMPLETE","COMPLETE"),"Not Due")</f>
        <v>NOT COMPLETE</v>
      </c>
      <c r="P21" s="31" t="str">
        <f>IF(O21="NOT COMPLETE",IF(LastDateReport-F21&lt;28,IF(LastDateReport-F21&gt;7,"AMBER","GREEN"),"RED"),"")</f>
        <v>RED</v>
      </c>
      <c r="Q21" s="4"/>
      <c r="R21" s="4"/>
    </row>
    <row r="22" spans="1:18" customHeight="1" ht="27.95">
      <c r="B22" s="322">
        <v>4</v>
      </c>
      <c r="C22" s="322">
        <v>4</v>
      </c>
      <c r="D22" s="323" t="s">
        <v>68</v>
      </c>
      <c r="E22" s="323" t="s">
        <v>69</v>
      </c>
      <c r="F22" s="191">
        <v>41091</v>
      </c>
      <c r="G22" s="123">
        <v>100</v>
      </c>
      <c r="H22" s="353"/>
      <c r="I22" s="228" t="str">
        <f>IF(ISERROR(IF(H22&lt;1,"",H22-F22)),"",IF(H22&lt;1,"",H22-F22))</f>
        <v/>
      </c>
      <c r="J22" s="193"/>
      <c r="K22" s="193"/>
      <c r="L22" s="194"/>
      <c r="M22" s="315" t="s">
        <v>62</v>
      </c>
      <c r="N22" s="162" t="str">
        <f>IF(O22="NOT COMPLETE","COMMENT REQUIRED","")</f>
        <v>COMMENT REQUIRED</v>
      </c>
      <c r="O22" s="225" t="str">
        <f>IF(F22&lt;LastDateReport+1,IF(H22="","NOT COMPLETE","COMPLETE"),"Not Due")</f>
        <v>NOT COMPLETE</v>
      </c>
      <c r="P22" s="31" t="str">
        <f>IF(O22="NOT COMPLETE",IF(LastDateReport-F22&lt;28,IF(LastDateReport-F22&gt;7,"AMBER","GREEN"),"RED"),"")</f>
        <v>RED</v>
      </c>
      <c r="Q22" s="4"/>
      <c r="R22" s="4"/>
    </row>
    <row r="23" spans="1:18" customHeight="1" ht="42">
      <c r="B23" s="322">
        <v>5</v>
      </c>
      <c r="C23" s="322">
        <v>5</v>
      </c>
      <c r="D23" s="323" t="s">
        <v>70</v>
      </c>
      <c r="E23" s="323" t="s">
        <v>71</v>
      </c>
      <c r="F23" s="191">
        <v>41074</v>
      </c>
      <c r="G23" s="123">
        <v>100</v>
      </c>
      <c r="H23" s="353"/>
      <c r="I23" s="228" t="str">
        <f>IF(ISERROR(IF(H23&lt;1,"",H23-F23)),"",IF(H23&lt;1,"",H23-F23))</f>
        <v/>
      </c>
      <c r="J23" s="195"/>
      <c r="K23" s="193" t="s">
        <v>65</v>
      </c>
      <c r="L23" s="194"/>
      <c r="M23" s="315" t="s">
        <v>72</v>
      </c>
      <c r="N23" s="162" t="str">
        <f>IF(O23="NOT COMPLETE","COMMENT REQUIRED","")</f>
        <v>COMMENT REQUIRED</v>
      </c>
      <c r="O23" s="225" t="str">
        <f>IF(F23&lt;LastDateReport+1,IF(H23="","NOT COMPLETE","COMPLETE"),"Not Due")</f>
        <v>NOT COMPLETE</v>
      </c>
      <c r="P23" s="31" t="str">
        <f>IF(O23="NOT COMPLETE",IF(LastDateReport-F23&lt;28,IF(LastDateReport-F23&gt;7,"AMBER","GREEN"),"RED"),"")</f>
        <v>RED</v>
      </c>
      <c r="Q23" s="4"/>
      <c r="R23" s="4"/>
    </row>
    <row r="24" spans="1:18">
      <c r="B24" s="322">
        <v>6</v>
      </c>
      <c r="C24" s="322">
        <v>6</v>
      </c>
      <c r="D24" s="323" t="s">
        <v>73</v>
      </c>
      <c r="E24" s="323" t="s">
        <v>74</v>
      </c>
      <c r="F24" s="191">
        <v>41089</v>
      </c>
      <c r="G24" s="123">
        <v>100</v>
      </c>
      <c r="H24" s="353"/>
      <c r="I24" s="228" t="str">
        <f>IF(ISERROR(IF(H24&lt;1,"",H24-F24)),"",IF(H24&lt;1,"",H24-F24))</f>
        <v/>
      </c>
      <c r="J24" s="195" t="s">
        <v>65</v>
      </c>
      <c r="K24" s="193"/>
      <c r="L24" s="194"/>
      <c r="M24" s="315" t="s">
        <v>75</v>
      </c>
      <c r="N24" s="162" t="str">
        <f>IF(O24="NOT COMPLETE","COMMENT REQUIRED","")</f>
        <v>COMMENT REQUIRED</v>
      </c>
      <c r="O24" s="225" t="str">
        <f>IF(F24&lt;LastDateReport+1,IF(H24="","NOT COMPLETE","COMPLETE"),"Not Due")</f>
        <v>NOT COMPLETE</v>
      </c>
      <c r="P24" s="31" t="str">
        <f>IF(O24="NOT COMPLETE",IF(LastDateReport-F24&lt;28,IF(LastDateReport-F24&gt;7,"AMBER","GREEN"),"RED"),"")</f>
        <v>RED</v>
      </c>
      <c r="Q24" s="4"/>
      <c r="R24" s="4"/>
    </row>
    <row r="25" spans="1:18" customHeight="1" ht="42" s="5" customFormat="1">
      <c r="B25" s="322">
        <v>7</v>
      </c>
      <c r="C25" s="322">
        <v>7</v>
      </c>
      <c r="D25" s="323" t="s">
        <v>76</v>
      </c>
      <c r="E25" s="323" t="s">
        <v>77</v>
      </c>
      <c r="F25" s="191">
        <v>41136</v>
      </c>
      <c r="G25" s="123">
        <v>100</v>
      </c>
      <c r="H25" s="353"/>
      <c r="I25" s="228" t="str">
        <f>IF(ISERROR(IF(H25&lt;1,"",H25-F25)),"",IF(H25&lt;1,"",H25-F25))</f>
        <v/>
      </c>
      <c r="J25" s="195"/>
      <c r="K25" s="193" t="s">
        <v>65</v>
      </c>
      <c r="L25" s="194"/>
      <c r="M25" s="315" t="s">
        <v>78</v>
      </c>
      <c r="N25" s="162" t="str">
        <f>IF(O25="NOT COMPLETE","COMMENT REQUIRED","")</f>
        <v>COMMENT REQUIRED</v>
      </c>
      <c r="O25" s="225" t="str">
        <f>IF(F25&lt;LastDateReport+1,IF(H25="","NOT COMPLETE","COMPLETE"),"Not Due")</f>
        <v>NOT COMPLETE</v>
      </c>
      <c r="P25" s="31" t="str">
        <f>IF(O25="NOT COMPLETE",IF(LastDateReport-F25&lt;28,IF(LastDateReport-F25&gt;7,"AMBER","GREEN"),"RED"),"")</f>
        <v>RED</v>
      </c>
    </row>
    <row r="26" spans="1:18" customHeight="1" ht="42" s="5" customFormat="1">
      <c r="B26" s="322">
        <v>8</v>
      </c>
      <c r="C26" s="322">
        <v>8</v>
      </c>
      <c r="D26" s="323" t="s">
        <v>79</v>
      </c>
      <c r="E26" s="323" t="s">
        <v>80</v>
      </c>
      <c r="F26" s="191">
        <v>41136</v>
      </c>
      <c r="G26" s="123">
        <v>100</v>
      </c>
      <c r="H26" s="353">
        <v>41347</v>
      </c>
      <c r="I26" s="228">
        <f>IF(ISERROR(IF(H26&lt;1,"",H26-F26)),"",IF(H26&lt;1,"",H26-F26))</f>
        <v>211</v>
      </c>
      <c r="J26" s="195"/>
      <c r="K26" s="193" t="s">
        <v>65</v>
      </c>
      <c r="L26" s="194"/>
      <c r="M26" s="315" t="s">
        <v>81</v>
      </c>
      <c r="N26" s="162" t="str">
        <f>IF(O26="NOT COMPLETE","COMMENT REQUIRED","")</f>
        <v/>
      </c>
      <c r="O26" s="225" t="str">
        <f>IF(F26&lt;LastDateReport+1,IF(H26="","NOT COMPLETE","COMPLETE"),"Not Due")</f>
        <v>COMPLETE</v>
      </c>
      <c r="P26" s="31" t="str">
        <f>IF(O26="NOT COMPLETE",IF(LastDateReport-F26&lt;28,IF(LastDateReport-F26&gt;7,"AMBER","GREEN"),"RED"),"")</f>
        <v/>
      </c>
    </row>
    <row r="27" spans="1:18" customHeight="1" ht="27.95" s="5" customFormat="1">
      <c r="B27" s="322">
        <v>9</v>
      </c>
      <c r="C27" s="322">
        <v>9</v>
      </c>
      <c r="D27" s="323" t="s">
        <v>82</v>
      </c>
      <c r="E27" s="323" t="s">
        <v>83</v>
      </c>
      <c r="F27" s="191">
        <v>41152</v>
      </c>
      <c r="G27" s="123">
        <v>100</v>
      </c>
      <c r="H27" s="353">
        <v>41347</v>
      </c>
      <c r="I27" s="228">
        <f>IF(ISERROR(IF(H27&lt;1,"",H27-F27)),"",IF(H27&lt;1,"",H27-F27))</f>
        <v>195</v>
      </c>
      <c r="J27" s="195" t="s">
        <v>65</v>
      </c>
      <c r="K27" s="193"/>
      <c r="L27" s="194"/>
      <c r="M27" s="315" t="s">
        <v>84</v>
      </c>
      <c r="N27" s="162" t="str">
        <f>IF(O27="NOT COMPLETE","COMMENT REQUIRED","")</f>
        <v/>
      </c>
      <c r="O27" s="225" t="str">
        <f>IF(F27&lt;LastDateReport+1,IF(H27="","NOT COMPLETE","COMPLETE"),"Not Due")</f>
        <v>COMPLETE</v>
      </c>
      <c r="P27" s="31" t="str">
        <f>IF(O27="NOT COMPLETE",IF(LastDateReport-F27&lt;28,IF(LastDateReport-F27&gt;7,"AMBER","GREEN"),"RED"),"")</f>
        <v/>
      </c>
    </row>
    <row r="28" spans="1:18" customHeight="1" ht="42" s="5" customFormat="1">
      <c r="B28" s="322">
        <v>10</v>
      </c>
      <c r="C28" s="322">
        <v>10</v>
      </c>
      <c r="D28" s="323" t="s">
        <v>85</v>
      </c>
      <c r="E28" s="323" t="s">
        <v>86</v>
      </c>
      <c r="F28" s="191">
        <v>41182</v>
      </c>
      <c r="G28" s="123">
        <v>100</v>
      </c>
      <c r="H28" s="353">
        <v>41414</v>
      </c>
      <c r="I28" s="228">
        <f>IF(ISERROR(IF(H28&lt;1,"",H28-F28)),"",IF(H28&lt;1,"",H28-F28))</f>
        <v>232</v>
      </c>
      <c r="J28" s="195"/>
      <c r="K28" s="193" t="s">
        <v>65</v>
      </c>
      <c r="L28" s="194"/>
      <c r="M28" s="315" t="s">
        <v>87</v>
      </c>
      <c r="N28" s="162" t="str">
        <f>IF(O28="NOT COMPLETE","COMMENT REQUIRED","")</f>
        <v/>
      </c>
      <c r="O28" s="225" t="str">
        <f>IF(F28&lt;LastDateReport+1,IF(H28="","NOT COMPLETE","COMPLETE"),"Not Due")</f>
        <v>COMPLETE</v>
      </c>
      <c r="P28" s="31" t="str">
        <f>IF(O28="NOT COMPLETE",IF(LastDateReport-F28&lt;28,IF(LastDateReport-F28&gt;7,"AMBER","GREEN"),"RED"),"")</f>
        <v/>
      </c>
    </row>
    <row r="29" spans="1:18" customHeight="1" ht="42" s="5" customFormat="1">
      <c r="B29" s="322">
        <v>11</v>
      </c>
      <c r="C29" s="322">
        <v>11</v>
      </c>
      <c r="D29" s="323" t="s">
        <v>88</v>
      </c>
      <c r="E29" s="323" t="s">
        <v>89</v>
      </c>
      <c r="F29" s="191">
        <v>41197</v>
      </c>
      <c r="G29" s="123">
        <v>75</v>
      </c>
      <c r="H29" s="353" t="str">
        <f>IF(G29=100,"Enter date of completion","")</f>
        <v/>
      </c>
      <c r="I29" s="228" t="str">
        <f>IF(ISERROR(IF(H29&lt;1,"",H29-F29)),"",IF(H29&lt;1,"",H29-F29))</f>
        <v/>
      </c>
      <c r="J29" s="195"/>
      <c r="K29" s="193" t="s">
        <v>65</v>
      </c>
      <c r="L29" s="194"/>
      <c r="M29" s="315" t="s">
        <v>90</v>
      </c>
      <c r="N29" s="162" t="str">
        <f>IF(O29="NOT COMPLETE","COMMENT REQUIRED","")</f>
        <v>COMMENT REQUIRED</v>
      </c>
      <c r="O29" s="225" t="str">
        <f>IF(F29&lt;LastDateReport+1,IF(H29="","NOT COMPLETE","COMPLETE"),"Not Due")</f>
        <v>NOT COMPLETE</v>
      </c>
      <c r="P29" s="31" t="str">
        <f>IF(O29="NOT COMPLETE",IF(LastDateReport-F29&lt;28,IF(LastDateReport-F29&gt;7,"AMBER","GREEN"),"RED"),"")</f>
        <v>RED</v>
      </c>
    </row>
    <row r="30" spans="1:18" customHeight="1" ht="25.5" s="5" customFormat="1">
      <c r="B30" s="322">
        <v>12</v>
      </c>
      <c r="C30" s="322">
        <v>12</v>
      </c>
      <c r="D30" s="323" t="s">
        <v>91</v>
      </c>
      <c r="E30" s="323" t="s">
        <v>92</v>
      </c>
      <c r="F30" s="191">
        <v>41243</v>
      </c>
      <c r="G30" s="123">
        <v>75</v>
      </c>
      <c r="H30" s="353" t="str">
        <f>IF(G30=100,"Enter date of completion","")</f>
        <v/>
      </c>
      <c r="I30" s="228" t="str">
        <f>IF(ISERROR(IF(H30&lt;1,"",H30-F30)),"",IF(H30&lt;1,"",H30-F30))</f>
        <v/>
      </c>
      <c r="J30" s="195" t="s">
        <v>65</v>
      </c>
      <c r="K30" s="193"/>
      <c r="L30" s="194"/>
      <c r="M30" s="315" t="s">
        <v>93</v>
      </c>
      <c r="N30" s="162" t="str">
        <f>IF(O30="NOT COMPLETE","COMMENT REQUIRED","")</f>
        <v>COMMENT REQUIRED</v>
      </c>
      <c r="O30" s="225" t="str">
        <f>IF(F30&lt;LastDateReport+1,IF(H30="","NOT COMPLETE","COMPLETE"),"Not Due")</f>
        <v>NOT COMPLETE</v>
      </c>
      <c r="P30" s="31" t="str">
        <f>IF(O30="NOT COMPLETE",IF(LastDateReport-F30&lt;28,IF(LastDateReport-F30&gt;7,"AMBER","GREEN"),"RED"),"")</f>
        <v>RED</v>
      </c>
    </row>
    <row r="31" spans="1:18" customHeight="1" ht="42">
      <c r="B31" s="322">
        <v>13</v>
      </c>
      <c r="C31" s="322">
        <v>13</v>
      </c>
      <c r="D31" s="323" t="s">
        <v>94</v>
      </c>
      <c r="E31" s="323" t="s">
        <v>95</v>
      </c>
      <c r="F31" s="191">
        <v>41258</v>
      </c>
      <c r="G31" s="123">
        <v>100</v>
      </c>
      <c r="H31" s="353">
        <v>41466</v>
      </c>
      <c r="I31" s="228">
        <f>IF(ISERROR(IF(H31&lt;1,"",H31-F31)),"",IF(H31&lt;1,"",H31-F31))</f>
        <v>208</v>
      </c>
      <c r="J31" s="195"/>
      <c r="K31" s="193" t="s">
        <v>65</v>
      </c>
      <c r="L31" s="194"/>
      <c r="M31" s="315" t="s">
        <v>87</v>
      </c>
      <c r="N31" s="162" t="str">
        <f>IF(O31="NOT COMPLETE","COMMENT REQUIRED","")</f>
        <v/>
      </c>
      <c r="O31" s="225" t="str">
        <f>IF(F31&lt;LastDateReport+1,IF(H31="","NOT COMPLETE","COMPLETE"),"Not Due")</f>
        <v>COMPLETE</v>
      </c>
      <c r="P31" s="31" t="str">
        <f>IF(O31="NOT COMPLETE",IF(LastDateReport-F31&lt;28,IF(LastDateReport-F31&gt;7,"AMBER","GREEN"),"RED"),"")</f>
        <v/>
      </c>
      <c r="Q31" s="4"/>
      <c r="R31" s="4"/>
    </row>
    <row r="32" spans="1:18" customHeight="1" ht="42">
      <c r="B32" s="322">
        <v>14</v>
      </c>
      <c r="C32" s="322">
        <v>14</v>
      </c>
      <c r="D32" s="323" t="s">
        <v>96</v>
      </c>
      <c r="E32" s="323" t="s">
        <v>97</v>
      </c>
      <c r="F32" s="191">
        <v>41258</v>
      </c>
      <c r="G32" s="123">
        <v>100</v>
      </c>
      <c r="H32" s="353">
        <v>41347</v>
      </c>
      <c r="I32" s="228">
        <f>IF(ISERROR(IF(H32&lt;1,"",H32-F32)),"",IF(H32&lt;1,"",H32-F32))</f>
        <v>89</v>
      </c>
      <c r="J32" s="195"/>
      <c r="K32" s="193" t="s">
        <v>65</v>
      </c>
      <c r="L32" s="194"/>
      <c r="M32" s="315" t="s">
        <v>98</v>
      </c>
      <c r="N32" s="162" t="str">
        <f>IF(O32="NOT COMPLETE","COMMENT REQUIRED","")</f>
        <v/>
      </c>
      <c r="O32" s="225" t="str">
        <f>IF(F32&lt;LastDateReport+1,IF(H32="","NOT COMPLETE","COMPLETE"),"Not Due")</f>
        <v>COMPLETE</v>
      </c>
      <c r="P32" s="31" t="str">
        <f>IF(O32="NOT COMPLETE",IF(LastDateReport-F32&lt;28,IF(LastDateReport-F32&gt;7,"AMBER","GREEN"),"RED"),"")</f>
        <v/>
      </c>
      <c r="Q32" s="4"/>
      <c r="R32" s="4"/>
    </row>
    <row r="33" spans="1:18" customHeight="1" ht="42">
      <c r="B33" s="322">
        <v>15</v>
      </c>
      <c r="C33" s="322">
        <v>15</v>
      </c>
      <c r="D33" s="323" t="s">
        <v>99</v>
      </c>
      <c r="E33" s="323" t="s">
        <v>100</v>
      </c>
      <c r="F33" s="191">
        <v>41333</v>
      </c>
      <c r="G33" s="123">
        <v>25</v>
      </c>
      <c r="H33" s="353" t="str">
        <f>IF(G33=100,"Enter date of completion","")</f>
        <v/>
      </c>
      <c r="I33" s="228" t="str">
        <f>IF(ISERROR(IF(H33&lt;1,"",H33-F33)),"",IF(H33&lt;1,"",H33-F33))</f>
        <v/>
      </c>
      <c r="J33" s="195"/>
      <c r="K33" s="193" t="s">
        <v>65</v>
      </c>
      <c r="L33" s="194"/>
      <c r="M33" s="315" t="s">
        <v>101</v>
      </c>
      <c r="N33" s="162" t="str">
        <f>IF(O33="NOT COMPLETE","COMMENT REQUIRED","")</f>
        <v>COMMENT REQUIRED</v>
      </c>
      <c r="O33" s="225" t="str">
        <f>IF(F33&lt;LastDateReport+1,IF(H33="","NOT COMPLETE","COMPLETE"),"Not Due")</f>
        <v>NOT COMPLETE</v>
      </c>
      <c r="P33" s="31" t="str">
        <f>IF(O33="NOT COMPLETE",IF(LastDateReport-F33&lt;28,IF(LastDateReport-F33&gt;7,"AMBER","GREEN"),"RED"),"")</f>
        <v>RED</v>
      </c>
      <c r="Q33" s="4"/>
      <c r="R33" s="4"/>
    </row>
    <row r="34" spans="1:18" customHeight="1" ht="42" s="5" customFormat="1">
      <c r="B34" s="322">
        <v>16</v>
      </c>
      <c r="C34" s="322">
        <v>16</v>
      </c>
      <c r="D34" s="323" t="s">
        <v>102</v>
      </c>
      <c r="E34" s="323" t="s">
        <v>103</v>
      </c>
      <c r="F34" s="191">
        <v>41334</v>
      </c>
      <c r="G34" s="123">
        <v>75</v>
      </c>
      <c r="H34" s="353" t="str">
        <f>IF(G34=100,"Enter date of completion","")</f>
        <v/>
      </c>
      <c r="I34" s="228" t="str">
        <f>IF(ISERROR(IF(H34&lt;1,"",H34-F34)),"",IF(H34&lt;1,"",H34-F34))</f>
        <v/>
      </c>
      <c r="J34" s="195" t="s">
        <v>65</v>
      </c>
      <c r="K34" s="193"/>
      <c r="L34" s="194"/>
      <c r="M34" s="315"/>
      <c r="N34" s="162" t="str">
        <f>IF(O34="NOT COMPLETE","COMMENT REQUIRED","")</f>
        <v>COMMENT REQUIRED</v>
      </c>
      <c r="O34" s="225" t="str">
        <f>IF(F34&lt;LastDateReport+1,IF(H34="","NOT COMPLETE","COMPLETE"),"Not Due")</f>
        <v>NOT COMPLETE</v>
      </c>
      <c r="P34" s="31" t="str">
        <f>IF(O34="NOT COMPLETE",IF(LastDateReport-F34&lt;28,IF(LastDateReport-F34&gt;7,"AMBER","GREEN"),"RED"),"")</f>
        <v>RED</v>
      </c>
    </row>
    <row r="35" spans="1:18" customHeight="1" ht="42" s="5" customFormat="1">
      <c r="B35" s="322">
        <v>17</v>
      </c>
      <c r="C35" s="322">
        <v>17</v>
      </c>
      <c r="D35" s="323" t="s">
        <v>104</v>
      </c>
      <c r="E35" s="323" t="s">
        <v>105</v>
      </c>
      <c r="F35" s="191">
        <v>41600</v>
      </c>
      <c r="G35" s="123">
        <v>0</v>
      </c>
      <c r="H35" s="353" t="str">
        <f>IF(G35=100,"Enter date of completion","")</f>
        <v/>
      </c>
      <c r="I35" s="228" t="str">
        <f>IF(ISERROR(IF(H35&lt;1,"",H35-F35)),"",IF(H35&lt;1,"",H35-F35))</f>
        <v/>
      </c>
      <c r="J35" s="195" t="s">
        <v>65</v>
      </c>
      <c r="K35" s="193"/>
      <c r="L35" s="194"/>
      <c r="M35" s="315"/>
      <c r="N35" s="162" t="str">
        <f>IF(O35="NOT COMPLETE","COMMENT REQUIRED","")</f>
        <v/>
      </c>
      <c r="O35" s="225" t="str">
        <f>IF(F35&lt;LastDateReport+1,IF(H35="","NOT COMPLETE","COMPLETE"),"Not Due")</f>
        <v>Not Due</v>
      </c>
      <c r="P35" s="31" t="str">
        <f>IF(O35="NOT COMPLETE",IF(LastDateReport-F35&lt;28,IF(LastDateReport-F35&gt;7,"AMBER","GREEN"),"RED"),"")</f>
        <v/>
      </c>
    </row>
    <row r="36" spans="1:18" customHeight="1" ht="27.95" s="5" customFormat="1">
      <c r="B36" s="322">
        <v>18</v>
      </c>
      <c r="C36" s="322">
        <v>18</v>
      </c>
      <c r="D36" s="323" t="s">
        <v>106</v>
      </c>
      <c r="E36" s="323" t="s">
        <v>107</v>
      </c>
      <c r="F36" s="191">
        <v>41820</v>
      </c>
      <c r="G36" s="123">
        <v>0</v>
      </c>
      <c r="H36" s="353" t="str">
        <f>IF(G36=100,"Enter date of completion","")</f>
        <v/>
      </c>
      <c r="I36" s="228" t="str">
        <f>IF(ISERROR(IF(H36&lt;1,"",H36-F36)),"",IF(H36&lt;1,"",H36-F36))</f>
        <v/>
      </c>
      <c r="J36" s="195"/>
      <c r="K36" s="193"/>
      <c r="L36" s="194"/>
      <c r="M36" s="315"/>
      <c r="N36" s="162" t="str">
        <f>IF(O36="NOT COMPLETE","COMMENT REQUIRED","")</f>
        <v/>
      </c>
      <c r="O36" s="225" t="str">
        <f>IF(F36&lt;LastDateReport+1,IF(H36="","NOT COMPLETE","COMPLETE"),"Not Due")</f>
        <v>Not Due</v>
      </c>
      <c r="P36" s="31" t="str">
        <f>IF(O36="NOT COMPLETE",IF(LastDateReport-F36&lt;28,IF(LastDateReport-F36&gt;7,"AMBER","GREEN"),"RED"),"")</f>
        <v/>
      </c>
    </row>
    <row r="37" spans="1:18">
      <c r="B37" s="66"/>
      <c r="C37" s="66"/>
      <c r="D37" s="66"/>
      <c r="E37" s="66"/>
      <c r="F37" s="66"/>
      <c r="G37" s="66"/>
      <c r="H37" s="66"/>
      <c r="I37" s="26" t="s">
        <v>108</v>
      </c>
      <c r="J37" s="66"/>
      <c r="K37" s="66"/>
      <c r="L37" s="66"/>
      <c r="M37" s="66"/>
      <c r="N37" s="66"/>
      <c r="O37" s="226" t="s">
        <v>109</v>
      </c>
      <c r="P37" s="226" t="str">
        <f>IF(COUNTIF(P19:P36,"RED")&gt;0,"RED",IF(COUNTIF(P19:P36,"AMBER")&gt;0,"AMBER","GREEN"))</f>
        <v>RED</v>
      </c>
      <c r="Q37" s="4"/>
      <c r="R37" s="4"/>
    </row>
    <row r="38" spans="1:18">
      <c r="B38" s="66"/>
      <c r="C38" s="66"/>
      <c r="D38" s="66"/>
      <c r="E38" s="66"/>
      <c r="F38" s="62"/>
      <c r="G38" s="66"/>
      <c r="H38" s="66"/>
      <c r="I38" s="27">
        <f>IFERROR(AVERAGE(I19:I36),"")</f>
        <v>187</v>
      </c>
      <c r="J38" s="67"/>
      <c r="K38" s="67"/>
      <c r="L38" s="67"/>
      <c r="M38" s="67"/>
      <c r="N38" s="67"/>
      <c r="O38" s="67"/>
      <c r="P38" s="65"/>
      <c r="Q38" s="4"/>
      <c r="R38" s="4"/>
    </row>
    <row r="39" spans="1:18" customHeight="1" ht="15">
      <c r="B39" s="68"/>
      <c r="C39" s="68"/>
      <c r="D39" s="68"/>
      <c r="E39" s="68"/>
      <c r="F39" s="68"/>
      <c r="G39" s="68"/>
      <c r="H39" s="68"/>
      <c r="I39" s="68"/>
      <c r="J39" s="68"/>
      <c r="K39" s="68"/>
      <c r="L39" s="68"/>
      <c r="M39" s="68"/>
      <c r="N39" s="68"/>
      <c r="O39" s="69"/>
      <c r="P39" s="65"/>
      <c r="Q39" s="4"/>
      <c r="R39" s="4"/>
    </row>
    <row r="40" spans="1:18" customHeight="1" ht="14.1">
      <c r="B40" s="475" t="s">
        <v>28</v>
      </c>
      <c r="C40" s="475"/>
      <c r="D40" s="475"/>
      <c r="E40" s="475"/>
      <c r="F40" s="66"/>
      <c r="G40" s="66"/>
      <c r="H40" s="66"/>
      <c r="I40" s="66"/>
      <c r="J40" s="66"/>
      <c r="K40" s="66"/>
      <c r="L40" s="66"/>
      <c r="M40" s="66"/>
      <c r="N40" s="66"/>
      <c r="O40" s="70"/>
      <c r="P40" s="65"/>
      <c r="Q40" s="4"/>
      <c r="R40" s="4"/>
    </row>
    <row r="41" spans="1:18">
      <c r="B41" s="66"/>
      <c r="C41" s="66"/>
      <c r="D41" s="66"/>
      <c r="E41" s="66"/>
      <c r="F41" s="66"/>
      <c r="G41" s="66"/>
      <c r="H41" s="66"/>
      <c r="I41" s="66"/>
      <c r="J41" s="66"/>
      <c r="K41" s="66"/>
      <c r="L41" s="66"/>
      <c r="M41" s="66"/>
      <c r="N41" s="66"/>
      <c r="O41" s="70"/>
      <c r="P41" s="65"/>
      <c r="Q41" s="4"/>
      <c r="R41" s="4"/>
    </row>
    <row r="42" spans="1:18">
      <c r="B42" s="65"/>
      <c r="C42" s="65"/>
      <c r="D42" s="65"/>
      <c r="E42" s="65"/>
      <c r="F42" s="65"/>
      <c r="G42" s="65"/>
      <c r="H42" s="65"/>
      <c r="I42" s="65"/>
      <c r="J42" s="65"/>
      <c r="K42" s="65"/>
      <c r="L42" s="65"/>
      <c r="M42" s="65"/>
      <c r="N42" s="65"/>
      <c r="O42" s="71"/>
      <c r="P42" s="65"/>
    </row>
    <row r="43" spans="1:18">
      <c r="B43" s="65"/>
      <c r="C43" s="65"/>
      <c r="D43" s="65"/>
      <c r="E43" s="65"/>
      <c r="F43" s="65"/>
      <c r="G43" s="65"/>
      <c r="H43" s="65"/>
      <c r="I43" s="65"/>
      <c r="J43" s="65"/>
      <c r="K43" s="65"/>
      <c r="L43" s="65"/>
      <c r="M43" s="65"/>
      <c r="N43" s="65"/>
      <c r="O43" s="71"/>
      <c r="P43" s="65"/>
    </row>
    <row r="44" spans="1:18">
      <c r="B44" s="65"/>
      <c r="C44" s="65"/>
      <c r="D44" s="65"/>
      <c r="E44" s="65"/>
      <c r="F44" s="65"/>
      <c r="G44" s="65"/>
      <c r="H44" s="65"/>
      <c r="I44" s="65"/>
      <c r="J44" s="65"/>
      <c r="K44" s="65"/>
      <c r="L44" s="65"/>
      <c r="M44" s="65"/>
      <c r="N44" s="65"/>
      <c r="O44" s="71"/>
      <c r="P44" s="65"/>
    </row>
    <row r="45" spans="1:18">
      <c r="B45" s="72"/>
      <c r="C45" s="72"/>
      <c r="D45" s="65"/>
      <c r="E45" s="65"/>
      <c r="F45" s="65"/>
      <c r="G45" s="65"/>
      <c r="H45" s="65"/>
      <c r="I45" s="65"/>
      <c r="J45" s="65"/>
      <c r="K45" s="65"/>
      <c r="L45" s="65"/>
      <c r="M45" s="65"/>
      <c r="N45" s="65"/>
      <c r="O45" s="71"/>
      <c r="P45" s="65"/>
    </row>
    <row r="46" spans="1:18">
      <c r="B46" s="73"/>
      <c r="C46" s="73"/>
      <c r="D46" s="65"/>
      <c r="E46" s="65"/>
      <c r="F46" s="65"/>
      <c r="G46" s="65"/>
      <c r="H46" s="65"/>
      <c r="I46" s="65"/>
      <c r="J46" s="65"/>
      <c r="K46" s="65"/>
      <c r="L46" s="65"/>
      <c r="M46" s="65"/>
      <c r="N46" s="65"/>
      <c r="O46" s="71"/>
      <c r="P46" s="65"/>
    </row>
    <row r="47" spans="1:18">
      <c r="B47" s="72"/>
      <c r="C47" s="72"/>
      <c r="D47" s="65"/>
      <c r="E47" s="65"/>
      <c r="F47" s="65"/>
      <c r="G47" s="65"/>
      <c r="H47" s="65"/>
      <c r="I47" s="65"/>
      <c r="J47" s="65"/>
      <c r="K47" s="65"/>
      <c r="L47" s="65"/>
      <c r="M47" s="65"/>
      <c r="N47" s="65"/>
      <c r="O47" s="71"/>
      <c r="P47" s="65"/>
    </row>
    <row r="48" spans="1:18">
      <c r="B48" s="17"/>
      <c r="C48" s="17"/>
    </row>
    <row r="49" spans="1:18">
      <c r="B49" s="17"/>
      <c r="C49" s="17"/>
    </row>
    <row r="50" spans="1:18">
      <c r="B50" s="17"/>
      <c r="C50" s="17"/>
    </row>
    <row r="51" spans="1:18">
      <c r="B51" s="17"/>
      <c r="C51" s="17"/>
    </row>
    <row r="52" spans="1:18" customHeight="1" ht="15">
      <c r="B52" s="17"/>
      <c r="C52" s="17"/>
      <c r="E52" s="16"/>
    </row>
    <row r="53" spans="1:18" customHeight="1" ht="15">
      <c r="B53" s="17"/>
      <c r="C53" s="17"/>
      <c r="E53" s="16"/>
    </row>
    <row r="54" spans="1:18" customHeight="1" ht="15">
      <c r="E54" s="16"/>
    </row>
    <row r="55" spans="1:18" customHeight="1" ht="15">
      <c r="E55" s="16"/>
    </row>
    <row r="56" spans="1:18" customHeight="1" ht="15">
      <c r="E56" s="16"/>
    </row>
    <row r="57" spans="1:18" customHeight="1" ht="15">
      <c r="E57" s="16"/>
    </row>
    <row r="58" spans="1:18" customHeight="1" ht="15">
      <c r="E58" s="1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0:E40"/>
  </mergeCells>
  <conditionalFormatting sqref="N19">
    <cfRule type="expression" dxfId="10" priority="1">
      <formula>$O19="NOT COMPLETE"</formula>
    </cfRule>
  </conditionalFormatting>
  <conditionalFormatting sqref="N20">
    <cfRule type="expression" dxfId="10" priority="2">
      <formula>$O19="NOT COMPLETE"</formula>
    </cfRule>
  </conditionalFormatting>
  <conditionalFormatting sqref="N21">
    <cfRule type="expression" dxfId="10" priority="3">
      <formula>$O19="NOT COMPLETE"</formula>
    </cfRule>
  </conditionalFormatting>
  <conditionalFormatting sqref="N22">
    <cfRule type="expression" dxfId="10" priority="4">
      <formula>$O19="NOT COMPLETE"</formula>
    </cfRule>
  </conditionalFormatting>
  <conditionalFormatting sqref="N23">
    <cfRule type="expression" dxfId="10" priority="5">
      <formula>$O19="NOT COMPLETE"</formula>
    </cfRule>
  </conditionalFormatting>
  <conditionalFormatting sqref="N24">
    <cfRule type="expression" dxfId="10" priority="6">
      <formula>$O19="NOT COMPLETE"</formula>
    </cfRule>
  </conditionalFormatting>
  <conditionalFormatting sqref="N25">
    <cfRule type="expression" dxfId="10" priority="7">
      <formula>$O19="NOT COMPLETE"</formula>
    </cfRule>
  </conditionalFormatting>
  <conditionalFormatting sqref="N26">
    <cfRule type="expression" dxfId="10" priority="8">
      <formula>$O19="NOT COMPLETE"</formula>
    </cfRule>
  </conditionalFormatting>
  <conditionalFormatting sqref="N27">
    <cfRule type="expression" dxfId="10" priority="9">
      <formula>$O19="NOT COMPLETE"</formula>
    </cfRule>
  </conditionalFormatting>
  <conditionalFormatting sqref="N28">
    <cfRule type="expression" dxfId="10" priority="10">
      <formula>$O19="NOT COMPLETE"</formula>
    </cfRule>
  </conditionalFormatting>
  <conditionalFormatting sqref="N29">
    <cfRule type="expression" dxfId="10" priority="11">
      <formula>$O19="NOT COMPLETE"</formula>
    </cfRule>
  </conditionalFormatting>
  <conditionalFormatting sqref="N30">
    <cfRule type="expression" dxfId="10" priority="12">
      <formula>$O19="NOT COMPLETE"</formula>
    </cfRule>
  </conditionalFormatting>
  <conditionalFormatting sqref="N31">
    <cfRule type="expression" dxfId="10" priority="13">
      <formula>$O19="NOT COMPLETE"</formula>
    </cfRule>
  </conditionalFormatting>
  <conditionalFormatting sqref="N32">
    <cfRule type="expression" dxfId="10" priority="14">
      <formula>$O19="NOT COMPLETE"</formula>
    </cfRule>
  </conditionalFormatting>
  <conditionalFormatting sqref="N33">
    <cfRule type="expression" dxfId="10" priority="15">
      <formula>$O19="NOT COMPLETE"</formula>
    </cfRule>
  </conditionalFormatting>
  <conditionalFormatting sqref="N34">
    <cfRule type="expression" dxfId="10" priority="16">
      <formula>$O19="NOT COMPLETE"</formula>
    </cfRule>
  </conditionalFormatting>
  <conditionalFormatting sqref="N35">
    <cfRule type="expression" dxfId="10" priority="17">
      <formula>$O19="NOT COMPLETE"</formula>
    </cfRule>
  </conditionalFormatting>
  <conditionalFormatting sqref="N36">
    <cfRule type="expression" dxfId="10" priority="18">
      <formula>$O19="NOT COMPLETE"</formula>
    </cfRule>
  </conditionalFormatting>
  <conditionalFormatting sqref="B1">
    <cfRule type="cellIs" dxfId="0" priority="19" operator="equal">
      <formula>"AMBER"</formula>
    </cfRule>
  </conditionalFormatting>
  <conditionalFormatting sqref="B1">
    <cfRule type="cellIs" dxfId="1" priority="20" operator="equal">
      <formula>"RED"</formula>
    </cfRule>
  </conditionalFormatting>
  <conditionalFormatting sqref="B1">
    <cfRule type="cellIs" dxfId="2" priority="21" operator="equal">
      <formula>"GREEN"</formula>
    </cfRule>
  </conditionalFormatting>
  <conditionalFormatting sqref="B2">
    <cfRule type="cellIs" dxfId="0" priority="22" operator="equal">
      <formula>"AMBER"</formula>
    </cfRule>
  </conditionalFormatting>
  <conditionalFormatting sqref="B2">
    <cfRule type="cellIs" dxfId="1" priority="23" operator="equal">
      <formula>"RED"</formula>
    </cfRule>
  </conditionalFormatting>
  <conditionalFormatting sqref="B2">
    <cfRule type="cellIs" dxfId="2" priority="24" operator="equal">
      <formula>"GREEN"</formula>
    </cfRule>
  </conditionalFormatting>
  <conditionalFormatting sqref="B3">
    <cfRule type="cellIs" dxfId="0" priority="25" operator="equal">
      <formula>"AMBER"</formula>
    </cfRule>
  </conditionalFormatting>
  <conditionalFormatting sqref="B3">
    <cfRule type="cellIs" dxfId="1" priority="26" operator="equal">
      <formula>"RED"</formula>
    </cfRule>
  </conditionalFormatting>
  <conditionalFormatting sqref="B3">
    <cfRule type="cellIs" dxfId="2" priority="27" operator="equal">
      <formula>"GREEN"</formula>
    </cfRule>
  </conditionalFormatting>
  <conditionalFormatting sqref="B4">
    <cfRule type="cellIs" dxfId="0" priority="28" operator="equal">
      <formula>"AMBER"</formula>
    </cfRule>
  </conditionalFormatting>
  <conditionalFormatting sqref="B4">
    <cfRule type="cellIs" dxfId="1" priority="29" operator="equal">
      <formula>"RED"</formula>
    </cfRule>
  </conditionalFormatting>
  <conditionalFormatting sqref="B4">
    <cfRule type="cellIs" dxfId="2" priority="30" operator="equal">
      <formula>"GREEN"</formula>
    </cfRule>
  </conditionalFormatting>
  <conditionalFormatting sqref="B5">
    <cfRule type="cellIs" dxfId="0" priority="31" operator="equal">
      <formula>"AMBER"</formula>
    </cfRule>
  </conditionalFormatting>
  <conditionalFormatting sqref="B5">
    <cfRule type="cellIs" dxfId="1" priority="32" operator="equal">
      <formula>"RED"</formula>
    </cfRule>
  </conditionalFormatting>
  <conditionalFormatting sqref="B5">
    <cfRule type="cellIs" dxfId="2" priority="33" operator="equal">
      <formula>"GREEN"</formula>
    </cfRule>
  </conditionalFormatting>
  <conditionalFormatting sqref="B6">
    <cfRule type="cellIs" dxfId="0" priority="34" operator="equal">
      <formula>"AMBER"</formula>
    </cfRule>
  </conditionalFormatting>
  <conditionalFormatting sqref="B6">
    <cfRule type="cellIs" dxfId="1" priority="35" operator="equal">
      <formula>"RED"</formula>
    </cfRule>
  </conditionalFormatting>
  <conditionalFormatting sqref="B6">
    <cfRule type="cellIs" dxfId="2" priority="36" operator="equal">
      <formula>"GREEN"</formula>
    </cfRule>
  </conditionalFormatting>
  <conditionalFormatting sqref="B7">
    <cfRule type="cellIs" dxfId="0" priority="37" operator="equal">
      <formula>"AMBER"</formula>
    </cfRule>
  </conditionalFormatting>
  <conditionalFormatting sqref="B7">
    <cfRule type="cellIs" dxfId="1" priority="38" operator="equal">
      <formula>"RED"</formula>
    </cfRule>
  </conditionalFormatting>
  <conditionalFormatting sqref="B7">
    <cfRule type="cellIs" dxfId="2" priority="39" operator="equal">
      <formula>"GREEN"</formula>
    </cfRule>
  </conditionalFormatting>
  <conditionalFormatting sqref="B8">
    <cfRule type="cellIs" dxfId="0" priority="40" operator="equal">
      <formula>"AMBER"</formula>
    </cfRule>
  </conditionalFormatting>
  <conditionalFormatting sqref="B8">
    <cfRule type="cellIs" dxfId="1" priority="41" operator="equal">
      <formula>"RED"</formula>
    </cfRule>
  </conditionalFormatting>
  <conditionalFormatting sqref="B8">
    <cfRule type="cellIs" dxfId="2" priority="42" operator="equal">
      <formula>"GREEN"</formula>
    </cfRule>
  </conditionalFormatting>
  <conditionalFormatting sqref="B9">
    <cfRule type="cellIs" dxfId="0" priority="43" operator="equal">
      <formula>"AMBER"</formula>
    </cfRule>
  </conditionalFormatting>
  <conditionalFormatting sqref="B9">
    <cfRule type="cellIs" dxfId="1" priority="44" operator="equal">
      <formula>"RED"</formula>
    </cfRule>
  </conditionalFormatting>
  <conditionalFormatting sqref="B9">
    <cfRule type="cellIs" dxfId="2" priority="45" operator="equal">
      <formula>"GREEN"</formula>
    </cfRule>
  </conditionalFormatting>
  <conditionalFormatting sqref="B10">
    <cfRule type="cellIs" dxfId="0" priority="46" operator="equal">
      <formula>"AMBER"</formula>
    </cfRule>
  </conditionalFormatting>
  <conditionalFormatting sqref="B10">
    <cfRule type="cellIs" dxfId="1" priority="47" operator="equal">
      <formula>"RED"</formula>
    </cfRule>
  </conditionalFormatting>
  <conditionalFormatting sqref="B10">
    <cfRule type="cellIs" dxfId="2" priority="48" operator="equal">
      <formula>"GREEN"</formula>
    </cfRule>
  </conditionalFormatting>
  <conditionalFormatting sqref="B11">
    <cfRule type="cellIs" dxfId="0" priority="49" operator="equal">
      <formula>"AMBER"</formula>
    </cfRule>
  </conditionalFormatting>
  <conditionalFormatting sqref="B11">
    <cfRule type="cellIs" dxfId="1" priority="50" operator="equal">
      <formula>"RED"</formula>
    </cfRule>
  </conditionalFormatting>
  <conditionalFormatting sqref="B11">
    <cfRule type="cellIs" dxfId="2" priority="51" operator="equal">
      <formula>"GREEN"</formula>
    </cfRule>
  </conditionalFormatting>
  <conditionalFormatting sqref="C1">
    <cfRule type="cellIs" dxfId="0" priority="52" operator="equal">
      <formula>"AMBER"</formula>
    </cfRule>
  </conditionalFormatting>
  <conditionalFormatting sqref="C1">
    <cfRule type="cellIs" dxfId="1" priority="53" operator="equal">
      <formula>"RED"</formula>
    </cfRule>
  </conditionalFormatting>
  <conditionalFormatting sqref="C1">
    <cfRule type="cellIs" dxfId="2" priority="54" operator="equal">
      <formula>"GREEN"</formula>
    </cfRule>
  </conditionalFormatting>
  <conditionalFormatting sqref="C2">
    <cfRule type="cellIs" dxfId="0" priority="55" operator="equal">
      <formula>"AMBER"</formula>
    </cfRule>
  </conditionalFormatting>
  <conditionalFormatting sqref="C2">
    <cfRule type="cellIs" dxfId="1" priority="56" operator="equal">
      <formula>"RED"</formula>
    </cfRule>
  </conditionalFormatting>
  <conditionalFormatting sqref="C2">
    <cfRule type="cellIs" dxfId="2" priority="57" operator="equal">
      <formula>"GREEN"</formula>
    </cfRule>
  </conditionalFormatting>
  <conditionalFormatting sqref="C3">
    <cfRule type="cellIs" dxfId="0" priority="58" operator="equal">
      <formula>"AMBER"</formula>
    </cfRule>
  </conditionalFormatting>
  <conditionalFormatting sqref="C3">
    <cfRule type="cellIs" dxfId="1" priority="59" operator="equal">
      <formula>"RED"</formula>
    </cfRule>
  </conditionalFormatting>
  <conditionalFormatting sqref="C3">
    <cfRule type="cellIs" dxfId="2" priority="60" operator="equal">
      <formula>"GREEN"</formula>
    </cfRule>
  </conditionalFormatting>
  <conditionalFormatting sqref="C4">
    <cfRule type="cellIs" dxfId="0" priority="61" operator="equal">
      <formula>"AMBER"</formula>
    </cfRule>
  </conditionalFormatting>
  <conditionalFormatting sqref="C4">
    <cfRule type="cellIs" dxfId="1" priority="62" operator="equal">
      <formula>"RED"</formula>
    </cfRule>
  </conditionalFormatting>
  <conditionalFormatting sqref="C4">
    <cfRule type="cellIs" dxfId="2" priority="63" operator="equal">
      <formula>"GREEN"</formula>
    </cfRule>
  </conditionalFormatting>
  <conditionalFormatting sqref="C5">
    <cfRule type="cellIs" dxfId="0" priority="64" operator="equal">
      <formula>"AMBER"</formula>
    </cfRule>
  </conditionalFormatting>
  <conditionalFormatting sqref="C5">
    <cfRule type="cellIs" dxfId="1" priority="65" operator="equal">
      <formula>"RED"</formula>
    </cfRule>
  </conditionalFormatting>
  <conditionalFormatting sqref="C5">
    <cfRule type="cellIs" dxfId="2" priority="66" operator="equal">
      <formula>"GREEN"</formula>
    </cfRule>
  </conditionalFormatting>
  <conditionalFormatting sqref="C6">
    <cfRule type="cellIs" dxfId="0" priority="67" operator="equal">
      <formula>"AMBER"</formula>
    </cfRule>
  </conditionalFormatting>
  <conditionalFormatting sqref="C6">
    <cfRule type="cellIs" dxfId="1" priority="68" operator="equal">
      <formula>"RED"</formula>
    </cfRule>
  </conditionalFormatting>
  <conditionalFormatting sqref="C6">
    <cfRule type="cellIs" dxfId="2" priority="69" operator="equal">
      <formula>"GREEN"</formula>
    </cfRule>
  </conditionalFormatting>
  <conditionalFormatting sqref="C7">
    <cfRule type="cellIs" dxfId="0" priority="70" operator="equal">
      <formula>"AMBER"</formula>
    </cfRule>
  </conditionalFormatting>
  <conditionalFormatting sqref="C7">
    <cfRule type="cellIs" dxfId="1" priority="71" operator="equal">
      <formula>"RED"</formula>
    </cfRule>
  </conditionalFormatting>
  <conditionalFormatting sqref="C7">
    <cfRule type="cellIs" dxfId="2" priority="72" operator="equal">
      <formula>"GREEN"</formula>
    </cfRule>
  </conditionalFormatting>
  <conditionalFormatting sqref="C8">
    <cfRule type="cellIs" dxfId="0" priority="73" operator="equal">
      <formula>"AMBER"</formula>
    </cfRule>
  </conditionalFormatting>
  <conditionalFormatting sqref="C8">
    <cfRule type="cellIs" dxfId="1" priority="74" operator="equal">
      <formula>"RED"</formula>
    </cfRule>
  </conditionalFormatting>
  <conditionalFormatting sqref="C8">
    <cfRule type="cellIs" dxfId="2" priority="75" operator="equal">
      <formula>"GREEN"</formula>
    </cfRule>
  </conditionalFormatting>
  <conditionalFormatting sqref="C9">
    <cfRule type="cellIs" dxfId="0" priority="76" operator="equal">
      <formula>"AMBER"</formula>
    </cfRule>
  </conditionalFormatting>
  <conditionalFormatting sqref="C9">
    <cfRule type="cellIs" dxfId="1" priority="77" operator="equal">
      <formula>"RED"</formula>
    </cfRule>
  </conditionalFormatting>
  <conditionalFormatting sqref="C9">
    <cfRule type="cellIs" dxfId="2" priority="78" operator="equal">
      <formula>"GREEN"</formula>
    </cfRule>
  </conditionalFormatting>
  <conditionalFormatting sqref="C10">
    <cfRule type="cellIs" dxfId="0" priority="79" operator="equal">
      <formula>"AMBER"</formula>
    </cfRule>
  </conditionalFormatting>
  <conditionalFormatting sqref="C10">
    <cfRule type="cellIs" dxfId="1" priority="80" operator="equal">
      <formula>"RED"</formula>
    </cfRule>
  </conditionalFormatting>
  <conditionalFormatting sqref="C10">
    <cfRule type="cellIs" dxfId="2" priority="81" operator="equal">
      <formula>"GREEN"</formula>
    </cfRule>
  </conditionalFormatting>
  <conditionalFormatting sqref="C11">
    <cfRule type="cellIs" dxfId="0" priority="82" operator="equal">
      <formula>"AMBER"</formula>
    </cfRule>
  </conditionalFormatting>
  <conditionalFormatting sqref="C11">
    <cfRule type="cellIs" dxfId="1" priority="83" operator="equal">
      <formula>"RED"</formula>
    </cfRule>
  </conditionalFormatting>
  <conditionalFormatting sqref="C11">
    <cfRule type="cellIs" dxfId="2" priority="84" operator="equal">
      <formula>"GREEN"</formula>
    </cfRule>
  </conditionalFormatting>
  <conditionalFormatting sqref="J19">
    <cfRule type="containsText" dxfId="11" priority="85" operator="containsText" text="Y">
      <formula>NOT(ISERROR(SEARCH("Y",J19)))</formula>
    </cfRule>
  </conditionalFormatting>
  <conditionalFormatting sqref="J20">
    <cfRule type="containsText" dxfId="12" priority="86" operator="containsText" text="Y">
      <formula>NOT(ISERROR(SEARCH("Y",J20)))</formula>
    </cfRule>
  </conditionalFormatting>
  <conditionalFormatting sqref="J21">
    <cfRule type="containsText" dxfId="13" priority="87" operator="containsText" text="Y">
      <formula>NOT(ISERROR(SEARCH("Y",J21)))</formula>
    </cfRule>
  </conditionalFormatting>
  <conditionalFormatting sqref="J22">
    <cfRule type="containsText" dxfId="14" priority="88" operator="containsText" text="Y">
      <formula>NOT(ISERROR(SEARCH("Y",J22)))</formula>
    </cfRule>
  </conditionalFormatting>
  <conditionalFormatting sqref="J23">
    <cfRule type="containsText" dxfId="15" priority="89" operator="containsText" text="Y">
      <formula>NOT(ISERROR(SEARCH("Y",J23)))</formula>
    </cfRule>
  </conditionalFormatting>
  <conditionalFormatting sqref="J24">
    <cfRule type="containsText" dxfId="16" priority="90" operator="containsText" text="Y">
      <formula>NOT(ISERROR(SEARCH("Y",J24)))</formula>
    </cfRule>
  </conditionalFormatting>
  <conditionalFormatting sqref="J25">
    <cfRule type="containsText" dxfId="17" priority="91" operator="containsText" text="Y">
      <formula>NOT(ISERROR(SEARCH("Y",J25)))</formula>
    </cfRule>
  </conditionalFormatting>
  <conditionalFormatting sqref="J26">
    <cfRule type="containsText" dxfId="18" priority="92" operator="containsText" text="Y">
      <formula>NOT(ISERROR(SEARCH("Y",J26)))</formula>
    </cfRule>
  </conditionalFormatting>
  <conditionalFormatting sqref="J27">
    <cfRule type="containsText" dxfId="19" priority="93" operator="containsText" text="Y">
      <formula>NOT(ISERROR(SEARCH("Y",J27)))</formula>
    </cfRule>
  </conditionalFormatting>
  <conditionalFormatting sqref="J28">
    <cfRule type="containsText" dxfId="20" priority="94" operator="containsText" text="Y">
      <formula>NOT(ISERROR(SEARCH("Y",J28)))</formula>
    </cfRule>
  </conditionalFormatting>
  <conditionalFormatting sqref="J29">
    <cfRule type="containsText" dxfId="21" priority="95" operator="containsText" text="Y">
      <formula>NOT(ISERROR(SEARCH("Y",J29)))</formula>
    </cfRule>
  </conditionalFormatting>
  <conditionalFormatting sqref="J30">
    <cfRule type="containsText" dxfId="22" priority="96" operator="containsText" text="Y">
      <formula>NOT(ISERROR(SEARCH("Y",J30)))</formula>
    </cfRule>
  </conditionalFormatting>
  <conditionalFormatting sqref="J31">
    <cfRule type="containsText" dxfId="23" priority="97" operator="containsText" text="Y">
      <formula>NOT(ISERROR(SEARCH("Y",J31)))</formula>
    </cfRule>
  </conditionalFormatting>
  <conditionalFormatting sqref="J32">
    <cfRule type="containsText" dxfId="24" priority="98" operator="containsText" text="Y">
      <formula>NOT(ISERROR(SEARCH("Y",J32)))</formula>
    </cfRule>
  </conditionalFormatting>
  <conditionalFormatting sqref="J33">
    <cfRule type="containsText" dxfId="25" priority="99" operator="containsText" text="Y">
      <formula>NOT(ISERROR(SEARCH("Y",J33)))</formula>
    </cfRule>
  </conditionalFormatting>
  <conditionalFormatting sqref="J34">
    <cfRule type="containsText" dxfId="26" priority="100" operator="containsText" text="Y">
      <formula>NOT(ISERROR(SEARCH("Y",J34)))</formula>
    </cfRule>
  </conditionalFormatting>
  <conditionalFormatting sqref="J35">
    <cfRule type="containsText" dxfId="27" priority="101" operator="containsText" text="Y">
      <formula>NOT(ISERROR(SEARCH("Y",J35)))</formula>
    </cfRule>
  </conditionalFormatting>
  <conditionalFormatting sqref="J36">
    <cfRule type="containsText" dxfId="28" priority="102" operator="containsText" text="Y">
      <formula>NOT(ISERROR(SEARCH("Y",J36)))</formula>
    </cfRule>
  </conditionalFormatting>
  <conditionalFormatting sqref="K19">
    <cfRule type="containsText" dxfId="29" priority="103" operator="containsText" text="Y">
      <formula>NOT(ISERROR(SEARCH("Y",K19)))</formula>
    </cfRule>
  </conditionalFormatting>
  <conditionalFormatting sqref="K20">
    <cfRule type="containsText" dxfId="30" priority="104" operator="containsText" text="Y">
      <formula>NOT(ISERROR(SEARCH("Y",K20)))</formula>
    </cfRule>
  </conditionalFormatting>
  <conditionalFormatting sqref="K21">
    <cfRule type="containsText" dxfId="31" priority="105" operator="containsText" text="Y">
      <formula>NOT(ISERROR(SEARCH("Y",K21)))</formula>
    </cfRule>
  </conditionalFormatting>
  <conditionalFormatting sqref="K22">
    <cfRule type="containsText" dxfId="32" priority="106" operator="containsText" text="Y">
      <formula>NOT(ISERROR(SEARCH("Y",K22)))</formula>
    </cfRule>
  </conditionalFormatting>
  <conditionalFormatting sqref="K23">
    <cfRule type="containsText" dxfId="33" priority="107" operator="containsText" text="Y">
      <formula>NOT(ISERROR(SEARCH("Y",K23)))</formula>
    </cfRule>
  </conditionalFormatting>
  <conditionalFormatting sqref="K24">
    <cfRule type="containsText" dxfId="34" priority="108" operator="containsText" text="Y">
      <formula>NOT(ISERROR(SEARCH("Y",K24)))</formula>
    </cfRule>
  </conditionalFormatting>
  <conditionalFormatting sqref="K25">
    <cfRule type="containsText" dxfId="35" priority="109" operator="containsText" text="Y">
      <formula>NOT(ISERROR(SEARCH("Y",K25)))</formula>
    </cfRule>
  </conditionalFormatting>
  <conditionalFormatting sqref="K26">
    <cfRule type="containsText" dxfId="36" priority="110" operator="containsText" text="Y">
      <formula>NOT(ISERROR(SEARCH("Y",K26)))</formula>
    </cfRule>
  </conditionalFormatting>
  <conditionalFormatting sqref="K27">
    <cfRule type="containsText" dxfId="37" priority="111" operator="containsText" text="Y">
      <formula>NOT(ISERROR(SEARCH("Y",K27)))</formula>
    </cfRule>
  </conditionalFormatting>
  <conditionalFormatting sqref="K28">
    <cfRule type="containsText" dxfId="38" priority="112" operator="containsText" text="Y">
      <formula>NOT(ISERROR(SEARCH("Y",K28)))</formula>
    </cfRule>
  </conditionalFormatting>
  <conditionalFormatting sqref="K29">
    <cfRule type="containsText" dxfId="39" priority="113" operator="containsText" text="Y">
      <formula>NOT(ISERROR(SEARCH("Y",K29)))</formula>
    </cfRule>
  </conditionalFormatting>
  <conditionalFormatting sqref="K30">
    <cfRule type="containsText" dxfId="40" priority="114" operator="containsText" text="Y">
      <formula>NOT(ISERROR(SEARCH("Y",K30)))</formula>
    </cfRule>
  </conditionalFormatting>
  <conditionalFormatting sqref="K31">
    <cfRule type="containsText" dxfId="41" priority="115" operator="containsText" text="Y">
      <formula>NOT(ISERROR(SEARCH("Y",K31)))</formula>
    </cfRule>
  </conditionalFormatting>
  <conditionalFormatting sqref="K32">
    <cfRule type="containsText" dxfId="42" priority="116" operator="containsText" text="Y">
      <formula>NOT(ISERROR(SEARCH("Y",K32)))</formula>
    </cfRule>
  </conditionalFormatting>
  <conditionalFormatting sqref="K33">
    <cfRule type="containsText" dxfId="43" priority="117" operator="containsText" text="Y">
      <formula>NOT(ISERROR(SEARCH("Y",K33)))</formula>
    </cfRule>
  </conditionalFormatting>
  <conditionalFormatting sqref="K34">
    <cfRule type="containsText" dxfId="44" priority="118" operator="containsText" text="Y">
      <formula>NOT(ISERROR(SEARCH("Y",K34)))</formula>
    </cfRule>
  </conditionalFormatting>
  <conditionalFormatting sqref="K35">
    <cfRule type="containsText" dxfId="45" priority="119" operator="containsText" text="Y">
      <formula>NOT(ISERROR(SEARCH("Y",K35)))</formula>
    </cfRule>
  </conditionalFormatting>
  <conditionalFormatting sqref="K36">
    <cfRule type="containsText" dxfId="46" priority="120" operator="containsText" text="Y">
      <formula>NOT(ISERROR(SEARCH("Y",K36)))</formula>
    </cfRule>
  </conditionalFormatting>
  <conditionalFormatting sqref="G19">
    <cfRule type="cellIs" dxfId="47" priority="121" operator="equal">
      <formula>100</formula>
    </cfRule>
  </conditionalFormatting>
  <conditionalFormatting sqref="G20">
    <cfRule type="cellIs" dxfId="47" priority="122" operator="equal">
      <formula>100</formula>
    </cfRule>
  </conditionalFormatting>
  <conditionalFormatting sqref="G21">
    <cfRule type="cellIs" dxfId="47" priority="123" operator="equal">
      <formula>100</formula>
    </cfRule>
  </conditionalFormatting>
  <conditionalFormatting sqref="G22">
    <cfRule type="cellIs" dxfId="47" priority="124" operator="equal">
      <formula>100</formula>
    </cfRule>
  </conditionalFormatting>
  <conditionalFormatting sqref="G23">
    <cfRule type="cellIs" dxfId="47" priority="125" operator="equal">
      <formula>100</formula>
    </cfRule>
  </conditionalFormatting>
  <conditionalFormatting sqref="G24">
    <cfRule type="cellIs" dxfId="47" priority="126" operator="equal">
      <formula>100</formula>
    </cfRule>
  </conditionalFormatting>
  <conditionalFormatting sqref="G25">
    <cfRule type="cellIs" dxfId="47" priority="127" operator="equal">
      <formula>100</formula>
    </cfRule>
  </conditionalFormatting>
  <conditionalFormatting sqref="G26">
    <cfRule type="cellIs" dxfId="47" priority="128" operator="equal">
      <formula>100</formula>
    </cfRule>
  </conditionalFormatting>
  <conditionalFormatting sqref="G27">
    <cfRule type="cellIs" dxfId="47" priority="129" operator="equal">
      <formula>100</formula>
    </cfRule>
  </conditionalFormatting>
  <conditionalFormatting sqref="G28">
    <cfRule type="cellIs" dxfId="47" priority="130" operator="equal">
      <formula>100</formula>
    </cfRule>
  </conditionalFormatting>
  <conditionalFormatting sqref="G29">
    <cfRule type="cellIs" dxfId="47" priority="131" operator="equal">
      <formula>100</formula>
    </cfRule>
  </conditionalFormatting>
  <conditionalFormatting sqref="G30">
    <cfRule type="cellIs" dxfId="47" priority="132" operator="equal">
      <formula>100</formula>
    </cfRule>
  </conditionalFormatting>
  <conditionalFormatting sqref="G31">
    <cfRule type="cellIs" dxfId="47" priority="133" operator="equal">
      <formula>100</formula>
    </cfRule>
  </conditionalFormatting>
  <conditionalFormatting sqref="G32">
    <cfRule type="cellIs" dxfId="47" priority="134" operator="equal">
      <formula>100</formula>
    </cfRule>
  </conditionalFormatting>
  <conditionalFormatting sqref="G33">
    <cfRule type="cellIs" dxfId="47" priority="135" operator="equal">
      <formula>100</formula>
    </cfRule>
  </conditionalFormatting>
  <conditionalFormatting sqref="G34">
    <cfRule type="cellIs" dxfId="47" priority="136" operator="equal">
      <formula>100</formula>
    </cfRule>
  </conditionalFormatting>
  <conditionalFormatting sqref="G35">
    <cfRule type="cellIs" dxfId="47" priority="137" operator="equal">
      <formula>100</formula>
    </cfRule>
  </conditionalFormatting>
  <conditionalFormatting sqref="G36">
    <cfRule type="cellIs" dxfId="47" priority="138" operator="equal">
      <formula>100</formula>
    </cfRule>
  </conditionalFormatting>
  <conditionalFormatting sqref="J15">
    <cfRule type="cellIs" dxfId="0" priority="139" operator="equal">
      <formula>"AMBER"</formula>
    </cfRule>
  </conditionalFormatting>
  <conditionalFormatting sqref="J15">
    <cfRule type="cellIs" dxfId="1" priority="140" operator="equal">
      <formula>"RED"</formula>
    </cfRule>
  </conditionalFormatting>
  <conditionalFormatting sqref="J15">
    <cfRule type="cellIs" dxfId="2" priority="141" operator="equal">
      <formula>"GREEN"</formula>
    </cfRule>
  </conditionalFormatting>
  <dataValidations count="36">
    <dataValidation type="list" allowBlank="0" showDropDown="0" showInputMessage="1" showErrorMessage="1" sqref="G19">
      <formula1>PercentageListItems</formula1>
    </dataValidation>
    <dataValidation type="list" allowBlank="0" showDropDown="0" showInputMessage="1" showErrorMessage="1" sqref="G20">
      <formula1>PercentageListItems</formula1>
    </dataValidation>
    <dataValidation type="list" allowBlank="0" showDropDown="0" showInputMessage="1" showErrorMessage="1" sqref="G21">
      <formula1>PercentageListItems</formula1>
    </dataValidation>
    <dataValidation type="list" allowBlank="0" showDropDown="0" showInputMessage="1" showErrorMessage="1" sqref="G22">
      <formula1>PercentageListItems</formula1>
    </dataValidation>
    <dataValidation type="list" allowBlank="0" showDropDown="0" showInputMessage="1" showErrorMessage="1" sqref="G23">
      <formula1>PercentageListItems</formula1>
    </dataValidation>
    <dataValidation type="list" allowBlank="0" showDropDown="0" showInputMessage="1" showErrorMessage="1" sqref="G24">
      <formula1>PercentageListItems</formula1>
    </dataValidation>
    <dataValidation type="list" allowBlank="0" showDropDown="0" showInputMessage="1" showErrorMessage="1" sqref="G25">
      <formula1>PercentageListItems</formula1>
    </dataValidation>
    <dataValidation type="list" allowBlank="0" showDropDown="0" showInputMessage="1" showErrorMessage="1" sqref="G26">
      <formula1>PercentageListItems</formula1>
    </dataValidation>
    <dataValidation type="list" allowBlank="0" showDropDown="0" showInputMessage="1" showErrorMessage="1" sqref="G27">
      <formula1>PercentageListItems</formula1>
    </dataValidation>
    <dataValidation type="list" allowBlank="0" showDropDown="0" showInputMessage="1" showErrorMessage="1" sqref="G28">
      <formula1>PercentageListItems</formula1>
    </dataValidation>
    <dataValidation type="list" allowBlank="0" showDropDown="0" showInputMessage="1" showErrorMessage="1" sqref="G29">
      <formula1>PercentageListItems</formula1>
    </dataValidation>
    <dataValidation type="list" allowBlank="0" showDropDown="0" showInputMessage="1" showErrorMessage="1" sqref="G30">
      <formula1>PercentageListItems</formula1>
    </dataValidation>
    <dataValidation type="list" allowBlank="0" showDropDown="0" showInputMessage="1" showErrorMessage="1" sqref="G31">
      <formula1>PercentageListItems</formula1>
    </dataValidation>
    <dataValidation type="list" allowBlank="0" showDropDown="0" showInputMessage="1" showErrorMessage="1" sqref="G32">
      <formula1>PercentageListItems</formula1>
    </dataValidation>
    <dataValidation type="list" allowBlank="0" showDropDown="0" showInputMessage="1" showErrorMessage="1" sqref="G33">
      <formula1>PercentageListItems</formula1>
    </dataValidation>
    <dataValidation type="list" allowBlank="0" showDropDown="0" showInputMessage="1" showErrorMessage="1" sqref="G34">
      <formula1>PercentageListItems</formula1>
    </dataValidation>
    <dataValidation type="list" allowBlank="0" showDropDown="0" showInputMessage="1" showErrorMessage="1" sqref="G35">
      <formula1>PercentageListItems</formula1>
    </dataValidation>
    <dataValidation type="list" allowBlank="0" showDropDown="0" showInputMessage="1" showErrorMessage="1" sqref="G36">
      <formula1>PercentageListItems</formula1>
    </dataValidation>
    <dataValidation type="date" allowBlank="1" showDropDown="0" showInputMessage="1" showErrorMessage="1" errorTitle="Invalid Date" error="The date entered must be no later than the last date of the reporting period + 14 days." sqref="H1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6">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7">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8">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0" location="Legend!A1"/>
  </hyperlinks>
  <printOptions gridLines="false" gridLinesSet="true"/>
  <pageMargins left="0.75" right="0.75" top="1" bottom="1" header="0.5" footer="0.5"/>
  <pageSetup paperSize="9" orientation="landscape" scale="63"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5"/>
  <sheetViews>
    <sheetView tabSelected="0" workbookViewId="0" showGridLines="false" showRowColHeaders="1">
      <selection activeCell="F15" sqref="F15"/>
    </sheetView>
  </sheetViews>
  <sheetFormatPr defaultRowHeight="14.4" defaultColWidth="11.42578125" outlineLevelRow="0" outlineLevelCol="0"/>
  <cols>
    <col min="1" max="1" width="14" customWidth="true" style="4"/>
    <col min="2" max="2" width="16.42578125" customWidth="true" style="0"/>
    <col min="3" max="3" width="69.7109375" customWidth="true" style="0"/>
    <col min="4" max="4" width="15.7109375" customWidth="true" style="0"/>
    <col min="5" max="5" width="17.28515625" customWidth="true" style="0"/>
    <col min="6" max="6" width="18.42578125" customWidth="true" style="0"/>
    <col min="7" max="7" width="4.140625" hidden="true" customWidth="true" style="5"/>
    <col min="8" max="8" width="10.140625" hidden="true" customWidth="true" style="4"/>
    <col min="9" max="9" width="0" hidden="true" customWidth="true" style="0"/>
    <col min="10" max="10" width="17.7109375" customWidth="true" style="0"/>
    <col min="11" max="11" width="11.42578125" hidden="true" style="0"/>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customHeight="1" ht="15" s="4" customFormat="1">
      <c r="A8" s="61" t="s">
        <v>7</v>
      </c>
      <c r="B8" s="39" t="str">
        <f>COMMUNICATIONLIGHT</f>
        <v>RED</v>
      </c>
      <c r="D8" s="16"/>
      <c r="G8" s="5"/>
    </row>
    <row r="9" spans="1:18" customHeight="1" ht="15" s="4" customFormat="1">
      <c r="A9" s="61" t="s">
        <v>8</v>
      </c>
      <c r="B9" s="41" t="str">
        <f>FINANCELIGHT</f>
        <v>GREEN</v>
      </c>
      <c r="D9" s="16"/>
      <c r="G9" s="5"/>
    </row>
    <row r="10" spans="1:18" s="5" customFormat="1">
      <c r="A10" s="72"/>
      <c r="B10" s="132"/>
      <c r="N10" s="10"/>
    </row>
    <row r="11" spans="1:18" customHeight="1" ht="15.95" s="5" customFormat="1">
      <c r="A11" s="72"/>
      <c r="B11" s="130" t="str">
        <f>ProjNo</f>
        <v>RT029</v>
      </c>
      <c r="C11" s="131" t="str">
        <f>ProjName</f>
        <v>Cloud Based Bioinformatics Tools</v>
      </c>
      <c r="N11" s="10"/>
    </row>
    <row r="12" spans="1:18" customHeight="1" ht="15.95" s="5" customFormat="1">
      <c r="A12" s="72"/>
      <c r="B12" s="128" t="s">
        <v>42</v>
      </c>
      <c r="C12" s="133">
        <f>ReportFrom</f>
        <v>41365</v>
      </c>
      <c r="D12" s="125"/>
      <c r="N12" s="10"/>
    </row>
    <row r="13" spans="1:18" customHeight="1" ht="15.95" s="5" customFormat="1">
      <c r="A13" s="72"/>
      <c r="B13" s="129" t="s">
        <v>43</v>
      </c>
      <c r="C13" s="134">
        <f>LastDateReport</f>
        <v>41455</v>
      </c>
      <c r="D13" s="125"/>
      <c r="N13" s="10"/>
    </row>
    <row r="14" spans="1:18" customHeight="1" ht="6" s="5" customFormat="1">
      <c r="A14" s="72"/>
      <c r="B14" s="126"/>
      <c r="C14" s="127"/>
      <c r="D14" s="125"/>
      <c r="N14" s="10"/>
    </row>
    <row r="15" spans="1:18" customHeight="1" ht="20.1">
      <c r="A15" s="65"/>
      <c r="B15" s="47" t="s">
        <v>110</v>
      </c>
      <c r="C15" s="30"/>
      <c r="D15" s="30"/>
      <c r="E15" s="30" t="s">
        <v>45</v>
      </c>
      <c r="F15" s="30" t="str">
        <f>ISSUELIGHT</f>
        <v>GREEN</v>
      </c>
      <c r="G15" s="30"/>
      <c r="H15" s="30"/>
      <c r="I15" s="4"/>
      <c r="J15" s="4"/>
      <c r="K15" s="4"/>
      <c r="L15" s="4"/>
      <c r="M15" s="4"/>
      <c r="N15" s="4"/>
      <c r="O15" s="4"/>
      <c r="P15" s="4"/>
      <c r="Q15" s="4"/>
      <c r="R15" s="4"/>
    </row>
    <row r="16" spans="1:18" customHeight="1" ht="17.1">
      <c r="A16" s="65"/>
      <c r="B16" s="477" t="s">
        <v>111</v>
      </c>
      <c r="C16" s="477"/>
      <c r="D16" s="477"/>
      <c r="E16" s="477"/>
      <c r="F16" s="477"/>
      <c r="G16" s="42"/>
      <c r="H16" s="28"/>
      <c r="I16" s="4"/>
      <c r="J16" s="4"/>
      <c r="K16" s="4"/>
      <c r="L16" s="4"/>
      <c r="M16" s="4"/>
      <c r="N16" s="4"/>
      <c r="O16" s="4"/>
      <c r="P16" s="4"/>
      <c r="Q16" s="4"/>
      <c r="R16" s="4"/>
    </row>
    <row r="17" spans="1:18" customHeight="1" ht="17.1">
      <c r="A17" s="65"/>
      <c r="B17" s="478"/>
      <c r="C17" s="478"/>
      <c r="D17" s="478"/>
      <c r="E17" s="478"/>
      <c r="F17" s="478"/>
      <c r="G17" s="11"/>
      <c r="I17" s="4"/>
      <c r="J17" s="4"/>
      <c r="K17" s="4"/>
      <c r="L17" s="4"/>
      <c r="M17" s="4"/>
      <c r="P17" s="4"/>
      <c r="Q17" s="4"/>
      <c r="R17" s="4"/>
    </row>
    <row r="18" spans="1:18" customHeight="1" ht="47.25">
      <c r="B18" s="74" t="s">
        <v>112</v>
      </c>
      <c r="C18" s="75" t="s">
        <v>113</v>
      </c>
      <c r="D18" s="75" t="s">
        <v>114</v>
      </c>
      <c r="E18" s="75" t="s">
        <v>115</v>
      </c>
      <c r="F18" s="76" t="s">
        <v>116</v>
      </c>
      <c r="G18" s="180"/>
      <c r="H18" s="181" t="s">
        <v>117</v>
      </c>
      <c r="I18" s="181" t="s">
        <v>118</v>
      </c>
      <c r="J18" s="76" t="s">
        <v>119</v>
      </c>
      <c r="K18" s="65"/>
      <c r="L18" s="65"/>
      <c r="M18" s="4"/>
      <c r="P18" s="4"/>
      <c r="Q18" s="4"/>
      <c r="R18" s="4"/>
    </row>
    <row r="19" spans="1:18" customHeight="1" ht="44.1">
      <c r="A19" s="21" t="s">
        <v>48</v>
      </c>
      <c r="B19" s="308"/>
      <c r="C19" s="309"/>
      <c r="D19" s="310"/>
      <c r="E19" s="310"/>
      <c r="F19" s="311"/>
      <c r="G19" s="78"/>
      <c r="H19" s="79" t="str">
        <f>IF(F19&gt;0,F19-D19,"")</f>
        <v/>
      </c>
      <c r="I19" s="79" t="str">
        <f>IF(F19&gt;0,F19-E19,"")</f>
        <v/>
      </c>
      <c r="J19" s="184" t="str">
        <f>IF(D19&gt;0,IF(F19&lt;1,IF(E19&lt;LastDateReport+1,"NOT CLOSED","NOT DUE"),"CLOSED"),"")</f>
        <v/>
      </c>
      <c r="K19" s="65" t="str">
        <f>IF(J19="NOT CLOSED",IF(LastDateReport-E19&lt;28,IF(LastDateReport-E19&gt;7,"AMBER","GREEN"),"RED"),"GREEN")</f>
        <v>GREEN</v>
      </c>
      <c r="L19" s="65"/>
      <c r="M19" s="4"/>
      <c r="P19" s="4"/>
      <c r="Q19" s="4"/>
      <c r="R19" s="4"/>
    </row>
    <row r="20" spans="1:18" customHeight="1" ht="44.1" s="5" customFormat="1">
      <c r="A20" s="21"/>
      <c r="B20" s="308"/>
      <c r="C20" s="309"/>
      <c r="D20" s="310"/>
      <c r="E20" s="310"/>
      <c r="F20" s="311"/>
      <c r="G20" s="78"/>
      <c r="H20" s="79" t="str">
        <f>IF(F20&gt;0,F20-D20,"")</f>
        <v/>
      </c>
      <c r="I20" s="79" t="str">
        <f>IF(F20&gt;0,F20-E20,"")</f>
        <v/>
      </c>
      <c r="J20" s="184" t="str">
        <f>IF(D20&gt;0,IF(F20&lt;1,IF(E20&lt;LastDateReport+1,"NOT CLOSED","NOT DUE"),"CLOSED"),"")</f>
        <v/>
      </c>
      <c r="K20" s="65" t="str">
        <f>IF(J20="NOT CLOSED",IF(LastDateReport-E20&lt;28,IF(LastDateReport-E20&gt;7,"AMBER","GREEN"),"RED"),"GREEN")</f>
        <v>GREEN</v>
      </c>
      <c r="L20" s="65"/>
    </row>
    <row r="21" spans="1:18" customHeight="1" ht="44.1" s="5" customFormat="1">
      <c r="A21" s="21"/>
      <c r="B21" s="308"/>
      <c r="C21" s="309"/>
      <c r="D21" s="310"/>
      <c r="E21" s="310"/>
      <c r="F21" s="311"/>
      <c r="G21" s="78"/>
      <c r="H21" s="79" t="str">
        <f>IF(F21&gt;0,F21-D21,"")</f>
        <v/>
      </c>
      <c r="I21" s="79" t="str">
        <f>IF(F21&gt;0,F21-E21,"")</f>
        <v/>
      </c>
      <c r="J21" s="184" t="str">
        <f>IF(D21&gt;0,IF(F21&lt;1,IF(E21&lt;LastDateReport+1,"NOT CLOSED","NOT DUE"),"CLOSED"),"")</f>
        <v/>
      </c>
      <c r="K21" s="65" t="str">
        <f>IF(J21="NOT CLOSED",IF(LastDateReport-E21&lt;28,IF(LastDateReport-E21&gt;7,"AMBER","GREEN"),"RED"),"GREEN")</f>
        <v>GREEN</v>
      </c>
      <c r="L21" s="65"/>
    </row>
    <row r="22" spans="1:18" customHeight="1" ht="44.1" s="5" customFormat="1">
      <c r="A22" s="21"/>
      <c r="B22" s="308"/>
      <c r="C22" s="309"/>
      <c r="D22" s="310"/>
      <c r="E22" s="310"/>
      <c r="F22" s="311"/>
      <c r="G22" s="78"/>
      <c r="H22" s="79" t="str">
        <f>IF(F22&gt;0,F22-D22,"")</f>
        <v/>
      </c>
      <c r="I22" s="79" t="str">
        <f>IF(F22&gt;0,F22-E22,"")</f>
        <v/>
      </c>
      <c r="J22" s="184" t="str">
        <f>IF(D22&gt;0,IF(F22&lt;1,IF(E22&lt;LastDateReport+1,"NOT CLOSED","NOT DUE"),"CLOSED"),"")</f>
        <v/>
      </c>
      <c r="K22" s="65" t="str">
        <f>IF(J22="NOT CLOSED",IF(LastDateReport-E22&lt;28,IF(LastDateReport-E22&gt;7,"AMBER","GREEN"),"RED"),"GREEN")</f>
        <v>GREEN</v>
      </c>
      <c r="L22" s="65"/>
    </row>
    <row r="23" spans="1:18" customHeight="1" ht="44.1">
      <c r="B23" s="308"/>
      <c r="C23" s="309"/>
      <c r="D23" s="310"/>
      <c r="E23" s="310"/>
      <c r="F23" s="311"/>
      <c r="G23" s="78"/>
      <c r="H23" s="79" t="str">
        <f>IF(F23&gt;0,F23-D23,"")</f>
        <v/>
      </c>
      <c r="I23" s="79" t="str">
        <f>IF(F23&gt;0,F23-E23,"")</f>
        <v/>
      </c>
      <c r="J23" s="184" t="str">
        <f>IF(D23&gt;0,IF(F23&lt;1,IF(E23&lt;LastDateReport+1,"NOT CLOSED","NOT DUE"),"CLOSED"),"")</f>
        <v/>
      </c>
      <c r="K23" s="65" t="str">
        <f>IF(J23="NOT CLOSED",IF(LastDateReport-E23&lt;28,IF(LastDateReport-E23&gt;7,"AMBER","GREEN"),"RED"),"GREEN")</f>
        <v>GREEN</v>
      </c>
      <c r="L23" s="65"/>
      <c r="M23" s="4"/>
      <c r="P23" s="4"/>
      <c r="Q23" s="4"/>
      <c r="R23" s="4"/>
    </row>
    <row r="24" spans="1:18" customHeight="1" ht="44.1">
      <c r="B24" s="308"/>
      <c r="C24" s="309"/>
      <c r="D24" s="310"/>
      <c r="E24" s="310"/>
      <c r="F24" s="311"/>
      <c r="G24" s="78"/>
      <c r="H24" s="79" t="str">
        <f>IF(F24&gt;0,F24-D24,"")</f>
        <v/>
      </c>
      <c r="I24" s="79" t="str">
        <f>IF(F24&gt;0,F24-E24,"")</f>
        <v/>
      </c>
      <c r="J24" s="184" t="str">
        <f>IF(D24&gt;0,IF(F24&lt;1,IF(E24&lt;LastDateReport+1,"NOT CLOSED","NOT DUE"),"CLOSED"),"")</f>
        <v/>
      </c>
      <c r="K24" s="65" t="str">
        <f>IF(J24="NOT CLOSED",IF(LastDateReport-E24&lt;28,IF(LastDateReport-E24&gt;7,"AMBER","GREEN"),"RED"),"GREEN")</f>
        <v>GREEN</v>
      </c>
      <c r="L24" s="65"/>
      <c r="M24" s="4"/>
      <c r="P24" s="4"/>
      <c r="Q24" s="4"/>
      <c r="R24" s="4"/>
    </row>
    <row r="25" spans="1:18" customHeight="1" ht="44.1">
      <c r="B25" s="308"/>
      <c r="C25" s="309"/>
      <c r="D25" s="310"/>
      <c r="E25" s="310"/>
      <c r="F25" s="311"/>
      <c r="G25" s="78"/>
      <c r="H25" s="79" t="str">
        <f>IF(F25&gt;0,F25-D25,"")</f>
        <v/>
      </c>
      <c r="I25" s="79" t="str">
        <f>IF(F25&gt;0,F25-E25,"")</f>
        <v/>
      </c>
      <c r="J25" s="184" t="str">
        <f>IF(D25&gt;0,IF(F25&lt;1,IF(E25&lt;LastDateReport+1,"NOT CLOSED","NOT DUE"),"CLOSED"),"")</f>
        <v/>
      </c>
      <c r="K25" s="65" t="str">
        <f>IF(J25="NOT CLOSED",IF(LastDateReport-E25&lt;28,IF(LastDateReport-E25&gt;7,"AMBER","GREEN"),"RED"),"GREEN")</f>
        <v>GREEN</v>
      </c>
      <c r="L25" s="65"/>
      <c r="M25" s="4"/>
      <c r="P25" s="4"/>
      <c r="Q25" s="4"/>
      <c r="R25" s="4"/>
    </row>
    <row r="26" spans="1:18" customHeight="1" ht="44.1">
      <c r="B26" s="308"/>
      <c r="C26" s="312"/>
      <c r="D26" s="313"/>
      <c r="E26" s="313"/>
      <c r="F26" s="314"/>
      <c r="G26" s="182"/>
      <c r="H26" s="183" t="str">
        <f>IF(F26&gt;0,F26-D26,"")</f>
        <v/>
      </c>
      <c r="I26" s="183" t="str">
        <f>IF(F26&gt;0,F26-E26,"")</f>
        <v/>
      </c>
      <c r="J26" s="185" t="str">
        <f>IF(D26&gt;0,IF(F26&lt;1,IF(E26&lt;LastDateReport+1,"NOT CLOSED","NOT DUE"),"CLOSED"),"")</f>
        <v/>
      </c>
      <c r="K26" s="65" t="str">
        <f>IF(J26="NOT CLOSED",IF(LastDateReport-E26&lt;28,IF(LastDateReport-E26&gt;7,"AMBER","GREEN"),"RED"),"GREEN")</f>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customHeight="1" ht="15">
      <c r="B28" s="84" t="s">
        <v>120</v>
      </c>
      <c r="C28" s="85" t="s">
        <v>121</v>
      </c>
      <c r="D28" s="84" t="s">
        <v>122</v>
      </c>
      <c r="E28" s="476"/>
      <c r="F28" s="84" t="s">
        <v>123</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customHeight="1" ht="14.1">
      <c r="B32" s="475" t="s">
        <v>28</v>
      </c>
      <c r="C32" s="475"/>
      <c r="D32" s="475"/>
      <c r="E32" s="475"/>
      <c r="F32" s="65"/>
      <c r="G32" s="89"/>
      <c r="H32" s="65"/>
      <c r="I32" s="65"/>
      <c r="J32" s="65"/>
      <c r="K32" s="65"/>
      <c r="L32" s="65"/>
    </row>
    <row r="33" spans="1:18">
      <c r="B33" s="65"/>
      <c r="C33" s="65"/>
      <c r="D33" s="65"/>
      <c r="E33" s="65"/>
      <c r="F33" s="65"/>
      <c r="G33" s="89"/>
      <c r="H33" s="65"/>
      <c r="I33" s="65"/>
      <c r="J33" s="65"/>
      <c r="K33" s="65"/>
      <c r="L33" s="65"/>
    </row>
    <row r="34" spans="1:18">
      <c r="B34" s="65"/>
      <c r="C34" s="65"/>
      <c r="D34" s="65"/>
      <c r="E34" s="65"/>
      <c r="F34" s="65"/>
      <c r="G34" s="89"/>
      <c r="H34" s="65"/>
      <c r="I34" s="65"/>
      <c r="J34" s="65"/>
      <c r="K34" s="65"/>
      <c r="L34" s="65"/>
    </row>
    <row r="35" spans="1:18">
      <c r="B35" s="65"/>
      <c r="C35" s="65"/>
      <c r="D35" s="65"/>
      <c r="E35" s="65"/>
      <c r="F35" s="65"/>
      <c r="G35" s="89"/>
      <c r="H35" s="65"/>
      <c r="I35" s="65"/>
      <c r="J35" s="65"/>
      <c r="K35" s="65"/>
      <c r="L35" s="65"/>
    </row>
    <row r="36" spans="1:18">
      <c r="B36" s="65"/>
      <c r="C36" s="65"/>
      <c r="D36" s="65"/>
      <c r="E36" s="65"/>
      <c r="F36" s="65"/>
      <c r="G36" s="89"/>
      <c r="H36" s="65"/>
      <c r="I36" s="65"/>
      <c r="J36" s="65"/>
      <c r="K36" s="65"/>
      <c r="L36" s="65"/>
    </row>
    <row r="37" spans="1:18">
      <c r="B37" s="65"/>
      <c r="C37" s="65"/>
      <c r="D37" s="65"/>
      <c r="E37" s="65"/>
      <c r="F37" s="65"/>
      <c r="G37" s="89"/>
      <c r="H37" s="65"/>
      <c r="I37" s="65"/>
      <c r="J37" s="65"/>
      <c r="K37" s="65"/>
      <c r="L37" s="65"/>
    </row>
    <row r="38" spans="1:18">
      <c r="B38" s="65"/>
      <c r="C38" s="65"/>
      <c r="D38" s="65"/>
      <c r="E38" s="65"/>
      <c r="F38" s="65"/>
      <c r="G38" s="89"/>
      <c r="H38" s="65"/>
      <c r="I38" s="65"/>
      <c r="J38" s="65"/>
      <c r="K38" s="65"/>
      <c r="L38" s="65"/>
    </row>
    <row r="39" spans="1:18">
      <c r="G39" s="14"/>
    </row>
    <row r="47" spans="1:18">
      <c r="B47" s="17"/>
    </row>
    <row r="48" spans="1:18">
      <c r="B48" s="17"/>
    </row>
    <row r="49" spans="1:18">
      <c r="B49" s="20"/>
    </row>
    <row r="50" spans="1:18">
      <c r="B50" s="17"/>
    </row>
    <row r="51" spans="1:18">
      <c r="B51" s="17"/>
    </row>
    <row r="52" spans="1:18">
      <c r="B52" s="17"/>
    </row>
    <row r="53" spans="1:18">
      <c r="B53" s="17"/>
    </row>
    <row r="54" spans="1:18">
      <c r="B54" s="17"/>
    </row>
    <row r="55" spans="1:18">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E28:E29"/>
    <mergeCell ref="B16:F16"/>
    <mergeCell ref="B17:F17"/>
    <mergeCell ref="B32:E32"/>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F15">
    <cfRule type="cellIs" dxfId="0" priority="28" operator="equal">
      <formula>"AMBER"</formula>
    </cfRule>
  </conditionalFormatting>
  <conditionalFormatting sqref="F15">
    <cfRule type="cellIs" dxfId="1" priority="29" operator="equal">
      <formula>"RED"</formula>
    </cfRule>
  </conditionalFormatting>
  <conditionalFormatting sqref="F15">
    <cfRule type="cellIs" dxfId="2" priority="30" operator="equal">
      <formula>"GREEN"</formula>
    </cfRule>
  </conditionalFormatting>
  <dataValidations count="24">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E19">
      <formula1>EarliestDate</formula1>
      <formula2>LatestDate</formula2>
    </dataValidation>
    <dataValidation type="date" allowBlank="1" showDropDown="0" showInputMessage="1" showErrorMessage="1" sqref="E20">
      <formula1>EarliestDate</formula1>
      <formula2>LatestDate</formula2>
    </dataValidation>
    <dataValidation type="date" allowBlank="1" showDropDown="0" showInputMessage="1" showErrorMessage="1" sqref="E21">
      <formula1>EarliestDate</formula1>
      <formula2>LatestDate</formula2>
    </dataValidation>
    <dataValidation type="date" allowBlank="1" showDropDown="0" showInputMessage="1" showErrorMessage="1" sqref="E22">
      <formula1>EarliestDate</formula1>
      <formula2>LatestDate</formula2>
    </dataValidation>
    <dataValidation type="date" allowBlank="1" showDropDown="0" showInputMessage="1" showErrorMessage="1" sqref="E23">
      <formula1>EarliestDate</formula1>
      <formula2>LatestDate</formula2>
    </dataValidation>
    <dataValidation type="date" allowBlank="1" showDropDown="0" showInputMessage="1" showErrorMessage="1" sqref="E24">
      <formula1>EarliestDate</formula1>
      <formula2>LatestDate</formula2>
    </dataValidation>
    <dataValidation type="date" allowBlank="1" showDropDown="0" showInputMessage="1" showErrorMessage="1" sqref="E25">
      <formula1>EarliestDate</formula1>
      <formula2>LatestDate</formula2>
    </dataValidation>
    <dataValidation type="date" allowBlank="1" showDropDown="0" showInputMessage="1" showErrorMessage="1" sqref="E26">
      <formula1>EarliestDate</formula1>
      <formula2>LatestDate</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1"/>
  <sheetViews>
    <sheetView tabSelected="0" workbookViewId="0" showGridLines="false" showRowColHeaders="1">
      <selection activeCell="E23" sqref="E23"/>
    </sheetView>
  </sheetViews>
  <sheetFormatPr defaultRowHeight="14.4" defaultColWidth="11.42578125" outlineLevelRow="0" outlineLevelCol="0"/>
  <cols>
    <col min="1" max="1" width="14" customWidth="true" style="4"/>
    <col min="2" max="2" width="18.140625" customWidth="true" style="0"/>
    <col min="3" max="3" width="52.7109375" customWidth="true" style="0"/>
    <col min="4" max="4" width="63" customWidth="true" style="0"/>
    <col min="5" max="5" width="21.28515625" customWidth="true" style="0"/>
    <col min="6" max="6" width="3.42578125" customWidth="true" style="5"/>
    <col min="7" max="7" width="11.42578125" hidden="true" style="0"/>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customHeight="1" ht="15" s="4" customFormat="1">
      <c r="A8" s="61" t="s">
        <v>7</v>
      </c>
      <c r="B8" s="39" t="str">
        <f>COMMUNICATIONLIGHT</f>
        <v>RED</v>
      </c>
      <c r="D8" s="16"/>
      <c r="F8" s="65"/>
    </row>
    <row r="9" spans="1:15" customHeight="1" ht="15" s="4" customFormat="1">
      <c r="A9" s="61" t="s">
        <v>8</v>
      </c>
      <c r="B9" s="41" t="str">
        <f>FINANCELIGHT</f>
        <v>GREEN</v>
      </c>
      <c r="D9" s="16"/>
      <c r="F9" s="65"/>
    </row>
    <row r="10" spans="1:15" s="5" customFormat="1">
      <c r="A10" s="72"/>
      <c r="B10" s="132"/>
      <c r="N10" s="10"/>
    </row>
    <row r="11" spans="1:15" customHeight="1" ht="15.95" s="5" customFormat="1">
      <c r="A11" s="72"/>
      <c r="B11" s="130" t="str">
        <f>ProjNo</f>
        <v>RT029</v>
      </c>
      <c r="C11" s="131" t="str">
        <f>ProjName</f>
        <v>Cloud Based Bioinformatics Tools</v>
      </c>
      <c r="N11" s="10"/>
    </row>
    <row r="12" spans="1:15" customHeight="1" ht="15.95" s="5" customFormat="1">
      <c r="A12" s="72"/>
      <c r="B12" s="128" t="s">
        <v>42</v>
      </c>
      <c r="C12" s="133">
        <f>ReportFrom</f>
        <v>41365</v>
      </c>
      <c r="D12" s="125"/>
      <c r="N12" s="10"/>
    </row>
    <row r="13" spans="1:15" customHeight="1" ht="15.95" s="5" customFormat="1">
      <c r="A13" s="72"/>
      <c r="B13" s="129" t="s">
        <v>43</v>
      </c>
      <c r="C13" s="134">
        <f>LastDateReport</f>
        <v>41455</v>
      </c>
      <c r="D13" s="125"/>
      <c r="N13" s="10"/>
    </row>
    <row r="14" spans="1:15" customHeight="1" ht="6" s="5" customFormat="1">
      <c r="A14" s="72"/>
      <c r="B14" s="126"/>
      <c r="C14" s="127"/>
      <c r="D14" s="125"/>
      <c r="N14" s="10"/>
    </row>
    <row r="15" spans="1:15" customHeight="1" ht="18.95">
      <c r="A15" s="65"/>
      <c r="B15" s="12" t="s">
        <v>124</v>
      </c>
      <c r="C15" s="30"/>
      <c r="D15" s="30" t="s">
        <v>45</v>
      </c>
      <c r="E15" s="30" t="str">
        <f>RISKLIGHT</f>
        <v>GREEN</v>
      </c>
      <c r="F15" s="90"/>
      <c r="G15" s="4"/>
      <c r="H15" s="4"/>
      <c r="I15" s="4"/>
      <c r="J15" s="4"/>
      <c r="K15" s="4"/>
      <c r="L15" s="4"/>
      <c r="M15" s="4"/>
      <c r="N15" s="4"/>
      <c r="O15" s="4"/>
    </row>
    <row r="16" spans="1:15" customHeight="1" ht="15.95">
      <c r="A16" s="5"/>
      <c r="B16" s="477" t="s">
        <v>125</v>
      </c>
      <c r="C16" s="477"/>
      <c r="D16" s="477"/>
      <c r="E16" s="477"/>
      <c r="F16" s="91"/>
      <c r="G16" s="4"/>
      <c r="H16" s="4"/>
      <c r="I16" s="4"/>
      <c r="J16" s="4"/>
      <c r="K16" s="4"/>
      <c r="L16" s="4"/>
      <c r="M16" s="4"/>
      <c r="N16" s="4"/>
      <c r="O16" s="4"/>
    </row>
    <row r="17" spans="1:15" customHeight="1" ht="17.1">
      <c r="B17" s="478"/>
      <c r="C17" s="478"/>
      <c r="D17" s="478"/>
      <c r="E17" s="478"/>
      <c r="F17" s="92"/>
      <c r="G17" s="4"/>
      <c r="H17" s="4"/>
      <c r="I17" s="4"/>
      <c r="J17" s="4"/>
      <c r="K17" s="4"/>
      <c r="L17" s="4"/>
      <c r="M17" s="4"/>
      <c r="N17" s="4"/>
      <c r="O17" s="4"/>
    </row>
    <row r="18" spans="1:15" customHeight="1" ht="27">
      <c r="B18" s="43" t="s">
        <v>126</v>
      </c>
      <c r="C18" s="44" t="s">
        <v>127</v>
      </c>
      <c r="D18" s="44" t="s">
        <v>128</v>
      </c>
      <c r="E18" s="45" t="s">
        <v>129</v>
      </c>
      <c r="F18" s="77"/>
      <c r="G18" s="4"/>
      <c r="H18" s="4"/>
      <c r="I18" s="4"/>
      <c r="J18" s="4"/>
      <c r="K18" s="4"/>
      <c r="L18" s="4"/>
      <c r="M18" s="4"/>
      <c r="N18" s="4"/>
      <c r="O18" s="4"/>
    </row>
    <row r="19" spans="1:15" customHeight="1" ht="81.75">
      <c r="A19" s="21" t="s">
        <v>48</v>
      </c>
      <c r="B19" s="302" t="s">
        <v>130</v>
      </c>
      <c r="C19" s="416" t="s">
        <v>131</v>
      </c>
      <c r="D19" s="304" t="s">
        <v>132</v>
      </c>
      <c r="E19" s="410" t="s">
        <v>133</v>
      </c>
      <c r="F19" s="93"/>
      <c r="G19" s="48" t="str">
        <f>IF(C19&gt;0,"","ENTER RISK 1")</f>
        <v>ENTER RISK 1</v>
      </c>
      <c r="H19" s="4"/>
      <c r="I19" s="4"/>
      <c r="J19" s="4"/>
      <c r="K19" s="4"/>
      <c r="L19" s="4"/>
      <c r="M19" s="4"/>
      <c r="N19" s="4"/>
      <c r="O19" s="4"/>
    </row>
    <row r="20" spans="1:15" customHeight="1" ht="81.75">
      <c r="B20" s="302">
        <v>1</v>
      </c>
      <c r="C20" s="303" t="s">
        <v>134</v>
      </c>
      <c r="D20" s="304" t="s">
        <v>135</v>
      </c>
      <c r="E20" s="410" t="s">
        <v>133</v>
      </c>
      <c r="F20" s="93"/>
      <c r="G20" s="48" t="str">
        <f>IF(C20&gt;0,"","ENTER RISK 2")</f>
        <v>ENTER RISK 2</v>
      </c>
      <c r="H20" s="4"/>
      <c r="I20" s="4"/>
      <c r="J20" s="4"/>
      <c r="K20" s="4"/>
      <c r="L20" s="4"/>
      <c r="M20" s="4"/>
      <c r="N20" s="4"/>
      <c r="O20" s="4"/>
    </row>
    <row r="21" spans="1:15" customHeight="1" ht="81.75">
      <c r="B21" s="302">
        <v>2</v>
      </c>
      <c r="C21" s="303" t="s">
        <v>136</v>
      </c>
      <c r="D21" s="304" t="s">
        <v>137</v>
      </c>
      <c r="E21" s="410" t="s">
        <v>138</v>
      </c>
      <c r="F21" s="93"/>
      <c r="G21" s="48" t="str">
        <f>IF(C21&gt;0,"","ENTER RISK 3")</f>
        <v>ENTER RISK 3</v>
      </c>
      <c r="H21" s="4"/>
      <c r="I21" s="4"/>
      <c r="J21" s="4"/>
      <c r="K21" s="4"/>
      <c r="L21" s="4"/>
      <c r="M21" s="4"/>
      <c r="N21" s="4"/>
      <c r="O21" s="4"/>
    </row>
    <row r="22" spans="1:15" customHeight="1" ht="81.75">
      <c r="B22" s="302">
        <v>3</v>
      </c>
      <c r="C22" s="303" t="s">
        <v>139</v>
      </c>
      <c r="D22" s="304" t="s">
        <v>140</v>
      </c>
      <c r="E22" s="410" t="s">
        <v>133</v>
      </c>
      <c r="F22" s="93"/>
      <c r="G22" s="48" t="str">
        <f>IF(C22&gt;0,"","ENTER RISK 4")</f>
        <v>ENTER RISK 4</v>
      </c>
      <c r="H22" s="4"/>
      <c r="I22" s="4"/>
      <c r="J22" s="4"/>
      <c r="K22" s="4"/>
      <c r="L22" s="4"/>
      <c r="M22" s="4"/>
      <c r="N22" s="4"/>
      <c r="O22" s="4"/>
    </row>
    <row r="23" spans="1:15" customHeight="1" ht="81.75">
      <c r="B23" s="305">
        <v>4</v>
      </c>
      <c r="C23" s="306" t="s">
        <v>141</v>
      </c>
      <c r="D23" s="307" t="s">
        <v>142</v>
      </c>
      <c r="E23" s="411" t="s">
        <v>133</v>
      </c>
      <c r="F23" s="93"/>
      <c r="G23" s="48" t="str">
        <f>IF(C23&gt;0,"","ENTER RISK 5")</f>
        <v>ENTER RISK 5</v>
      </c>
      <c r="H23" s="4"/>
      <c r="I23" s="4"/>
      <c r="J23" s="4"/>
      <c r="K23" s="4"/>
      <c r="L23" s="4"/>
      <c r="M23" s="4"/>
      <c r="N23" s="4"/>
      <c r="O23" s="4"/>
    </row>
    <row r="24" spans="1:15">
      <c r="B24" s="9"/>
      <c r="C24" s="9"/>
      <c r="D24" s="9"/>
      <c r="E24" s="9"/>
      <c r="F24" s="70"/>
      <c r="G24" s="4"/>
      <c r="H24" s="4"/>
      <c r="I24" s="4"/>
      <c r="J24" s="4"/>
      <c r="K24" s="4"/>
      <c r="L24" s="4"/>
      <c r="M24" s="4"/>
      <c r="N24" s="4"/>
      <c r="O24" s="4"/>
    </row>
    <row r="25" spans="1:15" customHeight="1" ht="14.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1:15">
      <c r="F33" s="65"/>
    </row>
    <row r="34" spans="1:15">
      <c r="C34" s="17"/>
      <c r="F34" s="65"/>
    </row>
    <row r="35" spans="1:15">
      <c r="C35" s="18"/>
      <c r="F35" s="65"/>
    </row>
    <row r="36" spans="1:15">
      <c r="C36" s="17"/>
      <c r="F36" s="65"/>
    </row>
    <row r="37" spans="1:15">
      <c r="C37" s="17"/>
      <c r="F37" s="65"/>
    </row>
    <row r="38" spans="1:15">
      <c r="C38" s="17"/>
      <c r="F38" s="65"/>
    </row>
    <row r="39" spans="1:15">
      <c r="C39" s="17"/>
      <c r="F39" s="65"/>
    </row>
    <row r="40" spans="1:15">
      <c r="C40" s="17"/>
    </row>
    <row r="41" spans="1:15">
      <c r="C41" s="17"/>
    </row>
    <row r="42" spans="1:15">
      <c r="C42" s="17"/>
    </row>
    <row r="43" spans="1:15">
      <c r="B43" s="17"/>
    </row>
    <row r="44" spans="1:15">
      <c r="B44" s="17"/>
    </row>
    <row r="45" spans="1:15">
      <c r="B45" s="17"/>
    </row>
    <row r="46" spans="1:15">
      <c r="B46" s="17"/>
    </row>
    <row r="47" spans="1:15">
      <c r="B47" s="17"/>
    </row>
    <row r="48" spans="1:15">
      <c r="B48" s="17"/>
    </row>
    <row r="49" spans="1:15">
      <c r="B49" s="17"/>
    </row>
    <row r="50" spans="1:15">
      <c r="B50" s="17"/>
    </row>
    <row r="51" spans="1:15">
      <c r="B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25:E25"/>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B19">
    <cfRule type="cellIs" dxfId="48" priority="31" operator="lessThan">
      <formula>1</formula>
    </cfRule>
  </conditionalFormatting>
  <conditionalFormatting sqref="B20">
    <cfRule type="cellIs" dxfId="48" priority="32" operator="lessThan">
      <formula>1</formula>
    </cfRule>
  </conditionalFormatting>
  <conditionalFormatting sqref="B21">
    <cfRule type="cellIs" dxfId="48" priority="33" operator="lessThan">
      <formula>1</formula>
    </cfRule>
  </conditionalFormatting>
  <conditionalFormatting sqref="B22">
    <cfRule type="cellIs" dxfId="48" priority="34" operator="lessThan">
      <formula>1</formula>
    </cfRule>
  </conditionalFormatting>
  <conditionalFormatting sqref="B23">
    <cfRule type="cellIs" dxfId="48" priority="35" operator="lessThan">
      <formula>1</formula>
    </cfRule>
  </conditionalFormatting>
  <conditionalFormatting sqref="E19">
    <cfRule type="cellIs" dxfId="49" priority="36" operator="equal">
      <formula>"Amber"</formula>
    </cfRule>
  </conditionalFormatting>
  <conditionalFormatting sqref="E19">
    <cfRule type="cellIs" dxfId="50" priority="37" operator="equal">
      <formula>"Red"</formula>
    </cfRule>
  </conditionalFormatting>
  <conditionalFormatting sqref="E19">
    <cfRule type="cellIs" dxfId="51" priority="38" operator="equal">
      <formula>"Green"</formula>
    </cfRule>
  </conditionalFormatting>
  <conditionalFormatting sqref="E20">
    <cfRule type="cellIs" dxfId="49" priority="39" operator="equal">
      <formula>"Amber"</formula>
    </cfRule>
  </conditionalFormatting>
  <conditionalFormatting sqref="E20">
    <cfRule type="cellIs" dxfId="50" priority="40" operator="equal">
      <formula>"Red"</formula>
    </cfRule>
  </conditionalFormatting>
  <conditionalFormatting sqref="E20">
    <cfRule type="cellIs" dxfId="51" priority="41" operator="equal">
      <formula>"Green"</formula>
    </cfRule>
  </conditionalFormatting>
  <conditionalFormatting sqref="E21">
    <cfRule type="cellIs" dxfId="49" priority="42" operator="equal">
      <formula>"Amber"</formula>
    </cfRule>
  </conditionalFormatting>
  <conditionalFormatting sqref="E21">
    <cfRule type="cellIs" dxfId="50" priority="43" operator="equal">
      <formula>"Red"</formula>
    </cfRule>
  </conditionalFormatting>
  <conditionalFormatting sqref="E21">
    <cfRule type="cellIs" dxfId="51" priority="44" operator="equal">
      <formula>"Green"</formula>
    </cfRule>
  </conditionalFormatting>
  <conditionalFormatting sqref="E22">
    <cfRule type="cellIs" dxfId="49" priority="45" operator="equal">
      <formula>"Amber"</formula>
    </cfRule>
  </conditionalFormatting>
  <conditionalFormatting sqref="E22">
    <cfRule type="cellIs" dxfId="50" priority="46" operator="equal">
      <formula>"Red"</formula>
    </cfRule>
  </conditionalFormatting>
  <conditionalFormatting sqref="E22">
    <cfRule type="cellIs" dxfId="51" priority="47" operator="equal">
      <formula>"Green"</formula>
    </cfRule>
  </conditionalFormatting>
  <conditionalFormatting sqref="E23">
    <cfRule type="cellIs" dxfId="49" priority="48" operator="equal">
      <formula>"Amber"</formula>
    </cfRule>
  </conditionalFormatting>
  <conditionalFormatting sqref="E23">
    <cfRule type="cellIs" dxfId="50" priority="49" operator="equal">
      <formula>"Red"</formula>
    </cfRule>
  </conditionalFormatting>
  <conditionalFormatting sqref="E23">
    <cfRule type="cellIs" dxfId="51" priority="50" operator="equal">
      <formula>"Green"</formula>
    </cfRule>
  </conditionalFormatting>
  <dataValidations count="5">
    <dataValidation type="list" allowBlank="1" showDropDown="0" showInputMessage="1" showErrorMessage="1" sqref="E19">
      <formula1>RiskRating</formula1>
    </dataValidation>
    <dataValidation type="list" allowBlank="1" showDropDown="0" showInputMessage="1" showErrorMessage="1" sqref="E20">
      <formula1>RiskRating</formula1>
    </dataValidation>
    <dataValidation type="list" allowBlank="1" showDropDown="0" showInputMessage="1" showErrorMessage="1" sqref="E21">
      <formula1>RiskRating</formula1>
    </dataValidation>
    <dataValidation type="list" allowBlank="1" showDropDown="0" showInputMessage="1" showErrorMessage="1" sqref="E22">
      <formula1>RiskRating</formula1>
    </dataValidation>
    <dataValidation type="list" allowBlank="1" showDropDown="0" showInputMessage="1" showErrorMessage="1" sqref="E23">
      <formula1>RiskRating</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25"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pageSetUpPr fitToPage="1"/>
  </sheetPr>
  <dimension ref="A1:AB51"/>
  <sheetViews>
    <sheetView tabSelected="0" workbookViewId="0" showGridLines="false" showRowColHeaders="1">
      <selection activeCell="N34" sqref="N34"/>
    </sheetView>
  </sheetViews>
  <sheetFormatPr defaultRowHeight="14.4" defaultColWidth="11.42578125" outlineLevelRow="0" outlineLevelCol="0"/>
  <cols>
    <col min="1" max="1" width="14" customWidth="true" style="4"/>
    <col min="2" max="2" width="15.85546875" customWidth="true" style="5"/>
    <col min="3" max="3" width="35.28515625" customWidth="true" style="5"/>
    <col min="4" max="4" width="14.85546875" customWidth="true" style="5"/>
    <col min="5" max="5" width="15.85546875" customWidth="true" style="5"/>
    <col min="6" max="6" width="19.140625" customWidth="true" style="5"/>
    <col min="7" max="7" width="13.140625" customWidth="true" style="5"/>
    <col min="8" max="8" width="13.140625" customWidth="true" style="5"/>
    <col min="9" max="9" width="15.7109375" customWidth="true" style="5"/>
    <col min="10" max="10" width="2.7109375" customWidth="true" style="65"/>
    <col min="11" max="11" width="11.42578125" style="65"/>
    <col min="12" max="12" width="11.42578125" hidden="true" style="0"/>
    <col min="13" max="13" width="11.42578125" hidden="true" style="0"/>
    <col min="14" max="14" width="11.42578125" hidden="true" style="0"/>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customHeight="1" ht="15" s="4" customFormat="1">
      <c r="A8" s="61" t="s">
        <v>7</v>
      </c>
      <c r="B8" s="39" t="str">
        <f>COMMUNICATIONLIGHT</f>
        <v>RED</v>
      </c>
      <c r="C8" s="33"/>
      <c r="D8" s="5"/>
      <c r="E8" s="16"/>
      <c r="F8" s="5"/>
      <c r="G8" s="5"/>
      <c r="H8" s="5"/>
      <c r="I8" s="5"/>
      <c r="J8" s="65"/>
      <c r="K8" s="65"/>
    </row>
    <row r="9" spans="1:28" customHeight="1" ht="15" s="4" customFormat="1">
      <c r="A9" s="61" t="s">
        <v>8</v>
      </c>
      <c r="B9" s="41" t="str">
        <f>FINANCELIGHT</f>
        <v>GREEN</v>
      </c>
      <c r="C9" s="33"/>
      <c r="D9" s="5"/>
      <c r="E9" s="16"/>
      <c r="F9" s="5"/>
      <c r="G9" s="5"/>
      <c r="H9" s="5"/>
      <c r="I9" s="5"/>
      <c r="J9" s="65"/>
      <c r="K9" s="65"/>
    </row>
    <row r="10" spans="1:28" s="5" customFormat="1">
      <c r="A10" s="72"/>
      <c r="B10" s="132"/>
      <c r="C10" s="33"/>
      <c r="O10" s="10"/>
    </row>
    <row r="11" spans="1:28" customHeight="1" ht="15.95" s="5" customFormat="1">
      <c r="A11" s="72"/>
      <c r="B11" s="130" t="str">
        <f>ProjNo</f>
        <v>RT029</v>
      </c>
      <c r="C11" s="131"/>
      <c r="D11" s="131" t="str">
        <f>ProjName</f>
        <v>Cloud Based Bioinformatics Tools</v>
      </c>
      <c r="O11" s="10"/>
    </row>
    <row r="12" spans="1:28" customHeight="1" ht="15.95" s="5" customFormat="1">
      <c r="A12" s="72"/>
      <c r="B12" s="128" t="s">
        <v>42</v>
      </c>
      <c r="C12" s="126"/>
      <c r="D12" s="133">
        <f>ReportFrom</f>
        <v>41365</v>
      </c>
      <c r="E12" s="125"/>
      <c r="O12" s="10"/>
    </row>
    <row r="13" spans="1:28" customHeight="1" ht="15.95" s="5" customFormat="1">
      <c r="A13" s="72"/>
      <c r="B13" s="129" t="s">
        <v>43</v>
      </c>
      <c r="C13" s="197"/>
      <c r="D13" s="134">
        <f>LastDateReport</f>
        <v>41455</v>
      </c>
      <c r="E13" s="125"/>
      <c r="O13" s="10"/>
    </row>
    <row r="14" spans="1:28" customHeight="1" ht="6" s="5" customFormat="1">
      <c r="A14" s="72"/>
      <c r="B14" s="126"/>
      <c r="C14" s="126"/>
      <c r="D14" s="127"/>
      <c r="E14" s="125"/>
      <c r="O14" s="10"/>
    </row>
    <row r="15" spans="1:28" customHeight="1" ht="18.95" s="4" customFormat="1">
      <c r="A15" s="65"/>
      <c r="B15" s="12" t="s">
        <v>143</v>
      </c>
      <c r="C15" s="12"/>
      <c r="D15" s="12"/>
      <c r="E15" s="12"/>
      <c r="F15" s="12"/>
      <c r="G15" s="12"/>
      <c r="H15" s="12" t="s">
        <v>45</v>
      </c>
      <c r="I15" s="12" t="str">
        <f>CHANGELIGHT</f>
        <v>GREEN</v>
      </c>
      <c r="J15" s="94"/>
      <c r="K15" s="94"/>
      <c r="L15" s="1" t="s">
        <v>144</v>
      </c>
      <c r="M15" s="1"/>
      <c r="N15" s="1">
        <f>B29</f>
        <v>0</v>
      </c>
      <c r="AB15" s="2"/>
    </row>
    <row r="16" spans="1:28" customHeight="1" ht="15.95" s="4" customFormat="1">
      <c r="A16" s="65"/>
      <c r="B16" s="46" t="s">
        <v>145</v>
      </c>
      <c r="C16" s="186"/>
      <c r="D16" s="46"/>
      <c r="E16" s="46"/>
      <c r="F16" s="46"/>
      <c r="G16" s="46"/>
      <c r="H16" s="46"/>
      <c r="I16" s="46"/>
      <c r="J16" s="91"/>
      <c r="K16" s="91"/>
      <c r="L16" s="1" t="s">
        <v>146</v>
      </c>
      <c r="M16" s="1"/>
      <c r="N16" s="1" t="str">
        <f>K29</f>
        <v/>
      </c>
      <c r="AB16" s="2"/>
    </row>
    <row r="17" spans="1:28" customHeight="1" ht="15" s="4" customFormat="1">
      <c r="B17" s="33"/>
      <c r="C17" s="33"/>
      <c r="D17" s="33"/>
      <c r="E17" s="33"/>
      <c r="F17" s="33"/>
      <c r="G17" s="33"/>
      <c r="H17" s="33"/>
      <c r="I17" s="33"/>
      <c r="J17" s="63"/>
      <c r="K17" s="63"/>
      <c r="L17" s="1" t="s">
        <v>147</v>
      </c>
      <c r="M17" s="1"/>
      <c r="N17" s="1">
        <f>G29</f>
        <v>0</v>
      </c>
      <c r="AB17" s="2"/>
    </row>
    <row r="18" spans="1:28" customHeight="1" ht="57.75" s="4" customFormat="1">
      <c r="B18" s="49" t="s">
        <v>148</v>
      </c>
      <c r="C18" s="198" t="s">
        <v>149</v>
      </c>
      <c r="D18" s="50" t="s">
        <v>150</v>
      </c>
      <c r="E18" s="50" t="s">
        <v>151</v>
      </c>
      <c r="F18" s="50" t="s">
        <v>152</v>
      </c>
      <c r="G18" s="50" t="s">
        <v>119</v>
      </c>
      <c r="H18" s="50" t="s">
        <v>153</v>
      </c>
      <c r="I18" s="51" t="s">
        <v>154</v>
      </c>
      <c r="J18" s="95"/>
      <c r="K18" s="96" t="s">
        <v>155</v>
      </c>
      <c r="AB18" s="2"/>
    </row>
    <row r="19" spans="1:28" customHeight="1" ht="42" s="4" customFormat="1">
      <c r="A19" s="21" t="s">
        <v>48</v>
      </c>
      <c r="B19" s="324" t="s">
        <v>156</v>
      </c>
      <c r="C19" s="325" t="s">
        <v>157</v>
      </c>
      <c r="D19" s="326">
        <v>0</v>
      </c>
      <c r="E19" s="327">
        <v>0</v>
      </c>
      <c r="F19" s="328">
        <v>41323</v>
      </c>
      <c r="G19" s="177" t="str">
        <f>IF(ISBLANK(I19),IF(ISBLANK(B19),"","open"),"closed")</f>
        <v>closed</v>
      </c>
      <c r="H19" s="37">
        <f>IF(F19&gt;0,F19+28,"")</f>
        <v>41351</v>
      </c>
      <c r="I19" s="337"/>
      <c r="J19" s="97"/>
      <c r="K19" s="98" t="str">
        <f>IF(ISBLANK(I19),"",I19-F19)</f>
        <v>0</v>
      </c>
      <c r="L19" s="4" t="str">
        <f>IF(G19="OPEN",IF(H19&lt;LastDateReport+1,"DUE","NOT DUE"),"")</f>
        <v/>
      </c>
      <c r="M19" s="4" t="str">
        <f>IF(L19="DUE",IF(LastDateReport-H19&gt;28,"RED",IF(LastDateReport-H19&lt;8,"GREEN","AMBER")),"")</f>
        <v/>
      </c>
      <c r="AB19" s="2"/>
    </row>
    <row r="20" spans="1:28" customHeight="1" ht="42" s="4" customFormat="1">
      <c r="B20" s="329"/>
      <c r="C20" s="330"/>
      <c r="D20" s="326"/>
      <c r="E20" s="331"/>
      <c r="F20" s="328"/>
      <c r="G20" s="177" t="str">
        <f>IF(ISBLANK(I20),IF(ISBLANK(B20),"","open"),"closed")</f>
        <v>closed</v>
      </c>
      <c r="H20" s="37" t="str">
        <f>IF(F20&gt;0,F20+28,"")</f>
        <v/>
      </c>
      <c r="I20" s="337"/>
      <c r="J20" s="97"/>
      <c r="K20" s="98" t="str">
        <f>IF(ISBLANK(I20),"",I20-F20)</f>
        <v>0</v>
      </c>
      <c r="L20" s="5" t="str">
        <f>IF(G20="OPEN",IF(H20&lt;LastDateReport+1,"DUE","NOT DUE"),"")</f>
        <v/>
      </c>
      <c r="M20" s="5" t="str">
        <f>IF(L20="DUE",IF(LastDateReport-H20&gt;28,"RED",IF(LastDateReport-H20&lt;8,"GREEN","AMBER")),"")</f>
        <v/>
      </c>
      <c r="AB20" s="2"/>
    </row>
    <row r="21" spans="1:28" customHeight="1" ht="42" s="4" customFormat="1">
      <c r="B21" s="329"/>
      <c r="C21" s="330"/>
      <c r="D21" s="326"/>
      <c r="E21" s="331"/>
      <c r="F21" s="328"/>
      <c r="G21" s="177" t="str">
        <f>IF(ISBLANK(I21),IF(ISBLANK(B21),"","open"),"closed")</f>
        <v>closed</v>
      </c>
      <c r="H21" s="37" t="str">
        <f>IF(F21&gt;0,F21+28,"")</f>
        <v/>
      </c>
      <c r="I21" s="337"/>
      <c r="J21" s="97"/>
      <c r="K21" s="98" t="str">
        <f>IF(ISBLANK(I21),"",I21-F21)</f>
        <v>0</v>
      </c>
      <c r="L21" s="5" t="str">
        <f>IF(G21="OPEN",IF(H21&lt;LastDateReport+1,"DUE","NOT DUE"),"")</f>
        <v/>
      </c>
      <c r="M21" s="5" t="str">
        <f>IF(L21="DUE",IF(LastDateReport-H21&gt;28,"RED",IF(LastDateReport-H21&lt;8,"GREEN","AMBER")),"")</f>
        <v/>
      </c>
      <c r="AB21" s="2"/>
    </row>
    <row r="22" spans="1:28" customHeight="1" ht="42" s="4" customFormat="1">
      <c r="B22" s="329"/>
      <c r="C22" s="330"/>
      <c r="D22" s="326"/>
      <c r="E22" s="331"/>
      <c r="F22" s="328"/>
      <c r="G22" s="177" t="str">
        <f>IF(ISBLANK(I22),IF(ISBLANK(B22),"","open"),"closed")</f>
        <v>closed</v>
      </c>
      <c r="H22" s="37" t="str">
        <f>IF(F22&gt;0,F22+28,"")</f>
        <v/>
      </c>
      <c r="I22" s="337"/>
      <c r="J22" s="97"/>
      <c r="K22" s="98" t="str">
        <f>IF(ISBLANK(I22),"",I22-F22)</f>
        <v>0</v>
      </c>
      <c r="L22" s="5" t="str">
        <f>IF(G22="OPEN",IF(H22&lt;LastDateReport+1,"DUE","NOT DUE"),"")</f>
        <v/>
      </c>
      <c r="M22" s="5" t="str">
        <f>IF(L22="DUE",IF(LastDateReport-H22&gt;28,"RED",IF(LastDateReport-H22&lt;8,"GREEN","AMBER")),"")</f>
        <v/>
      </c>
      <c r="AB22" s="2"/>
    </row>
    <row r="23" spans="1:28" customHeight="1" ht="42" s="4" customFormat="1">
      <c r="B23" s="329"/>
      <c r="C23" s="330"/>
      <c r="D23" s="326"/>
      <c r="E23" s="331"/>
      <c r="F23" s="328"/>
      <c r="G23" s="177" t="str">
        <f>IF(ISBLANK(I23),IF(ISBLANK(B23),"","open"),"closed")</f>
        <v>closed</v>
      </c>
      <c r="H23" s="37" t="str">
        <f>IF(F23&gt;0,F23+28,"")</f>
        <v/>
      </c>
      <c r="I23" s="337"/>
      <c r="J23" s="97"/>
      <c r="K23" s="98" t="str">
        <f>IF(ISBLANK(I23),"",I23-F23)</f>
        <v>0</v>
      </c>
      <c r="L23" s="5" t="str">
        <f>IF(G23="OPEN",IF(H23&lt;LastDateReport+1,"DUE","NOT DUE"),"")</f>
        <v/>
      </c>
      <c r="M23" s="5" t="str">
        <f>IF(L23="DUE",IF(LastDateReport-H23&gt;28,"RED",IF(LastDateReport-H23&lt;8,"GREEN","AMBER")),"")</f>
        <v/>
      </c>
      <c r="AB23" s="2"/>
    </row>
    <row r="24" spans="1:28" customHeight="1" ht="42" s="4" customFormat="1">
      <c r="B24" s="329"/>
      <c r="C24" s="330"/>
      <c r="D24" s="326"/>
      <c r="E24" s="331"/>
      <c r="F24" s="328"/>
      <c r="G24" s="177" t="str">
        <f>IF(ISBLANK(I24),IF(ISBLANK(B24),"","open"),"closed")</f>
        <v>closed</v>
      </c>
      <c r="H24" s="37" t="str">
        <f>IF(F24&gt;0,F24+28,"")</f>
        <v/>
      </c>
      <c r="I24" s="337"/>
      <c r="J24" s="97"/>
      <c r="K24" s="98" t="str">
        <f>IF(ISBLANK(I24),"",I24-F24)</f>
        <v>0</v>
      </c>
      <c r="L24" s="5" t="str">
        <f>IF(G24="OPEN",IF(H24&lt;LastDateReport+1,"DUE","NOT DUE"),"")</f>
        <v/>
      </c>
      <c r="M24" s="5" t="str">
        <f>IF(L24="DUE",IF(LastDateReport-H24&gt;28,"RED",IF(LastDateReport-H24&lt;8,"GREEN","AMBER")),"")</f>
        <v/>
      </c>
      <c r="AB24" s="2"/>
    </row>
    <row r="25" spans="1:28" customHeight="1" ht="42" s="4" customFormat="1">
      <c r="B25" s="329"/>
      <c r="C25" s="330"/>
      <c r="D25" s="326"/>
      <c r="E25" s="331"/>
      <c r="F25" s="328"/>
      <c r="G25" s="177" t="str">
        <f>IF(ISBLANK(I25),IF(ISBLANK(B25),"","open"),"closed")</f>
        <v>closed</v>
      </c>
      <c r="H25" s="37" t="str">
        <f>IF(F25&gt;0,F25+28,"")</f>
        <v/>
      </c>
      <c r="I25" s="337"/>
      <c r="J25" s="97"/>
      <c r="K25" s="98" t="str">
        <f>IF(ISBLANK(I25),"",I25-F25)</f>
        <v>0</v>
      </c>
      <c r="L25" s="5" t="str">
        <f>IF(G25="OPEN",IF(H25&lt;LastDateReport+1,"DUE","NOT DUE"),"")</f>
        <v/>
      </c>
      <c r="M25" s="5" t="str">
        <f>IF(L25="DUE",IF(LastDateReport-H25&gt;28,"RED",IF(LastDateReport-H25&lt;8,"GREEN","AMBER")),"")</f>
        <v/>
      </c>
      <c r="AB25" s="2"/>
    </row>
    <row r="26" spans="1:28" customHeight="1" ht="42" s="4" customFormat="1">
      <c r="B26" s="329"/>
      <c r="C26" s="330"/>
      <c r="D26" s="326"/>
      <c r="E26" s="331"/>
      <c r="F26" s="328"/>
      <c r="G26" s="177" t="str">
        <f>IF(ISBLANK(I26),IF(ISBLANK(B26),"","open"),"closed")</f>
        <v>closed</v>
      </c>
      <c r="H26" s="37" t="str">
        <f>IF(F26&gt;0,F26+28,"")</f>
        <v/>
      </c>
      <c r="I26" s="337"/>
      <c r="J26" s="97"/>
      <c r="K26" s="98" t="str">
        <f>IF(ISBLANK(I26),"",I26-F26)</f>
        <v>0</v>
      </c>
      <c r="L26" s="5" t="str">
        <f>IF(G26="OPEN",IF(H26&lt;LastDateReport+1,"DUE","NOT DUE"),"")</f>
        <v/>
      </c>
      <c r="M26" s="5" t="str">
        <f>IF(L26="DUE",IF(LastDateReport-H26&gt;28,"RED",IF(LastDateReport-H26&lt;8,"GREEN","AMBER")),"")</f>
        <v/>
      </c>
      <c r="AB26" s="2"/>
    </row>
    <row r="27" spans="1:28" customHeight="1" ht="42" s="4" customFormat="1">
      <c r="B27" s="332"/>
      <c r="C27" s="333"/>
      <c r="D27" s="334"/>
      <c r="E27" s="335"/>
      <c r="F27" s="336"/>
      <c r="G27" s="177" t="str">
        <f>IF(ISBLANK(I27),IF(ISBLANK(B27),"","open"),"closed")</f>
        <v>closed</v>
      </c>
      <c r="H27" s="52" t="str">
        <f>IF(F27&gt;0,F27+28,"")</f>
        <v/>
      </c>
      <c r="I27" s="338"/>
      <c r="J27" s="97"/>
      <c r="K27" s="98" t="str">
        <f>IF(ISBLANK(I27),"",I27-F27)</f>
        <v>0</v>
      </c>
      <c r="L27" s="5" t="str">
        <f>IF(G27="OPEN",IF(H27&lt;LastDateReport+1,"DUE","NOT DUE"),"")</f>
        <v/>
      </c>
      <c r="M27" s="5" t="str">
        <f>IF(L27="DUE",IF(LastDateReport-H27&gt;28,"RED",IF(LastDateReport-H27&lt;8,"GREEN","AMBER")),"")</f>
        <v/>
      </c>
      <c r="AB27" s="2"/>
    </row>
    <row r="28" spans="1:28" customHeight="1" ht="15" s="4" customFormat="1">
      <c r="B28" s="36" t="s">
        <v>35</v>
      </c>
      <c r="C28" s="36"/>
      <c r="D28" s="33"/>
      <c r="E28" s="33"/>
      <c r="F28" s="33"/>
      <c r="G28" s="36" t="s">
        <v>122</v>
      </c>
      <c r="H28" s="29"/>
      <c r="I28" s="33"/>
      <c r="J28" s="63"/>
      <c r="K28" s="99" t="s">
        <v>158</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t="str">
        <f>IFERROR(AVERAGE(K19:K27),"")</f>
        <v/>
      </c>
      <c r="AB29" s="2"/>
    </row>
    <row r="32" spans="1:28" customHeight="1" ht="14.1">
      <c r="B32" s="475" t="s">
        <v>28</v>
      </c>
      <c r="C32" s="475"/>
      <c r="D32" s="475"/>
      <c r="E32" s="475"/>
    </row>
    <row r="34" spans="1:28">
      <c r="D34" s="17"/>
    </row>
    <row r="35" spans="1:28">
      <c r="D35" s="18"/>
    </row>
    <row r="36" spans="1:28">
      <c r="D36" s="17"/>
    </row>
    <row r="37" spans="1:28">
      <c r="D37" s="17"/>
    </row>
    <row r="38" spans="1:28">
      <c r="D38" s="17"/>
    </row>
    <row r="39" spans="1:28">
      <c r="D39" s="17"/>
    </row>
    <row r="40" spans="1:28">
      <c r="D40" s="17"/>
    </row>
    <row r="41" spans="1:28">
      <c r="D41" s="17"/>
    </row>
    <row r="42" spans="1:28">
      <c r="D42" s="17"/>
    </row>
    <row r="43" spans="1:28">
      <c r="B43" s="17"/>
      <c r="C43" s="17"/>
    </row>
    <row r="44" spans="1:28">
      <c r="B44" s="17"/>
      <c r="C44" s="17"/>
    </row>
    <row r="45" spans="1:28">
      <c r="B45" s="17"/>
      <c r="C45" s="17"/>
    </row>
    <row r="46" spans="1:28">
      <c r="B46" s="17"/>
      <c r="C46" s="17"/>
    </row>
    <row r="47" spans="1:28">
      <c r="B47" s="17"/>
      <c r="C47" s="17"/>
    </row>
    <row r="48" spans="1:28">
      <c r="B48" s="17"/>
      <c r="C48" s="17"/>
    </row>
    <row r="49" spans="1:28">
      <c r="B49" s="17"/>
      <c r="C49" s="17"/>
    </row>
    <row r="50" spans="1:28">
      <c r="B50" s="17"/>
      <c r="C50" s="17"/>
    </row>
    <row r="51" spans="1:28">
      <c r="B51" s="17"/>
      <c r="C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2:E32"/>
  </mergeCells>
  <conditionalFormatting sqref="G19">
    <cfRule type="cellIs" dxfId="0" priority="1" operator="equal">
      <formula>"AMBER"</formula>
    </cfRule>
  </conditionalFormatting>
  <conditionalFormatting sqref="G19">
    <cfRule type="cellIs" dxfId="1" priority="2" operator="equal">
      <formula>"RED"</formula>
    </cfRule>
  </conditionalFormatting>
  <conditionalFormatting sqref="G19">
    <cfRule type="cellIs" dxfId="2" priority="3" operator="equal">
      <formula>"GREEN"</formula>
    </cfRule>
  </conditionalFormatting>
  <conditionalFormatting sqref="G20">
    <cfRule type="cellIs" dxfId="0" priority="4" operator="equal">
      <formula>"AMBER"</formula>
    </cfRule>
  </conditionalFormatting>
  <conditionalFormatting sqref="G20">
    <cfRule type="cellIs" dxfId="1" priority="5" operator="equal">
      <formula>"RED"</formula>
    </cfRule>
  </conditionalFormatting>
  <conditionalFormatting sqref="G20">
    <cfRule type="cellIs" dxfId="2" priority="6" operator="equal">
      <formula>"GREEN"</formula>
    </cfRule>
  </conditionalFormatting>
  <conditionalFormatting sqref="G21">
    <cfRule type="cellIs" dxfId="0" priority="7" operator="equal">
      <formula>"AMBER"</formula>
    </cfRule>
  </conditionalFormatting>
  <conditionalFormatting sqref="G21">
    <cfRule type="cellIs" dxfId="1" priority="8" operator="equal">
      <formula>"RED"</formula>
    </cfRule>
  </conditionalFormatting>
  <conditionalFormatting sqref="G21">
    <cfRule type="cellIs" dxfId="2" priority="9" operator="equal">
      <formula>"GREEN"</formula>
    </cfRule>
  </conditionalFormatting>
  <conditionalFormatting sqref="G22">
    <cfRule type="cellIs" dxfId="0" priority="10" operator="equal">
      <formula>"AMBER"</formula>
    </cfRule>
  </conditionalFormatting>
  <conditionalFormatting sqref="G22">
    <cfRule type="cellIs" dxfId="1" priority="11" operator="equal">
      <formula>"RED"</formula>
    </cfRule>
  </conditionalFormatting>
  <conditionalFormatting sqref="G22">
    <cfRule type="cellIs" dxfId="2" priority="12" operator="equal">
      <formula>"GREEN"</formula>
    </cfRule>
  </conditionalFormatting>
  <conditionalFormatting sqref="G23">
    <cfRule type="cellIs" dxfId="0" priority="13" operator="equal">
      <formula>"AMBER"</formula>
    </cfRule>
  </conditionalFormatting>
  <conditionalFormatting sqref="G23">
    <cfRule type="cellIs" dxfId="1" priority="14" operator="equal">
      <formula>"RED"</formula>
    </cfRule>
  </conditionalFormatting>
  <conditionalFormatting sqref="G23">
    <cfRule type="cellIs" dxfId="2" priority="15" operator="equal">
      <formula>"GREEN"</formula>
    </cfRule>
  </conditionalFormatting>
  <conditionalFormatting sqref="G24">
    <cfRule type="cellIs" dxfId="0" priority="16" operator="equal">
      <formula>"AMBER"</formula>
    </cfRule>
  </conditionalFormatting>
  <conditionalFormatting sqref="G24">
    <cfRule type="cellIs" dxfId="1" priority="17" operator="equal">
      <formula>"RED"</formula>
    </cfRule>
  </conditionalFormatting>
  <conditionalFormatting sqref="G24">
    <cfRule type="cellIs" dxfId="2" priority="18" operator="equal">
      <formula>"GREEN"</formula>
    </cfRule>
  </conditionalFormatting>
  <conditionalFormatting sqref="G25">
    <cfRule type="cellIs" dxfId="0" priority="19" operator="equal">
      <formula>"AMBER"</formula>
    </cfRule>
  </conditionalFormatting>
  <conditionalFormatting sqref="G25">
    <cfRule type="cellIs" dxfId="1" priority="20" operator="equal">
      <formula>"RED"</formula>
    </cfRule>
  </conditionalFormatting>
  <conditionalFormatting sqref="G25">
    <cfRule type="cellIs" dxfId="2" priority="21" operator="equal">
      <formula>"GREEN"</formula>
    </cfRule>
  </conditionalFormatting>
  <conditionalFormatting sqref="G26">
    <cfRule type="cellIs" dxfId="0" priority="22" operator="equal">
      <formula>"AMBER"</formula>
    </cfRule>
  </conditionalFormatting>
  <conditionalFormatting sqref="G26">
    <cfRule type="cellIs" dxfId="1" priority="23" operator="equal">
      <formula>"RED"</formula>
    </cfRule>
  </conditionalFormatting>
  <conditionalFormatting sqref="G26">
    <cfRule type="cellIs" dxfId="2" priority="24" operator="equal">
      <formula>"GREEN"</formula>
    </cfRule>
  </conditionalFormatting>
  <conditionalFormatting sqref="G27">
    <cfRule type="cellIs" dxfId="0" priority="25" operator="equal">
      <formula>"AMBER"</formula>
    </cfRule>
  </conditionalFormatting>
  <conditionalFormatting sqref="G27">
    <cfRule type="cellIs" dxfId="1" priority="26" operator="equal">
      <formula>"RED"</formula>
    </cfRule>
  </conditionalFormatting>
  <conditionalFormatting sqref="G27">
    <cfRule type="cellIs" dxfId="2" priority="27" operator="equal">
      <formula>"GREEN"</formula>
    </cfRule>
  </conditionalFormatting>
  <conditionalFormatting sqref="H19">
    <cfRule type="cellIs" dxfId="0" priority="28" operator="equal">
      <formula>"AMBER"</formula>
    </cfRule>
  </conditionalFormatting>
  <conditionalFormatting sqref="H19">
    <cfRule type="cellIs" dxfId="1" priority="29" operator="equal">
      <formula>"RED"</formula>
    </cfRule>
  </conditionalFormatting>
  <conditionalFormatting sqref="H19">
    <cfRule type="cellIs" dxfId="2" priority="30" operator="equal">
      <formula>"GREEN"</formula>
    </cfRule>
  </conditionalFormatting>
  <conditionalFormatting sqref="H20">
    <cfRule type="cellIs" dxfId="0" priority="31" operator="equal">
      <formula>"AMBER"</formula>
    </cfRule>
  </conditionalFormatting>
  <conditionalFormatting sqref="H20">
    <cfRule type="cellIs" dxfId="1" priority="32" operator="equal">
      <formula>"RED"</formula>
    </cfRule>
  </conditionalFormatting>
  <conditionalFormatting sqref="H20">
    <cfRule type="cellIs" dxfId="2" priority="33" operator="equal">
      <formula>"GREEN"</formula>
    </cfRule>
  </conditionalFormatting>
  <conditionalFormatting sqref="H21">
    <cfRule type="cellIs" dxfId="0" priority="34" operator="equal">
      <formula>"AMBER"</formula>
    </cfRule>
  </conditionalFormatting>
  <conditionalFormatting sqref="H21">
    <cfRule type="cellIs" dxfId="1" priority="35" operator="equal">
      <formula>"RED"</formula>
    </cfRule>
  </conditionalFormatting>
  <conditionalFormatting sqref="H21">
    <cfRule type="cellIs" dxfId="2" priority="36" operator="equal">
      <formula>"GREEN"</formula>
    </cfRule>
  </conditionalFormatting>
  <conditionalFormatting sqref="H22">
    <cfRule type="cellIs" dxfId="0" priority="37" operator="equal">
      <formula>"AMBER"</formula>
    </cfRule>
  </conditionalFormatting>
  <conditionalFormatting sqref="H22">
    <cfRule type="cellIs" dxfId="1" priority="38" operator="equal">
      <formula>"RED"</formula>
    </cfRule>
  </conditionalFormatting>
  <conditionalFormatting sqref="H22">
    <cfRule type="cellIs" dxfId="2" priority="39" operator="equal">
      <formula>"GREEN"</formula>
    </cfRule>
  </conditionalFormatting>
  <conditionalFormatting sqref="H23">
    <cfRule type="cellIs" dxfId="0" priority="40" operator="equal">
      <formula>"AMBER"</formula>
    </cfRule>
  </conditionalFormatting>
  <conditionalFormatting sqref="H23">
    <cfRule type="cellIs" dxfId="1" priority="41" operator="equal">
      <formula>"RED"</formula>
    </cfRule>
  </conditionalFormatting>
  <conditionalFormatting sqref="H23">
    <cfRule type="cellIs" dxfId="2" priority="42" operator="equal">
      <formula>"GREEN"</formula>
    </cfRule>
  </conditionalFormatting>
  <conditionalFormatting sqref="H24">
    <cfRule type="cellIs" dxfId="0" priority="43" operator="equal">
      <formula>"AMBER"</formula>
    </cfRule>
  </conditionalFormatting>
  <conditionalFormatting sqref="H24">
    <cfRule type="cellIs" dxfId="1" priority="44" operator="equal">
      <formula>"RED"</formula>
    </cfRule>
  </conditionalFormatting>
  <conditionalFormatting sqref="H24">
    <cfRule type="cellIs" dxfId="2" priority="45" operator="equal">
      <formula>"GREEN"</formula>
    </cfRule>
  </conditionalFormatting>
  <conditionalFormatting sqref="H25">
    <cfRule type="cellIs" dxfId="0" priority="46" operator="equal">
      <formula>"AMBER"</formula>
    </cfRule>
  </conditionalFormatting>
  <conditionalFormatting sqref="H25">
    <cfRule type="cellIs" dxfId="1" priority="47" operator="equal">
      <formula>"RED"</formula>
    </cfRule>
  </conditionalFormatting>
  <conditionalFormatting sqref="H25">
    <cfRule type="cellIs" dxfId="2" priority="48" operator="equal">
      <formula>"GREEN"</formula>
    </cfRule>
  </conditionalFormatting>
  <conditionalFormatting sqref="H26">
    <cfRule type="cellIs" dxfId="0" priority="49" operator="equal">
      <formula>"AMBER"</formula>
    </cfRule>
  </conditionalFormatting>
  <conditionalFormatting sqref="H26">
    <cfRule type="cellIs" dxfId="1" priority="50" operator="equal">
      <formula>"RED"</formula>
    </cfRule>
  </conditionalFormatting>
  <conditionalFormatting sqref="H26">
    <cfRule type="cellIs" dxfId="2" priority="51" operator="equal">
      <formula>"GREEN"</formula>
    </cfRule>
  </conditionalFormatting>
  <conditionalFormatting sqref="H27">
    <cfRule type="cellIs" dxfId="0" priority="52" operator="equal">
      <formula>"AMBER"</formula>
    </cfRule>
  </conditionalFormatting>
  <conditionalFormatting sqref="H27">
    <cfRule type="cellIs" dxfId="1" priority="53" operator="equal">
      <formula>"RED"</formula>
    </cfRule>
  </conditionalFormatting>
  <conditionalFormatting sqref="H27">
    <cfRule type="cellIs" dxfId="2" priority="54" operator="equal">
      <formula>"GREEN"</formula>
    </cfRule>
  </conditionalFormatting>
  <conditionalFormatting sqref="B1">
    <cfRule type="cellIs" dxfId="0" priority="55" operator="equal">
      <formula>"AMBER"</formula>
    </cfRule>
  </conditionalFormatting>
  <conditionalFormatting sqref="B1">
    <cfRule type="cellIs" dxfId="1" priority="56" operator="equal">
      <formula>"RED"</formula>
    </cfRule>
  </conditionalFormatting>
  <conditionalFormatting sqref="B1">
    <cfRule type="cellIs" dxfId="2" priority="57" operator="equal">
      <formula>"GREEN"</formula>
    </cfRule>
  </conditionalFormatting>
  <conditionalFormatting sqref="B2">
    <cfRule type="cellIs" dxfId="0" priority="58" operator="equal">
      <formula>"AMBER"</formula>
    </cfRule>
  </conditionalFormatting>
  <conditionalFormatting sqref="B2">
    <cfRule type="cellIs" dxfId="1" priority="59" operator="equal">
      <formula>"RED"</formula>
    </cfRule>
  </conditionalFormatting>
  <conditionalFormatting sqref="B2">
    <cfRule type="cellIs" dxfId="2" priority="60" operator="equal">
      <formula>"GREEN"</formula>
    </cfRule>
  </conditionalFormatting>
  <conditionalFormatting sqref="B3">
    <cfRule type="cellIs" dxfId="0" priority="61" operator="equal">
      <formula>"AMBER"</formula>
    </cfRule>
  </conditionalFormatting>
  <conditionalFormatting sqref="B3">
    <cfRule type="cellIs" dxfId="1" priority="62" operator="equal">
      <formula>"RED"</formula>
    </cfRule>
  </conditionalFormatting>
  <conditionalFormatting sqref="B3">
    <cfRule type="cellIs" dxfId="2" priority="63" operator="equal">
      <formula>"GREEN"</formula>
    </cfRule>
  </conditionalFormatting>
  <conditionalFormatting sqref="B4">
    <cfRule type="cellIs" dxfId="0" priority="64" operator="equal">
      <formula>"AMBER"</formula>
    </cfRule>
  </conditionalFormatting>
  <conditionalFormatting sqref="B4">
    <cfRule type="cellIs" dxfId="1" priority="65" operator="equal">
      <formula>"RED"</formula>
    </cfRule>
  </conditionalFormatting>
  <conditionalFormatting sqref="B4">
    <cfRule type="cellIs" dxfId="2" priority="66" operator="equal">
      <formula>"GREEN"</formula>
    </cfRule>
  </conditionalFormatting>
  <conditionalFormatting sqref="B5">
    <cfRule type="cellIs" dxfId="0" priority="67" operator="equal">
      <formula>"AMBER"</formula>
    </cfRule>
  </conditionalFormatting>
  <conditionalFormatting sqref="B5">
    <cfRule type="cellIs" dxfId="1" priority="68" operator="equal">
      <formula>"RED"</formula>
    </cfRule>
  </conditionalFormatting>
  <conditionalFormatting sqref="B5">
    <cfRule type="cellIs" dxfId="2" priority="69" operator="equal">
      <formula>"GREEN"</formula>
    </cfRule>
  </conditionalFormatting>
  <conditionalFormatting sqref="B6">
    <cfRule type="cellIs" dxfId="0" priority="70" operator="equal">
      <formula>"AMBER"</formula>
    </cfRule>
  </conditionalFormatting>
  <conditionalFormatting sqref="B6">
    <cfRule type="cellIs" dxfId="1" priority="71" operator="equal">
      <formula>"RED"</formula>
    </cfRule>
  </conditionalFormatting>
  <conditionalFormatting sqref="B6">
    <cfRule type="cellIs" dxfId="2" priority="72" operator="equal">
      <formula>"GREEN"</formula>
    </cfRule>
  </conditionalFormatting>
  <conditionalFormatting sqref="B7">
    <cfRule type="cellIs" dxfId="0" priority="73" operator="equal">
      <formula>"AMBER"</formula>
    </cfRule>
  </conditionalFormatting>
  <conditionalFormatting sqref="B7">
    <cfRule type="cellIs" dxfId="1" priority="74" operator="equal">
      <formula>"RED"</formula>
    </cfRule>
  </conditionalFormatting>
  <conditionalFormatting sqref="B7">
    <cfRule type="cellIs" dxfId="2" priority="75" operator="equal">
      <formula>"GREEN"</formula>
    </cfRule>
  </conditionalFormatting>
  <conditionalFormatting sqref="B8">
    <cfRule type="cellIs" dxfId="0" priority="76" operator="equal">
      <formula>"AMBER"</formula>
    </cfRule>
  </conditionalFormatting>
  <conditionalFormatting sqref="B8">
    <cfRule type="cellIs" dxfId="1" priority="77" operator="equal">
      <formula>"RED"</formula>
    </cfRule>
  </conditionalFormatting>
  <conditionalFormatting sqref="B8">
    <cfRule type="cellIs" dxfId="2" priority="78" operator="equal">
      <formula>"GREEN"</formula>
    </cfRule>
  </conditionalFormatting>
  <conditionalFormatting sqref="B9">
    <cfRule type="cellIs" dxfId="0" priority="79" operator="equal">
      <formula>"AMBER"</formula>
    </cfRule>
  </conditionalFormatting>
  <conditionalFormatting sqref="B9">
    <cfRule type="cellIs" dxfId="1" priority="80" operator="equal">
      <formula>"RED"</formula>
    </cfRule>
  </conditionalFormatting>
  <conditionalFormatting sqref="B9">
    <cfRule type="cellIs" dxfId="2" priority="81" operator="equal">
      <formula>"GREEN"</formula>
    </cfRule>
  </conditionalFormatting>
  <conditionalFormatting sqref="C1">
    <cfRule type="cellIs" dxfId="0" priority="82" operator="equal">
      <formula>"AMBER"</formula>
    </cfRule>
  </conditionalFormatting>
  <conditionalFormatting sqref="C1">
    <cfRule type="cellIs" dxfId="1" priority="83" operator="equal">
      <formula>"RED"</formula>
    </cfRule>
  </conditionalFormatting>
  <conditionalFormatting sqref="C1">
    <cfRule type="cellIs" dxfId="2" priority="84" operator="equal">
      <formula>"GREEN"</formula>
    </cfRule>
  </conditionalFormatting>
  <conditionalFormatting sqref="C2">
    <cfRule type="cellIs" dxfId="0" priority="85" operator="equal">
      <formula>"AMBER"</formula>
    </cfRule>
  </conditionalFormatting>
  <conditionalFormatting sqref="C2">
    <cfRule type="cellIs" dxfId="1" priority="86" operator="equal">
      <formula>"RED"</formula>
    </cfRule>
  </conditionalFormatting>
  <conditionalFormatting sqref="C2">
    <cfRule type="cellIs" dxfId="2" priority="87" operator="equal">
      <formula>"GREEN"</formula>
    </cfRule>
  </conditionalFormatting>
  <conditionalFormatting sqref="C3">
    <cfRule type="cellIs" dxfId="0" priority="88" operator="equal">
      <formula>"AMBER"</formula>
    </cfRule>
  </conditionalFormatting>
  <conditionalFormatting sqref="C3">
    <cfRule type="cellIs" dxfId="1" priority="89" operator="equal">
      <formula>"RED"</formula>
    </cfRule>
  </conditionalFormatting>
  <conditionalFormatting sqref="C3">
    <cfRule type="cellIs" dxfId="2" priority="90" operator="equal">
      <formula>"GREEN"</formula>
    </cfRule>
  </conditionalFormatting>
  <conditionalFormatting sqref="C4">
    <cfRule type="cellIs" dxfId="0" priority="91" operator="equal">
      <formula>"AMBER"</formula>
    </cfRule>
  </conditionalFormatting>
  <conditionalFormatting sqref="C4">
    <cfRule type="cellIs" dxfId="1" priority="92" operator="equal">
      <formula>"RED"</formula>
    </cfRule>
  </conditionalFormatting>
  <conditionalFormatting sqref="C4">
    <cfRule type="cellIs" dxfId="2" priority="93" operator="equal">
      <formula>"GREEN"</formula>
    </cfRule>
  </conditionalFormatting>
  <conditionalFormatting sqref="C5">
    <cfRule type="cellIs" dxfId="0" priority="94" operator="equal">
      <formula>"AMBER"</formula>
    </cfRule>
  </conditionalFormatting>
  <conditionalFormatting sqref="C5">
    <cfRule type="cellIs" dxfId="1" priority="95" operator="equal">
      <formula>"RED"</formula>
    </cfRule>
  </conditionalFormatting>
  <conditionalFormatting sqref="C5">
    <cfRule type="cellIs" dxfId="2" priority="96" operator="equal">
      <formula>"GREEN"</formula>
    </cfRule>
  </conditionalFormatting>
  <conditionalFormatting sqref="C6">
    <cfRule type="cellIs" dxfId="0" priority="97" operator="equal">
      <formula>"AMBER"</formula>
    </cfRule>
  </conditionalFormatting>
  <conditionalFormatting sqref="C6">
    <cfRule type="cellIs" dxfId="1" priority="98" operator="equal">
      <formula>"RED"</formula>
    </cfRule>
  </conditionalFormatting>
  <conditionalFormatting sqref="C6">
    <cfRule type="cellIs" dxfId="2" priority="99" operator="equal">
      <formula>"GREEN"</formula>
    </cfRule>
  </conditionalFormatting>
  <conditionalFormatting sqref="C7">
    <cfRule type="cellIs" dxfId="0" priority="100" operator="equal">
      <formula>"AMBER"</formula>
    </cfRule>
  </conditionalFormatting>
  <conditionalFormatting sqref="C7">
    <cfRule type="cellIs" dxfId="1" priority="101" operator="equal">
      <formula>"RED"</formula>
    </cfRule>
  </conditionalFormatting>
  <conditionalFormatting sqref="C7">
    <cfRule type="cellIs" dxfId="2" priority="102" operator="equal">
      <formula>"GREEN"</formula>
    </cfRule>
  </conditionalFormatting>
  <conditionalFormatting sqref="C8">
    <cfRule type="cellIs" dxfId="0" priority="103" operator="equal">
      <formula>"AMBER"</formula>
    </cfRule>
  </conditionalFormatting>
  <conditionalFormatting sqref="C8">
    <cfRule type="cellIs" dxfId="1" priority="104" operator="equal">
      <formula>"RED"</formula>
    </cfRule>
  </conditionalFormatting>
  <conditionalFormatting sqref="C8">
    <cfRule type="cellIs" dxfId="2" priority="105" operator="equal">
      <formula>"GREEN"</formula>
    </cfRule>
  </conditionalFormatting>
  <conditionalFormatting sqref="C9">
    <cfRule type="cellIs" dxfId="0" priority="106" operator="equal">
      <formula>"AMBER"</formula>
    </cfRule>
  </conditionalFormatting>
  <conditionalFormatting sqref="C9">
    <cfRule type="cellIs" dxfId="1" priority="107" operator="equal">
      <formula>"RED"</formula>
    </cfRule>
  </conditionalFormatting>
  <conditionalFormatting sqref="C9">
    <cfRule type="cellIs" dxfId="2" priority="108" operator="equal">
      <formula>"GREEN"</formula>
    </cfRule>
  </conditionalFormatting>
  <conditionalFormatting sqref="B15">
    <cfRule type="cellIs" dxfId="0" priority="109" operator="equal">
      <formula>"AMBER"</formula>
    </cfRule>
  </conditionalFormatting>
  <conditionalFormatting sqref="B15">
    <cfRule type="cellIs" dxfId="1" priority="110" operator="equal">
      <formula>"RED"</formula>
    </cfRule>
  </conditionalFormatting>
  <conditionalFormatting sqref="B15">
    <cfRule type="cellIs" dxfId="2" priority="111" operator="equal">
      <formula>"GREEN"</formula>
    </cfRule>
  </conditionalFormatting>
  <conditionalFormatting sqref="B16">
    <cfRule type="cellIs" dxfId="0" priority="112" operator="equal">
      <formula>"AMBER"</formula>
    </cfRule>
  </conditionalFormatting>
  <conditionalFormatting sqref="B16">
    <cfRule type="cellIs" dxfId="1" priority="113" operator="equal">
      <formula>"RED"</formula>
    </cfRule>
  </conditionalFormatting>
  <conditionalFormatting sqref="B16">
    <cfRule type="cellIs" dxfId="2" priority="114" operator="equal">
      <formula>"GREEN"</formula>
    </cfRule>
  </conditionalFormatting>
  <conditionalFormatting sqref="B17">
    <cfRule type="cellIs" dxfId="0" priority="115" operator="equal">
      <formula>"AMBER"</formula>
    </cfRule>
  </conditionalFormatting>
  <conditionalFormatting sqref="B17">
    <cfRule type="cellIs" dxfId="1" priority="116" operator="equal">
      <formula>"RED"</formula>
    </cfRule>
  </conditionalFormatting>
  <conditionalFormatting sqref="B17">
    <cfRule type="cellIs" dxfId="2" priority="117" operator="equal">
      <formula>"GREEN"</formula>
    </cfRule>
  </conditionalFormatting>
  <conditionalFormatting sqref="B18">
    <cfRule type="cellIs" dxfId="0" priority="118" operator="equal">
      <formula>"AMBER"</formula>
    </cfRule>
  </conditionalFormatting>
  <conditionalFormatting sqref="B18">
    <cfRule type="cellIs" dxfId="1" priority="119" operator="equal">
      <formula>"RED"</formula>
    </cfRule>
  </conditionalFormatting>
  <conditionalFormatting sqref="B18">
    <cfRule type="cellIs" dxfId="2" priority="120" operator="equal">
      <formula>"GREEN"</formula>
    </cfRule>
  </conditionalFormatting>
  <conditionalFormatting sqref="B19">
    <cfRule type="cellIs" dxfId="0" priority="121" operator="equal">
      <formula>"AMBER"</formula>
    </cfRule>
  </conditionalFormatting>
  <conditionalFormatting sqref="B19">
    <cfRule type="cellIs" dxfId="1" priority="122" operator="equal">
      <formula>"RED"</formula>
    </cfRule>
  </conditionalFormatting>
  <conditionalFormatting sqref="B19">
    <cfRule type="cellIs" dxfId="2" priority="123" operator="equal">
      <formula>"GREEN"</formula>
    </cfRule>
  </conditionalFormatting>
  <conditionalFormatting sqref="B20">
    <cfRule type="cellIs" dxfId="0" priority="124" operator="equal">
      <formula>"AMBER"</formula>
    </cfRule>
  </conditionalFormatting>
  <conditionalFormatting sqref="B20">
    <cfRule type="cellIs" dxfId="1" priority="125" operator="equal">
      <formula>"RED"</formula>
    </cfRule>
  </conditionalFormatting>
  <conditionalFormatting sqref="B20">
    <cfRule type="cellIs" dxfId="2" priority="126" operator="equal">
      <formula>"GREEN"</formula>
    </cfRule>
  </conditionalFormatting>
  <conditionalFormatting sqref="B21">
    <cfRule type="cellIs" dxfId="0" priority="127" operator="equal">
      <formula>"AMBER"</formula>
    </cfRule>
  </conditionalFormatting>
  <conditionalFormatting sqref="B21">
    <cfRule type="cellIs" dxfId="1" priority="128" operator="equal">
      <formula>"RED"</formula>
    </cfRule>
  </conditionalFormatting>
  <conditionalFormatting sqref="B21">
    <cfRule type="cellIs" dxfId="2" priority="129" operator="equal">
      <formula>"GREEN"</formula>
    </cfRule>
  </conditionalFormatting>
  <conditionalFormatting sqref="B22">
    <cfRule type="cellIs" dxfId="0" priority="130" operator="equal">
      <formula>"AMBER"</formula>
    </cfRule>
  </conditionalFormatting>
  <conditionalFormatting sqref="B22">
    <cfRule type="cellIs" dxfId="1" priority="131" operator="equal">
      <formula>"RED"</formula>
    </cfRule>
  </conditionalFormatting>
  <conditionalFormatting sqref="B22">
    <cfRule type="cellIs" dxfId="2" priority="132" operator="equal">
      <formula>"GREEN"</formula>
    </cfRule>
  </conditionalFormatting>
  <conditionalFormatting sqref="B23">
    <cfRule type="cellIs" dxfId="0" priority="133" operator="equal">
      <formula>"AMBER"</formula>
    </cfRule>
  </conditionalFormatting>
  <conditionalFormatting sqref="B23">
    <cfRule type="cellIs" dxfId="1" priority="134" operator="equal">
      <formula>"RED"</formula>
    </cfRule>
  </conditionalFormatting>
  <conditionalFormatting sqref="B23">
    <cfRule type="cellIs" dxfId="2" priority="135" operator="equal">
      <formula>"GREEN"</formula>
    </cfRule>
  </conditionalFormatting>
  <conditionalFormatting sqref="B24">
    <cfRule type="cellIs" dxfId="0" priority="136" operator="equal">
      <formula>"AMBER"</formula>
    </cfRule>
  </conditionalFormatting>
  <conditionalFormatting sqref="B24">
    <cfRule type="cellIs" dxfId="1" priority="137" operator="equal">
      <formula>"RED"</formula>
    </cfRule>
  </conditionalFormatting>
  <conditionalFormatting sqref="B24">
    <cfRule type="cellIs" dxfId="2" priority="138" operator="equal">
      <formula>"GREEN"</formula>
    </cfRule>
  </conditionalFormatting>
  <conditionalFormatting sqref="B25">
    <cfRule type="cellIs" dxfId="0" priority="139" operator="equal">
      <formula>"AMBER"</formula>
    </cfRule>
  </conditionalFormatting>
  <conditionalFormatting sqref="B25">
    <cfRule type="cellIs" dxfId="1" priority="140" operator="equal">
      <formula>"RED"</formula>
    </cfRule>
  </conditionalFormatting>
  <conditionalFormatting sqref="B25">
    <cfRule type="cellIs" dxfId="2" priority="141" operator="equal">
      <formula>"GREEN"</formula>
    </cfRule>
  </conditionalFormatting>
  <conditionalFormatting sqref="B26">
    <cfRule type="cellIs" dxfId="0" priority="142" operator="equal">
      <formula>"AMBER"</formula>
    </cfRule>
  </conditionalFormatting>
  <conditionalFormatting sqref="B26">
    <cfRule type="cellIs" dxfId="1" priority="143" operator="equal">
      <formula>"RED"</formula>
    </cfRule>
  </conditionalFormatting>
  <conditionalFormatting sqref="B26">
    <cfRule type="cellIs" dxfId="2" priority="144" operator="equal">
      <formula>"GREEN"</formula>
    </cfRule>
  </conditionalFormatting>
  <conditionalFormatting sqref="B27">
    <cfRule type="cellIs" dxfId="0" priority="145" operator="equal">
      <formula>"AMBER"</formula>
    </cfRule>
  </conditionalFormatting>
  <conditionalFormatting sqref="B27">
    <cfRule type="cellIs" dxfId="1" priority="146" operator="equal">
      <formula>"RED"</formula>
    </cfRule>
  </conditionalFormatting>
  <conditionalFormatting sqref="B27">
    <cfRule type="cellIs" dxfId="2" priority="147" operator="equal">
      <formula>"GREEN"</formula>
    </cfRule>
  </conditionalFormatting>
  <conditionalFormatting sqref="B28">
    <cfRule type="cellIs" dxfId="0" priority="148" operator="equal">
      <formula>"AMBER"</formula>
    </cfRule>
  </conditionalFormatting>
  <conditionalFormatting sqref="B28">
    <cfRule type="cellIs" dxfId="1" priority="149" operator="equal">
      <formula>"RED"</formula>
    </cfRule>
  </conditionalFormatting>
  <conditionalFormatting sqref="B28">
    <cfRule type="cellIs" dxfId="2" priority="150" operator="equal">
      <formula>"GREEN"</formula>
    </cfRule>
  </conditionalFormatting>
  <conditionalFormatting sqref="B29">
    <cfRule type="cellIs" dxfId="0" priority="151" operator="equal">
      <formula>"AMBER"</formula>
    </cfRule>
  </conditionalFormatting>
  <conditionalFormatting sqref="B29">
    <cfRule type="cellIs" dxfId="1" priority="152" operator="equal">
      <formula>"RED"</formula>
    </cfRule>
  </conditionalFormatting>
  <conditionalFormatting sqref="B29">
    <cfRule type="cellIs" dxfId="2" priority="153" operator="equal">
      <formula>"GREEN"</formula>
    </cfRule>
  </conditionalFormatting>
  <conditionalFormatting sqref="B30">
    <cfRule type="cellIs" dxfId="0" priority="154" operator="equal">
      <formula>"AMBER"</formula>
    </cfRule>
  </conditionalFormatting>
  <conditionalFormatting sqref="B30">
    <cfRule type="cellIs" dxfId="1" priority="155" operator="equal">
      <formula>"RED"</formula>
    </cfRule>
  </conditionalFormatting>
  <conditionalFormatting sqref="B30">
    <cfRule type="cellIs" dxfId="2" priority="156" operator="equal">
      <formula>"GREEN"</formula>
    </cfRule>
  </conditionalFormatting>
  <conditionalFormatting sqref="B31">
    <cfRule type="cellIs" dxfId="0" priority="157" operator="equal">
      <formula>"AMBER"</formula>
    </cfRule>
  </conditionalFormatting>
  <conditionalFormatting sqref="B31">
    <cfRule type="cellIs" dxfId="1" priority="158" operator="equal">
      <formula>"RED"</formula>
    </cfRule>
  </conditionalFormatting>
  <conditionalFormatting sqref="B31">
    <cfRule type="cellIs" dxfId="2" priority="159" operator="equal">
      <formula>"GREEN"</formula>
    </cfRule>
  </conditionalFormatting>
  <conditionalFormatting sqref="B33">
    <cfRule type="cellIs" dxfId="0" priority="160" operator="equal">
      <formula>"AMBER"</formula>
    </cfRule>
  </conditionalFormatting>
  <conditionalFormatting sqref="B33">
    <cfRule type="cellIs" dxfId="1" priority="161" operator="equal">
      <formula>"RED"</formula>
    </cfRule>
  </conditionalFormatting>
  <conditionalFormatting sqref="B33">
    <cfRule type="cellIs" dxfId="2" priority="162" operator="equal">
      <formula>"GREEN"</formula>
    </cfRule>
  </conditionalFormatting>
  <conditionalFormatting sqref="B34">
    <cfRule type="cellIs" dxfId="0" priority="163" operator="equal">
      <formula>"AMBER"</formula>
    </cfRule>
  </conditionalFormatting>
  <conditionalFormatting sqref="B34">
    <cfRule type="cellIs" dxfId="1" priority="164" operator="equal">
      <formula>"RED"</formula>
    </cfRule>
  </conditionalFormatting>
  <conditionalFormatting sqref="B34">
    <cfRule type="cellIs" dxfId="2" priority="165" operator="equal">
      <formula>"GREEN"</formula>
    </cfRule>
  </conditionalFormatting>
  <conditionalFormatting sqref="C15">
    <cfRule type="cellIs" dxfId="0" priority="166" operator="equal">
      <formula>"AMBER"</formula>
    </cfRule>
  </conditionalFormatting>
  <conditionalFormatting sqref="C15">
    <cfRule type="cellIs" dxfId="1" priority="167" operator="equal">
      <formula>"RED"</formula>
    </cfRule>
  </conditionalFormatting>
  <conditionalFormatting sqref="C15">
    <cfRule type="cellIs" dxfId="2" priority="168" operator="equal">
      <formula>"GREEN"</formula>
    </cfRule>
  </conditionalFormatting>
  <conditionalFormatting sqref="C16">
    <cfRule type="cellIs" dxfId="0" priority="169" operator="equal">
      <formula>"AMBER"</formula>
    </cfRule>
  </conditionalFormatting>
  <conditionalFormatting sqref="C16">
    <cfRule type="cellIs" dxfId="1" priority="170" operator="equal">
      <formula>"RED"</formula>
    </cfRule>
  </conditionalFormatting>
  <conditionalFormatting sqref="C16">
    <cfRule type="cellIs" dxfId="2" priority="171" operator="equal">
      <formula>"GREEN"</formula>
    </cfRule>
  </conditionalFormatting>
  <conditionalFormatting sqref="C17">
    <cfRule type="cellIs" dxfId="0" priority="172" operator="equal">
      <formula>"AMBER"</formula>
    </cfRule>
  </conditionalFormatting>
  <conditionalFormatting sqref="C17">
    <cfRule type="cellIs" dxfId="1" priority="173" operator="equal">
      <formula>"RED"</formula>
    </cfRule>
  </conditionalFormatting>
  <conditionalFormatting sqref="C17">
    <cfRule type="cellIs" dxfId="2" priority="174" operator="equal">
      <formula>"GREEN"</formula>
    </cfRule>
  </conditionalFormatting>
  <conditionalFormatting sqref="C18">
    <cfRule type="cellIs" dxfId="0" priority="175" operator="equal">
      <formula>"AMBER"</formula>
    </cfRule>
  </conditionalFormatting>
  <conditionalFormatting sqref="C18">
    <cfRule type="cellIs" dxfId="1" priority="176" operator="equal">
      <formula>"RED"</formula>
    </cfRule>
  </conditionalFormatting>
  <conditionalFormatting sqref="C18">
    <cfRule type="cellIs" dxfId="2" priority="177" operator="equal">
      <formula>"GREEN"</formula>
    </cfRule>
  </conditionalFormatting>
  <conditionalFormatting sqref="C19">
    <cfRule type="cellIs" dxfId="0" priority="178" operator="equal">
      <formula>"AMBER"</formula>
    </cfRule>
  </conditionalFormatting>
  <conditionalFormatting sqref="C19">
    <cfRule type="cellIs" dxfId="1" priority="179" operator="equal">
      <formula>"RED"</formula>
    </cfRule>
  </conditionalFormatting>
  <conditionalFormatting sqref="C19">
    <cfRule type="cellIs" dxfId="2" priority="180" operator="equal">
      <formula>"GREEN"</formula>
    </cfRule>
  </conditionalFormatting>
  <conditionalFormatting sqref="C20">
    <cfRule type="cellIs" dxfId="0" priority="181" operator="equal">
      <formula>"AMBER"</formula>
    </cfRule>
  </conditionalFormatting>
  <conditionalFormatting sqref="C20">
    <cfRule type="cellIs" dxfId="1" priority="182" operator="equal">
      <formula>"RED"</formula>
    </cfRule>
  </conditionalFormatting>
  <conditionalFormatting sqref="C20">
    <cfRule type="cellIs" dxfId="2" priority="183" operator="equal">
      <formula>"GREEN"</formula>
    </cfRule>
  </conditionalFormatting>
  <conditionalFormatting sqref="C21">
    <cfRule type="cellIs" dxfId="0" priority="184" operator="equal">
      <formula>"AMBER"</formula>
    </cfRule>
  </conditionalFormatting>
  <conditionalFormatting sqref="C21">
    <cfRule type="cellIs" dxfId="1" priority="185" operator="equal">
      <formula>"RED"</formula>
    </cfRule>
  </conditionalFormatting>
  <conditionalFormatting sqref="C21">
    <cfRule type="cellIs" dxfId="2" priority="186" operator="equal">
      <formula>"GREEN"</formula>
    </cfRule>
  </conditionalFormatting>
  <conditionalFormatting sqref="C22">
    <cfRule type="cellIs" dxfId="0" priority="187" operator="equal">
      <formula>"AMBER"</formula>
    </cfRule>
  </conditionalFormatting>
  <conditionalFormatting sqref="C22">
    <cfRule type="cellIs" dxfId="1" priority="188" operator="equal">
      <formula>"RED"</formula>
    </cfRule>
  </conditionalFormatting>
  <conditionalFormatting sqref="C22">
    <cfRule type="cellIs" dxfId="2" priority="189" operator="equal">
      <formula>"GREEN"</formula>
    </cfRule>
  </conditionalFormatting>
  <conditionalFormatting sqref="C23">
    <cfRule type="cellIs" dxfId="0" priority="190" operator="equal">
      <formula>"AMBER"</formula>
    </cfRule>
  </conditionalFormatting>
  <conditionalFormatting sqref="C23">
    <cfRule type="cellIs" dxfId="1" priority="191" operator="equal">
      <formula>"RED"</formula>
    </cfRule>
  </conditionalFormatting>
  <conditionalFormatting sqref="C23">
    <cfRule type="cellIs" dxfId="2" priority="192" operator="equal">
      <formula>"GREEN"</formula>
    </cfRule>
  </conditionalFormatting>
  <conditionalFormatting sqref="C24">
    <cfRule type="cellIs" dxfId="0" priority="193" operator="equal">
      <formula>"AMBER"</formula>
    </cfRule>
  </conditionalFormatting>
  <conditionalFormatting sqref="C24">
    <cfRule type="cellIs" dxfId="1" priority="194" operator="equal">
      <formula>"RED"</formula>
    </cfRule>
  </conditionalFormatting>
  <conditionalFormatting sqref="C24">
    <cfRule type="cellIs" dxfId="2" priority="195" operator="equal">
      <formula>"GREEN"</formula>
    </cfRule>
  </conditionalFormatting>
  <conditionalFormatting sqref="C25">
    <cfRule type="cellIs" dxfId="0" priority="196" operator="equal">
      <formula>"AMBER"</formula>
    </cfRule>
  </conditionalFormatting>
  <conditionalFormatting sqref="C25">
    <cfRule type="cellIs" dxfId="1" priority="197" operator="equal">
      <formula>"RED"</formula>
    </cfRule>
  </conditionalFormatting>
  <conditionalFormatting sqref="C25">
    <cfRule type="cellIs" dxfId="2" priority="198" operator="equal">
      <formula>"GREEN"</formula>
    </cfRule>
  </conditionalFormatting>
  <conditionalFormatting sqref="C26">
    <cfRule type="cellIs" dxfId="0" priority="199" operator="equal">
      <formula>"AMBER"</formula>
    </cfRule>
  </conditionalFormatting>
  <conditionalFormatting sqref="C26">
    <cfRule type="cellIs" dxfId="1" priority="200" operator="equal">
      <formula>"RED"</formula>
    </cfRule>
  </conditionalFormatting>
  <conditionalFormatting sqref="C26">
    <cfRule type="cellIs" dxfId="2" priority="201" operator="equal">
      <formula>"GREEN"</formula>
    </cfRule>
  </conditionalFormatting>
  <conditionalFormatting sqref="C27">
    <cfRule type="cellIs" dxfId="0" priority="202" operator="equal">
      <formula>"AMBER"</formula>
    </cfRule>
  </conditionalFormatting>
  <conditionalFormatting sqref="C27">
    <cfRule type="cellIs" dxfId="1" priority="203" operator="equal">
      <formula>"RED"</formula>
    </cfRule>
  </conditionalFormatting>
  <conditionalFormatting sqref="C27">
    <cfRule type="cellIs" dxfId="2" priority="204" operator="equal">
      <formula>"GREEN"</formula>
    </cfRule>
  </conditionalFormatting>
  <conditionalFormatting sqref="C28">
    <cfRule type="cellIs" dxfId="0" priority="205" operator="equal">
      <formula>"AMBER"</formula>
    </cfRule>
  </conditionalFormatting>
  <conditionalFormatting sqref="C28">
    <cfRule type="cellIs" dxfId="1" priority="206" operator="equal">
      <formula>"RED"</formula>
    </cfRule>
  </conditionalFormatting>
  <conditionalFormatting sqref="C28">
    <cfRule type="cellIs" dxfId="2" priority="207" operator="equal">
      <formula>"GREEN"</formula>
    </cfRule>
  </conditionalFormatting>
  <conditionalFormatting sqref="C29">
    <cfRule type="cellIs" dxfId="0" priority="208" operator="equal">
      <formula>"AMBER"</formula>
    </cfRule>
  </conditionalFormatting>
  <conditionalFormatting sqref="C29">
    <cfRule type="cellIs" dxfId="1" priority="209" operator="equal">
      <formula>"RED"</formula>
    </cfRule>
  </conditionalFormatting>
  <conditionalFormatting sqref="C29">
    <cfRule type="cellIs" dxfId="2" priority="210" operator="equal">
      <formula>"GREEN"</formula>
    </cfRule>
  </conditionalFormatting>
  <conditionalFormatting sqref="C30">
    <cfRule type="cellIs" dxfId="0" priority="211" operator="equal">
      <formula>"AMBER"</formula>
    </cfRule>
  </conditionalFormatting>
  <conditionalFormatting sqref="C30">
    <cfRule type="cellIs" dxfId="1" priority="212" operator="equal">
      <formula>"RED"</formula>
    </cfRule>
  </conditionalFormatting>
  <conditionalFormatting sqref="C30">
    <cfRule type="cellIs" dxfId="2" priority="213" operator="equal">
      <formula>"GREEN"</formula>
    </cfRule>
  </conditionalFormatting>
  <conditionalFormatting sqref="C31">
    <cfRule type="cellIs" dxfId="0" priority="214" operator="equal">
      <formula>"AMBER"</formula>
    </cfRule>
  </conditionalFormatting>
  <conditionalFormatting sqref="C31">
    <cfRule type="cellIs" dxfId="1" priority="215" operator="equal">
      <formula>"RED"</formula>
    </cfRule>
  </conditionalFormatting>
  <conditionalFormatting sqref="C31">
    <cfRule type="cellIs" dxfId="2" priority="216" operator="equal">
      <formula>"GREEN"</formula>
    </cfRule>
  </conditionalFormatting>
  <conditionalFormatting sqref="C33">
    <cfRule type="cellIs" dxfId="0" priority="217" operator="equal">
      <formula>"AMBER"</formula>
    </cfRule>
  </conditionalFormatting>
  <conditionalFormatting sqref="C33">
    <cfRule type="cellIs" dxfId="1" priority="218" operator="equal">
      <formula>"RED"</formula>
    </cfRule>
  </conditionalFormatting>
  <conditionalFormatting sqref="C33">
    <cfRule type="cellIs" dxfId="2" priority="219" operator="equal">
      <formula>"GREEN"</formula>
    </cfRule>
  </conditionalFormatting>
  <conditionalFormatting sqref="C34">
    <cfRule type="cellIs" dxfId="0" priority="220" operator="equal">
      <formula>"AMBER"</formula>
    </cfRule>
  </conditionalFormatting>
  <conditionalFormatting sqref="C34">
    <cfRule type="cellIs" dxfId="1" priority="221" operator="equal">
      <formula>"RED"</formula>
    </cfRule>
  </conditionalFormatting>
  <conditionalFormatting sqref="C34">
    <cfRule type="cellIs" dxfId="2" priority="222" operator="equal">
      <formula>"GREEN"</formula>
    </cfRule>
  </conditionalFormatting>
  <conditionalFormatting sqref="D15">
    <cfRule type="cellIs" dxfId="0" priority="223" operator="equal">
      <formula>"AMBER"</formula>
    </cfRule>
  </conditionalFormatting>
  <conditionalFormatting sqref="D15">
    <cfRule type="cellIs" dxfId="1" priority="224" operator="equal">
      <formula>"RED"</formula>
    </cfRule>
  </conditionalFormatting>
  <conditionalFormatting sqref="D15">
    <cfRule type="cellIs" dxfId="2" priority="225" operator="equal">
      <formula>"GREEN"</formula>
    </cfRule>
  </conditionalFormatting>
  <conditionalFormatting sqref="D16">
    <cfRule type="cellIs" dxfId="0" priority="226" operator="equal">
      <formula>"AMBER"</formula>
    </cfRule>
  </conditionalFormatting>
  <conditionalFormatting sqref="D16">
    <cfRule type="cellIs" dxfId="1" priority="227" operator="equal">
      <formula>"RED"</formula>
    </cfRule>
  </conditionalFormatting>
  <conditionalFormatting sqref="D16">
    <cfRule type="cellIs" dxfId="2" priority="228" operator="equal">
      <formula>"GREEN"</formula>
    </cfRule>
  </conditionalFormatting>
  <conditionalFormatting sqref="D17">
    <cfRule type="cellIs" dxfId="0" priority="229" operator="equal">
      <formula>"AMBER"</formula>
    </cfRule>
  </conditionalFormatting>
  <conditionalFormatting sqref="D17">
    <cfRule type="cellIs" dxfId="1" priority="230" operator="equal">
      <formula>"RED"</formula>
    </cfRule>
  </conditionalFormatting>
  <conditionalFormatting sqref="D17">
    <cfRule type="cellIs" dxfId="2" priority="231" operator="equal">
      <formula>"GREEN"</formula>
    </cfRule>
  </conditionalFormatting>
  <conditionalFormatting sqref="D18">
    <cfRule type="cellIs" dxfId="0" priority="232" operator="equal">
      <formula>"AMBER"</formula>
    </cfRule>
  </conditionalFormatting>
  <conditionalFormatting sqref="D18">
    <cfRule type="cellIs" dxfId="1" priority="233" operator="equal">
      <formula>"RED"</formula>
    </cfRule>
  </conditionalFormatting>
  <conditionalFormatting sqref="D18">
    <cfRule type="cellIs" dxfId="2" priority="234" operator="equal">
      <formula>"GREEN"</formula>
    </cfRule>
  </conditionalFormatting>
  <conditionalFormatting sqref="D19">
    <cfRule type="cellIs" dxfId="0" priority="235" operator="equal">
      <formula>"AMBER"</formula>
    </cfRule>
  </conditionalFormatting>
  <conditionalFormatting sqref="D19">
    <cfRule type="cellIs" dxfId="1" priority="236" operator="equal">
      <formula>"RED"</formula>
    </cfRule>
  </conditionalFormatting>
  <conditionalFormatting sqref="D19">
    <cfRule type="cellIs" dxfId="2" priority="237" operator="equal">
      <formula>"GREEN"</formula>
    </cfRule>
  </conditionalFormatting>
  <conditionalFormatting sqref="D20">
    <cfRule type="cellIs" dxfId="0" priority="238" operator="equal">
      <formula>"AMBER"</formula>
    </cfRule>
  </conditionalFormatting>
  <conditionalFormatting sqref="D20">
    <cfRule type="cellIs" dxfId="1" priority="239" operator="equal">
      <formula>"RED"</formula>
    </cfRule>
  </conditionalFormatting>
  <conditionalFormatting sqref="D20">
    <cfRule type="cellIs" dxfId="2" priority="240" operator="equal">
      <formula>"GREEN"</formula>
    </cfRule>
  </conditionalFormatting>
  <conditionalFormatting sqref="D21">
    <cfRule type="cellIs" dxfId="0" priority="241" operator="equal">
      <formula>"AMBER"</formula>
    </cfRule>
  </conditionalFormatting>
  <conditionalFormatting sqref="D21">
    <cfRule type="cellIs" dxfId="1" priority="242" operator="equal">
      <formula>"RED"</formula>
    </cfRule>
  </conditionalFormatting>
  <conditionalFormatting sqref="D21">
    <cfRule type="cellIs" dxfId="2" priority="243" operator="equal">
      <formula>"GREEN"</formula>
    </cfRule>
  </conditionalFormatting>
  <conditionalFormatting sqref="D22">
    <cfRule type="cellIs" dxfId="0" priority="244" operator="equal">
      <formula>"AMBER"</formula>
    </cfRule>
  </conditionalFormatting>
  <conditionalFormatting sqref="D22">
    <cfRule type="cellIs" dxfId="1" priority="245" operator="equal">
      <formula>"RED"</formula>
    </cfRule>
  </conditionalFormatting>
  <conditionalFormatting sqref="D22">
    <cfRule type="cellIs" dxfId="2" priority="246" operator="equal">
      <formula>"GREEN"</formula>
    </cfRule>
  </conditionalFormatting>
  <conditionalFormatting sqref="D23">
    <cfRule type="cellIs" dxfId="0" priority="247" operator="equal">
      <formula>"AMBER"</formula>
    </cfRule>
  </conditionalFormatting>
  <conditionalFormatting sqref="D23">
    <cfRule type="cellIs" dxfId="1" priority="248" operator="equal">
      <formula>"RED"</formula>
    </cfRule>
  </conditionalFormatting>
  <conditionalFormatting sqref="D23">
    <cfRule type="cellIs" dxfId="2" priority="249" operator="equal">
      <formula>"GREEN"</formula>
    </cfRule>
  </conditionalFormatting>
  <conditionalFormatting sqref="D24">
    <cfRule type="cellIs" dxfId="0" priority="250" operator="equal">
      <formula>"AMBER"</formula>
    </cfRule>
  </conditionalFormatting>
  <conditionalFormatting sqref="D24">
    <cfRule type="cellIs" dxfId="1" priority="251" operator="equal">
      <formula>"RED"</formula>
    </cfRule>
  </conditionalFormatting>
  <conditionalFormatting sqref="D24">
    <cfRule type="cellIs" dxfId="2" priority="252" operator="equal">
      <formula>"GREEN"</formula>
    </cfRule>
  </conditionalFormatting>
  <conditionalFormatting sqref="D25">
    <cfRule type="cellIs" dxfId="0" priority="253" operator="equal">
      <formula>"AMBER"</formula>
    </cfRule>
  </conditionalFormatting>
  <conditionalFormatting sqref="D25">
    <cfRule type="cellIs" dxfId="1" priority="254" operator="equal">
      <formula>"RED"</formula>
    </cfRule>
  </conditionalFormatting>
  <conditionalFormatting sqref="D25">
    <cfRule type="cellIs" dxfId="2" priority="255" operator="equal">
      <formula>"GREEN"</formula>
    </cfRule>
  </conditionalFormatting>
  <conditionalFormatting sqref="D26">
    <cfRule type="cellIs" dxfId="0" priority="256" operator="equal">
      <formula>"AMBER"</formula>
    </cfRule>
  </conditionalFormatting>
  <conditionalFormatting sqref="D26">
    <cfRule type="cellIs" dxfId="1" priority="257" operator="equal">
      <formula>"RED"</formula>
    </cfRule>
  </conditionalFormatting>
  <conditionalFormatting sqref="D26">
    <cfRule type="cellIs" dxfId="2" priority="258" operator="equal">
      <formula>"GREEN"</formula>
    </cfRule>
  </conditionalFormatting>
  <conditionalFormatting sqref="D27">
    <cfRule type="cellIs" dxfId="0" priority="259" operator="equal">
      <formula>"AMBER"</formula>
    </cfRule>
  </conditionalFormatting>
  <conditionalFormatting sqref="D27">
    <cfRule type="cellIs" dxfId="1" priority="260" operator="equal">
      <formula>"RED"</formula>
    </cfRule>
  </conditionalFormatting>
  <conditionalFormatting sqref="D27">
    <cfRule type="cellIs" dxfId="2" priority="261" operator="equal">
      <formula>"GREEN"</formula>
    </cfRule>
  </conditionalFormatting>
  <conditionalFormatting sqref="D28">
    <cfRule type="cellIs" dxfId="0" priority="262" operator="equal">
      <formula>"AMBER"</formula>
    </cfRule>
  </conditionalFormatting>
  <conditionalFormatting sqref="D28">
    <cfRule type="cellIs" dxfId="1" priority="263" operator="equal">
      <formula>"RED"</formula>
    </cfRule>
  </conditionalFormatting>
  <conditionalFormatting sqref="D28">
    <cfRule type="cellIs" dxfId="2" priority="264" operator="equal">
      <formula>"GREEN"</formula>
    </cfRule>
  </conditionalFormatting>
  <conditionalFormatting sqref="D29">
    <cfRule type="cellIs" dxfId="0" priority="265" operator="equal">
      <formula>"AMBER"</formula>
    </cfRule>
  </conditionalFormatting>
  <conditionalFormatting sqref="D29">
    <cfRule type="cellIs" dxfId="1" priority="266" operator="equal">
      <formula>"RED"</formula>
    </cfRule>
  </conditionalFormatting>
  <conditionalFormatting sqref="D29">
    <cfRule type="cellIs" dxfId="2" priority="267" operator="equal">
      <formula>"GREEN"</formula>
    </cfRule>
  </conditionalFormatting>
  <conditionalFormatting sqref="D30">
    <cfRule type="cellIs" dxfId="0" priority="268" operator="equal">
      <formula>"AMBER"</formula>
    </cfRule>
  </conditionalFormatting>
  <conditionalFormatting sqref="D30">
    <cfRule type="cellIs" dxfId="1" priority="269" operator="equal">
      <formula>"RED"</formula>
    </cfRule>
  </conditionalFormatting>
  <conditionalFormatting sqref="D30">
    <cfRule type="cellIs" dxfId="2" priority="270" operator="equal">
      <formula>"GREEN"</formula>
    </cfRule>
  </conditionalFormatting>
  <conditionalFormatting sqref="D31">
    <cfRule type="cellIs" dxfId="0" priority="271" operator="equal">
      <formula>"AMBER"</formula>
    </cfRule>
  </conditionalFormatting>
  <conditionalFormatting sqref="D31">
    <cfRule type="cellIs" dxfId="1" priority="272" operator="equal">
      <formula>"RED"</formula>
    </cfRule>
  </conditionalFormatting>
  <conditionalFormatting sqref="D31">
    <cfRule type="cellIs" dxfId="2" priority="273" operator="equal">
      <formula>"GREEN"</formula>
    </cfRule>
  </conditionalFormatting>
  <conditionalFormatting sqref="D33">
    <cfRule type="cellIs" dxfId="0" priority="274" operator="equal">
      <formula>"AMBER"</formula>
    </cfRule>
  </conditionalFormatting>
  <conditionalFormatting sqref="D33">
    <cfRule type="cellIs" dxfId="1" priority="275" operator="equal">
      <formula>"RED"</formula>
    </cfRule>
  </conditionalFormatting>
  <conditionalFormatting sqref="D33">
    <cfRule type="cellIs" dxfId="2" priority="276" operator="equal">
      <formula>"GREEN"</formula>
    </cfRule>
  </conditionalFormatting>
  <conditionalFormatting sqref="D34">
    <cfRule type="cellIs" dxfId="0" priority="277" operator="equal">
      <formula>"AMBER"</formula>
    </cfRule>
  </conditionalFormatting>
  <conditionalFormatting sqref="D34">
    <cfRule type="cellIs" dxfId="1" priority="278" operator="equal">
      <formula>"RED"</formula>
    </cfRule>
  </conditionalFormatting>
  <conditionalFormatting sqref="D34">
    <cfRule type="cellIs" dxfId="2" priority="279" operator="equal">
      <formula>"GREEN"</formula>
    </cfRule>
  </conditionalFormatting>
  <conditionalFormatting sqref="E15">
    <cfRule type="cellIs" dxfId="0" priority="280" operator="equal">
      <formula>"AMBER"</formula>
    </cfRule>
  </conditionalFormatting>
  <conditionalFormatting sqref="E15">
    <cfRule type="cellIs" dxfId="1" priority="281" operator="equal">
      <formula>"RED"</formula>
    </cfRule>
  </conditionalFormatting>
  <conditionalFormatting sqref="E15">
    <cfRule type="cellIs" dxfId="2" priority="282" operator="equal">
      <formula>"GREEN"</formula>
    </cfRule>
  </conditionalFormatting>
  <conditionalFormatting sqref="E16">
    <cfRule type="cellIs" dxfId="0" priority="283" operator="equal">
      <formula>"AMBER"</formula>
    </cfRule>
  </conditionalFormatting>
  <conditionalFormatting sqref="E16">
    <cfRule type="cellIs" dxfId="1" priority="284" operator="equal">
      <formula>"RED"</formula>
    </cfRule>
  </conditionalFormatting>
  <conditionalFormatting sqref="E16">
    <cfRule type="cellIs" dxfId="2" priority="285" operator="equal">
      <formula>"GREEN"</formula>
    </cfRule>
  </conditionalFormatting>
  <conditionalFormatting sqref="E17">
    <cfRule type="cellIs" dxfId="0" priority="286" operator="equal">
      <formula>"AMBER"</formula>
    </cfRule>
  </conditionalFormatting>
  <conditionalFormatting sqref="E17">
    <cfRule type="cellIs" dxfId="1" priority="287" operator="equal">
      <formula>"RED"</formula>
    </cfRule>
  </conditionalFormatting>
  <conditionalFormatting sqref="E17">
    <cfRule type="cellIs" dxfId="2" priority="288" operator="equal">
      <formula>"GREEN"</formula>
    </cfRule>
  </conditionalFormatting>
  <conditionalFormatting sqref="E18">
    <cfRule type="cellIs" dxfId="0" priority="289" operator="equal">
      <formula>"AMBER"</formula>
    </cfRule>
  </conditionalFormatting>
  <conditionalFormatting sqref="E18">
    <cfRule type="cellIs" dxfId="1" priority="290" operator="equal">
      <formula>"RED"</formula>
    </cfRule>
  </conditionalFormatting>
  <conditionalFormatting sqref="E18">
    <cfRule type="cellIs" dxfId="2" priority="291" operator="equal">
      <formula>"GREEN"</formula>
    </cfRule>
  </conditionalFormatting>
  <conditionalFormatting sqref="E19">
    <cfRule type="cellIs" dxfId="0" priority="292" operator="equal">
      <formula>"AMBER"</formula>
    </cfRule>
  </conditionalFormatting>
  <conditionalFormatting sqref="E19">
    <cfRule type="cellIs" dxfId="1" priority="293" operator="equal">
      <formula>"RED"</formula>
    </cfRule>
  </conditionalFormatting>
  <conditionalFormatting sqref="E19">
    <cfRule type="cellIs" dxfId="2" priority="294" operator="equal">
      <formula>"GREEN"</formula>
    </cfRule>
  </conditionalFormatting>
  <conditionalFormatting sqref="E20">
    <cfRule type="cellIs" dxfId="0" priority="295" operator="equal">
      <formula>"AMBER"</formula>
    </cfRule>
  </conditionalFormatting>
  <conditionalFormatting sqref="E20">
    <cfRule type="cellIs" dxfId="1" priority="296" operator="equal">
      <formula>"RED"</formula>
    </cfRule>
  </conditionalFormatting>
  <conditionalFormatting sqref="E20">
    <cfRule type="cellIs" dxfId="2" priority="297" operator="equal">
      <formula>"GREEN"</formula>
    </cfRule>
  </conditionalFormatting>
  <conditionalFormatting sqref="E21">
    <cfRule type="cellIs" dxfId="0" priority="298" operator="equal">
      <formula>"AMBER"</formula>
    </cfRule>
  </conditionalFormatting>
  <conditionalFormatting sqref="E21">
    <cfRule type="cellIs" dxfId="1" priority="299" operator="equal">
      <formula>"RED"</formula>
    </cfRule>
  </conditionalFormatting>
  <conditionalFormatting sqref="E21">
    <cfRule type="cellIs" dxfId="2" priority="300" operator="equal">
      <formula>"GREEN"</formula>
    </cfRule>
  </conditionalFormatting>
  <conditionalFormatting sqref="E22">
    <cfRule type="cellIs" dxfId="0" priority="301" operator="equal">
      <formula>"AMBER"</formula>
    </cfRule>
  </conditionalFormatting>
  <conditionalFormatting sqref="E22">
    <cfRule type="cellIs" dxfId="1" priority="302" operator="equal">
      <formula>"RED"</formula>
    </cfRule>
  </conditionalFormatting>
  <conditionalFormatting sqref="E22">
    <cfRule type="cellIs" dxfId="2" priority="303" operator="equal">
      <formula>"GREEN"</formula>
    </cfRule>
  </conditionalFormatting>
  <conditionalFormatting sqref="E23">
    <cfRule type="cellIs" dxfId="0" priority="304" operator="equal">
      <formula>"AMBER"</formula>
    </cfRule>
  </conditionalFormatting>
  <conditionalFormatting sqref="E23">
    <cfRule type="cellIs" dxfId="1" priority="305" operator="equal">
      <formula>"RED"</formula>
    </cfRule>
  </conditionalFormatting>
  <conditionalFormatting sqref="E23">
    <cfRule type="cellIs" dxfId="2" priority="306" operator="equal">
      <formula>"GREEN"</formula>
    </cfRule>
  </conditionalFormatting>
  <conditionalFormatting sqref="E24">
    <cfRule type="cellIs" dxfId="0" priority="307" operator="equal">
      <formula>"AMBER"</formula>
    </cfRule>
  </conditionalFormatting>
  <conditionalFormatting sqref="E24">
    <cfRule type="cellIs" dxfId="1" priority="308" operator="equal">
      <formula>"RED"</formula>
    </cfRule>
  </conditionalFormatting>
  <conditionalFormatting sqref="E24">
    <cfRule type="cellIs" dxfId="2" priority="309" operator="equal">
      <formula>"GREEN"</formula>
    </cfRule>
  </conditionalFormatting>
  <conditionalFormatting sqref="E25">
    <cfRule type="cellIs" dxfId="0" priority="310" operator="equal">
      <formula>"AMBER"</formula>
    </cfRule>
  </conditionalFormatting>
  <conditionalFormatting sqref="E25">
    <cfRule type="cellIs" dxfId="1" priority="311" operator="equal">
      <formula>"RED"</formula>
    </cfRule>
  </conditionalFormatting>
  <conditionalFormatting sqref="E25">
    <cfRule type="cellIs" dxfId="2" priority="312" operator="equal">
      <formula>"GREEN"</formula>
    </cfRule>
  </conditionalFormatting>
  <conditionalFormatting sqref="E26">
    <cfRule type="cellIs" dxfId="0" priority="313" operator="equal">
      <formula>"AMBER"</formula>
    </cfRule>
  </conditionalFormatting>
  <conditionalFormatting sqref="E26">
    <cfRule type="cellIs" dxfId="1" priority="314" operator="equal">
      <formula>"RED"</formula>
    </cfRule>
  </conditionalFormatting>
  <conditionalFormatting sqref="E26">
    <cfRule type="cellIs" dxfId="2" priority="315" operator="equal">
      <formula>"GREEN"</formula>
    </cfRule>
  </conditionalFormatting>
  <conditionalFormatting sqref="E27">
    <cfRule type="cellIs" dxfId="0" priority="316" operator="equal">
      <formula>"AMBER"</formula>
    </cfRule>
  </conditionalFormatting>
  <conditionalFormatting sqref="E27">
    <cfRule type="cellIs" dxfId="1" priority="317" operator="equal">
      <formula>"RED"</formula>
    </cfRule>
  </conditionalFormatting>
  <conditionalFormatting sqref="E27">
    <cfRule type="cellIs" dxfId="2" priority="318" operator="equal">
      <formula>"GREEN"</formula>
    </cfRule>
  </conditionalFormatting>
  <conditionalFormatting sqref="E28">
    <cfRule type="cellIs" dxfId="0" priority="319" operator="equal">
      <formula>"AMBER"</formula>
    </cfRule>
  </conditionalFormatting>
  <conditionalFormatting sqref="E28">
    <cfRule type="cellIs" dxfId="1" priority="320" operator="equal">
      <formula>"RED"</formula>
    </cfRule>
  </conditionalFormatting>
  <conditionalFormatting sqref="E28">
    <cfRule type="cellIs" dxfId="2" priority="321" operator="equal">
      <formula>"GREEN"</formula>
    </cfRule>
  </conditionalFormatting>
  <conditionalFormatting sqref="E29">
    <cfRule type="cellIs" dxfId="0" priority="322" operator="equal">
      <formula>"AMBER"</formula>
    </cfRule>
  </conditionalFormatting>
  <conditionalFormatting sqref="E29">
    <cfRule type="cellIs" dxfId="1" priority="323" operator="equal">
      <formula>"RED"</formula>
    </cfRule>
  </conditionalFormatting>
  <conditionalFormatting sqref="E29">
    <cfRule type="cellIs" dxfId="2" priority="324" operator="equal">
      <formula>"GREEN"</formula>
    </cfRule>
  </conditionalFormatting>
  <conditionalFormatting sqref="E30">
    <cfRule type="cellIs" dxfId="0" priority="325" operator="equal">
      <formula>"AMBER"</formula>
    </cfRule>
  </conditionalFormatting>
  <conditionalFormatting sqref="E30">
    <cfRule type="cellIs" dxfId="1" priority="326" operator="equal">
      <formula>"RED"</formula>
    </cfRule>
  </conditionalFormatting>
  <conditionalFormatting sqref="E30">
    <cfRule type="cellIs" dxfId="2" priority="327" operator="equal">
      <formula>"GREEN"</formula>
    </cfRule>
  </conditionalFormatting>
  <conditionalFormatting sqref="E31">
    <cfRule type="cellIs" dxfId="0" priority="328" operator="equal">
      <formula>"AMBER"</formula>
    </cfRule>
  </conditionalFormatting>
  <conditionalFormatting sqref="E31">
    <cfRule type="cellIs" dxfId="1" priority="329" operator="equal">
      <formula>"RED"</formula>
    </cfRule>
  </conditionalFormatting>
  <conditionalFormatting sqref="E31">
    <cfRule type="cellIs" dxfId="2" priority="330" operator="equal">
      <formula>"GREEN"</formula>
    </cfRule>
  </conditionalFormatting>
  <conditionalFormatting sqref="E33">
    <cfRule type="cellIs" dxfId="0" priority="331" operator="equal">
      <formula>"AMBER"</formula>
    </cfRule>
  </conditionalFormatting>
  <conditionalFormatting sqref="E33">
    <cfRule type="cellIs" dxfId="1" priority="332" operator="equal">
      <formula>"RED"</formula>
    </cfRule>
  </conditionalFormatting>
  <conditionalFormatting sqref="E33">
    <cfRule type="cellIs" dxfId="2" priority="333" operator="equal">
      <formula>"GREEN"</formula>
    </cfRule>
  </conditionalFormatting>
  <conditionalFormatting sqref="E34">
    <cfRule type="cellIs" dxfId="0" priority="334" operator="equal">
      <formula>"AMBER"</formula>
    </cfRule>
  </conditionalFormatting>
  <conditionalFormatting sqref="E34">
    <cfRule type="cellIs" dxfId="1" priority="335" operator="equal">
      <formula>"RED"</formula>
    </cfRule>
  </conditionalFormatting>
  <conditionalFormatting sqref="E34">
    <cfRule type="cellIs" dxfId="2" priority="336" operator="equal">
      <formula>"GREEN"</formula>
    </cfRule>
  </conditionalFormatting>
  <conditionalFormatting sqref="F15">
    <cfRule type="cellIs" dxfId="0" priority="337" operator="equal">
      <formula>"AMBER"</formula>
    </cfRule>
  </conditionalFormatting>
  <conditionalFormatting sqref="F15">
    <cfRule type="cellIs" dxfId="1" priority="338" operator="equal">
      <formula>"RED"</formula>
    </cfRule>
  </conditionalFormatting>
  <conditionalFormatting sqref="F15">
    <cfRule type="cellIs" dxfId="2" priority="339" operator="equal">
      <formula>"GREEN"</formula>
    </cfRule>
  </conditionalFormatting>
  <conditionalFormatting sqref="F16">
    <cfRule type="cellIs" dxfId="0" priority="340" operator="equal">
      <formula>"AMBER"</formula>
    </cfRule>
  </conditionalFormatting>
  <conditionalFormatting sqref="F16">
    <cfRule type="cellIs" dxfId="1" priority="341" operator="equal">
      <formula>"RED"</formula>
    </cfRule>
  </conditionalFormatting>
  <conditionalFormatting sqref="F16">
    <cfRule type="cellIs" dxfId="2" priority="342" operator="equal">
      <formula>"GREEN"</formula>
    </cfRule>
  </conditionalFormatting>
  <conditionalFormatting sqref="F17">
    <cfRule type="cellIs" dxfId="0" priority="343" operator="equal">
      <formula>"AMBER"</formula>
    </cfRule>
  </conditionalFormatting>
  <conditionalFormatting sqref="F17">
    <cfRule type="cellIs" dxfId="1" priority="344" operator="equal">
      <formula>"RED"</formula>
    </cfRule>
  </conditionalFormatting>
  <conditionalFormatting sqref="F17">
    <cfRule type="cellIs" dxfId="2" priority="345" operator="equal">
      <formula>"GREEN"</formula>
    </cfRule>
  </conditionalFormatting>
  <conditionalFormatting sqref="F18">
    <cfRule type="cellIs" dxfId="0" priority="346" operator="equal">
      <formula>"AMBER"</formula>
    </cfRule>
  </conditionalFormatting>
  <conditionalFormatting sqref="F18">
    <cfRule type="cellIs" dxfId="1" priority="347" operator="equal">
      <formula>"RED"</formula>
    </cfRule>
  </conditionalFormatting>
  <conditionalFormatting sqref="F18">
    <cfRule type="cellIs" dxfId="2" priority="348" operator="equal">
      <formula>"GREEN"</formula>
    </cfRule>
  </conditionalFormatting>
  <conditionalFormatting sqref="F19">
    <cfRule type="cellIs" dxfId="0" priority="349" operator="equal">
      <formula>"AMBER"</formula>
    </cfRule>
  </conditionalFormatting>
  <conditionalFormatting sqref="F19">
    <cfRule type="cellIs" dxfId="1" priority="350" operator="equal">
      <formula>"RED"</formula>
    </cfRule>
  </conditionalFormatting>
  <conditionalFormatting sqref="F19">
    <cfRule type="cellIs" dxfId="2" priority="351" operator="equal">
      <formula>"GREEN"</formula>
    </cfRule>
  </conditionalFormatting>
  <conditionalFormatting sqref="F20">
    <cfRule type="cellIs" dxfId="0" priority="352" operator="equal">
      <formula>"AMBER"</formula>
    </cfRule>
  </conditionalFormatting>
  <conditionalFormatting sqref="F20">
    <cfRule type="cellIs" dxfId="1" priority="353" operator="equal">
      <formula>"RED"</formula>
    </cfRule>
  </conditionalFormatting>
  <conditionalFormatting sqref="F20">
    <cfRule type="cellIs" dxfId="2" priority="354" operator="equal">
      <formula>"GREEN"</formula>
    </cfRule>
  </conditionalFormatting>
  <conditionalFormatting sqref="F21">
    <cfRule type="cellIs" dxfId="0" priority="355" operator="equal">
      <formula>"AMBER"</formula>
    </cfRule>
  </conditionalFormatting>
  <conditionalFormatting sqref="F21">
    <cfRule type="cellIs" dxfId="1" priority="356" operator="equal">
      <formula>"RED"</formula>
    </cfRule>
  </conditionalFormatting>
  <conditionalFormatting sqref="F21">
    <cfRule type="cellIs" dxfId="2" priority="357" operator="equal">
      <formula>"GREEN"</formula>
    </cfRule>
  </conditionalFormatting>
  <conditionalFormatting sqref="F22">
    <cfRule type="cellIs" dxfId="0" priority="358" operator="equal">
      <formula>"AMBER"</formula>
    </cfRule>
  </conditionalFormatting>
  <conditionalFormatting sqref="F22">
    <cfRule type="cellIs" dxfId="1" priority="359" operator="equal">
      <formula>"RED"</formula>
    </cfRule>
  </conditionalFormatting>
  <conditionalFormatting sqref="F22">
    <cfRule type="cellIs" dxfId="2" priority="360" operator="equal">
      <formula>"GREEN"</formula>
    </cfRule>
  </conditionalFormatting>
  <conditionalFormatting sqref="F23">
    <cfRule type="cellIs" dxfId="0" priority="361" operator="equal">
      <formula>"AMBER"</formula>
    </cfRule>
  </conditionalFormatting>
  <conditionalFormatting sqref="F23">
    <cfRule type="cellIs" dxfId="1" priority="362" operator="equal">
      <formula>"RED"</formula>
    </cfRule>
  </conditionalFormatting>
  <conditionalFormatting sqref="F23">
    <cfRule type="cellIs" dxfId="2" priority="363" operator="equal">
      <formula>"GREEN"</formula>
    </cfRule>
  </conditionalFormatting>
  <conditionalFormatting sqref="F24">
    <cfRule type="cellIs" dxfId="0" priority="364" operator="equal">
      <formula>"AMBER"</formula>
    </cfRule>
  </conditionalFormatting>
  <conditionalFormatting sqref="F24">
    <cfRule type="cellIs" dxfId="1" priority="365" operator="equal">
      <formula>"RED"</formula>
    </cfRule>
  </conditionalFormatting>
  <conditionalFormatting sqref="F24">
    <cfRule type="cellIs" dxfId="2" priority="366" operator="equal">
      <formula>"GREEN"</formula>
    </cfRule>
  </conditionalFormatting>
  <conditionalFormatting sqref="F25">
    <cfRule type="cellIs" dxfId="0" priority="367" operator="equal">
      <formula>"AMBER"</formula>
    </cfRule>
  </conditionalFormatting>
  <conditionalFormatting sqref="F25">
    <cfRule type="cellIs" dxfId="1" priority="368" operator="equal">
      <formula>"RED"</formula>
    </cfRule>
  </conditionalFormatting>
  <conditionalFormatting sqref="F25">
    <cfRule type="cellIs" dxfId="2" priority="369" operator="equal">
      <formula>"GREEN"</formula>
    </cfRule>
  </conditionalFormatting>
  <conditionalFormatting sqref="F26">
    <cfRule type="cellIs" dxfId="0" priority="370" operator="equal">
      <formula>"AMBER"</formula>
    </cfRule>
  </conditionalFormatting>
  <conditionalFormatting sqref="F26">
    <cfRule type="cellIs" dxfId="1" priority="371" operator="equal">
      <formula>"RED"</formula>
    </cfRule>
  </conditionalFormatting>
  <conditionalFormatting sqref="F26">
    <cfRule type="cellIs" dxfId="2" priority="372" operator="equal">
      <formula>"GREEN"</formula>
    </cfRule>
  </conditionalFormatting>
  <conditionalFormatting sqref="F27">
    <cfRule type="cellIs" dxfId="0" priority="373" operator="equal">
      <formula>"AMBER"</formula>
    </cfRule>
  </conditionalFormatting>
  <conditionalFormatting sqref="F27">
    <cfRule type="cellIs" dxfId="1" priority="374" operator="equal">
      <formula>"RED"</formula>
    </cfRule>
  </conditionalFormatting>
  <conditionalFormatting sqref="F27">
    <cfRule type="cellIs" dxfId="2" priority="375" operator="equal">
      <formula>"GREEN"</formula>
    </cfRule>
  </conditionalFormatting>
  <conditionalFormatting sqref="F28">
    <cfRule type="cellIs" dxfId="0" priority="376" operator="equal">
      <formula>"AMBER"</formula>
    </cfRule>
  </conditionalFormatting>
  <conditionalFormatting sqref="F28">
    <cfRule type="cellIs" dxfId="1" priority="377" operator="equal">
      <formula>"RED"</formula>
    </cfRule>
  </conditionalFormatting>
  <conditionalFormatting sqref="F28">
    <cfRule type="cellIs" dxfId="2" priority="378" operator="equal">
      <formula>"GREEN"</formula>
    </cfRule>
  </conditionalFormatting>
  <conditionalFormatting sqref="F29">
    <cfRule type="cellIs" dxfId="0" priority="379" operator="equal">
      <formula>"AMBER"</formula>
    </cfRule>
  </conditionalFormatting>
  <conditionalFormatting sqref="F29">
    <cfRule type="cellIs" dxfId="1" priority="380" operator="equal">
      <formula>"RED"</formula>
    </cfRule>
  </conditionalFormatting>
  <conditionalFormatting sqref="F29">
    <cfRule type="cellIs" dxfId="2" priority="381" operator="equal">
      <formula>"GREEN"</formula>
    </cfRule>
  </conditionalFormatting>
  <conditionalFormatting sqref="F30">
    <cfRule type="cellIs" dxfId="0" priority="382" operator="equal">
      <formula>"AMBER"</formula>
    </cfRule>
  </conditionalFormatting>
  <conditionalFormatting sqref="F30">
    <cfRule type="cellIs" dxfId="1" priority="383" operator="equal">
      <formula>"RED"</formula>
    </cfRule>
  </conditionalFormatting>
  <conditionalFormatting sqref="F30">
    <cfRule type="cellIs" dxfId="2" priority="384" operator="equal">
      <formula>"GREEN"</formula>
    </cfRule>
  </conditionalFormatting>
  <conditionalFormatting sqref="F31">
    <cfRule type="cellIs" dxfId="0" priority="385" operator="equal">
      <formula>"AMBER"</formula>
    </cfRule>
  </conditionalFormatting>
  <conditionalFormatting sqref="F31">
    <cfRule type="cellIs" dxfId="1" priority="386" operator="equal">
      <formula>"RED"</formula>
    </cfRule>
  </conditionalFormatting>
  <conditionalFormatting sqref="F31">
    <cfRule type="cellIs" dxfId="2" priority="387" operator="equal">
      <formula>"GREEN"</formula>
    </cfRule>
  </conditionalFormatting>
  <conditionalFormatting sqref="F32">
    <cfRule type="cellIs" dxfId="0" priority="388" operator="equal">
      <formula>"AMBER"</formula>
    </cfRule>
  </conditionalFormatting>
  <conditionalFormatting sqref="F32">
    <cfRule type="cellIs" dxfId="1" priority="389" operator="equal">
      <formula>"RED"</formula>
    </cfRule>
  </conditionalFormatting>
  <conditionalFormatting sqref="F32">
    <cfRule type="cellIs" dxfId="2" priority="390" operator="equal">
      <formula>"GREEN"</formula>
    </cfRule>
  </conditionalFormatting>
  <conditionalFormatting sqref="F33">
    <cfRule type="cellIs" dxfId="0" priority="391" operator="equal">
      <formula>"AMBER"</formula>
    </cfRule>
  </conditionalFormatting>
  <conditionalFormatting sqref="F33">
    <cfRule type="cellIs" dxfId="1" priority="392" operator="equal">
      <formula>"RED"</formula>
    </cfRule>
  </conditionalFormatting>
  <conditionalFormatting sqref="F33">
    <cfRule type="cellIs" dxfId="2" priority="393" operator="equal">
      <formula>"GREEN"</formula>
    </cfRule>
  </conditionalFormatting>
  <conditionalFormatting sqref="F34">
    <cfRule type="cellIs" dxfId="0" priority="394" operator="equal">
      <formula>"AMBER"</formula>
    </cfRule>
  </conditionalFormatting>
  <conditionalFormatting sqref="F34">
    <cfRule type="cellIs" dxfId="1" priority="395" operator="equal">
      <formula>"RED"</formula>
    </cfRule>
  </conditionalFormatting>
  <conditionalFormatting sqref="F34">
    <cfRule type="cellIs" dxfId="2" priority="396" operator="equal">
      <formula>"GREEN"</formula>
    </cfRule>
  </conditionalFormatting>
  <conditionalFormatting sqref="G15">
    <cfRule type="cellIs" dxfId="0" priority="397" operator="equal">
      <formula>"AMBER"</formula>
    </cfRule>
  </conditionalFormatting>
  <conditionalFormatting sqref="G15">
    <cfRule type="cellIs" dxfId="1" priority="398" operator="equal">
      <formula>"RED"</formula>
    </cfRule>
  </conditionalFormatting>
  <conditionalFormatting sqref="G15">
    <cfRule type="cellIs" dxfId="2" priority="399" operator="equal">
      <formula>"GREEN"</formula>
    </cfRule>
  </conditionalFormatting>
  <conditionalFormatting sqref="G16">
    <cfRule type="cellIs" dxfId="0" priority="400" operator="equal">
      <formula>"AMBER"</formula>
    </cfRule>
  </conditionalFormatting>
  <conditionalFormatting sqref="G16">
    <cfRule type="cellIs" dxfId="1" priority="401" operator="equal">
      <formula>"RED"</formula>
    </cfRule>
  </conditionalFormatting>
  <conditionalFormatting sqref="G16">
    <cfRule type="cellIs" dxfId="2" priority="402" operator="equal">
      <formula>"GREEN"</formula>
    </cfRule>
  </conditionalFormatting>
  <conditionalFormatting sqref="G17">
    <cfRule type="cellIs" dxfId="0" priority="403" operator="equal">
      <formula>"AMBER"</formula>
    </cfRule>
  </conditionalFormatting>
  <conditionalFormatting sqref="G17">
    <cfRule type="cellIs" dxfId="1" priority="404" operator="equal">
      <formula>"RED"</formula>
    </cfRule>
  </conditionalFormatting>
  <conditionalFormatting sqref="G17">
    <cfRule type="cellIs" dxfId="2" priority="405" operator="equal">
      <formula>"GREEN"</formula>
    </cfRule>
  </conditionalFormatting>
  <conditionalFormatting sqref="G18">
    <cfRule type="cellIs" dxfId="0" priority="406" operator="equal">
      <formula>"AMBER"</formula>
    </cfRule>
  </conditionalFormatting>
  <conditionalFormatting sqref="G18">
    <cfRule type="cellIs" dxfId="1" priority="407" operator="equal">
      <formula>"RED"</formula>
    </cfRule>
  </conditionalFormatting>
  <conditionalFormatting sqref="G18">
    <cfRule type="cellIs" dxfId="2" priority="408" operator="equal">
      <formula>"GREEN"</formula>
    </cfRule>
  </conditionalFormatting>
  <conditionalFormatting sqref="G28">
    <cfRule type="cellIs" dxfId="0" priority="409" operator="equal">
      <formula>"AMBER"</formula>
    </cfRule>
  </conditionalFormatting>
  <conditionalFormatting sqref="G28">
    <cfRule type="cellIs" dxfId="1" priority="410" operator="equal">
      <formula>"RED"</formula>
    </cfRule>
  </conditionalFormatting>
  <conditionalFormatting sqref="G28">
    <cfRule type="cellIs" dxfId="2" priority="411" operator="equal">
      <formula>"GREEN"</formula>
    </cfRule>
  </conditionalFormatting>
  <conditionalFormatting sqref="G29">
    <cfRule type="cellIs" dxfId="0" priority="412" operator="equal">
      <formula>"AMBER"</formula>
    </cfRule>
  </conditionalFormatting>
  <conditionalFormatting sqref="G29">
    <cfRule type="cellIs" dxfId="1" priority="413" operator="equal">
      <formula>"RED"</formula>
    </cfRule>
  </conditionalFormatting>
  <conditionalFormatting sqref="G29">
    <cfRule type="cellIs" dxfId="2" priority="414" operator="equal">
      <formula>"GREEN"</formula>
    </cfRule>
  </conditionalFormatting>
  <conditionalFormatting sqref="G30">
    <cfRule type="cellIs" dxfId="0" priority="415" operator="equal">
      <formula>"AMBER"</formula>
    </cfRule>
  </conditionalFormatting>
  <conditionalFormatting sqref="G30">
    <cfRule type="cellIs" dxfId="1" priority="416" operator="equal">
      <formula>"RED"</formula>
    </cfRule>
  </conditionalFormatting>
  <conditionalFormatting sqref="G30">
    <cfRule type="cellIs" dxfId="2" priority="417" operator="equal">
      <formula>"GREEN"</formula>
    </cfRule>
  </conditionalFormatting>
  <conditionalFormatting sqref="G31">
    <cfRule type="cellIs" dxfId="0" priority="418" operator="equal">
      <formula>"AMBER"</formula>
    </cfRule>
  </conditionalFormatting>
  <conditionalFormatting sqref="G31">
    <cfRule type="cellIs" dxfId="1" priority="419" operator="equal">
      <formula>"RED"</formula>
    </cfRule>
  </conditionalFormatting>
  <conditionalFormatting sqref="G31">
    <cfRule type="cellIs" dxfId="2" priority="420" operator="equal">
      <formula>"GREEN"</formula>
    </cfRule>
  </conditionalFormatting>
  <conditionalFormatting sqref="G32">
    <cfRule type="cellIs" dxfId="0" priority="421" operator="equal">
      <formula>"AMBER"</formula>
    </cfRule>
  </conditionalFormatting>
  <conditionalFormatting sqref="G32">
    <cfRule type="cellIs" dxfId="1" priority="422" operator="equal">
      <formula>"RED"</formula>
    </cfRule>
  </conditionalFormatting>
  <conditionalFormatting sqref="G32">
    <cfRule type="cellIs" dxfId="2" priority="423" operator="equal">
      <formula>"GREEN"</formula>
    </cfRule>
  </conditionalFormatting>
  <conditionalFormatting sqref="G33">
    <cfRule type="cellIs" dxfId="0" priority="424" operator="equal">
      <formula>"AMBER"</formula>
    </cfRule>
  </conditionalFormatting>
  <conditionalFormatting sqref="G33">
    <cfRule type="cellIs" dxfId="1" priority="425" operator="equal">
      <formula>"RED"</formula>
    </cfRule>
  </conditionalFormatting>
  <conditionalFormatting sqref="G33">
    <cfRule type="cellIs" dxfId="2" priority="426" operator="equal">
      <formula>"GREEN"</formula>
    </cfRule>
  </conditionalFormatting>
  <conditionalFormatting sqref="G34">
    <cfRule type="cellIs" dxfId="0" priority="427" operator="equal">
      <formula>"AMBER"</formula>
    </cfRule>
  </conditionalFormatting>
  <conditionalFormatting sqref="G34">
    <cfRule type="cellIs" dxfId="1" priority="428" operator="equal">
      <formula>"RED"</formula>
    </cfRule>
  </conditionalFormatting>
  <conditionalFormatting sqref="G34">
    <cfRule type="cellIs" dxfId="2" priority="429" operator="equal">
      <formula>"GREEN"</formula>
    </cfRule>
  </conditionalFormatting>
  <conditionalFormatting sqref="H15">
    <cfRule type="cellIs" dxfId="0" priority="430" operator="equal">
      <formula>"AMBER"</formula>
    </cfRule>
  </conditionalFormatting>
  <conditionalFormatting sqref="H15">
    <cfRule type="cellIs" dxfId="1" priority="431" operator="equal">
      <formula>"RED"</formula>
    </cfRule>
  </conditionalFormatting>
  <conditionalFormatting sqref="H15">
    <cfRule type="cellIs" dxfId="2" priority="432" operator="equal">
      <formula>"GREEN"</formula>
    </cfRule>
  </conditionalFormatting>
  <conditionalFormatting sqref="H16">
    <cfRule type="cellIs" dxfId="0" priority="433" operator="equal">
      <formula>"AMBER"</formula>
    </cfRule>
  </conditionalFormatting>
  <conditionalFormatting sqref="H16">
    <cfRule type="cellIs" dxfId="1" priority="434" operator="equal">
      <formula>"RED"</formula>
    </cfRule>
  </conditionalFormatting>
  <conditionalFormatting sqref="H16">
    <cfRule type="cellIs" dxfId="2" priority="435" operator="equal">
      <formula>"GREEN"</formula>
    </cfRule>
  </conditionalFormatting>
  <conditionalFormatting sqref="H17">
    <cfRule type="cellIs" dxfId="0" priority="436" operator="equal">
      <formula>"AMBER"</formula>
    </cfRule>
  </conditionalFormatting>
  <conditionalFormatting sqref="H17">
    <cfRule type="cellIs" dxfId="1" priority="437" operator="equal">
      <formula>"RED"</formula>
    </cfRule>
  </conditionalFormatting>
  <conditionalFormatting sqref="H17">
    <cfRule type="cellIs" dxfId="2" priority="438" operator="equal">
      <formula>"GREEN"</formula>
    </cfRule>
  </conditionalFormatting>
  <conditionalFormatting sqref="H18">
    <cfRule type="cellIs" dxfId="0" priority="439" operator="equal">
      <formula>"AMBER"</formula>
    </cfRule>
  </conditionalFormatting>
  <conditionalFormatting sqref="H18">
    <cfRule type="cellIs" dxfId="1" priority="440" operator="equal">
      <formula>"RED"</formula>
    </cfRule>
  </conditionalFormatting>
  <conditionalFormatting sqref="H18">
    <cfRule type="cellIs" dxfId="2" priority="441" operator="equal">
      <formula>"GREEN"</formula>
    </cfRule>
  </conditionalFormatting>
  <conditionalFormatting sqref="H28">
    <cfRule type="cellIs" dxfId="0" priority="442" operator="equal">
      <formula>"AMBER"</formula>
    </cfRule>
  </conditionalFormatting>
  <conditionalFormatting sqref="H28">
    <cfRule type="cellIs" dxfId="1" priority="443" operator="equal">
      <formula>"RED"</formula>
    </cfRule>
  </conditionalFormatting>
  <conditionalFormatting sqref="H28">
    <cfRule type="cellIs" dxfId="2" priority="444" operator="equal">
      <formula>"GREEN"</formula>
    </cfRule>
  </conditionalFormatting>
  <conditionalFormatting sqref="H29">
    <cfRule type="cellIs" dxfId="0" priority="445" operator="equal">
      <formula>"AMBER"</formula>
    </cfRule>
  </conditionalFormatting>
  <conditionalFormatting sqref="H29">
    <cfRule type="cellIs" dxfId="1" priority="446" operator="equal">
      <formula>"RED"</formula>
    </cfRule>
  </conditionalFormatting>
  <conditionalFormatting sqref="H29">
    <cfRule type="cellIs" dxfId="2" priority="447" operator="equal">
      <formula>"GREEN"</formula>
    </cfRule>
  </conditionalFormatting>
  <conditionalFormatting sqref="H30">
    <cfRule type="cellIs" dxfId="0" priority="448" operator="equal">
      <formula>"AMBER"</formula>
    </cfRule>
  </conditionalFormatting>
  <conditionalFormatting sqref="H30">
    <cfRule type="cellIs" dxfId="1" priority="449" operator="equal">
      <formula>"RED"</formula>
    </cfRule>
  </conditionalFormatting>
  <conditionalFormatting sqref="H30">
    <cfRule type="cellIs" dxfId="2" priority="450" operator="equal">
      <formula>"GREEN"</formula>
    </cfRule>
  </conditionalFormatting>
  <conditionalFormatting sqref="H31">
    <cfRule type="cellIs" dxfId="0" priority="451" operator="equal">
      <formula>"AMBER"</formula>
    </cfRule>
  </conditionalFormatting>
  <conditionalFormatting sqref="H31">
    <cfRule type="cellIs" dxfId="1" priority="452" operator="equal">
      <formula>"RED"</formula>
    </cfRule>
  </conditionalFormatting>
  <conditionalFormatting sqref="H31">
    <cfRule type="cellIs" dxfId="2" priority="453" operator="equal">
      <formula>"GREEN"</formula>
    </cfRule>
  </conditionalFormatting>
  <conditionalFormatting sqref="H32">
    <cfRule type="cellIs" dxfId="0" priority="454" operator="equal">
      <formula>"AMBER"</formula>
    </cfRule>
  </conditionalFormatting>
  <conditionalFormatting sqref="H32">
    <cfRule type="cellIs" dxfId="1" priority="455" operator="equal">
      <formula>"RED"</formula>
    </cfRule>
  </conditionalFormatting>
  <conditionalFormatting sqref="H32">
    <cfRule type="cellIs" dxfId="2" priority="456" operator="equal">
      <formula>"GREEN"</formula>
    </cfRule>
  </conditionalFormatting>
  <conditionalFormatting sqref="H33">
    <cfRule type="cellIs" dxfId="0" priority="457" operator="equal">
      <formula>"AMBER"</formula>
    </cfRule>
  </conditionalFormatting>
  <conditionalFormatting sqref="H33">
    <cfRule type="cellIs" dxfId="1" priority="458" operator="equal">
      <formula>"RED"</formula>
    </cfRule>
  </conditionalFormatting>
  <conditionalFormatting sqref="H33">
    <cfRule type="cellIs" dxfId="2" priority="459" operator="equal">
      <formula>"GREEN"</formula>
    </cfRule>
  </conditionalFormatting>
  <conditionalFormatting sqref="H34">
    <cfRule type="cellIs" dxfId="0" priority="460" operator="equal">
      <formula>"AMBER"</formula>
    </cfRule>
  </conditionalFormatting>
  <conditionalFormatting sqref="H34">
    <cfRule type="cellIs" dxfId="1" priority="461" operator="equal">
      <formula>"RED"</formula>
    </cfRule>
  </conditionalFormatting>
  <conditionalFormatting sqref="H34">
    <cfRule type="cellIs" dxfId="2" priority="462" operator="equal">
      <formula>"GREEN"</formula>
    </cfRule>
  </conditionalFormatting>
  <conditionalFormatting sqref="I15">
    <cfRule type="cellIs" dxfId="0" priority="463" operator="equal">
      <formula>"AMBER"</formula>
    </cfRule>
  </conditionalFormatting>
  <conditionalFormatting sqref="I15">
    <cfRule type="cellIs" dxfId="1" priority="464" operator="equal">
      <formula>"RED"</formula>
    </cfRule>
  </conditionalFormatting>
  <conditionalFormatting sqref="I15">
    <cfRule type="cellIs" dxfId="2" priority="465" operator="equal">
      <formula>"GREEN"</formula>
    </cfRule>
  </conditionalFormatting>
  <conditionalFormatting sqref="I16">
    <cfRule type="cellIs" dxfId="0" priority="466" operator="equal">
      <formula>"AMBER"</formula>
    </cfRule>
  </conditionalFormatting>
  <conditionalFormatting sqref="I16">
    <cfRule type="cellIs" dxfId="1" priority="467" operator="equal">
      <formula>"RED"</formula>
    </cfRule>
  </conditionalFormatting>
  <conditionalFormatting sqref="I16">
    <cfRule type="cellIs" dxfId="2" priority="468" operator="equal">
      <formula>"GREEN"</formula>
    </cfRule>
  </conditionalFormatting>
  <conditionalFormatting sqref="I17">
    <cfRule type="cellIs" dxfId="0" priority="469" operator="equal">
      <formula>"AMBER"</formula>
    </cfRule>
  </conditionalFormatting>
  <conditionalFormatting sqref="I17">
    <cfRule type="cellIs" dxfId="1" priority="470" operator="equal">
      <formula>"RED"</formula>
    </cfRule>
  </conditionalFormatting>
  <conditionalFormatting sqref="I17">
    <cfRule type="cellIs" dxfId="2" priority="471" operator="equal">
      <formula>"GREEN"</formula>
    </cfRule>
  </conditionalFormatting>
  <conditionalFormatting sqref="I18">
    <cfRule type="cellIs" dxfId="0" priority="472" operator="equal">
      <formula>"AMBER"</formula>
    </cfRule>
  </conditionalFormatting>
  <conditionalFormatting sqref="I18">
    <cfRule type="cellIs" dxfId="1" priority="473" operator="equal">
      <formula>"RED"</formula>
    </cfRule>
  </conditionalFormatting>
  <conditionalFormatting sqref="I18">
    <cfRule type="cellIs" dxfId="2" priority="474" operator="equal">
      <formula>"GREEN"</formula>
    </cfRule>
  </conditionalFormatting>
  <conditionalFormatting sqref="I19">
    <cfRule type="cellIs" dxfId="0" priority="475" operator="equal">
      <formula>"AMBER"</formula>
    </cfRule>
  </conditionalFormatting>
  <conditionalFormatting sqref="I19">
    <cfRule type="cellIs" dxfId="1" priority="476" operator="equal">
      <formula>"RED"</formula>
    </cfRule>
  </conditionalFormatting>
  <conditionalFormatting sqref="I19">
    <cfRule type="cellIs" dxfId="2" priority="477" operator="equal">
      <formula>"GREEN"</formula>
    </cfRule>
  </conditionalFormatting>
  <conditionalFormatting sqref="I20">
    <cfRule type="cellIs" dxfId="0" priority="478" operator="equal">
      <formula>"AMBER"</formula>
    </cfRule>
  </conditionalFormatting>
  <conditionalFormatting sqref="I20">
    <cfRule type="cellIs" dxfId="1" priority="479" operator="equal">
      <formula>"RED"</formula>
    </cfRule>
  </conditionalFormatting>
  <conditionalFormatting sqref="I20">
    <cfRule type="cellIs" dxfId="2" priority="480" operator="equal">
      <formula>"GREEN"</formula>
    </cfRule>
  </conditionalFormatting>
  <conditionalFormatting sqref="I21">
    <cfRule type="cellIs" dxfId="0" priority="481" operator="equal">
      <formula>"AMBER"</formula>
    </cfRule>
  </conditionalFormatting>
  <conditionalFormatting sqref="I21">
    <cfRule type="cellIs" dxfId="1" priority="482" operator="equal">
      <formula>"RED"</formula>
    </cfRule>
  </conditionalFormatting>
  <conditionalFormatting sqref="I21">
    <cfRule type="cellIs" dxfId="2" priority="483" operator="equal">
      <formula>"GREEN"</formula>
    </cfRule>
  </conditionalFormatting>
  <conditionalFormatting sqref="I22">
    <cfRule type="cellIs" dxfId="0" priority="484" operator="equal">
      <formula>"AMBER"</formula>
    </cfRule>
  </conditionalFormatting>
  <conditionalFormatting sqref="I22">
    <cfRule type="cellIs" dxfId="1" priority="485" operator="equal">
      <formula>"RED"</formula>
    </cfRule>
  </conditionalFormatting>
  <conditionalFormatting sqref="I22">
    <cfRule type="cellIs" dxfId="2" priority="486" operator="equal">
      <formula>"GREEN"</formula>
    </cfRule>
  </conditionalFormatting>
  <conditionalFormatting sqref="I23">
    <cfRule type="cellIs" dxfId="0" priority="487" operator="equal">
      <formula>"AMBER"</formula>
    </cfRule>
  </conditionalFormatting>
  <conditionalFormatting sqref="I23">
    <cfRule type="cellIs" dxfId="1" priority="488" operator="equal">
      <formula>"RED"</formula>
    </cfRule>
  </conditionalFormatting>
  <conditionalFormatting sqref="I23">
    <cfRule type="cellIs" dxfId="2" priority="489" operator="equal">
      <formula>"GREEN"</formula>
    </cfRule>
  </conditionalFormatting>
  <conditionalFormatting sqref="I24">
    <cfRule type="cellIs" dxfId="0" priority="490" operator="equal">
      <formula>"AMBER"</formula>
    </cfRule>
  </conditionalFormatting>
  <conditionalFormatting sqref="I24">
    <cfRule type="cellIs" dxfId="1" priority="491" operator="equal">
      <formula>"RED"</formula>
    </cfRule>
  </conditionalFormatting>
  <conditionalFormatting sqref="I24">
    <cfRule type="cellIs" dxfId="2" priority="492" operator="equal">
      <formula>"GREEN"</formula>
    </cfRule>
  </conditionalFormatting>
  <conditionalFormatting sqref="I25">
    <cfRule type="cellIs" dxfId="0" priority="493" operator="equal">
      <formula>"AMBER"</formula>
    </cfRule>
  </conditionalFormatting>
  <conditionalFormatting sqref="I25">
    <cfRule type="cellIs" dxfId="1" priority="494" operator="equal">
      <formula>"RED"</formula>
    </cfRule>
  </conditionalFormatting>
  <conditionalFormatting sqref="I25">
    <cfRule type="cellIs" dxfId="2" priority="495" operator="equal">
      <formula>"GREEN"</formula>
    </cfRule>
  </conditionalFormatting>
  <conditionalFormatting sqref="I26">
    <cfRule type="cellIs" dxfId="0" priority="496" operator="equal">
      <formula>"AMBER"</formula>
    </cfRule>
  </conditionalFormatting>
  <conditionalFormatting sqref="I26">
    <cfRule type="cellIs" dxfId="1" priority="497" operator="equal">
      <formula>"RED"</formula>
    </cfRule>
  </conditionalFormatting>
  <conditionalFormatting sqref="I26">
    <cfRule type="cellIs" dxfId="2" priority="498" operator="equal">
      <formula>"GREEN"</formula>
    </cfRule>
  </conditionalFormatting>
  <conditionalFormatting sqref="I27">
    <cfRule type="cellIs" dxfId="0" priority="499" operator="equal">
      <formula>"AMBER"</formula>
    </cfRule>
  </conditionalFormatting>
  <conditionalFormatting sqref="I27">
    <cfRule type="cellIs" dxfId="1" priority="500" operator="equal">
      <formula>"RED"</formula>
    </cfRule>
  </conditionalFormatting>
  <conditionalFormatting sqref="I27">
    <cfRule type="cellIs" dxfId="2" priority="501" operator="equal">
      <formula>"GREEN"</formula>
    </cfRule>
  </conditionalFormatting>
  <conditionalFormatting sqref="I28">
    <cfRule type="cellIs" dxfId="0" priority="502" operator="equal">
      <formula>"AMBER"</formula>
    </cfRule>
  </conditionalFormatting>
  <conditionalFormatting sqref="I28">
    <cfRule type="cellIs" dxfId="1" priority="503" operator="equal">
      <formula>"RED"</formula>
    </cfRule>
  </conditionalFormatting>
  <conditionalFormatting sqref="I28">
    <cfRule type="cellIs" dxfId="2" priority="504" operator="equal">
      <formula>"GREEN"</formula>
    </cfRule>
  </conditionalFormatting>
  <conditionalFormatting sqref="I29">
    <cfRule type="cellIs" dxfId="0" priority="505" operator="equal">
      <formula>"AMBER"</formula>
    </cfRule>
  </conditionalFormatting>
  <conditionalFormatting sqref="I29">
    <cfRule type="cellIs" dxfId="1" priority="506" operator="equal">
      <formula>"RED"</formula>
    </cfRule>
  </conditionalFormatting>
  <conditionalFormatting sqref="I29">
    <cfRule type="cellIs" dxfId="2" priority="507" operator="equal">
      <formula>"GREEN"</formula>
    </cfRule>
  </conditionalFormatting>
  <conditionalFormatting sqref="I30">
    <cfRule type="cellIs" dxfId="0" priority="508" operator="equal">
      <formula>"AMBER"</formula>
    </cfRule>
  </conditionalFormatting>
  <conditionalFormatting sqref="I30">
    <cfRule type="cellIs" dxfId="1" priority="509" operator="equal">
      <formula>"RED"</formula>
    </cfRule>
  </conditionalFormatting>
  <conditionalFormatting sqref="I30">
    <cfRule type="cellIs" dxfId="2" priority="510" operator="equal">
      <formula>"GREEN"</formula>
    </cfRule>
  </conditionalFormatting>
  <conditionalFormatting sqref="I31">
    <cfRule type="cellIs" dxfId="0" priority="511" operator="equal">
      <formula>"AMBER"</formula>
    </cfRule>
  </conditionalFormatting>
  <conditionalFormatting sqref="I31">
    <cfRule type="cellIs" dxfId="1" priority="512" operator="equal">
      <formula>"RED"</formula>
    </cfRule>
  </conditionalFormatting>
  <conditionalFormatting sqref="I31">
    <cfRule type="cellIs" dxfId="2" priority="513" operator="equal">
      <formula>"GREEN"</formula>
    </cfRule>
  </conditionalFormatting>
  <conditionalFormatting sqref="I32">
    <cfRule type="cellIs" dxfId="0" priority="514" operator="equal">
      <formula>"AMBER"</formula>
    </cfRule>
  </conditionalFormatting>
  <conditionalFormatting sqref="I32">
    <cfRule type="cellIs" dxfId="1" priority="515" operator="equal">
      <formula>"RED"</formula>
    </cfRule>
  </conditionalFormatting>
  <conditionalFormatting sqref="I32">
    <cfRule type="cellIs" dxfId="2" priority="516" operator="equal">
      <formula>"GREEN"</formula>
    </cfRule>
  </conditionalFormatting>
  <conditionalFormatting sqref="I33">
    <cfRule type="cellIs" dxfId="0" priority="517" operator="equal">
      <formula>"AMBER"</formula>
    </cfRule>
  </conditionalFormatting>
  <conditionalFormatting sqref="I33">
    <cfRule type="cellIs" dxfId="1" priority="518" operator="equal">
      <formula>"RED"</formula>
    </cfRule>
  </conditionalFormatting>
  <conditionalFormatting sqref="I33">
    <cfRule type="cellIs" dxfId="2" priority="519" operator="equal">
      <formula>"GREEN"</formula>
    </cfRule>
  </conditionalFormatting>
  <conditionalFormatting sqref="I34">
    <cfRule type="cellIs" dxfId="0" priority="520" operator="equal">
      <formula>"AMBER"</formula>
    </cfRule>
  </conditionalFormatting>
  <conditionalFormatting sqref="I34">
    <cfRule type="cellIs" dxfId="1" priority="521" operator="equal">
      <formula>"RED"</formula>
    </cfRule>
  </conditionalFormatting>
  <conditionalFormatting sqref="I34">
    <cfRule type="cellIs" dxfId="2" priority="522" operator="equal">
      <formula>"GREEN"</formula>
    </cfRule>
  </conditionalFormatting>
  <conditionalFormatting sqref="J15">
    <cfRule type="cellIs" dxfId="0" priority="523" operator="equal">
      <formula>"AMBER"</formula>
    </cfRule>
  </conditionalFormatting>
  <conditionalFormatting sqref="J15">
    <cfRule type="cellIs" dxfId="1" priority="524" operator="equal">
      <formula>"RED"</formula>
    </cfRule>
  </conditionalFormatting>
  <conditionalFormatting sqref="J15">
    <cfRule type="cellIs" dxfId="2" priority="525" operator="equal">
      <formula>"GREEN"</formula>
    </cfRule>
  </conditionalFormatting>
  <conditionalFormatting sqref="J16">
    <cfRule type="cellIs" dxfId="0" priority="526" operator="equal">
      <formula>"AMBER"</formula>
    </cfRule>
  </conditionalFormatting>
  <conditionalFormatting sqref="J16">
    <cfRule type="cellIs" dxfId="1" priority="527" operator="equal">
      <formula>"RED"</formula>
    </cfRule>
  </conditionalFormatting>
  <conditionalFormatting sqref="J16">
    <cfRule type="cellIs" dxfId="2" priority="528" operator="equal">
      <formula>"GREEN"</formula>
    </cfRule>
  </conditionalFormatting>
  <conditionalFormatting sqref="J17">
    <cfRule type="cellIs" dxfId="0" priority="529" operator="equal">
      <formula>"AMBER"</formula>
    </cfRule>
  </conditionalFormatting>
  <conditionalFormatting sqref="J17">
    <cfRule type="cellIs" dxfId="1" priority="530" operator="equal">
      <formula>"RED"</formula>
    </cfRule>
  </conditionalFormatting>
  <conditionalFormatting sqref="J17">
    <cfRule type="cellIs" dxfId="2" priority="531" operator="equal">
      <formula>"GREEN"</formula>
    </cfRule>
  </conditionalFormatting>
  <conditionalFormatting sqref="J18">
    <cfRule type="cellIs" dxfId="0" priority="532" operator="equal">
      <formula>"AMBER"</formula>
    </cfRule>
  </conditionalFormatting>
  <conditionalFormatting sqref="J18">
    <cfRule type="cellIs" dxfId="1" priority="533" operator="equal">
      <formula>"RED"</formula>
    </cfRule>
  </conditionalFormatting>
  <conditionalFormatting sqref="J18">
    <cfRule type="cellIs" dxfId="2" priority="534" operator="equal">
      <formula>"GREEN"</formula>
    </cfRule>
  </conditionalFormatting>
  <conditionalFormatting sqref="J19">
    <cfRule type="cellIs" dxfId="0" priority="535" operator="equal">
      <formula>"AMBER"</formula>
    </cfRule>
  </conditionalFormatting>
  <conditionalFormatting sqref="J19">
    <cfRule type="cellIs" dxfId="1" priority="536" operator="equal">
      <formula>"RED"</formula>
    </cfRule>
  </conditionalFormatting>
  <conditionalFormatting sqref="J19">
    <cfRule type="cellIs" dxfId="2" priority="537" operator="equal">
      <formula>"GREEN"</formula>
    </cfRule>
  </conditionalFormatting>
  <conditionalFormatting sqref="J20">
    <cfRule type="cellIs" dxfId="0" priority="538" operator="equal">
      <formula>"AMBER"</formula>
    </cfRule>
  </conditionalFormatting>
  <conditionalFormatting sqref="J20">
    <cfRule type="cellIs" dxfId="1" priority="539" operator="equal">
      <formula>"RED"</formula>
    </cfRule>
  </conditionalFormatting>
  <conditionalFormatting sqref="J20">
    <cfRule type="cellIs" dxfId="2" priority="540" operator="equal">
      <formula>"GREEN"</formula>
    </cfRule>
  </conditionalFormatting>
  <conditionalFormatting sqref="J21">
    <cfRule type="cellIs" dxfId="0" priority="541" operator="equal">
      <formula>"AMBER"</formula>
    </cfRule>
  </conditionalFormatting>
  <conditionalFormatting sqref="J21">
    <cfRule type="cellIs" dxfId="1" priority="542" operator="equal">
      <formula>"RED"</formula>
    </cfRule>
  </conditionalFormatting>
  <conditionalFormatting sqref="J21">
    <cfRule type="cellIs" dxfId="2" priority="543" operator="equal">
      <formula>"GREEN"</formula>
    </cfRule>
  </conditionalFormatting>
  <conditionalFormatting sqref="J22">
    <cfRule type="cellIs" dxfId="0" priority="544" operator="equal">
      <formula>"AMBER"</formula>
    </cfRule>
  </conditionalFormatting>
  <conditionalFormatting sqref="J22">
    <cfRule type="cellIs" dxfId="1" priority="545" operator="equal">
      <formula>"RED"</formula>
    </cfRule>
  </conditionalFormatting>
  <conditionalFormatting sqref="J22">
    <cfRule type="cellIs" dxfId="2" priority="546" operator="equal">
      <formula>"GREEN"</formula>
    </cfRule>
  </conditionalFormatting>
  <conditionalFormatting sqref="J23">
    <cfRule type="cellIs" dxfId="0" priority="547" operator="equal">
      <formula>"AMBER"</formula>
    </cfRule>
  </conditionalFormatting>
  <conditionalFormatting sqref="J23">
    <cfRule type="cellIs" dxfId="1" priority="548" operator="equal">
      <formula>"RED"</formula>
    </cfRule>
  </conditionalFormatting>
  <conditionalFormatting sqref="J23">
    <cfRule type="cellIs" dxfId="2" priority="549" operator="equal">
      <formula>"GREEN"</formula>
    </cfRule>
  </conditionalFormatting>
  <conditionalFormatting sqref="J24">
    <cfRule type="cellIs" dxfId="0" priority="550" operator="equal">
      <formula>"AMBER"</formula>
    </cfRule>
  </conditionalFormatting>
  <conditionalFormatting sqref="J24">
    <cfRule type="cellIs" dxfId="1" priority="551" operator="equal">
      <formula>"RED"</formula>
    </cfRule>
  </conditionalFormatting>
  <conditionalFormatting sqref="J24">
    <cfRule type="cellIs" dxfId="2" priority="552" operator="equal">
      <formula>"GREEN"</formula>
    </cfRule>
  </conditionalFormatting>
  <conditionalFormatting sqref="J25">
    <cfRule type="cellIs" dxfId="0" priority="553" operator="equal">
      <formula>"AMBER"</formula>
    </cfRule>
  </conditionalFormatting>
  <conditionalFormatting sqref="J25">
    <cfRule type="cellIs" dxfId="1" priority="554" operator="equal">
      <formula>"RED"</formula>
    </cfRule>
  </conditionalFormatting>
  <conditionalFormatting sqref="J25">
    <cfRule type="cellIs" dxfId="2" priority="555" operator="equal">
      <formula>"GREEN"</formula>
    </cfRule>
  </conditionalFormatting>
  <conditionalFormatting sqref="J26">
    <cfRule type="cellIs" dxfId="0" priority="556" operator="equal">
      <formula>"AMBER"</formula>
    </cfRule>
  </conditionalFormatting>
  <conditionalFormatting sqref="J26">
    <cfRule type="cellIs" dxfId="1" priority="557" operator="equal">
      <formula>"RED"</formula>
    </cfRule>
  </conditionalFormatting>
  <conditionalFormatting sqref="J26">
    <cfRule type="cellIs" dxfId="2" priority="558" operator="equal">
      <formula>"GREEN"</formula>
    </cfRule>
  </conditionalFormatting>
  <conditionalFormatting sqref="J27">
    <cfRule type="cellIs" dxfId="0" priority="559" operator="equal">
      <formula>"AMBER"</formula>
    </cfRule>
  </conditionalFormatting>
  <conditionalFormatting sqref="J27">
    <cfRule type="cellIs" dxfId="1" priority="560" operator="equal">
      <formula>"RED"</formula>
    </cfRule>
  </conditionalFormatting>
  <conditionalFormatting sqref="J27">
    <cfRule type="cellIs" dxfId="2" priority="561" operator="equal">
      <formula>"GREEN"</formula>
    </cfRule>
  </conditionalFormatting>
  <conditionalFormatting sqref="J28">
    <cfRule type="cellIs" dxfId="0" priority="562" operator="equal">
      <formula>"AMBER"</formula>
    </cfRule>
  </conditionalFormatting>
  <conditionalFormatting sqref="J28">
    <cfRule type="cellIs" dxfId="1" priority="563" operator="equal">
      <formula>"RED"</formula>
    </cfRule>
  </conditionalFormatting>
  <conditionalFormatting sqref="J28">
    <cfRule type="cellIs" dxfId="2" priority="564" operator="equal">
      <formula>"GREEN"</formula>
    </cfRule>
  </conditionalFormatting>
  <conditionalFormatting sqref="J29">
    <cfRule type="cellIs" dxfId="0" priority="565" operator="equal">
      <formula>"AMBER"</formula>
    </cfRule>
  </conditionalFormatting>
  <conditionalFormatting sqref="J29">
    <cfRule type="cellIs" dxfId="1" priority="566" operator="equal">
      <formula>"RED"</formula>
    </cfRule>
  </conditionalFormatting>
  <conditionalFormatting sqref="J29">
    <cfRule type="cellIs" dxfId="2" priority="567" operator="equal">
      <formula>"GREEN"</formula>
    </cfRule>
  </conditionalFormatting>
  <conditionalFormatting sqref="J30">
    <cfRule type="cellIs" dxfId="0" priority="568" operator="equal">
      <formula>"AMBER"</formula>
    </cfRule>
  </conditionalFormatting>
  <conditionalFormatting sqref="J30">
    <cfRule type="cellIs" dxfId="1" priority="569" operator="equal">
      <formula>"RED"</formula>
    </cfRule>
  </conditionalFormatting>
  <conditionalFormatting sqref="J30">
    <cfRule type="cellIs" dxfId="2" priority="570" operator="equal">
      <formula>"GREEN"</formula>
    </cfRule>
  </conditionalFormatting>
  <conditionalFormatting sqref="J31">
    <cfRule type="cellIs" dxfId="0" priority="571" operator="equal">
      <formula>"AMBER"</formula>
    </cfRule>
  </conditionalFormatting>
  <conditionalFormatting sqref="J31">
    <cfRule type="cellIs" dxfId="1" priority="572" operator="equal">
      <formula>"RED"</formula>
    </cfRule>
  </conditionalFormatting>
  <conditionalFormatting sqref="J31">
    <cfRule type="cellIs" dxfId="2" priority="573" operator="equal">
      <formula>"GREEN"</formula>
    </cfRule>
  </conditionalFormatting>
  <conditionalFormatting sqref="J32">
    <cfRule type="cellIs" dxfId="0" priority="574" operator="equal">
      <formula>"AMBER"</formula>
    </cfRule>
  </conditionalFormatting>
  <conditionalFormatting sqref="J32">
    <cfRule type="cellIs" dxfId="1" priority="575" operator="equal">
      <formula>"RED"</formula>
    </cfRule>
  </conditionalFormatting>
  <conditionalFormatting sqref="J32">
    <cfRule type="cellIs" dxfId="2" priority="576" operator="equal">
      <formula>"GREEN"</formula>
    </cfRule>
  </conditionalFormatting>
  <conditionalFormatting sqref="J33">
    <cfRule type="cellIs" dxfId="0" priority="577" operator="equal">
      <formula>"AMBER"</formula>
    </cfRule>
  </conditionalFormatting>
  <conditionalFormatting sqref="J33">
    <cfRule type="cellIs" dxfId="1" priority="578" operator="equal">
      <formula>"RED"</formula>
    </cfRule>
  </conditionalFormatting>
  <conditionalFormatting sqref="J33">
    <cfRule type="cellIs" dxfId="2" priority="579" operator="equal">
      <formula>"GREEN"</formula>
    </cfRule>
  </conditionalFormatting>
  <conditionalFormatting sqref="J34">
    <cfRule type="cellIs" dxfId="0" priority="580" operator="equal">
      <formula>"AMBER"</formula>
    </cfRule>
  </conditionalFormatting>
  <conditionalFormatting sqref="J34">
    <cfRule type="cellIs" dxfId="1" priority="581" operator="equal">
      <formula>"RED"</formula>
    </cfRule>
  </conditionalFormatting>
  <conditionalFormatting sqref="J34">
    <cfRule type="cellIs" dxfId="2" priority="582" operator="equal">
      <formula>"GREEN"</formula>
    </cfRule>
  </conditionalFormatting>
  <conditionalFormatting sqref="K15">
    <cfRule type="cellIs" dxfId="0" priority="583" operator="equal">
      <formula>"AMBER"</formula>
    </cfRule>
  </conditionalFormatting>
  <conditionalFormatting sqref="K15">
    <cfRule type="cellIs" dxfId="1" priority="584" operator="equal">
      <formula>"RED"</formula>
    </cfRule>
  </conditionalFormatting>
  <conditionalFormatting sqref="K15">
    <cfRule type="cellIs" dxfId="2" priority="585" operator="equal">
      <formula>"GREEN"</formula>
    </cfRule>
  </conditionalFormatting>
  <conditionalFormatting sqref="K16">
    <cfRule type="cellIs" dxfId="0" priority="586" operator="equal">
      <formula>"AMBER"</formula>
    </cfRule>
  </conditionalFormatting>
  <conditionalFormatting sqref="K16">
    <cfRule type="cellIs" dxfId="1" priority="587" operator="equal">
      <formula>"RED"</formula>
    </cfRule>
  </conditionalFormatting>
  <conditionalFormatting sqref="K16">
    <cfRule type="cellIs" dxfId="2" priority="588" operator="equal">
      <formula>"GREEN"</formula>
    </cfRule>
  </conditionalFormatting>
  <conditionalFormatting sqref="K17">
    <cfRule type="cellIs" dxfId="0" priority="589" operator="equal">
      <formula>"AMBER"</formula>
    </cfRule>
  </conditionalFormatting>
  <conditionalFormatting sqref="K17">
    <cfRule type="cellIs" dxfId="1" priority="590" operator="equal">
      <formula>"RED"</formula>
    </cfRule>
  </conditionalFormatting>
  <conditionalFormatting sqref="K17">
    <cfRule type="cellIs" dxfId="2" priority="591" operator="equal">
      <formula>"GREEN"</formula>
    </cfRule>
  </conditionalFormatting>
  <conditionalFormatting sqref="K18">
    <cfRule type="cellIs" dxfId="0" priority="592" operator="equal">
      <formula>"AMBER"</formula>
    </cfRule>
  </conditionalFormatting>
  <conditionalFormatting sqref="K18">
    <cfRule type="cellIs" dxfId="1" priority="593" operator="equal">
      <formula>"RED"</formula>
    </cfRule>
  </conditionalFormatting>
  <conditionalFormatting sqref="K18">
    <cfRule type="cellIs" dxfId="2" priority="594" operator="equal">
      <formula>"GREEN"</formula>
    </cfRule>
  </conditionalFormatting>
  <conditionalFormatting sqref="K19">
    <cfRule type="cellIs" dxfId="0" priority="595" operator="equal">
      <formula>"AMBER"</formula>
    </cfRule>
  </conditionalFormatting>
  <conditionalFormatting sqref="K19">
    <cfRule type="cellIs" dxfId="1" priority="596" operator="equal">
      <formula>"RED"</formula>
    </cfRule>
  </conditionalFormatting>
  <conditionalFormatting sqref="K19">
    <cfRule type="cellIs" dxfId="2" priority="597" operator="equal">
      <formula>"GREEN"</formula>
    </cfRule>
  </conditionalFormatting>
  <conditionalFormatting sqref="K20">
    <cfRule type="cellIs" dxfId="0" priority="598" operator="equal">
      <formula>"AMBER"</formula>
    </cfRule>
  </conditionalFormatting>
  <conditionalFormatting sqref="K20">
    <cfRule type="cellIs" dxfId="1" priority="599" operator="equal">
      <formula>"RED"</formula>
    </cfRule>
  </conditionalFormatting>
  <conditionalFormatting sqref="K20">
    <cfRule type="cellIs" dxfId="2" priority="600" operator="equal">
      <formula>"GREEN"</formula>
    </cfRule>
  </conditionalFormatting>
  <conditionalFormatting sqref="K21">
    <cfRule type="cellIs" dxfId="0" priority="601" operator="equal">
      <formula>"AMBER"</formula>
    </cfRule>
  </conditionalFormatting>
  <conditionalFormatting sqref="K21">
    <cfRule type="cellIs" dxfId="1" priority="602" operator="equal">
      <formula>"RED"</formula>
    </cfRule>
  </conditionalFormatting>
  <conditionalFormatting sqref="K21">
    <cfRule type="cellIs" dxfId="2" priority="603" operator="equal">
      <formula>"GREEN"</formula>
    </cfRule>
  </conditionalFormatting>
  <conditionalFormatting sqref="K22">
    <cfRule type="cellIs" dxfId="0" priority="604" operator="equal">
      <formula>"AMBER"</formula>
    </cfRule>
  </conditionalFormatting>
  <conditionalFormatting sqref="K22">
    <cfRule type="cellIs" dxfId="1" priority="605" operator="equal">
      <formula>"RED"</formula>
    </cfRule>
  </conditionalFormatting>
  <conditionalFormatting sqref="K22">
    <cfRule type="cellIs" dxfId="2" priority="606" operator="equal">
      <formula>"GREEN"</formula>
    </cfRule>
  </conditionalFormatting>
  <conditionalFormatting sqref="K23">
    <cfRule type="cellIs" dxfId="0" priority="607" operator="equal">
      <formula>"AMBER"</formula>
    </cfRule>
  </conditionalFormatting>
  <conditionalFormatting sqref="K23">
    <cfRule type="cellIs" dxfId="1" priority="608" operator="equal">
      <formula>"RED"</formula>
    </cfRule>
  </conditionalFormatting>
  <conditionalFormatting sqref="K23">
    <cfRule type="cellIs" dxfId="2" priority="609" operator="equal">
      <formula>"GREEN"</formula>
    </cfRule>
  </conditionalFormatting>
  <conditionalFormatting sqref="K24">
    <cfRule type="cellIs" dxfId="0" priority="610" operator="equal">
      <formula>"AMBER"</formula>
    </cfRule>
  </conditionalFormatting>
  <conditionalFormatting sqref="K24">
    <cfRule type="cellIs" dxfId="1" priority="611" operator="equal">
      <formula>"RED"</formula>
    </cfRule>
  </conditionalFormatting>
  <conditionalFormatting sqref="K24">
    <cfRule type="cellIs" dxfId="2" priority="612" operator="equal">
      <formula>"GREEN"</formula>
    </cfRule>
  </conditionalFormatting>
  <conditionalFormatting sqref="K25">
    <cfRule type="cellIs" dxfId="0" priority="613" operator="equal">
      <formula>"AMBER"</formula>
    </cfRule>
  </conditionalFormatting>
  <conditionalFormatting sqref="K25">
    <cfRule type="cellIs" dxfId="1" priority="614" operator="equal">
      <formula>"RED"</formula>
    </cfRule>
  </conditionalFormatting>
  <conditionalFormatting sqref="K25">
    <cfRule type="cellIs" dxfId="2" priority="615" operator="equal">
      <formula>"GREEN"</formula>
    </cfRule>
  </conditionalFormatting>
  <conditionalFormatting sqref="K26">
    <cfRule type="cellIs" dxfId="0" priority="616" operator="equal">
      <formula>"AMBER"</formula>
    </cfRule>
  </conditionalFormatting>
  <conditionalFormatting sqref="K26">
    <cfRule type="cellIs" dxfId="1" priority="617" operator="equal">
      <formula>"RED"</formula>
    </cfRule>
  </conditionalFormatting>
  <conditionalFormatting sqref="K26">
    <cfRule type="cellIs" dxfId="2" priority="618" operator="equal">
      <formula>"GREEN"</formula>
    </cfRule>
  </conditionalFormatting>
  <conditionalFormatting sqref="K27">
    <cfRule type="cellIs" dxfId="0" priority="619" operator="equal">
      <formula>"AMBER"</formula>
    </cfRule>
  </conditionalFormatting>
  <conditionalFormatting sqref="K27">
    <cfRule type="cellIs" dxfId="1" priority="620" operator="equal">
      <formula>"RED"</formula>
    </cfRule>
  </conditionalFormatting>
  <conditionalFormatting sqref="K27">
    <cfRule type="cellIs" dxfId="2" priority="621" operator="equal">
      <formula>"GREEN"</formula>
    </cfRule>
  </conditionalFormatting>
  <conditionalFormatting sqref="K28">
    <cfRule type="cellIs" dxfId="0" priority="622" operator="equal">
      <formula>"AMBER"</formula>
    </cfRule>
  </conditionalFormatting>
  <conditionalFormatting sqref="K28">
    <cfRule type="cellIs" dxfId="1" priority="623" operator="equal">
      <formula>"RED"</formula>
    </cfRule>
  </conditionalFormatting>
  <conditionalFormatting sqref="K28">
    <cfRule type="cellIs" dxfId="2" priority="624" operator="equal">
      <formula>"GREEN"</formula>
    </cfRule>
  </conditionalFormatting>
  <conditionalFormatting sqref="K29">
    <cfRule type="cellIs" dxfId="0" priority="625" operator="equal">
      <formula>"AMBER"</formula>
    </cfRule>
  </conditionalFormatting>
  <conditionalFormatting sqref="K29">
    <cfRule type="cellIs" dxfId="1" priority="626" operator="equal">
      <formula>"RED"</formula>
    </cfRule>
  </conditionalFormatting>
  <conditionalFormatting sqref="K29">
    <cfRule type="cellIs" dxfId="2" priority="627" operator="equal">
      <formula>"GREEN"</formula>
    </cfRule>
  </conditionalFormatting>
  <conditionalFormatting sqref="K30">
    <cfRule type="cellIs" dxfId="0" priority="628" operator="equal">
      <formula>"AMBER"</formula>
    </cfRule>
  </conditionalFormatting>
  <conditionalFormatting sqref="K30">
    <cfRule type="cellIs" dxfId="1" priority="629" operator="equal">
      <formula>"RED"</formula>
    </cfRule>
  </conditionalFormatting>
  <conditionalFormatting sqref="K30">
    <cfRule type="cellIs" dxfId="2" priority="630" operator="equal">
      <formula>"GREEN"</formula>
    </cfRule>
  </conditionalFormatting>
  <conditionalFormatting sqref="K31">
    <cfRule type="cellIs" dxfId="0" priority="631" operator="equal">
      <formula>"AMBER"</formula>
    </cfRule>
  </conditionalFormatting>
  <conditionalFormatting sqref="K31">
    <cfRule type="cellIs" dxfId="1" priority="632" operator="equal">
      <formula>"RED"</formula>
    </cfRule>
  </conditionalFormatting>
  <conditionalFormatting sqref="K31">
    <cfRule type="cellIs" dxfId="2" priority="633" operator="equal">
      <formula>"GREEN"</formula>
    </cfRule>
  </conditionalFormatting>
  <conditionalFormatting sqref="K32">
    <cfRule type="cellIs" dxfId="0" priority="634" operator="equal">
      <formula>"AMBER"</formula>
    </cfRule>
  </conditionalFormatting>
  <conditionalFormatting sqref="K32">
    <cfRule type="cellIs" dxfId="1" priority="635" operator="equal">
      <formula>"RED"</formula>
    </cfRule>
  </conditionalFormatting>
  <conditionalFormatting sqref="K32">
    <cfRule type="cellIs" dxfId="2" priority="636" operator="equal">
      <formula>"GREEN"</formula>
    </cfRule>
  </conditionalFormatting>
  <conditionalFormatting sqref="K33">
    <cfRule type="cellIs" dxfId="0" priority="637" operator="equal">
      <formula>"AMBER"</formula>
    </cfRule>
  </conditionalFormatting>
  <conditionalFormatting sqref="K33">
    <cfRule type="cellIs" dxfId="1" priority="638" operator="equal">
      <formula>"RED"</formula>
    </cfRule>
  </conditionalFormatting>
  <conditionalFormatting sqref="K33">
    <cfRule type="cellIs" dxfId="2" priority="639" operator="equal">
      <formula>"GREEN"</formula>
    </cfRule>
  </conditionalFormatting>
  <conditionalFormatting sqref="K34">
    <cfRule type="cellIs" dxfId="0" priority="640" operator="equal">
      <formula>"AMBER"</formula>
    </cfRule>
  </conditionalFormatting>
  <conditionalFormatting sqref="K34">
    <cfRule type="cellIs" dxfId="1" priority="641" operator="equal">
      <formula>"RED"</formula>
    </cfRule>
  </conditionalFormatting>
  <conditionalFormatting sqref="K34">
    <cfRule type="cellIs" dxfId="2" priority="642" operator="equal">
      <formula>"GREEN"</formula>
    </cfRule>
  </conditionalFormatting>
  <conditionalFormatting sqref="L15">
    <cfRule type="cellIs" dxfId="0" priority="643" operator="equal">
      <formula>"AMBER"</formula>
    </cfRule>
  </conditionalFormatting>
  <conditionalFormatting sqref="L15">
    <cfRule type="cellIs" dxfId="1" priority="644" operator="equal">
      <formula>"RED"</formula>
    </cfRule>
  </conditionalFormatting>
  <conditionalFormatting sqref="L15">
    <cfRule type="cellIs" dxfId="2" priority="645" operator="equal">
      <formula>"GREEN"</formula>
    </cfRule>
  </conditionalFormatting>
  <conditionalFormatting sqref="L16">
    <cfRule type="cellIs" dxfId="0" priority="646" operator="equal">
      <formula>"AMBER"</formula>
    </cfRule>
  </conditionalFormatting>
  <conditionalFormatting sqref="L16">
    <cfRule type="cellIs" dxfId="1" priority="647" operator="equal">
      <formula>"RED"</formula>
    </cfRule>
  </conditionalFormatting>
  <conditionalFormatting sqref="L16">
    <cfRule type="cellIs" dxfId="2" priority="648" operator="equal">
      <formula>"GREEN"</formula>
    </cfRule>
  </conditionalFormatting>
  <conditionalFormatting sqref="L17">
    <cfRule type="cellIs" dxfId="0" priority="649" operator="equal">
      <formula>"AMBER"</formula>
    </cfRule>
  </conditionalFormatting>
  <conditionalFormatting sqref="L17">
    <cfRule type="cellIs" dxfId="1" priority="650" operator="equal">
      <formula>"RED"</formula>
    </cfRule>
  </conditionalFormatting>
  <conditionalFormatting sqref="L17">
    <cfRule type="cellIs" dxfId="2" priority="651" operator="equal">
      <formula>"GREEN"</formula>
    </cfRule>
  </conditionalFormatting>
  <conditionalFormatting sqref="L18">
    <cfRule type="cellIs" dxfId="0" priority="652" operator="equal">
      <formula>"AMBER"</formula>
    </cfRule>
  </conditionalFormatting>
  <conditionalFormatting sqref="L18">
    <cfRule type="cellIs" dxfId="1" priority="653" operator="equal">
      <formula>"RED"</formula>
    </cfRule>
  </conditionalFormatting>
  <conditionalFormatting sqref="L18">
    <cfRule type="cellIs" dxfId="2" priority="654" operator="equal">
      <formula>"GREEN"</formula>
    </cfRule>
  </conditionalFormatting>
  <conditionalFormatting sqref="L19">
    <cfRule type="cellIs" dxfId="0" priority="655" operator="equal">
      <formula>"AMBER"</formula>
    </cfRule>
  </conditionalFormatting>
  <conditionalFormatting sqref="L19">
    <cfRule type="cellIs" dxfId="1" priority="656" operator="equal">
      <formula>"RED"</formula>
    </cfRule>
  </conditionalFormatting>
  <conditionalFormatting sqref="L19">
    <cfRule type="cellIs" dxfId="2" priority="657" operator="equal">
      <formula>"GREEN"</formula>
    </cfRule>
  </conditionalFormatting>
  <conditionalFormatting sqref="L20">
    <cfRule type="cellIs" dxfId="0" priority="658" operator="equal">
      <formula>"AMBER"</formula>
    </cfRule>
  </conditionalFormatting>
  <conditionalFormatting sqref="L20">
    <cfRule type="cellIs" dxfId="1" priority="659" operator="equal">
      <formula>"RED"</formula>
    </cfRule>
  </conditionalFormatting>
  <conditionalFormatting sqref="L20">
    <cfRule type="cellIs" dxfId="2" priority="660" operator="equal">
      <formula>"GREEN"</formula>
    </cfRule>
  </conditionalFormatting>
  <conditionalFormatting sqref="L21">
    <cfRule type="cellIs" dxfId="0" priority="661" operator="equal">
      <formula>"AMBER"</formula>
    </cfRule>
  </conditionalFormatting>
  <conditionalFormatting sqref="L21">
    <cfRule type="cellIs" dxfId="1" priority="662" operator="equal">
      <formula>"RED"</formula>
    </cfRule>
  </conditionalFormatting>
  <conditionalFormatting sqref="L21">
    <cfRule type="cellIs" dxfId="2" priority="663" operator="equal">
      <formula>"GREEN"</formula>
    </cfRule>
  </conditionalFormatting>
  <conditionalFormatting sqref="L22">
    <cfRule type="cellIs" dxfId="0" priority="664" operator="equal">
      <formula>"AMBER"</formula>
    </cfRule>
  </conditionalFormatting>
  <conditionalFormatting sqref="L22">
    <cfRule type="cellIs" dxfId="1" priority="665" operator="equal">
      <formula>"RED"</formula>
    </cfRule>
  </conditionalFormatting>
  <conditionalFormatting sqref="L22">
    <cfRule type="cellIs" dxfId="2" priority="666" operator="equal">
      <formula>"GREEN"</formula>
    </cfRule>
  </conditionalFormatting>
  <conditionalFormatting sqref="L23">
    <cfRule type="cellIs" dxfId="0" priority="667" operator="equal">
      <formula>"AMBER"</formula>
    </cfRule>
  </conditionalFormatting>
  <conditionalFormatting sqref="L23">
    <cfRule type="cellIs" dxfId="1" priority="668" operator="equal">
      <formula>"RED"</formula>
    </cfRule>
  </conditionalFormatting>
  <conditionalFormatting sqref="L23">
    <cfRule type="cellIs" dxfId="2" priority="669" operator="equal">
      <formula>"GREEN"</formula>
    </cfRule>
  </conditionalFormatting>
  <conditionalFormatting sqref="L24">
    <cfRule type="cellIs" dxfId="0" priority="670" operator="equal">
      <formula>"AMBER"</formula>
    </cfRule>
  </conditionalFormatting>
  <conditionalFormatting sqref="L24">
    <cfRule type="cellIs" dxfId="1" priority="671" operator="equal">
      <formula>"RED"</formula>
    </cfRule>
  </conditionalFormatting>
  <conditionalFormatting sqref="L24">
    <cfRule type="cellIs" dxfId="2" priority="672" operator="equal">
      <formula>"GREEN"</formula>
    </cfRule>
  </conditionalFormatting>
  <conditionalFormatting sqref="L25">
    <cfRule type="cellIs" dxfId="0" priority="673" operator="equal">
      <formula>"AMBER"</formula>
    </cfRule>
  </conditionalFormatting>
  <conditionalFormatting sqref="L25">
    <cfRule type="cellIs" dxfId="1" priority="674" operator="equal">
      <formula>"RED"</formula>
    </cfRule>
  </conditionalFormatting>
  <conditionalFormatting sqref="L25">
    <cfRule type="cellIs" dxfId="2" priority="675" operator="equal">
      <formula>"GREEN"</formula>
    </cfRule>
  </conditionalFormatting>
  <conditionalFormatting sqref="L26">
    <cfRule type="cellIs" dxfId="0" priority="676" operator="equal">
      <formula>"AMBER"</formula>
    </cfRule>
  </conditionalFormatting>
  <conditionalFormatting sqref="L26">
    <cfRule type="cellIs" dxfId="1" priority="677" operator="equal">
      <formula>"RED"</formula>
    </cfRule>
  </conditionalFormatting>
  <conditionalFormatting sqref="L26">
    <cfRule type="cellIs" dxfId="2" priority="678" operator="equal">
      <formula>"GREEN"</formula>
    </cfRule>
  </conditionalFormatting>
  <conditionalFormatting sqref="L27">
    <cfRule type="cellIs" dxfId="0" priority="679" operator="equal">
      <formula>"AMBER"</formula>
    </cfRule>
  </conditionalFormatting>
  <conditionalFormatting sqref="L27">
    <cfRule type="cellIs" dxfId="1" priority="680" operator="equal">
      <formula>"RED"</formula>
    </cfRule>
  </conditionalFormatting>
  <conditionalFormatting sqref="L27">
    <cfRule type="cellIs" dxfId="2" priority="681" operator="equal">
      <formula>"GREEN"</formula>
    </cfRule>
  </conditionalFormatting>
  <conditionalFormatting sqref="L28">
    <cfRule type="cellIs" dxfId="0" priority="682" operator="equal">
      <formula>"AMBER"</formula>
    </cfRule>
  </conditionalFormatting>
  <conditionalFormatting sqref="L28">
    <cfRule type="cellIs" dxfId="1" priority="683" operator="equal">
      <formula>"RED"</formula>
    </cfRule>
  </conditionalFormatting>
  <conditionalFormatting sqref="L28">
    <cfRule type="cellIs" dxfId="2" priority="684" operator="equal">
      <formula>"GREEN"</formula>
    </cfRule>
  </conditionalFormatting>
  <conditionalFormatting sqref="L29">
    <cfRule type="cellIs" dxfId="0" priority="685" operator="equal">
      <formula>"AMBER"</formula>
    </cfRule>
  </conditionalFormatting>
  <conditionalFormatting sqref="L29">
    <cfRule type="cellIs" dxfId="1" priority="686" operator="equal">
      <formula>"RED"</formula>
    </cfRule>
  </conditionalFormatting>
  <conditionalFormatting sqref="L29">
    <cfRule type="cellIs" dxfId="2" priority="687" operator="equal">
      <formula>"GREEN"</formula>
    </cfRule>
  </conditionalFormatting>
  <conditionalFormatting sqref="L30">
    <cfRule type="cellIs" dxfId="0" priority="688" operator="equal">
      <formula>"AMBER"</formula>
    </cfRule>
  </conditionalFormatting>
  <conditionalFormatting sqref="L30">
    <cfRule type="cellIs" dxfId="1" priority="689" operator="equal">
      <formula>"RED"</formula>
    </cfRule>
  </conditionalFormatting>
  <conditionalFormatting sqref="L30">
    <cfRule type="cellIs" dxfId="2" priority="690" operator="equal">
      <formula>"GREEN"</formula>
    </cfRule>
  </conditionalFormatting>
  <conditionalFormatting sqref="L31">
    <cfRule type="cellIs" dxfId="0" priority="691" operator="equal">
      <formula>"AMBER"</formula>
    </cfRule>
  </conditionalFormatting>
  <conditionalFormatting sqref="L31">
    <cfRule type="cellIs" dxfId="1" priority="692" operator="equal">
      <formula>"RED"</formula>
    </cfRule>
  </conditionalFormatting>
  <conditionalFormatting sqref="L31">
    <cfRule type="cellIs" dxfId="2" priority="693" operator="equal">
      <formula>"GREEN"</formula>
    </cfRule>
  </conditionalFormatting>
  <conditionalFormatting sqref="L32">
    <cfRule type="cellIs" dxfId="0" priority="694" operator="equal">
      <formula>"AMBER"</formula>
    </cfRule>
  </conditionalFormatting>
  <conditionalFormatting sqref="L32">
    <cfRule type="cellIs" dxfId="1" priority="695" operator="equal">
      <formula>"RED"</formula>
    </cfRule>
  </conditionalFormatting>
  <conditionalFormatting sqref="L32">
    <cfRule type="cellIs" dxfId="2" priority="696" operator="equal">
      <formula>"GREEN"</formula>
    </cfRule>
  </conditionalFormatting>
  <conditionalFormatting sqref="L33">
    <cfRule type="cellIs" dxfId="0" priority="697" operator="equal">
      <formula>"AMBER"</formula>
    </cfRule>
  </conditionalFormatting>
  <conditionalFormatting sqref="L33">
    <cfRule type="cellIs" dxfId="1" priority="698" operator="equal">
      <formula>"RED"</formula>
    </cfRule>
  </conditionalFormatting>
  <conditionalFormatting sqref="L33">
    <cfRule type="cellIs" dxfId="2" priority="699" operator="equal">
      <formula>"GREEN"</formula>
    </cfRule>
  </conditionalFormatting>
  <conditionalFormatting sqref="L34">
    <cfRule type="cellIs" dxfId="0" priority="700" operator="equal">
      <formula>"AMBER"</formula>
    </cfRule>
  </conditionalFormatting>
  <conditionalFormatting sqref="L34">
    <cfRule type="cellIs" dxfId="1" priority="701" operator="equal">
      <formula>"RED"</formula>
    </cfRule>
  </conditionalFormatting>
  <conditionalFormatting sqref="L34">
    <cfRule type="cellIs" dxfId="2" priority="702" operator="equal">
      <formula>"GREEN"</formula>
    </cfRule>
  </conditionalFormatting>
  <conditionalFormatting sqref="M15">
    <cfRule type="cellIs" dxfId="0" priority="703" operator="equal">
      <formula>"AMBER"</formula>
    </cfRule>
  </conditionalFormatting>
  <conditionalFormatting sqref="M15">
    <cfRule type="cellIs" dxfId="1" priority="704" operator="equal">
      <formula>"RED"</formula>
    </cfRule>
  </conditionalFormatting>
  <conditionalFormatting sqref="M15">
    <cfRule type="cellIs" dxfId="2" priority="705" operator="equal">
      <formula>"GREEN"</formula>
    </cfRule>
  </conditionalFormatting>
  <conditionalFormatting sqref="M16">
    <cfRule type="cellIs" dxfId="0" priority="706" operator="equal">
      <formula>"AMBER"</formula>
    </cfRule>
  </conditionalFormatting>
  <conditionalFormatting sqref="M16">
    <cfRule type="cellIs" dxfId="1" priority="707" operator="equal">
      <formula>"RED"</formula>
    </cfRule>
  </conditionalFormatting>
  <conditionalFormatting sqref="M16">
    <cfRule type="cellIs" dxfId="2" priority="708" operator="equal">
      <formula>"GREEN"</formula>
    </cfRule>
  </conditionalFormatting>
  <conditionalFormatting sqref="M17">
    <cfRule type="cellIs" dxfId="0" priority="709" operator="equal">
      <formula>"AMBER"</formula>
    </cfRule>
  </conditionalFormatting>
  <conditionalFormatting sqref="M17">
    <cfRule type="cellIs" dxfId="1" priority="710" operator="equal">
      <formula>"RED"</formula>
    </cfRule>
  </conditionalFormatting>
  <conditionalFormatting sqref="M17">
    <cfRule type="cellIs" dxfId="2" priority="711" operator="equal">
      <formula>"GREEN"</formula>
    </cfRule>
  </conditionalFormatting>
  <conditionalFormatting sqref="M18">
    <cfRule type="cellIs" dxfId="0" priority="712" operator="equal">
      <formula>"AMBER"</formula>
    </cfRule>
  </conditionalFormatting>
  <conditionalFormatting sqref="M18">
    <cfRule type="cellIs" dxfId="1" priority="713" operator="equal">
      <formula>"RED"</formula>
    </cfRule>
  </conditionalFormatting>
  <conditionalFormatting sqref="M18">
    <cfRule type="cellIs" dxfId="2" priority="714" operator="equal">
      <formula>"GREEN"</formula>
    </cfRule>
  </conditionalFormatting>
  <conditionalFormatting sqref="M19">
    <cfRule type="cellIs" dxfId="0" priority="715" operator="equal">
      <formula>"AMBER"</formula>
    </cfRule>
  </conditionalFormatting>
  <conditionalFormatting sqref="M19">
    <cfRule type="cellIs" dxfId="1" priority="716" operator="equal">
      <formula>"RED"</formula>
    </cfRule>
  </conditionalFormatting>
  <conditionalFormatting sqref="M19">
    <cfRule type="cellIs" dxfId="2" priority="717" operator="equal">
      <formula>"GREEN"</formula>
    </cfRule>
  </conditionalFormatting>
  <conditionalFormatting sqref="M20">
    <cfRule type="cellIs" dxfId="0" priority="718" operator="equal">
      <formula>"AMBER"</formula>
    </cfRule>
  </conditionalFormatting>
  <conditionalFormatting sqref="M20">
    <cfRule type="cellIs" dxfId="1" priority="719" operator="equal">
      <formula>"RED"</formula>
    </cfRule>
  </conditionalFormatting>
  <conditionalFormatting sqref="M20">
    <cfRule type="cellIs" dxfId="2" priority="720" operator="equal">
      <formula>"GREEN"</formula>
    </cfRule>
  </conditionalFormatting>
  <conditionalFormatting sqref="M21">
    <cfRule type="cellIs" dxfId="0" priority="721" operator="equal">
      <formula>"AMBER"</formula>
    </cfRule>
  </conditionalFormatting>
  <conditionalFormatting sqref="M21">
    <cfRule type="cellIs" dxfId="1" priority="722" operator="equal">
      <formula>"RED"</formula>
    </cfRule>
  </conditionalFormatting>
  <conditionalFormatting sqref="M21">
    <cfRule type="cellIs" dxfId="2" priority="723" operator="equal">
      <formula>"GREEN"</formula>
    </cfRule>
  </conditionalFormatting>
  <conditionalFormatting sqref="M22">
    <cfRule type="cellIs" dxfId="0" priority="724" operator="equal">
      <formula>"AMBER"</formula>
    </cfRule>
  </conditionalFormatting>
  <conditionalFormatting sqref="M22">
    <cfRule type="cellIs" dxfId="1" priority="725" operator="equal">
      <formula>"RED"</formula>
    </cfRule>
  </conditionalFormatting>
  <conditionalFormatting sqref="M22">
    <cfRule type="cellIs" dxfId="2" priority="726" operator="equal">
      <formula>"GREEN"</formula>
    </cfRule>
  </conditionalFormatting>
  <conditionalFormatting sqref="M23">
    <cfRule type="cellIs" dxfId="0" priority="727" operator="equal">
      <formula>"AMBER"</formula>
    </cfRule>
  </conditionalFormatting>
  <conditionalFormatting sqref="M23">
    <cfRule type="cellIs" dxfId="1" priority="728" operator="equal">
      <formula>"RED"</formula>
    </cfRule>
  </conditionalFormatting>
  <conditionalFormatting sqref="M23">
    <cfRule type="cellIs" dxfId="2" priority="729" operator="equal">
      <formula>"GREEN"</formula>
    </cfRule>
  </conditionalFormatting>
  <conditionalFormatting sqref="M24">
    <cfRule type="cellIs" dxfId="0" priority="730" operator="equal">
      <formula>"AMBER"</formula>
    </cfRule>
  </conditionalFormatting>
  <conditionalFormatting sqref="M24">
    <cfRule type="cellIs" dxfId="1" priority="731" operator="equal">
      <formula>"RED"</formula>
    </cfRule>
  </conditionalFormatting>
  <conditionalFormatting sqref="M24">
    <cfRule type="cellIs" dxfId="2" priority="732" operator="equal">
      <formula>"GREEN"</formula>
    </cfRule>
  </conditionalFormatting>
  <conditionalFormatting sqref="M25">
    <cfRule type="cellIs" dxfId="0" priority="733" operator="equal">
      <formula>"AMBER"</formula>
    </cfRule>
  </conditionalFormatting>
  <conditionalFormatting sqref="M25">
    <cfRule type="cellIs" dxfId="1" priority="734" operator="equal">
      <formula>"RED"</formula>
    </cfRule>
  </conditionalFormatting>
  <conditionalFormatting sqref="M25">
    <cfRule type="cellIs" dxfId="2" priority="735" operator="equal">
      <formula>"GREEN"</formula>
    </cfRule>
  </conditionalFormatting>
  <conditionalFormatting sqref="M26">
    <cfRule type="cellIs" dxfId="0" priority="736" operator="equal">
      <formula>"AMBER"</formula>
    </cfRule>
  </conditionalFormatting>
  <conditionalFormatting sqref="M26">
    <cfRule type="cellIs" dxfId="1" priority="737" operator="equal">
      <formula>"RED"</formula>
    </cfRule>
  </conditionalFormatting>
  <conditionalFormatting sqref="M26">
    <cfRule type="cellIs" dxfId="2" priority="738" operator="equal">
      <formula>"GREEN"</formula>
    </cfRule>
  </conditionalFormatting>
  <conditionalFormatting sqref="M27">
    <cfRule type="cellIs" dxfId="0" priority="739" operator="equal">
      <formula>"AMBER"</formula>
    </cfRule>
  </conditionalFormatting>
  <conditionalFormatting sqref="M27">
    <cfRule type="cellIs" dxfId="1" priority="740" operator="equal">
      <formula>"RED"</formula>
    </cfRule>
  </conditionalFormatting>
  <conditionalFormatting sqref="M27">
    <cfRule type="cellIs" dxfId="2" priority="741" operator="equal">
      <formula>"GREEN"</formula>
    </cfRule>
  </conditionalFormatting>
  <conditionalFormatting sqref="M28">
    <cfRule type="cellIs" dxfId="0" priority="742" operator="equal">
      <formula>"AMBER"</formula>
    </cfRule>
  </conditionalFormatting>
  <conditionalFormatting sqref="M28">
    <cfRule type="cellIs" dxfId="1" priority="743" operator="equal">
      <formula>"RED"</formula>
    </cfRule>
  </conditionalFormatting>
  <conditionalFormatting sqref="M28">
    <cfRule type="cellIs" dxfId="2" priority="744" operator="equal">
      <formula>"GREEN"</formula>
    </cfRule>
  </conditionalFormatting>
  <conditionalFormatting sqref="M29">
    <cfRule type="cellIs" dxfId="0" priority="745" operator="equal">
      <formula>"AMBER"</formula>
    </cfRule>
  </conditionalFormatting>
  <conditionalFormatting sqref="M29">
    <cfRule type="cellIs" dxfId="1" priority="746" operator="equal">
      <formula>"RED"</formula>
    </cfRule>
  </conditionalFormatting>
  <conditionalFormatting sqref="M29">
    <cfRule type="cellIs" dxfId="2" priority="747" operator="equal">
      <formula>"GREEN"</formula>
    </cfRule>
  </conditionalFormatting>
  <conditionalFormatting sqref="M30">
    <cfRule type="cellIs" dxfId="0" priority="748" operator="equal">
      <formula>"AMBER"</formula>
    </cfRule>
  </conditionalFormatting>
  <conditionalFormatting sqref="M30">
    <cfRule type="cellIs" dxfId="1" priority="749" operator="equal">
      <formula>"RED"</formula>
    </cfRule>
  </conditionalFormatting>
  <conditionalFormatting sqref="M30">
    <cfRule type="cellIs" dxfId="2" priority="750" operator="equal">
      <formula>"GREEN"</formula>
    </cfRule>
  </conditionalFormatting>
  <conditionalFormatting sqref="M31">
    <cfRule type="cellIs" dxfId="0" priority="751" operator="equal">
      <formula>"AMBER"</formula>
    </cfRule>
  </conditionalFormatting>
  <conditionalFormatting sqref="M31">
    <cfRule type="cellIs" dxfId="1" priority="752" operator="equal">
      <formula>"RED"</formula>
    </cfRule>
  </conditionalFormatting>
  <conditionalFormatting sqref="M31">
    <cfRule type="cellIs" dxfId="2" priority="753" operator="equal">
      <formula>"GREEN"</formula>
    </cfRule>
  </conditionalFormatting>
  <conditionalFormatting sqref="M32">
    <cfRule type="cellIs" dxfId="0" priority="754" operator="equal">
      <formula>"AMBER"</formula>
    </cfRule>
  </conditionalFormatting>
  <conditionalFormatting sqref="M32">
    <cfRule type="cellIs" dxfId="1" priority="755" operator="equal">
      <formula>"RED"</formula>
    </cfRule>
  </conditionalFormatting>
  <conditionalFormatting sqref="M32">
    <cfRule type="cellIs" dxfId="2" priority="756" operator="equal">
      <formula>"GREEN"</formula>
    </cfRule>
  </conditionalFormatting>
  <conditionalFormatting sqref="M33">
    <cfRule type="cellIs" dxfId="0" priority="757" operator="equal">
      <formula>"AMBER"</formula>
    </cfRule>
  </conditionalFormatting>
  <conditionalFormatting sqref="M33">
    <cfRule type="cellIs" dxfId="1" priority="758" operator="equal">
      <formula>"RED"</formula>
    </cfRule>
  </conditionalFormatting>
  <conditionalFormatting sqref="M33">
    <cfRule type="cellIs" dxfId="2" priority="759" operator="equal">
      <formula>"GREEN"</formula>
    </cfRule>
  </conditionalFormatting>
  <conditionalFormatting sqref="M34">
    <cfRule type="cellIs" dxfId="0" priority="760" operator="equal">
      <formula>"AMBER"</formula>
    </cfRule>
  </conditionalFormatting>
  <conditionalFormatting sqref="M34">
    <cfRule type="cellIs" dxfId="1" priority="761" operator="equal">
      <formula>"RED"</formula>
    </cfRule>
  </conditionalFormatting>
  <conditionalFormatting sqref="M34">
    <cfRule type="cellIs" dxfId="2" priority="762" operator="equal">
      <formula>"GREEN"</formula>
    </cfRule>
  </conditionalFormatting>
  <conditionalFormatting sqref="N15">
    <cfRule type="cellIs" dxfId="0" priority="763" operator="equal">
      <formula>"AMBER"</formula>
    </cfRule>
  </conditionalFormatting>
  <conditionalFormatting sqref="N15">
    <cfRule type="cellIs" dxfId="1" priority="764" operator="equal">
      <formula>"RED"</formula>
    </cfRule>
  </conditionalFormatting>
  <conditionalFormatting sqref="N15">
    <cfRule type="cellIs" dxfId="2" priority="765" operator="equal">
      <formula>"GREEN"</formula>
    </cfRule>
  </conditionalFormatting>
  <conditionalFormatting sqref="N16">
    <cfRule type="cellIs" dxfId="0" priority="766" operator="equal">
      <formula>"AMBER"</formula>
    </cfRule>
  </conditionalFormatting>
  <conditionalFormatting sqref="N16">
    <cfRule type="cellIs" dxfId="1" priority="767" operator="equal">
      <formula>"RED"</formula>
    </cfRule>
  </conditionalFormatting>
  <conditionalFormatting sqref="N16">
    <cfRule type="cellIs" dxfId="2" priority="768" operator="equal">
      <formula>"GREEN"</formula>
    </cfRule>
  </conditionalFormatting>
  <conditionalFormatting sqref="N17">
    <cfRule type="cellIs" dxfId="0" priority="769" operator="equal">
      <formula>"AMBER"</formula>
    </cfRule>
  </conditionalFormatting>
  <conditionalFormatting sqref="N17">
    <cfRule type="cellIs" dxfId="1" priority="770" operator="equal">
      <formula>"RED"</formula>
    </cfRule>
  </conditionalFormatting>
  <conditionalFormatting sqref="N17">
    <cfRule type="cellIs" dxfId="2" priority="771" operator="equal">
      <formula>"GREEN"</formula>
    </cfRule>
  </conditionalFormatting>
  <conditionalFormatting sqref="N18">
    <cfRule type="cellIs" dxfId="0" priority="772" operator="equal">
      <formula>"AMBER"</formula>
    </cfRule>
  </conditionalFormatting>
  <conditionalFormatting sqref="N18">
    <cfRule type="cellIs" dxfId="1" priority="773" operator="equal">
      <formula>"RED"</formula>
    </cfRule>
  </conditionalFormatting>
  <conditionalFormatting sqref="N18">
    <cfRule type="cellIs" dxfId="2" priority="774" operator="equal">
      <formula>"GREEN"</formula>
    </cfRule>
  </conditionalFormatting>
  <conditionalFormatting sqref="N19">
    <cfRule type="cellIs" dxfId="0" priority="775" operator="equal">
      <formula>"AMBER"</formula>
    </cfRule>
  </conditionalFormatting>
  <conditionalFormatting sqref="N19">
    <cfRule type="cellIs" dxfId="1" priority="776" operator="equal">
      <formula>"RED"</formula>
    </cfRule>
  </conditionalFormatting>
  <conditionalFormatting sqref="N19">
    <cfRule type="cellIs" dxfId="2" priority="777" operator="equal">
      <formula>"GREEN"</formula>
    </cfRule>
  </conditionalFormatting>
  <conditionalFormatting sqref="N20">
    <cfRule type="cellIs" dxfId="0" priority="778" operator="equal">
      <formula>"AMBER"</formula>
    </cfRule>
  </conditionalFormatting>
  <conditionalFormatting sqref="N20">
    <cfRule type="cellIs" dxfId="1" priority="779" operator="equal">
      <formula>"RED"</formula>
    </cfRule>
  </conditionalFormatting>
  <conditionalFormatting sqref="N20">
    <cfRule type="cellIs" dxfId="2" priority="780" operator="equal">
      <formula>"GREEN"</formula>
    </cfRule>
  </conditionalFormatting>
  <conditionalFormatting sqref="N21">
    <cfRule type="cellIs" dxfId="0" priority="781" operator="equal">
      <formula>"AMBER"</formula>
    </cfRule>
  </conditionalFormatting>
  <conditionalFormatting sqref="N21">
    <cfRule type="cellIs" dxfId="1" priority="782" operator="equal">
      <formula>"RED"</formula>
    </cfRule>
  </conditionalFormatting>
  <conditionalFormatting sqref="N21">
    <cfRule type="cellIs" dxfId="2" priority="783" operator="equal">
      <formula>"GREEN"</formula>
    </cfRule>
  </conditionalFormatting>
  <conditionalFormatting sqref="N22">
    <cfRule type="cellIs" dxfId="0" priority="784" operator="equal">
      <formula>"AMBER"</formula>
    </cfRule>
  </conditionalFormatting>
  <conditionalFormatting sqref="N22">
    <cfRule type="cellIs" dxfId="1" priority="785" operator="equal">
      <formula>"RED"</formula>
    </cfRule>
  </conditionalFormatting>
  <conditionalFormatting sqref="N22">
    <cfRule type="cellIs" dxfId="2" priority="786" operator="equal">
      <formula>"GREEN"</formula>
    </cfRule>
  </conditionalFormatting>
  <conditionalFormatting sqref="N23">
    <cfRule type="cellIs" dxfId="0" priority="787" operator="equal">
      <formula>"AMBER"</formula>
    </cfRule>
  </conditionalFormatting>
  <conditionalFormatting sqref="N23">
    <cfRule type="cellIs" dxfId="1" priority="788" operator="equal">
      <formula>"RED"</formula>
    </cfRule>
  </conditionalFormatting>
  <conditionalFormatting sqref="N23">
    <cfRule type="cellIs" dxfId="2" priority="789" operator="equal">
      <formula>"GREEN"</formula>
    </cfRule>
  </conditionalFormatting>
  <conditionalFormatting sqref="N24">
    <cfRule type="cellIs" dxfId="0" priority="790" operator="equal">
      <formula>"AMBER"</formula>
    </cfRule>
  </conditionalFormatting>
  <conditionalFormatting sqref="N24">
    <cfRule type="cellIs" dxfId="1" priority="791" operator="equal">
      <formula>"RED"</formula>
    </cfRule>
  </conditionalFormatting>
  <conditionalFormatting sqref="N24">
    <cfRule type="cellIs" dxfId="2" priority="792" operator="equal">
      <formula>"GREEN"</formula>
    </cfRule>
  </conditionalFormatting>
  <conditionalFormatting sqref="N25">
    <cfRule type="cellIs" dxfId="0" priority="793" operator="equal">
      <formula>"AMBER"</formula>
    </cfRule>
  </conditionalFormatting>
  <conditionalFormatting sqref="N25">
    <cfRule type="cellIs" dxfId="1" priority="794" operator="equal">
      <formula>"RED"</formula>
    </cfRule>
  </conditionalFormatting>
  <conditionalFormatting sqref="N25">
    <cfRule type="cellIs" dxfId="2" priority="795" operator="equal">
      <formula>"GREEN"</formula>
    </cfRule>
  </conditionalFormatting>
  <conditionalFormatting sqref="N26">
    <cfRule type="cellIs" dxfId="0" priority="796" operator="equal">
      <formula>"AMBER"</formula>
    </cfRule>
  </conditionalFormatting>
  <conditionalFormatting sqref="N26">
    <cfRule type="cellIs" dxfId="1" priority="797" operator="equal">
      <formula>"RED"</formula>
    </cfRule>
  </conditionalFormatting>
  <conditionalFormatting sqref="N26">
    <cfRule type="cellIs" dxfId="2" priority="798" operator="equal">
      <formula>"GREEN"</formula>
    </cfRule>
  </conditionalFormatting>
  <conditionalFormatting sqref="N27">
    <cfRule type="cellIs" dxfId="0" priority="799" operator="equal">
      <formula>"AMBER"</formula>
    </cfRule>
  </conditionalFormatting>
  <conditionalFormatting sqref="N27">
    <cfRule type="cellIs" dxfId="1" priority="800" operator="equal">
      <formula>"RED"</formula>
    </cfRule>
  </conditionalFormatting>
  <conditionalFormatting sqref="N27">
    <cfRule type="cellIs" dxfId="2" priority="801" operator="equal">
      <formula>"GREEN"</formula>
    </cfRule>
  </conditionalFormatting>
  <conditionalFormatting sqref="N28">
    <cfRule type="cellIs" dxfId="0" priority="802" operator="equal">
      <formula>"AMBER"</formula>
    </cfRule>
  </conditionalFormatting>
  <conditionalFormatting sqref="N28">
    <cfRule type="cellIs" dxfId="1" priority="803" operator="equal">
      <formula>"RED"</formula>
    </cfRule>
  </conditionalFormatting>
  <conditionalFormatting sqref="N28">
    <cfRule type="cellIs" dxfId="2" priority="804" operator="equal">
      <formula>"GREEN"</formula>
    </cfRule>
  </conditionalFormatting>
  <conditionalFormatting sqref="N29">
    <cfRule type="cellIs" dxfId="0" priority="805" operator="equal">
      <formula>"AMBER"</formula>
    </cfRule>
  </conditionalFormatting>
  <conditionalFormatting sqref="N29">
    <cfRule type="cellIs" dxfId="1" priority="806" operator="equal">
      <formula>"RED"</formula>
    </cfRule>
  </conditionalFormatting>
  <conditionalFormatting sqref="N29">
    <cfRule type="cellIs" dxfId="2" priority="807" operator="equal">
      <formula>"GREEN"</formula>
    </cfRule>
  </conditionalFormatting>
  <conditionalFormatting sqref="N30">
    <cfRule type="cellIs" dxfId="0" priority="808" operator="equal">
      <formula>"AMBER"</formula>
    </cfRule>
  </conditionalFormatting>
  <conditionalFormatting sqref="N30">
    <cfRule type="cellIs" dxfId="1" priority="809" operator="equal">
      <formula>"RED"</formula>
    </cfRule>
  </conditionalFormatting>
  <conditionalFormatting sqref="N30">
    <cfRule type="cellIs" dxfId="2" priority="810" operator="equal">
      <formula>"GREEN"</formula>
    </cfRule>
  </conditionalFormatting>
  <conditionalFormatting sqref="N31">
    <cfRule type="cellIs" dxfId="0" priority="811" operator="equal">
      <formula>"AMBER"</formula>
    </cfRule>
  </conditionalFormatting>
  <conditionalFormatting sqref="N31">
    <cfRule type="cellIs" dxfId="1" priority="812" operator="equal">
      <formula>"RED"</formula>
    </cfRule>
  </conditionalFormatting>
  <conditionalFormatting sqref="N31">
    <cfRule type="cellIs" dxfId="2" priority="813" operator="equal">
      <formula>"GREEN"</formula>
    </cfRule>
  </conditionalFormatting>
  <conditionalFormatting sqref="N32">
    <cfRule type="cellIs" dxfId="0" priority="814" operator="equal">
      <formula>"AMBER"</formula>
    </cfRule>
  </conditionalFormatting>
  <conditionalFormatting sqref="N32">
    <cfRule type="cellIs" dxfId="1" priority="815" operator="equal">
      <formula>"RED"</formula>
    </cfRule>
  </conditionalFormatting>
  <conditionalFormatting sqref="N32">
    <cfRule type="cellIs" dxfId="2" priority="816" operator="equal">
      <formula>"GREEN"</formula>
    </cfRule>
  </conditionalFormatting>
  <conditionalFormatting sqref="N33">
    <cfRule type="cellIs" dxfId="0" priority="817" operator="equal">
      <formula>"AMBER"</formula>
    </cfRule>
  </conditionalFormatting>
  <conditionalFormatting sqref="N33">
    <cfRule type="cellIs" dxfId="1" priority="818" operator="equal">
      <formula>"RED"</formula>
    </cfRule>
  </conditionalFormatting>
  <conditionalFormatting sqref="N33">
    <cfRule type="cellIs" dxfId="2" priority="819" operator="equal">
      <formula>"GREEN"</formula>
    </cfRule>
  </conditionalFormatting>
  <conditionalFormatting sqref="N34">
    <cfRule type="cellIs" dxfId="0" priority="820" operator="equal">
      <formula>"AMBER"</formula>
    </cfRule>
  </conditionalFormatting>
  <conditionalFormatting sqref="N34">
    <cfRule type="cellIs" dxfId="1" priority="821" operator="equal">
      <formula>"RED"</formula>
    </cfRule>
  </conditionalFormatting>
  <conditionalFormatting sqref="N34">
    <cfRule type="cellIs" dxfId="2" priority="822" operator="equal">
      <formula>"GREEN"</formula>
    </cfRule>
  </conditionalFormatting>
  <dataValidations count="36">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DropDown="0" showInputMessage="1" showErrorMessage="1" promptTitle="Dollars impact" prompt="No. of whole dollars impact on the whole project. Use - (minus) if the project will cost less." sqref="E19">
      <formula1>-1000000</formula1>
      <formula2>1000000</formula2>
    </dataValidation>
    <dataValidation type="whole" allowBlank="1" showDropDown="0" showInputMessage="1" showErrorMessage="1" promptTitle="Dollars impact" prompt="No. of whole dollars impact on the whole project. Use - (minus) if the project will cost less." sqref="E20">
      <formula1>-1000000</formula1>
      <formula2>1000000</formula2>
    </dataValidation>
    <dataValidation type="whole" allowBlank="1" showDropDown="0" showInputMessage="1" showErrorMessage="1" promptTitle="Dollars impact" prompt="No. of whole dollars impact on the whole project. Use - (minus) if the project will cost less." sqref="E21">
      <formula1>-1000000</formula1>
      <formula2>1000000</formula2>
    </dataValidation>
    <dataValidation type="whole" allowBlank="1" showDropDown="0" showInputMessage="1" showErrorMessage="1" promptTitle="Dollars impact" prompt="No. of whole dollars impact on the whole project. Use - (minus) if the project will cost less." sqref="E22">
      <formula1>-1000000</formula1>
      <formula2>1000000</formula2>
    </dataValidation>
    <dataValidation type="whole" allowBlank="1" showDropDown="0" showInputMessage="1" showErrorMessage="1" promptTitle="Dollars impact" prompt="No. of whole dollars impact on the whole project. Use - (minus) if the project will cost less." sqref="E23">
      <formula1>-1000000</formula1>
      <formula2>1000000</formula2>
    </dataValidation>
    <dataValidation type="whole" allowBlank="1" showDropDown="0" showInputMessage="1" showErrorMessage="1" promptTitle="Dollars impact" prompt="No. of whole dollars impact on the whole project. Use - (minus) if the project will cost less." sqref="E24">
      <formula1>-1000000</formula1>
      <formula2>1000000</formula2>
    </dataValidation>
    <dataValidation type="whole" allowBlank="1" showDropDown="0" showInputMessage="1" showErrorMessage="1" promptTitle="Dollars impact" prompt="No. of whole dollars impact on the whole project. Use - (minus) if the project will cost less." sqref="E25">
      <formula1>-1000000</formula1>
      <formula2>1000000</formula2>
    </dataValidation>
    <dataValidation type="whole" allowBlank="1" showDropDown="0" showInputMessage="1" showErrorMessage="1" promptTitle="Dollars impact" prompt="No. of whole dollars impact on the whole project. Use - (minus) if the project will cost less." sqref="E26">
      <formula1>-1000000</formula1>
      <formula2>1000000</formula2>
    </dataValidation>
    <dataValidation type="whole" allowBlank="1" showDropDown="0" showInputMessage="1" showErrorMessage="1" promptTitle="Dollars impact" prompt="No. of whole dollars impact on the whole project. Use - (minus) if the project will cost less." sqref="E27">
      <formula1>-1000000</formula1>
      <formula2>1000000</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 type="date" allowBlank="1" showDropDown="0" showInputMessage="1" showErrorMessage="1" sqref="F27">
      <formula1>EarliestDate</formula1>
      <formula2>LatestDate</formula2>
    </dataValidation>
    <dataValidation type="date" allowBlank="1" showDropDown="0" showInputMessage="1" showErrorMessage="1" sqref="I19">
      <formula1>EarliestDate</formula1>
      <formula2>LatestDate</formula2>
    </dataValidation>
    <dataValidation type="date" allowBlank="1" showDropDown="0" showInputMessage="1" showErrorMessage="1" sqref="I20">
      <formula1>EarliestDate</formula1>
      <formula2>LatestDate</formula2>
    </dataValidation>
    <dataValidation type="date" allowBlank="1" showDropDown="0" showInputMessage="1" showErrorMessage="1" sqref="I21">
      <formula1>EarliestDate</formula1>
      <formula2>LatestDate</formula2>
    </dataValidation>
    <dataValidation type="date" allowBlank="1" showDropDown="0" showInputMessage="1" showErrorMessage="1" sqref="I22">
      <formula1>EarliestDate</formula1>
      <formula2>LatestDate</formula2>
    </dataValidation>
    <dataValidation type="date" allowBlank="1" showDropDown="0" showInputMessage="1" showErrorMessage="1" sqref="I23">
      <formula1>EarliestDate</formula1>
      <formula2>LatestDate</formula2>
    </dataValidation>
    <dataValidation type="date" allowBlank="1" showDropDown="0" showInputMessage="1" showErrorMessage="1" sqref="I24">
      <formula1>EarliestDate</formula1>
      <formula2>LatestDate</formula2>
    </dataValidation>
    <dataValidation type="date" allowBlank="1" showDropDown="0" showInputMessage="1" showErrorMessage="1" sqref="I25">
      <formula1>EarliestDate</formula1>
      <formula2>LatestDate</formula2>
    </dataValidation>
    <dataValidation type="date" allowBlank="1" showDropDown="0" showInputMessage="1" showErrorMessage="1" sqref="I26">
      <formula1>EarliestDate</formula1>
      <formula2>LatestDate</formula2>
    </dataValidation>
    <dataValidation type="date" allowBlank="1" showDropDown="0" showInputMessage="1" showErrorMessage="1" sqref="I27">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pageSetUpPr fitToPage="1"/>
  </sheetPr>
  <dimension ref="A1:O60"/>
  <sheetViews>
    <sheetView tabSelected="0" workbookViewId="0" showGridLines="false" showRowColHeaders="1">
      <selection activeCell="B9" sqref="B9"/>
    </sheetView>
  </sheetViews>
  <sheetFormatPr defaultRowHeight="14.4" defaultColWidth="10.85546875" outlineLevelRow="0" outlineLevelCol="0"/>
  <cols>
    <col min="1" max="1" width="14" customWidth="true" style="65"/>
    <col min="2" max="2" width="30.42578125" customWidth="true" style="65"/>
    <col min="3" max="3" width="32.85546875" customWidth="true" style="65"/>
    <col min="4" max="4" width="11.85546875" customWidth="true" style="65"/>
    <col min="5" max="5" width="15.28515625" customWidth="true" style="65"/>
    <col min="6" max="6" width="31.42578125" customWidth="true" style="65"/>
    <col min="7" max="7" width="15.28515625" hidden="true" customWidth="true" style="65"/>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customHeight="1" ht="15">
      <c r="A8" s="61" t="s">
        <v>7</v>
      </c>
      <c r="B8" s="200" t="str">
        <f>COMMUNICATIONLIGHT</f>
        <v>RED</v>
      </c>
      <c r="D8" s="102"/>
    </row>
    <row r="9" spans="1:15" customHeight="1" ht="15">
      <c r="A9" s="61" t="s">
        <v>8</v>
      </c>
      <c r="B9" s="202" t="str">
        <f>FINANCELIGHT</f>
        <v>GREEN</v>
      </c>
      <c r="D9" s="102"/>
    </row>
    <row r="10" spans="1:15">
      <c r="A10" s="72"/>
      <c r="B10" s="203"/>
      <c r="O10" s="71"/>
    </row>
    <row r="11" spans="1:15" customHeight="1" ht="15.95">
      <c r="A11" s="72"/>
      <c r="B11" s="204" t="str">
        <f>ProjNo</f>
        <v>RT029</v>
      </c>
      <c r="C11" s="205" t="str">
        <f>ProjName</f>
        <v>Cloud Based Bioinformatics Tools</v>
      </c>
      <c r="O11" s="71"/>
    </row>
    <row r="12" spans="1:15" customHeight="1" ht="15.95">
      <c r="A12" s="72"/>
      <c r="B12" s="206" t="s">
        <v>42</v>
      </c>
      <c r="C12" s="207">
        <f>ReportFrom</f>
        <v>41365</v>
      </c>
      <c r="D12" s="208"/>
      <c r="O12" s="71"/>
    </row>
    <row r="13" spans="1:15" customHeight="1" ht="15.95">
      <c r="A13" s="72"/>
      <c r="B13" s="209" t="s">
        <v>43</v>
      </c>
      <c r="C13" s="210">
        <f>LastDateReport</f>
        <v>41455</v>
      </c>
      <c r="D13" s="208"/>
      <c r="O13" s="71"/>
    </row>
    <row r="14" spans="1:15" customHeight="1" ht="6">
      <c r="A14" s="72"/>
      <c r="B14" s="211"/>
      <c r="C14" s="212"/>
      <c r="D14" s="208"/>
      <c r="O14" s="71"/>
    </row>
    <row r="15" spans="1:15" customHeight="1" ht="18.95">
      <c r="B15" s="94" t="s">
        <v>159</v>
      </c>
      <c r="C15" s="94"/>
      <c r="D15" s="94"/>
      <c r="E15" s="94"/>
      <c r="F15" s="94"/>
    </row>
    <row r="16" spans="1:15" customHeight="1" ht="15.95">
      <c r="B16" s="477" t="s">
        <v>160</v>
      </c>
      <c r="C16" s="477"/>
      <c r="D16" s="477"/>
      <c r="E16" s="477"/>
      <c r="F16" s="91"/>
    </row>
    <row r="17" spans="1:15" customHeight="1" ht="15.95">
      <c r="B17" s="478"/>
      <c r="C17" s="478"/>
      <c r="D17" s="478"/>
      <c r="E17" s="478"/>
      <c r="F17" s="213"/>
    </row>
    <row r="18" spans="1:15" customHeight="1" ht="44.1">
      <c r="B18" s="227" t="s">
        <v>161</v>
      </c>
      <c r="C18" s="227" t="s">
        <v>162</v>
      </c>
      <c r="D18" s="227" t="s">
        <v>163</v>
      </c>
      <c r="E18" s="227" t="s">
        <v>164</v>
      </c>
      <c r="F18" s="227" t="s">
        <v>33</v>
      </c>
      <c r="G18" s="214" t="s">
        <v>165</v>
      </c>
    </row>
    <row r="19" spans="1:15" customHeight="1" ht="42">
      <c r="A19" s="109" t="s">
        <v>48</v>
      </c>
      <c r="B19" s="281" t="s">
        <v>166</v>
      </c>
      <c r="C19" s="281" t="s">
        <v>167</v>
      </c>
      <c r="D19" s="282">
        <v>41000</v>
      </c>
      <c r="E19" s="281" t="s">
        <v>168</v>
      </c>
      <c r="F19" s="461" t="s">
        <v>169</v>
      </c>
      <c r="G19" s="96"/>
    </row>
    <row r="20" spans="1:15" customHeight="1" ht="44.1">
      <c r="B20" s="281" t="s">
        <v>170</v>
      </c>
      <c r="C20" s="281" t="s">
        <v>171</v>
      </c>
      <c r="D20" s="282">
        <v>41122</v>
      </c>
      <c r="E20" s="281" t="s">
        <v>172</v>
      </c>
      <c r="F20" s="461"/>
      <c r="G20" s="96"/>
    </row>
    <row r="21" spans="1:15" customHeight="1" ht="44.1">
      <c r="B21" s="281" t="s">
        <v>173</v>
      </c>
      <c r="C21" s="281" t="s">
        <v>174</v>
      </c>
      <c r="D21" s="282"/>
      <c r="E21" s="281" t="s">
        <v>175</v>
      </c>
      <c r="F21" s="461" t="s">
        <v>176</v>
      </c>
      <c r="G21" s="96"/>
    </row>
    <row r="22" spans="1:15" customHeight="1" ht="44.1">
      <c r="B22" s="281" t="s">
        <v>177</v>
      </c>
      <c r="C22" s="281" t="s">
        <v>178</v>
      </c>
      <c r="D22" s="282">
        <v>41122</v>
      </c>
      <c r="E22" s="281" t="s">
        <v>172</v>
      </c>
      <c r="F22" s="461" t="s">
        <v>179</v>
      </c>
      <c r="G22" s="96"/>
    </row>
    <row r="23" spans="1:15" customHeight="1" ht="42">
      <c r="B23" s="281" t="s">
        <v>180</v>
      </c>
      <c r="C23" s="281" t="s">
        <v>181</v>
      </c>
      <c r="D23" s="282">
        <v>41091</v>
      </c>
      <c r="E23" s="281" t="s">
        <v>172</v>
      </c>
      <c r="F23" s="461" t="s">
        <v>182</v>
      </c>
      <c r="G23" s="96"/>
    </row>
    <row r="24" spans="1:15" customHeight="1" ht="44.1">
      <c r="B24" s="281"/>
      <c r="C24" s="281"/>
      <c r="D24" s="282"/>
      <c r="E24" s="281"/>
      <c r="F24" s="281"/>
      <c r="G24" s="96" t="str">
        <f>IF(B24&gt;0,"New Dependency","")</f>
        <v/>
      </c>
    </row>
    <row r="25" spans="1:15" customHeight="1" ht="44.1">
      <c r="B25" s="281"/>
      <c r="C25" s="281"/>
      <c r="D25" s="282"/>
      <c r="E25" s="281"/>
      <c r="F25" s="281"/>
      <c r="G25" s="96" t="str">
        <f>IF(B25&gt;0,"New Dependency","")</f>
        <v/>
      </c>
    </row>
    <row r="26" spans="1:15" customHeight="1" ht="44.1">
      <c r="B26" s="281"/>
      <c r="C26" s="281"/>
      <c r="D26" s="282"/>
      <c r="E26" s="281"/>
      <c r="F26" s="281"/>
      <c r="G26" s="96" t="str">
        <f>IF(B26&gt;0,"New Dependency","")</f>
        <v/>
      </c>
    </row>
    <row r="27" spans="1:15" customHeight="1" ht="44.1">
      <c r="B27" s="281"/>
      <c r="C27" s="281"/>
      <c r="D27" s="282"/>
      <c r="E27" s="281"/>
      <c r="F27" s="281"/>
      <c r="G27" s="96" t="str">
        <f>IF(B27&gt;0,"New Dependency","")</f>
        <v/>
      </c>
    </row>
    <row r="28" spans="1:15" customHeight="1" ht="44.1">
      <c r="B28" s="281"/>
      <c r="C28" s="281"/>
      <c r="D28" s="281"/>
      <c r="E28" s="281"/>
      <c r="F28" s="281"/>
      <c r="G28" s="96" t="str">
        <f>IF(B28&gt;0,"New Dependency","")</f>
        <v/>
      </c>
    </row>
    <row r="29" spans="1:15">
      <c r="B29" s="100"/>
      <c r="C29" s="100"/>
      <c r="D29" s="100"/>
      <c r="E29" s="100"/>
      <c r="F29" s="100"/>
    </row>
    <row r="30" spans="1:15" customHeight="1" ht="14.1">
      <c r="B30" s="475" t="s">
        <v>28</v>
      </c>
      <c r="C30" s="475"/>
      <c r="D30" s="475"/>
      <c r="E30" s="475"/>
    </row>
    <row r="42" spans="1:15">
      <c r="C42" s="72"/>
    </row>
    <row r="43" spans="1:15">
      <c r="C43" s="215"/>
    </row>
    <row r="44" spans="1:15">
      <c r="C44" s="72"/>
    </row>
    <row r="45" spans="1:15">
      <c r="C45" s="72"/>
    </row>
    <row r="46" spans="1:15">
      <c r="C46" s="72"/>
    </row>
    <row r="47" spans="1:15">
      <c r="C47" s="72"/>
    </row>
    <row r="48" spans="1:15">
      <c r="C48" s="72"/>
    </row>
    <row r="49" spans="1:15">
      <c r="C49" s="72"/>
    </row>
    <row r="50" spans="1:15">
      <c r="C50" s="72"/>
    </row>
    <row r="52" spans="1:15">
      <c r="B52" s="72"/>
    </row>
    <row r="53" spans="1:15">
      <c r="B53" s="72"/>
    </row>
    <row r="54" spans="1:15">
      <c r="B54" s="72"/>
    </row>
    <row r="55" spans="1:15">
      <c r="B55" s="72"/>
    </row>
    <row r="56" spans="1:15">
      <c r="B56" s="72"/>
    </row>
    <row r="57" spans="1:15">
      <c r="B57" s="72"/>
    </row>
    <row r="58" spans="1:15">
      <c r="B58" s="72"/>
    </row>
    <row r="59" spans="1:15">
      <c r="B59" s="72"/>
    </row>
    <row r="60" spans="1:15">
      <c r="B60" s="72"/>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30:E30"/>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0">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D27">
      <formula1>EarliestDate</formula1>
      <formula2>LatestDate</formula2>
    </dataValidation>
    <dataValidation type="date" allowBlank="1" showDropDown="0" showInputMessage="1" showErrorMessage="1" sqref="D28">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0"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pageSetUpPr fitToPage="1"/>
  </sheetPr>
  <dimension ref="A1:R50"/>
  <sheetViews>
    <sheetView tabSelected="0" workbookViewId="0" showGridLines="false" showRowColHeaders="1">
      <selection activeCell="B9" sqref="B9"/>
    </sheetView>
  </sheetViews>
  <sheetFormatPr defaultRowHeight="14.4" defaultColWidth="11.42578125" outlineLevelRow="0" outlineLevelCol="0"/>
  <cols>
    <col min="1" max="1" width="14" customWidth="true" style="4"/>
    <col min="2" max="2" width="11.7109375" customWidth="true" style="0"/>
    <col min="3" max="3" width="39.140625" customWidth="true" style="4"/>
    <col min="4" max="4" width="15.42578125" customWidth="true" style="5"/>
    <col min="5" max="5" width="16.28515625" customWidth="true" style="5"/>
    <col min="6" max="6" width="16.28515625" customWidth="true" style="5"/>
    <col min="7" max="7" width="10.28515625" customWidth="true" style="5"/>
    <col min="8" max="8" width="10.28515625" customWidth="true" style="0"/>
    <col min="9" max="9" width="10.28515625" customWidth="true" style="5"/>
    <col min="10" max="10" width="10.28515625" customWidth="true" style="0"/>
    <col min="11" max="11" width="10.28515625" customWidth="true" style="5"/>
    <col min="12" max="12" width="10.28515625" customWidth="true" style="0"/>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customHeight="1" ht="15" s="4" customFormat="1">
      <c r="A8" s="61" t="s">
        <v>7</v>
      </c>
      <c r="B8" s="39" t="str">
        <f>COMMUNICATIONLIGHT</f>
        <v>RED</v>
      </c>
      <c r="D8" s="5"/>
      <c r="E8" s="5"/>
      <c r="F8" s="5"/>
      <c r="G8" s="5"/>
      <c r="H8" s="16"/>
      <c r="I8" s="16"/>
      <c r="K8" s="5"/>
    </row>
    <row r="9" spans="1:18" customHeight="1" ht="15" s="4" customFormat="1">
      <c r="A9" s="61" t="s">
        <v>8</v>
      </c>
      <c r="B9" s="41" t="str">
        <f>FINANCELIGHT</f>
        <v>GREEN</v>
      </c>
      <c r="D9" s="5"/>
      <c r="E9" s="5"/>
      <c r="F9" s="5"/>
      <c r="G9" s="5"/>
      <c r="H9" s="16"/>
      <c r="I9" s="16"/>
      <c r="K9" s="5"/>
    </row>
    <row r="10" spans="1:18" s="5" customFormat="1">
      <c r="A10" s="61"/>
      <c r="B10" s="132"/>
      <c r="R10" s="10"/>
    </row>
    <row r="11" spans="1:18" customHeight="1" ht="27.95" s="5" customFormat="1">
      <c r="A11" s="21" t="s">
        <v>48</v>
      </c>
      <c r="B11" s="130" t="str">
        <f>ProjNo</f>
        <v>RT029</v>
      </c>
      <c r="C11" s="131" t="str">
        <f>ProjName</f>
        <v>Cloud Based Bioinformatics Tools</v>
      </c>
      <c r="D11" s="126"/>
      <c r="E11" s="126"/>
      <c r="F11" s="126"/>
      <c r="G11" s="126"/>
      <c r="R11" s="10"/>
    </row>
    <row r="12" spans="1:18" customHeight="1" ht="15.95" s="5" customFormat="1">
      <c r="A12" s="61"/>
      <c r="B12" s="128" t="s">
        <v>42</v>
      </c>
      <c r="C12" s="133">
        <f>ReportFrom</f>
        <v>41365</v>
      </c>
      <c r="D12" s="133"/>
      <c r="E12" s="133"/>
      <c r="F12" s="133"/>
      <c r="G12" s="133"/>
      <c r="H12" s="125"/>
      <c r="I12" s="125"/>
      <c r="R12" s="10"/>
    </row>
    <row r="13" spans="1:18" customHeight="1" ht="15.95" s="5" customFormat="1">
      <c r="A13" s="61"/>
      <c r="B13" s="129" t="s">
        <v>43</v>
      </c>
      <c r="C13" s="134">
        <f>LastDateReport</f>
        <v>41455</v>
      </c>
      <c r="D13" s="133"/>
      <c r="E13" s="133"/>
      <c r="F13" s="133"/>
      <c r="G13" s="133"/>
      <c r="H13" s="125"/>
      <c r="I13" s="125"/>
      <c r="R13" s="10"/>
    </row>
    <row r="14" spans="1:18" customHeight="1" ht="6" s="5" customFormat="1">
      <c r="A14" s="61"/>
      <c r="B14" s="126"/>
      <c r="C14" s="127"/>
      <c r="D14" s="127"/>
      <c r="E14" s="127"/>
      <c r="F14" s="127"/>
      <c r="G14" s="127"/>
      <c r="H14" s="125"/>
      <c r="I14" s="125"/>
      <c r="R14" s="10"/>
    </row>
    <row r="15" spans="1:18" customHeight="1" ht="18.95">
      <c r="B15" s="12" t="s">
        <v>183</v>
      </c>
      <c r="C15" s="12"/>
      <c r="D15" s="12"/>
      <c r="E15" s="12"/>
      <c r="F15" s="12"/>
      <c r="G15" s="12"/>
      <c r="H15" s="30"/>
      <c r="I15" s="30"/>
    </row>
    <row r="16" spans="1:18" customHeight="1" ht="15.95">
      <c r="B16" s="477" t="s">
        <v>184</v>
      </c>
      <c r="C16" s="477"/>
      <c r="D16" s="477"/>
      <c r="E16" s="477"/>
      <c r="F16" s="477"/>
      <c r="G16" s="477"/>
      <c r="H16" s="477"/>
      <c r="I16" s="124"/>
    </row>
    <row r="17" spans="1:18" customHeight="1" ht="15" s="4" customFormat="1">
      <c r="B17" s="137"/>
      <c r="C17" s="137"/>
      <c r="D17" s="137"/>
      <c r="E17" s="137"/>
      <c r="F17" s="137"/>
      <c r="G17" s="137"/>
      <c r="H17" s="138"/>
      <c r="I17" s="138"/>
      <c r="K17" s="5"/>
    </row>
    <row r="18" spans="1:18" customHeight="1" ht="33.95" s="5" customFormat="1">
      <c r="B18" s="137"/>
      <c r="C18" s="137"/>
      <c r="D18" s="137"/>
      <c r="E18" s="137"/>
      <c r="F18" s="137"/>
      <c r="G18" s="481" t="s">
        <v>185</v>
      </c>
      <c r="H18" s="482"/>
      <c r="I18" s="481" t="s">
        <v>186</v>
      </c>
      <c r="J18" s="482"/>
      <c r="K18" s="481" t="s">
        <v>187</v>
      </c>
      <c r="L18" s="482"/>
      <c r="M18" s="479" t="s">
        <v>188</v>
      </c>
      <c r="N18" s="480"/>
      <c r="O18" s="479" t="s">
        <v>189</v>
      </c>
      <c r="P18" s="480"/>
      <c r="Q18" s="479" t="s">
        <v>190</v>
      </c>
      <c r="R18" s="480"/>
    </row>
    <row r="19" spans="1:18" customHeight="1" ht="32.1">
      <c r="B19" s="139" t="s">
        <v>191</v>
      </c>
      <c r="C19" s="140" t="s">
        <v>192</v>
      </c>
      <c r="D19" s="140" t="s">
        <v>193</v>
      </c>
      <c r="E19" s="142" t="s">
        <v>194</v>
      </c>
      <c r="F19" s="217" t="s">
        <v>195</v>
      </c>
      <c r="G19" s="216" t="s">
        <v>196</v>
      </c>
      <c r="H19" s="144" t="s">
        <v>197</v>
      </c>
      <c r="I19" s="143" t="s">
        <v>196</v>
      </c>
      <c r="J19" s="144" t="s">
        <v>197</v>
      </c>
      <c r="K19" s="143" t="s">
        <v>196</v>
      </c>
      <c r="L19" s="144" t="s">
        <v>197</v>
      </c>
      <c r="M19" s="143" t="s">
        <v>196</v>
      </c>
      <c r="N19" s="144" t="s">
        <v>197</v>
      </c>
      <c r="O19" s="143" t="s">
        <v>196</v>
      </c>
      <c r="P19" s="144" t="s">
        <v>197</v>
      </c>
      <c r="Q19" s="143" t="s">
        <v>196</v>
      </c>
      <c r="R19" s="144" t="s">
        <v>197</v>
      </c>
    </row>
    <row r="20" spans="1:18" customHeight="1" ht="27.95" s="4" customFormat="1">
      <c r="B20" s="283">
        <v>1</v>
      </c>
      <c r="C20" s="283" t="s">
        <v>66</v>
      </c>
      <c r="D20" s="284">
        <v>41044</v>
      </c>
      <c r="E20" s="285">
        <v>41044</v>
      </c>
      <c r="F20" s="286" t="s">
        <v>198</v>
      </c>
      <c r="G20" s="287">
        <v>35</v>
      </c>
      <c r="H20" s="146"/>
      <c r="I20" s="145" t="s">
        <v>199</v>
      </c>
      <c r="J20" s="147"/>
      <c r="K20" s="145"/>
      <c r="L20" s="147"/>
      <c r="M20" s="145"/>
      <c r="N20" s="146"/>
      <c r="O20" s="145">
        <v>25</v>
      </c>
      <c r="P20" s="147"/>
      <c r="Q20" s="145">
        <v>45000</v>
      </c>
      <c r="R20" s="147"/>
    </row>
    <row r="21" spans="1:18" customHeight="1" ht="27.95">
      <c r="B21" s="283">
        <v>2</v>
      </c>
      <c r="C21" s="288" t="s">
        <v>70</v>
      </c>
      <c r="D21" s="284">
        <v>41075</v>
      </c>
      <c r="E21" s="285">
        <v>41136</v>
      </c>
      <c r="F21" s="286" t="s">
        <v>200</v>
      </c>
      <c r="G21" s="287">
        <v>35</v>
      </c>
      <c r="H21" s="146"/>
      <c r="I21" s="145" t="s">
        <v>199</v>
      </c>
      <c r="J21" s="147"/>
      <c r="K21" s="145"/>
      <c r="L21" s="147"/>
      <c r="M21" s="145"/>
      <c r="N21" s="146"/>
      <c r="O21" s="145"/>
      <c r="P21" s="147"/>
      <c r="Q21" s="145"/>
      <c r="R21" s="147"/>
    </row>
    <row r="22" spans="1:18" customHeight="1" ht="27.95">
      <c r="B22" s="283">
        <v>3</v>
      </c>
      <c r="C22" s="283" t="s">
        <v>76</v>
      </c>
      <c r="D22" s="284">
        <v>41136</v>
      </c>
      <c r="E22" s="285">
        <v>41167</v>
      </c>
      <c r="F22" s="286" t="s">
        <v>201</v>
      </c>
      <c r="G22" s="287">
        <v>4</v>
      </c>
      <c r="H22" s="148"/>
      <c r="I22" s="145" t="s">
        <v>199</v>
      </c>
      <c r="J22" s="147"/>
      <c r="K22" s="145"/>
      <c r="L22" s="147"/>
      <c r="M22" s="145"/>
      <c r="N22" s="148"/>
      <c r="O22" s="145"/>
      <c r="P22" s="147"/>
      <c r="Q22" s="145"/>
      <c r="R22" s="147"/>
    </row>
    <row r="23" spans="1:18" customHeight="1" ht="27.95">
      <c r="B23" s="283">
        <v>4</v>
      </c>
      <c r="C23" s="283" t="s">
        <v>79</v>
      </c>
      <c r="D23" s="284">
        <v>41136</v>
      </c>
      <c r="E23" s="285">
        <v>41167</v>
      </c>
      <c r="F23" s="286" t="s">
        <v>202</v>
      </c>
      <c r="G23" s="287">
        <v>35</v>
      </c>
      <c r="H23" s="147"/>
      <c r="I23" s="145" t="s">
        <v>199</v>
      </c>
      <c r="J23" s="147"/>
      <c r="K23" s="145">
        <v>4</v>
      </c>
      <c r="L23" s="147"/>
      <c r="M23" s="145">
        <v>32290</v>
      </c>
      <c r="N23" s="147"/>
      <c r="O23" s="145">
        <v>29</v>
      </c>
      <c r="P23" s="147"/>
      <c r="Q23" s="145"/>
      <c r="R23" s="147"/>
    </row>
    <row r="24" spans="1:18" customHeight="1" ht="27.95">
      <c r="B24" s="283">
        <v>5</v>
      </c>
      <c r="C24" s="283" t="s">
        <v>85</v>
      </c>
      <c r="D24" s="284">
        <v>41182</v>
      </c>
      <c r="E24" s="285">
        <v>41212</v>
      </c>
      <c r="F24" s="286" t="s">
        <v>203</v>
      </c>
      <c r="G24" s="287">
        <v>35</v>
      </c>
      <c r="H24" s="147"/>
      <c r="I24" s="145" t="s">
        <v>199</v>
      </c>
      <c r="J24" s="147"/>
      <c r="K24" s="145"/>
      <c r="L24" s="147"/>
      <c r="M24" s="145"/>
      <c r="N24" s="147"/>
      <c r="O24" s="145"/>
      <c r="P24" s="147"/>
      <c r="Q24" s="145"/>
      <c r="R24" s="147"/>
    </row>
    <row r="25" spans="1:18" customHeight="1" ht="27.95">
      <c r="B25" s="283">
        <v>6</v>
      </c>
      <c r="C25" s="283" t="s">
        <v>88</v>
      </c>
      <c r="D25" s="284">
        <v>41197</v>
      </c>
      <c r="E25" s="285">
        <v>41228</v>
      </c>
      <c r="F25" s="286" t="s">
        <v>204</v>
      </c>
      <c r="G25" s="287"/>
      <c r="H25" s="147"/>
      <c r="I25" s="145"/>
      <c r="J25" s="147"/>
      <c r="K25" s="145"/>
      <c r="L25" s="147"/>
      <c r="M25" s="145"/>
      <c r="N25" s="147"/>
      <c r="O25" s="145"/>
      <c r="P25" s="147"/>
      <c r="Q25" s="145"/>
      <c r="R25" s="147"/>
    </row>
    <row r="26" spans="1:18" customHeight="1" ht="27.95">
      <c r="B26" s="283">
        <v>7</v>
      </c>
      <c r="C26" s="283" t="s">
        <v>94</v>
      </c>
      <c r="D26" s="284">
        <v>41258</v>
      </c>
      <c r="E26" s="285">
        <v>41304</v>
      </c>
      <c r="F26" s="286" t="s">
        <v>205</v>
      </c>
      <c r="G26" s="287">
        <v>35</v>
      </c>
      <c r="H26" s="147"/>
      <c r="I26" s="145" t="s">
        <v>199</v>
      </c>
      <c r="J26" s="147"/>
      <c r="K26" s="145"/>
      <c r="L26" s="147"/>
      <c r="M26" s="145"/>
      <c r="N26" s="147"/>
      <c r="O26" s="145"/>
      <c r="P26" s="147"/>
      <c r="Q26" s="145"/>
      <c r="R26" s="147"/>
    </row>
    <row r="27" spans="1:18" customHeight="1" ht="27.95">
      <c r="B27" s="283">
        <v>8</v>
      </c>
      <c r="C27" s="283" t="s">
        <v>96</v>
      </c>
      <c r="D27" s="284">
        <v>41258</v>
      </c>
      <c r="E27" s="285">
        <v>41304</v>
      </c>
      <c r="F27" s="286" t="s">
        <v>206</v>
      </c>
      <c r="G27" s="287">
        <v>35</v>
      </c>
      <c r="H27" s="147"/>
      <c r="I27" s="145" t="s">
        <v>199</v>
      </c>
      <c r="J27" s="147"/>
      <c r="K27" s="145"/>
      <c r="L27" s="147"/>
      <c r="M27" s="145"/>
      <c r="N27" s="147"/>
      <c r="O27" s="145"/>
      <c r="P27" s="147"/>
      <c r="Q27" s="145"/>
      <c r="R27" s="147"/>
    </row>
    <row r="28" spans="1:18" customHeight="1" ht="27.95">
      <c r="B28" s="283">
        <v>9</v>
      </c>
      <c r="C28" s="283" t="s">
        <v>99</v>
      </c>
      <c r="D28" s="284">
        <v>41333</v>
      </c>
      <c r="E28" s="285">
        <v>41363</v>
      </c>
      <c r="F28" s="286" t="s">
        <v>207</v>
      </c>
      <c r="G28" s="287"/>
      <c r="H28" s="147"/>
      <c r="I28" s="145"/>
      <c r="J28" s="147"/>
      <c r="K28" s="145"/>
      <c r="L28" s="147"/>
      <c r="M28" s="145"/>
      <c r="N28" s="147"/>
      <c r="O28" s="145"/>
      <c r="P28" s="147"/>
      <c r="Q28" s="145"/>
      <c r="R28" s="147"/>
    </row>
    <row r="29" spans="1:18" customHeight="1" ht="27.95">
      <c r="B29" s="283"/>
      <c r="C29" s="283"/>
      <c r="D29" s="284"/>
      <c r="E29" s="285"/>
      <c r="F29" s="286"/>
      <c r="G29" s="287"/>
      <c r="H29" s="147"/>
      <c r="I29" s="145"/>
      <c r="J29" s="147"/>
      <c r="K29" s="145"/>
      <c r="L29" s="147"/>
      <c r="M29" s="145"/>
      <c r="N29" s="147"/>
      <c r="O29" s="145"/>
      <c r="P29" s="147"/>
      <c r="Q29" s="145"/>
      <c r="R29" s="147"/>
    </row>
    <row r="30" spans="1:18" customHeight="1" ht="27.95">
      <c r="B30" s="283"/>
      <c r="C30" s="283"/>
      <c r="D30" s="284"/>
      <c r="E30" s="285"/>
      <c r="F30" s="286"/>
      <c r="G30" s="287"/>
      <c r="H30" s="147"/>
      <c r="I30" s="145"/>
      <c r="J30" s="147"/>
      <c r="K30" s="145"/>
      <c r="L30" s="147"/>
      <c r="M30" s="145"/>
      <c r="N30" s="147"/>
      <c r="O30" s="145"/>
      <c r="P30" s="147"/>
      <c r="Q30" s="145"/>
      <c r="R30" s="147"/>
    </row>
    <row r="31" spans="1:18" customHeight="1" ht="27.95">
      <c r="B31" s="283"/>
      <c r="C31" s="283"/>
      <c r="D31" s="284"/>
      <c r="E31" s="285"/>
      <c r="F31" s="286"/>
      <c r="G31" s="287"/>
      <c r="H31" s="147"/>
      <c r="I31" s="145"/>
      <c r="J31" s="147"/>
      <c r="K31" s="145"/>
      <c r="L31" s="147"/>
      <c r="M31" s="145"/>
      <c r="N31" s="147"/>
      <c r="O31" s="145"/>
      <c r="P31" s="147"/>
      <c r="Q31" s="145"/>
      <c r="R31" s="147"/>
    </row>
    <row r="32" spans="1:18" customHeight="1" ht="27.95">
      <c r="B32" s="283"/>
      <c r="C32" s="283"/>
      <c r="D32" s="284"/>
      <c r="E32" s="285"/>
      <c r="F32" s="286"/>
      <c r="G32" s="287"/>
      <c r="H32" s="147"/>
      <c r="I32" s="145"/>
      <c r="J32" s="147"/>
      <c r="K32" s="145"/>
      <c r="L32" s="147"/>
      <c r="M32" s="145"/>
      <c r="N32" s="147"/>
      <c r="O32" s="145"/>
      <c r="P32" s="147"/>
      <c r="Q32" s="145"/>
      <c r="R32" s="147"/>
    </row>
    <row r="33" spans="1:18" customHeight="1" ht="27.95">
      <c r="B33" s="283"/>
      <c r="C33" s="283"/>
      <c r="D33" s="284"/>
      <c r="E33" s="285"/>
      <c r="F33" s="286"/>
      <c r="G33" s="289"/>
      <c r="H33" s="150"/>
      <c r="I33" s="149"/>
      <c r="J33" s="150"/>
      <c r="K33" s="149"/>
      <c r="L33" s="150"/>
      <c r="M33" s="149"/>
      <c r="N33" s="150"/>
      <c r="O33" s="149"/>
      <c r="P33" s="150"/>
      <c r="Q33" s="149"/>
      <c r="R33" s="150"/>
    </row>
    <row r="34" spans="1:18" customHeight="1" ht="15"/>
    <row r="35" spans="1:18" customHeight="1" ht="45.95">
      <c r="C35" s="158" t="s">
        <v>208</v>
      </c>
      <c r="D35" s="159"/>
    </row>
    <row r="36" spans="1:18">
      <c r="B36" s="17"/>
    </row>
    <row r="37" spans="1:18">
      <c r="B37" s="18" t="s">
        <v>209</v>
      </c>
    </row>
    <row r="38" spans="1:18" customHeight="1" ht="14.1">
      <c r="B38" s="475" t="s">
        <v>28</v>
      </c>
      <c r="C38" s="475"/>
      <c r="D38" s="475"/>
      <c r="E38" s="475"/>
    </row>
    <row r="39" spans="1:18">
      <c r="B39" s="17"/>
    </row>
    <row r="40" spans="1:18">
      <c r="B40" s="17"/>
      <c r="C40" s="460" t="s">
        <v>210</v>
      </c>
    </row>
    <row r="41" spans="1:18">
      <c r="C41" s="460" t="s">
        <v>211</v>
      </c>
    </row>
    <row r="42" spans="1:18">
      <c r="C42" s="460" t="s">
        <v>212</v>
      </c>
    </row>
    <row r="43" spans="1:18">
      <c r="C43" s="460" t="s">
        <v>213</v>
      </c>
    </row>
    <row r="44" spans="1:18">
      <c r="C44" s="460" t="s">
        <v>214</v>
      </c>
      <c r="O44" s="4"/>
      <c r="P44" s="5"/>
      <c r="Q44" s="4"/>
      <c r="R44" s="4"/>
    </row>
    <row r="45" spans="1:18" customHeight="1" ht="15">
      <c r="C45" s="460" t="s">
        <v>215</v>
      </c>
      <c r="P45" s="5"/>
    </row>
    <row r="46" spans="1:18" customHeight="1" ht="15">
      <c r="Q46" s="32" t="str">
        <f>IF(P46&gt;0,"DATA ENTERED","")</f>
        <v/>
      </c>
    </row>
    <row r="50" spans="1:18">
      <c r="R50" s="6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8:E38"/>
    <mergeCell ref="B16:H16"/>
    <mergeCell ref="O18:P18"/>
    <mergeCell ref="Q18:R18"/>
    <mergeCell ref="G18:H18"/>
    <mergeCell ref="I18:J18"/>
    <mergeCell ref="K18:L18"/>
    <mergeCell ref="M18:N18"/>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
    <dataValidation type="whole" allowBlank="1" showDropDown="0"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8" location="Legend!A1"/>
  </hyperlinks>
  <printOptions gridLines="false" gridLinesSet="true"/>
  <pageMargins left="0.75" right="0.75" top="1" bottom="1" header="0.5" footer="0.5"/>
  <pageSetup paperSize="9" orientation="landscape" scale="56"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5"/>
  <sheetViews>
    <sheetView tabSelected="0" workbookViewId="0" showGridLines="false" showRowColHeaders="1">
      <selection activeCell="D27" sqref="D27"/>
    </sheetView>
  </sheetViews>
  <sheetFormatPr defaultRowHeight="14.4" defaultColWidth="11.42578125" outlineLevelRow="0" outlineLevelCol="0"/>
  <cols>
    <col min="1" max="1" width="14" customWidth="true" style="4"/>
    <col min="2" max="2" width="61.28515625" customWidth="true" style="0"/>
    <col min="3" max="3" width="27.140625" customWidth="true" style="0"/>
    <col min="4" max="4" width="12.28515625" customWidth="true" style="5"/>
    <col min="5" max="5" width="43.42578125" customWidth="true" style="0"/>
    <col min="6" max="6" width="6.7109375" customWidth="true" style="65"/>
    <col min="7" max="7" width="16.7109375" hidden="true" customWidth="true" style="0"/>
    <col min="8" max="8" width="10.85546875" hidden="true" customWidth="true" style="0"/>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customHeight="1" ht="15" s="4" customFormat="1">
      <c r="A8" s="61" t="s">
        <v>7</v>
      </c>
      <c r="B8" s="39" t="str">
        <f>COMMUNICATIONLIGHT</f>
        <v>RED</v>
      </c>
      <c r="D8" s="5"/>
      <c r="E8" s="16"/>
      <c r="F8" s="102"/>
    </row>
    <row r="9" spans="1:15" customHeight="1" ht="15" s="4" customFormat="1">
      <c r="A9" s="61" t="s">
        <v>8</v>
      </c>
      <c r="B9" s="41" t="str">
        <f>FINANCELIGHT</f>
        <v>GREEN</v>
      </c>
      <c r="D9" s="5"/>
      <c r="E9" s="16"/>
      <c r="F9" s="102"/>
    </row>
    <row r="10" spans="1:15" s="5" customFormat="1">
      <c r="A10" s="72"/>
      <c r="B10" s="132"/>
      <c r="O10" s="10"/>
    </row>
    <row r="11" spans="1:15" customHeight="1" ht="15.95" s="5" customFormat="1">
      <c r="A11" s="72"/>
      <c r="B11" s="130" t="str">
        <f>ProjNo</f>
        <v>RT029</v>
      </c>
      <c r="C11" s="131" t="str">
        <f>ProjName</f>
        <v>Cloud Based Bioinformatics Tools</v>
      </c>
      <c r="D11" s="126"/>
      <c r="O11" s="10"/>
    </row>
    <row r="12" spans="1:15" customHeight="1" ht="15.95" s="5" customFormat="1">
      <c r="A12" s="72"/>
      <c r="B12" s="128" t="s">
        <v>42</v>
      </c>
      <c r="C12" s="133">
        <f>ReportFrom</f>
        <v>41365</v>
      </c>
      <c r="D12" s="133"/>
      <c r="E12" s="125"/>
      <c r="O12" s="10"/>
    </row>
    <row r="13" spans="1:15" customHeight="1" ht="15.95" s="5" customFormat="1">
      <c r="A13" s="72"/>
      <c r="B13" s="129" t="s">
        <v>43</v>
      </c>
      <c r="C13" s="134">
        <f>LastDateReport</f>
        <v>41455</v>
      </c>
      <c r="D13" s="133"/>
      <c r="E13" s="125"/>
      <c r="O13" s="10"/>
    </row>
    <row r="14" spans="1:15" customHeight="1" ht="6" s="5" customFormat="1">
      <c r="A14" s="72"/>
      <c r="B14" s="126"/>
      <c r="C14" s="127"/>
      <c r="D14" s="127"/>
      <c r="E14" s="125"/>
      <c r="O14" s="10"/>
    </row>
    <row r="15" spans="1:15" customHeight="1" ht="18.95">
      <c r="A15" s="65"/>
      <c r="B15" s="12" t="s">
        <v>216</v>
      </c>
      <c r="C15" s="12"/>
      <c r="D15" s="12"/>
      <c r="E15" s="12" t="str">
        <f>COMMUNICATIONLIGHT</f>
        <v>RED</v>
      </c>
      <c r="F15" s="94"/>
    </row>
    <row r="16" spans="1:15" customHeight="1" ht="20.1" s="5" customFormat="1">
      <c r="A16" s="65"/>
      <c r="B16" s="12"/>
      <c r="C16" s="12"/>
      <c r="D16" s="12"/>
      <c r="E16" s="12"/>
      <c r="F16" s="94"/>
    </row>
    <row r="17" spans="1:15" customHeight="1" ht="15">
      <c r="A17" s="65"/>
      <c r="B17" s="53" t="s">
        <v>217</v>
      </c>
      <c r="C17" s="54" t="s">
        <v>218</v>
      </c>
      <c r="D17" s="218" t="s">
        <v>219</v>
      </c>
      <c r="E17" s="55" t="s">
        <v>220</v>
      </c>
      <c r="F17" s="103"/>
      <c r="G17" s="56" t="s">
        <v>221</v>
      </c>
    </row>
    <row r="18" spans="1:15" customHeight="1" ht="27.95">
      <c r="A18" s="109" t="s">
        <v>48</v>
      </c>
      <c r="B18" s="290" t="s">
        <v>222</v>
      </c>
      <c r="C18" s="296" t="s">
        <v>223</v>
      </c>
      <c r="D18" s="275" t="s">
        <v>224</v>
      </c>
      <c r="E18" s="298"/>
      <c r="F18" s="101"/>
      <c r="G18" s="57" t="str">
        <f>IF(B18&gt;0,"THIS PERIOD 1","")</f>
        <v/>
      </c>
    </row>
    <row r="19" spans="1:15" customHeight="1" ht="27.95">
      <c r="A19" s="65"/>
      <c r="B19" s="290" t="s">
        <v>225</v>
      </c>
      <c r="C19" s="296" t="s">
        <v>223</v>
      </c>
      <c r="D19" s="275" t="s">
        <v>224</v>
      </c>
      <c r="E19" s="298"/>
      <c r="F19" s="101"/>
      <c r="G19" s="57" t="str">
        <f>IF(B19&gt;0,"THIS PERIOD 1","")</f>
        <v/>
      </c>
    </row>
    <row r="20" spans="1:15" customHeight="1" ht="27.95" s="5" customFormat="1">
      <c r="A20" s="65"/>
      <c r="B20" s="290"/>
      <c r="C20" s="296"/>
      <c r="D20" s="275" t="s">
        <v>226</v>
      </c>
      <c r="E20" s="298"/>
      <c r="F20" s="101"/>
      <c r="G20" s="57" t="str">
        <f>IF(B20&gt;0,"THIS PERIOD 1","")</f>
        <v/>
      </c>
    </row>
    <row r="21" spans="1:15" customHeight="1" ht="27.95" s="5" customFormat="1">
      <c r="B21" s="290"/>
      <c r="C21" s="296"/>
      <c r="D21" s="275" t="s">
        <v>226</v>
      </c>
      <c r="E21" s="298"/>
      <c r="F21" s="101"/>
      <c r="G21" s="57" t="str">
        <f>IF(B21&gt;0,"THIS PERIOD 1","")</f>
        <v/>
      </c>
    </row>
    <row r="22" spans="1:15" customHeight="1" ht="27.95" s="5" customFormat="1">
      <c r="B22" s="290"/>
      <c r="C22" s="296"/>
      <c r="D22" s="275" t="s">
        <v>226</v>
      </c>
      <c r="E22" s="298"/>
      <c r="F22" s="101"/>
      <c r="G22" s="57" t="str">
        <f>IF(B22&gt;0,"THIS PERIOD 1","")</f>
        <v/>
      </c>
    </row>
    <row r="23" spans="1:15" customHeight="1" ht="27.95" s="5" customFormat="1">
      <c r="B23" s="290"/>
      <c r="C23" s="296"/>
      <c r="D23" s="275" t="s">
        <v>226</v>
      </c>
      <c r="E23" s="298"/>
      <c r="F23" s="101"/>
      <c r="G23" s="57" t="str">
        <f>IF(B23&gt;0,"THIS PERIOD 1","")</f>
        <v/>
      </c>
    </row>
    <row r="24" spans="1:15" customHeight="1" ht="27.95">
      <c r="B24" s="290"/>
      <c r="C24" s="296"/>
      <c r="D24" s="275" t="s">
        <v>226</v>
      </c>
      <c r="E24" s="298"/>
      <c r="F24" s="101"/>
      <c r="G24" s="57" t="str">
        <f>IF(B24&gt;0,"THIS PERIOD 1","")</f>
        <v/>
      </c>
    </row>
    <row r="25" spans="1:15" customHeight="1" ht="27.95">
      <c r="B25" s="290"/>
      <c r="C25" s="296"/>
      <c r="D25" s="275" t="s">
        <v>226</v>
      </c>
      <c r="E25" s="298"/>
      <c r="F25" s="101"/>
      <c r="G25" s="57" t="str">
        <f>IF(B25&gt;0,"THIS PERIOD 1","")</f>
        <v/>
      </c>
    </row>
    <row r="26" spans="1:15" customHeight="1" ht="27.95">
      <c r="B26" s="291"/>
      <c r="C26" s="297"/>
      <c r="D26" s="275" t="s">
        <v>226</v>
      </c>
      <c r="E26" s="299"/>
      <c r="F26" s="70"/>
      <c r="G26" s="57" t="str">
        <f>IF(B26&gt;0,"THIS PERIOD 1","")</f>
        <v/>
      </c>
    </row>
    <row r="27" spans="1:15" customHeight="1" ht="27.95" s="4" customFormat="1">
      <c r="B27" s="291"/>
      <c r="C27" s="297"/>
      <c r="D27" s="275" t="s">
        <v>226</v>
      </c>
      <c r="E27" s="299"/>
      <c r="F27" s="70"/>
      <c r="G27" s="57" t="str">
        <f>IF(B27&gt;0,"THIS PERIOD 1","")</f>
        <v/>
      </c>
    </row>
    <row r="28" spans="1:15" customHeight="1" ht="27">
      <c r="B28" s="121" t="s">
        <v>227</v>
      </c>
      <c r="C28" s="25" t="s">
        <v>218</v>
      </c>
      <c r="D28" s="219"/>
      <c r="E28" s="122" t="s">
        <v>220</v>
      </c>
      <c r="F28" s="103"/>
      <c r="G28" s="58"/>
    </row>
    <row r="29" spans="1:15" customHeight="1" ht="27.95">
      <c r="B29" s="292"/>
      <c r="C29" s="293"/>
      <c r="D29" s="220"/>
      <c r="E29" s="300"/>
      <c r="F29" s="101"/>
      <c r="G29" s="57" t="str">
        <f>IF(B29&gt;0,"PLANNED 1","")</f>
        <v/>
      </c>
    </row>
    <row r="30" spans="1:15" customHeight="1" ht="27.95" s="5" customFormat="1">
      <c r="B30" s="292"/>
      <c r="C30" s="293"/>
      <c r="D30" s="221"/>
      <c r="E30" s="300"/>
      <c r="F30" s="101"/>
      <c r="G30" s="57" t="str">
        <f>IF(B30&gt;0,"PLANNED 1","")</f>
        <v/>
      </c>
    </row>
    <row r="31" spans="1:15" customHeight="1" ht="27.95" s="5" customFormat="1">
      <c r="B31" s="292"/>
      <c r="C31" s="293"/>
      <c r="D31" s="221"/>
      <c r="E31" s="300"/>
      <c r="F31" s="101"/>
      <c r="G31" s="57" t="str">
        <f>IF(B31&gt;0,"PLANNED 1","")</f>
        <v/>
      </c>
    </row>
    <row r="32" spans="1:15" customHeight="1" ht="27.95" s="5" customFormat="1">
      <c r="B32" s="292"/>
      <c r="C32" s="293"/>
      <c r="D32" s="221"/>
      <c r="E32" s="300"/>
      <c r="F32" s="101"/>
      <c r="G32" s="57" t="str">
        <f>IF(B32&gt;0,"PLANNED 1","")</f>
        <v/>
      </c>
    </row>
    <row r="33" spans="1:15" customHeight="1" ht="27.95" s="5" customFormat="1">
      <c r="B33" s="292"/>
      <c r="C33" s="293"/>
      <c r="D33" s="221"/>
      <c r="E33" s="300"/>
      <c r="F33" s="101"/>
      <c r="G33" s="57" t="str">
        <f>IF(B33&gt;0,"PLANNED 1","")</f>
        <v/>
      </c>
    </row>
    <row r="34" spans="1:15" customHeight="1" ht="27.95" s="5" customFormat="1">
      <c r="B34" s="292"/>
      <c r="C34" s="293"/>
      <c r="D34" s="221"/>
      <c r="E34" s="300"/>
      <c r="F34" s="101"/>
      <c r="G34" s="57" t="str">
        <f>IF(B34&gt;0,"PLANNED 1","")</f>
        <v/>
      </c>
    </row>
    <row r="35" spans="1:15" customHeight="1" ht="27.95" s="5" customFormat="1">
      <c r="B35" s="292"/>
      <c r="C35" s="293"/>
      <c r="D35" s="221"/>
      <c r="E35" s="300"/>
      <c r="F35" s="101"/>
      <c r="G35" s="57" t="str">
        <f>IF(B35&gt;0,"PLANNED 1","")</f>
        <v/>
      </c>
    </row>
    <row r="36" spans="1:15" customHeight="1" ht="27.95" s="5" customFormat="1">
      <c r="B36" s="292"/>
      <c r="C36" s="293"/>
      <c r="D36" s="221"/>
      <c r="E36" s="300"/>
      <c r="F36" s="101"/>
      <c r="G36" s="57" t="str">
        <f>IF(B36&gt;0,"PLANNED 1","")</f>
        <v/>
      </c>
    </row>
    <row r="37" spans="1:15" customHeight="1" ht="27.95">
      <c r="B37" s="292"/>
      <c r="C37" s="293"/>
      <c r="D37" s="221"/>
      <c r="E37" s="300"/>
      <c r="F37" s="101"/>
      <c r="G37" s="57" t="str">
        <f>IF(B37&gt;0,"PLANNED 1","")</f>
        <v/>
      </c>
    </row>
    <row r="38" spans="1:15" customHeight="1" ht="27.95">
      <c r="B38" s="294"/>
      <c r="C38" s="295"/>
      <c r="D38" s="222"/>
      <c r="E38" s="301"/>
      <c r="F38" s="101"/>
      <c r="G38" s="57" t="str">
        <f>IF(B38&gt;0,"PLANNED 1","")</f>
        <v/>
      </c>
    </row>
    <row r="39" spans="1:15">
      <c r="C39"/>
      <c r="D39" s="5"/>
    </row>
    <row r="40" spans="1:15">
      <c r="C40"/>
      <c r="D40" s="5"/>
    </row>
    <row r="41" spans="1:15" customHeight="1" ht="14.1">
      <c r="B41" s="475" t="s">
        <v>28</v>
      </c>
      <c r="C41" s="475"/>
      <c r="D41" s="475"/>
      <c r="E41" s="475"/>
      <c r="G41">
        <f>COUNTIF(G18:G27,"THIS PERIOD 1")</f>
        <v>0</v>
      </c>
    </row>
    <row r="42" spans="1:15" customHeight="1" ht="15">
      <c r="G42">
        <f>COUNTIF(G29:G38,"PLANNED 1")</f>
        <v>0</v>
      </c>
    </row>
    <row r="43" spans="1:15" customHeight="1" ht="15">
      <c r="H43" s="32" t="str">
        <f>IF(G41&lt;1,"RED",IF(G42&lt;1,"AMBER","GREEN"))</f>
        <v>RED</v>
      </c>
    </row>
    <row r="51" spans="1:15">
      <c r="B51" s="17"/>
    </row>
    <row r="52" spans="1:15">
      <c r="B52" s="18"/>
    </row>
    <row r="53" spans="1:15">
      <c r="B53" s="17"/>
    </row>
    <row r="54" spans="1:15">
      <c r="B54" s="17"/>
    </row>
    <row r="55" spans="1:15">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1:E4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D18">
    <cfRule type="cellIs" dxfId="52" priority="31" operator="notEqual">
      <formula>"Yes"</formula>
    </cfRule>
  </conditionalFormatting>
  <conditionalFormatting sqref="D19">
    <cfRule type="cellIs" dxfId="52" priority="32" operator="notEqual">
      <formula>"Yes"</formula>
    </cfRule>
  </conditionalFormatting>
  <conditionalFormatting sqref="D20">
    <cfRule type="cellIs" dxfId="52" priority="33" operator="notEqual">
      <formula>"Yes"</formula>
    </cfRule>
  </conditionalFormatting>
  <conditionalFormatting sqref="D21">
    <cfRule type="cellIs" dxfId="52" priority="34" operator="notEqual">
      <formula>"Yes"</formula>
    </cfRule>
  </conditionalFormatting>
  <conditionalFormatting sqref="D22">
    <cfRule type="cellIs" dxfId="52" priority="35" operator="notEqual">
      <formula>"Yes"</formula>
    </cfRule>
  </conditionalFormatting>
  <conditionalFormatting sqref="D23">
    <cfRule type="cellIs" dxfId="52" priority="36" operator="notEqual">
      <formula>"Yes"</formula>
    </cfRule>
  </conditionalFormatting>
  <conditionalFormatting sqref="D24">
    <cfRule type="cellIs" dxfId="52" priority="37" operator="notEqual">
      <formula>"Yes"</formula>
    </cfRule>
  </conditionalFormatting>
  <conditionalFormatting sqref="D25">
    <cfRule type="cellIs" dxfId="52" priority="38" operator="notEqual">
      <formula>"Yes"</formula>
    </cfRule>
  </conditionalFormatting>
  <conditionalFormatting sqref="D26">
    <cfRule type="cellIs" dxfId="52" priority="39" operator="notEqual">
      <formula>"Yes"</formula>
    </cfRule>
  </conditionalFormatting>
  <conditionalFormatting sqref="D27">
    <cfRule type="cellIs" dxfId="52" priority="40" operator="notEqual">
      <formula>"Yes"</formula>
    </cfRule>
  </conditionalFormatting>
  <dataValidations count="44">
    <dataValidation type="list" allowBlank="1" showDropDown="0" showInputMessage="1" showErrorMessage="1" sqref="C29">
      <formula1>CommsType</formula1>
    </dataValidation>
    <dataValidation type="list" allowBlank="1" showDropDown="0" showInputMessage="1" showErrorMessage="1" sqref="C30">
      <formula1>CommsType</formula1>
    </dataValidation>
    <dataValidation type="list" allowBlank="1" showDropDown="0" showInputMessage="1" showErrorMessage="1" sqref="C31">
      <formula1>CommsType</formula1>
    </dataValidation>
    <dataValidation type="list" allowBlank="1" showDropDown="0" showInputMessage="1" showErrorMessage="1" sqref="C32">
      <formula1>CommsType</formula1>
    </dataValidation>
    <dataValidation type="list" allowBlank="1" showDropDown="0" showInputMessage="1" showErrorMessage="1" sqref="C33">
      <formula1>CommsType</formula1>
    </dataValidation>
    <dataValidation type="list" allowBlank="1" showDropDown="0" showInputMessage="1" showErrorMessage="1" sqref="C34">
      <formula1>CommsType</formula1>
    </dataValidation>
    <dataValidation type="list" allowBlank="1" showDropDown="0" showInputMessage="1" showErrorMessage="1" sqref="C35">
      <formula1>CommsType</formula1>
    </dataValidation>
    <dataValidation type="list" allowBlank="1" showDropDown="0" showInputMessage="1" showErrorMessage="1" sqref="C36">
      <formula1>CommsType</formula1>
    </dataValidation>
    <dataValidation type="list" allowBlank="1" showDropDown="0" showInputMessage="1" showErrorMessage="1" sqref="C37">
      <formula1>CommsType</formula1>
    </dataValidation>
    <dataValidation type="list" allowBlank="1" showDropDown="0" showInputMessage="1" showErrorMessage="1" sqref="C38">
      <formula1>CommsType</formula1>
    </dataValidation>
    <dataValidation type="list" allowBlank="1" showDropDown="0" showInputMessage="1" showErrorMessage="1" sqref="C39">
      <formula1>CommsType</formula1>
    </dataValidation>
    <dataValidation type="list" allowBlank="1" showDropDown="0" showInputMessage="1" showErrorMessage="1" sqref="C40">
      <formula1>CommsType</formula1>
    </dataValidation>
    <dataValidation type="list" allowBlank="1" showDropDown="0" showInputMessage="1" showErrorMessage="1" sqref="D29">
      <formula1>CommsType</formula1>
    </dataValidation>
    <dataValidation type="list" allowBlank="1" showDropDown="0" showInputMessage="1" showErrorMessage="1" sqref="D30">
      <formula1>CommsType</formula1>
    </dataValidation>
    <dataValidation type="list" allowBlank="1" showDropDown="0" showInputMessage="1" showErrorMessage="1" sqref="D31">
      <formula1>CommsType</formula1>
    </dataValidation>
    <dataValidation type="list" allowBlank="1" showDropDown="0" showInputMessage="1" showErrorMessage="1" sqref="D32">
      <formula1>CommsType</formula1>
    </dataValidation>
    <dataValidation type="list" allowBlank="1" showDropDown="0" showInputMessage="1" showErrorMessage="1" sqref="D33">
      <formula1>CommsType</formula1>
    </dataValidation>
    <dataValidation type="list" allowBlank="1" showDropDown="0" showInputMessage="1" showErrorMessage="1" sqref="D34">
      <formula1>CommsType</formula1>
    </dataValidation>
    <dataValidation type="list" allowBlank="1" showDropDown="0" showInputMessage="1" showErrorMessage="1" sqref="D35">
      <formula1>CommsType</formula1>
    </dataValidation>
    <dataValidation type="list" allowBlank="1" showDropDown="0" showInputMessage="1" showErrorMessage="1" sqref="D36">
      <formula1>CommsType</formula1>
    </dataValidation>
    <dataValidation type="list" allowBlank="1" showDropDown="0" showInputMessage="1" showErrorMessage="1" sqref="D37">
      <formula1>CommsType</formula1>
    </dataValidation>
    <dataValidation type="list" allowBlank="1" showDropDown="0" showInputMessage="1" showErrorMessage="1" sqref="D38">
      <formula1>CommsType</formula1>
    </dataValidation>
    <dataValidation type="list" allowBlank="1" showDropDown="0" showInputMessage="1" showErrorMessage="1" sqref="D39">
      <formula1>CommsType</formula1>
    </dataValidation>
    <dataValidation type="list" allowBlank="1" showDropDown="0" showInputMessage="1" showErrorMessage="1" sqref="D40">
      <formula1>CommsType</formula1>
    </dataValidation>
    <dataValidation type="list" allowBlank="1" showDropDown="0" showInputMessage="1" showErrorMessage="1" sqref="C18">
      <formula1>CommsType</formula1>
    </dataValidation>
    <dataValidation type="list" allowBlank="1" showDropDown="0" showInputMessage="1" showErrorMessage="1" sqref="C19">
      <formula1>CommsType</formula1>
    </dataValidation>
    <dataValidation type="list" allowBlank="1" showDropDown="0" showInputMessage="1" showErrorMessage="1" sqref="C20">
      <formula1>CommsType</formula1>
    </dataValidation>
    <dataValidation type="list" allowBlank="1" showDropDown="0" showInputMessage="1" showErrorMessage="1" sqref="C21">
      <formula1>CommsType</formula1>
    </dataValidation>
    <dataValidation type="list" allowBlank="1" showDropDown="0" showInputMessage="1" showErrorMessage="1" sqref="C22">
      <formula1>CommsType</formula1>
    </dataValidation>
    <dataValidation type="list" allowBlank="1" showDropDown="0" showInputMessage="1" showErrorMessage="1" sqref="C23">
      <formula1>CommsType</formula1>
    </dataValidation>
    <dataValidation type="list" allowBlank="1" showDropDown="0" showInputMessage="1" showErrorMessage="1" sqref="C24">
      <formula1>CommsType</formula1>
    </dataValidation>
    <dataValidation type="list" allowBlank="1" showDropDown="0" showInputMessage="1" showErrorMessage="1" sqref="C25">
      <formula1>CommsType</formula1>
    </dataValidation>
    <dataValidation type="list" allowBlank="1" showDropDown="0" showInputMessage="1" showErrorMessage="1" sqref="C26">
      <formula1>CommsType</formula1>
    </dataValidation>
    <dataValidation type="list" allowBlank="1" showDropDown="0" showInputMessage="1" showErrorMessage="1" sqref="C27">
      <formula1>CommsType</formula1>
    </dataValidation>
    <dataValidation type="list" allowBlank="0" showDropDown="0" showInputMessage="1" showErrorMessage="1" sqref="D18">
      <formula1>YesNo</formula1>
    </dataValidation>
    <dataValidation type="list" allowBlank="0" showDropDown="0" showInputMessage="1" showErrorMessage="1" sqref="D19">
      <formula1>YesNo</formula1>
    </dataValidation>
    <dataValidation type="list" allowBlank="0" showDropDown="0" showInputMessage="1" showErrorMessage="1" sqref="D20">
      <formula1>YesNo</formula1>
    </dataValidation>
    <dataValidation type="list" allowBlank="0" showDropDown="0" showInputMessage="1" showErrorMessage="1" sqref="D21">
      <formula1>YesNo</formula1>
    </dataValidation>
    <dataValidation type="list" allowBlank="0" showDropDown="0" showInputMessage="1" showErrorMessage="1" sqref="D22">
      <formula1>YesNo</formula1>
    </dataValidation>
    <dataValidation type="list" allowBlank="0" showDropDown="0" showInputMessage="1" showErrorMessage="1" sqref="D23">
      <formula1>YesNo</formula1>
    </dataValidation>
    <dataValidation type="list" allowBlank="0" showDropDown="0" showInputMessage="1" showErrorMessage="1" sqref="D24">
      <formula1>YesNo</formula1>
    </dataValidation>
    <dataValidation type="list" allowBlank="0" showDropDown="0" showInputMessage="1" showErrorMessage="1" sqref="D25">
      <formula1>YesNo</formula1>
    </dataValidation>
    <dataValidation type="list" allowBlank="0" showDropDown="0" showInputMessage="1" showErrorMessage="1" sqref="D26">
      <formula1>YesNo</formula1>
    </dataValidation>
    <dataValidation type="list" allowBlank="0" showDropDown="0" showInputMessage="1" showErrorMessage="1" sqref="D27">
      <formula1>YesNo</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1" location="Legend!A1"/>
  </hyperlinks>
  <printOptions gridLines="false" gridLinesSet="true"/>
  <pageMargins left="0.75" right="0.75" top="1" bottom="1" header="0.5" footer="0.5"/>
  <pageSetup paperSize="9" orientation="landscape" scale="66"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AE38"/>
  <sheetViews>
    <sheetView tabSelected="0" workbookViewId="0" showGridLines="false" showRowColHeaders="1">
      <selection activeCell="H15" sqref="H15"/>
    </sheetView>
  </sheetViews>
  <sheetFormatPr defaultRowHeight="14.4" defaultColWidth="11.42578125" outlineLevelRow="0" outlineLevelCol="0"/>
  <cols>
    <col min="1" max="1" width="14" customWidth="true" style="4"/>
    <col min="2" max="2" width="28.140625" customWidth="true" style="0"/>
    <col min="3" max="3" width="18.7109375" customWidth="true" style="0"/>
    <col min="4" max="4" width="15.28515625" customWidth="true" style="0"/>
    <col min="5" max="5" width="15.140625" customWidth="true" style="0"/>
    <col min="6" max="6" width="15.140625" customWidth="true" style="5"/>
    <col min="7" max="7" width="17.140625" customWidth="true" style="0"/>
    <col min="8" max="8" width="15" customWidth="true" style="0"/>
    <col min="9" max="9" width="15" customWidth="true" style="5"/>
    <col min="11" max="11" width="10.85546875" customWidth="true" style="5"/>
    <col min="12" max="12" width="10.85546875" hidden="true" customWidth="true" style="0"/>
    <col min="13" max="13" width="10.85546875" hidden="true" customWidth="true" style="0"/>
    <col min="14" max="14" width="10.85546875" hidden="true" customWidth="true" style="0"/>
    <col min="15" max="15" width="10.85546875" hidden="true" customWidth="true" style="0"/>
    <col min="16" max="16" width="10.85546875" hidden="true" customWidth="true" style="0"/>
    <col min="17" max="17" width="10.85546875" hidden="true" customWidth="true" style="0"/>
    <col min="18" max="18" width="10.85546875" hidden="true" customWidth="true" style="0"/>
    <col min="19" max="19" width="10.85546875" customWidth="true" style="0"/>
    <col min="20" max="20" width="16.28515625" customWidth="true" style="0"/>
    <col min="21" max="21" width="16.28515625" customWidth="true" style="0"/>
    <col min="22" max="22" width="16.28515625" customWidth="true" style="0"/>
    <col min="23" max="23" width="16.28515625" customWidth="true" style="0"/>
    <col min="24" max="24" width="16.28515625" customWidth="true" style="0"/>
    <col min="25" max="25" width="16.28515625" customWidth="true" style="0"/>
    <col min="27" max="27" width="0" hidden="true" customWidth="true" style="0"/>
    <col min="28" max="28" width="0" hidden="true" customWidth="true" style="0"/>
    <col min="29" max="29" width="0" hidden="true" customWidth="true" style="0"/>
    <col min="30" max="30" width="0" hidden="true" customWidth="true" style="0"/>
    <col min="31" max="31" width="0" hidden="true" customWidth="true" style="0"/>
  </cols>
  <sheetData>
    <row r="1" spans="1:31" s="4" customFormat="1">
      <c r="A1" s="60" t="s">
        <v>0</v>
      </c>
      <c r="B1" s="38" t="str">
        <f>OVERALLLIGHT</f>
        <v>AMBER</v>
      </c>
      <c r="F1" s="5"/>
      <c r="I1" s="5"/>
      <c r="K1" s="5"/>
    </row>
    <row r="2" spans="1:31" s="4" customFormat="1">
      <c r="A2" s="61" t="s">
        <v>1</v>
      </c>
      <c r="B2" s="39" t="str">
        <f>MILESTONELIGHT</f>
        <v>RED</v>
      </c>
      <c r="F2" s="5"/>
      <c r="I2" s="5"/>
      <c r="K2" s="5"/>
    </row>
    <row r="3" spans="1:31" s="4" customFormat="1">
      <c r="A3" s="61" t="s">
        <v>2</v>
      </c>
      <c r="B3" s="39" t="str">
        <f>ISSUELIGHT</f>
        <v>GREEN</v>
      </c>
      <c r="F3" s="5"/>
      <c r="I3" s="5"/>
      <c r="K3" s="5"/>
    </row>
    <row r="4" spans="1:31" s="4" customFormat="1">
      <c r="A4" s="61" t="s">
        <v>3</v>
      </c>
      <c r="B4" s="39" t="str">
        <f>RISKLIGHT</f>
        <v>GREEN</v>
      </c>
      <c r="F4" s="5"/>
      <c r="I4" s="5"/>
      <c r="K4" s="5"/>
    </row>
    <row r="5" spans="1:31" s="4" customFormat="1">
      <c r="A5" s="61" t="s">
        <v>4</v>
      </c>
      <c r="B5" s="39" t="str">
        <f>CHANGELIGHT</f>
        <v>GREEN</v>
      </c>
      <c r="F5" s="5"/>
      <c r="I5" s="5"/>
      <c r="K5" s="5"/>
    </row>
    <row r="6" spans="1:31" s="4" customFormat="1">
      <c r="A6" s="61" t="s">
        <v>5</v>
      </c>
      <c r="B6" s="40" t="str">
        <f>DEPENDENCYLIGHT</f>
        <v/>
      </c>
      <c r="F6" s="5"/>
      <c r="I6" s="5"/>
      <c r="K6" s="5"/>
    </row>
    <row r="7" spans="1:31" s="4" customFormat="1">
      <c r="A7" s="61" t="s">
        <v>6</v>
      </c>
      <c r="B7" s="40" t="str">
        <f>MEASURELIGHT</f>
        <v/>
      </c>
      <c r="F7" s="5"/>
      <c r="I7" s="5"/>
      <c r="K7" s="5"/>
    </row>
    <row r="8" spans="1:31" customHeight="1" ht="15" s="4" customFormat="1">
      <c r="A8" s="61" t="s">
        <v>7</v>
      </c>
      <c r="B8" s="39" t="str">
        <f>COMMUNICATIONLIGHT</f>
        <v>RED</v>
      </c>
      <c r="D8" s="16"/>
      <c r="F8" s="5"/>
      <c r="I8" s="5"/>
      <c r="K8" s="5"/>
    </row>
    <row r="9" spans="1:31" customHeight="1" ht="15" s="4" customFormat="1">
      <c r="A9" s="61" t="s">
        <v>8</v>
      </c>
      <c r="B9" s="41" t="str">
        <f>FINANCELIGHT</f>
        <v>GREEN</v>
      </c>
      <c r="D9" s="16"/>
      <c r="F9" s="5"/>
      <c r="I9" s="5"/>
      <c r="K9" s="5"/>
    </row>
    <row r="10" spans="1:31" s="5" customFormat="1">
      <c r="A10" s="61"/>
      <c r="B10" s="132"/>
      <c r="P10" s="10"/>
    </row>
    <row r="11" spans="1:31" customHeight="1" ht="15.95" s="5" customFormat="1">
      <c r="A11" s="61"/>
      <c r="B11" s="130" t="str">
        <f>ProjNo</f>
        <v>RT029</v>
      </c>
      <c r="C11" s="131" t="str">
        <f>ProjName</f>
        <v>Cloud Based Bioinformatics Tools</v>
      </c>
      <c r="P11" s="10"/>
    </row>
    <row r="12" spans="1:31" customHeight="1" ht="15.95" s="5" customFormat="1">
      <c r="A12" s="61"/>
      <c r="B12" s="128" t="s">
        <v>42</v>
      </c>
      <c r="C12" s="133">
        <f>ReportFrom</f>
        <v>41365</v>
      </c>
      <c r="D12" s="125"/>
      <c r="P12" s="10"/>
    </row>
    <row r="13" spans="1:31" customHeight="1" ht="15.95" s="5" customFormat="1">
      <c r="A13" s="61"/>
      <c r="B13" s="129" t="s">
        <v>43</v>
      </c>
      <c r="C13" s="134">
        <f>LastDateReport</f>
        <v>41455</v>
      </c>
      <c r="D13" s="125"/>
      <c r="P13" s="10"/>
    </row>
    <row r="14" spans="1:31" customHeight="1" ht="6" s="5" customFormat="1">
      <c r="A14" s="61"/>
      <c r="B14" s="126"/>
      <c r="C14" s="127"/>
      <c r="D14" s="125"/>
      <c r="P14" s="10"/>
    </row>
    <row r="15" spans="1:31" customHeight="1" ht="18.95">
      <c r="B15" s="12" t="s">
        <v>228</v>
      </c>
      <c r="C15" s="12"/>
      <c r="D15" s="12"/>
      <c r="G15" s="12" t="s">
        <v>45</v>
      </c>
      <c r="H15" s="12" t="str">
        <f>FINANCELIGHT</f>
        <v>GREEN</v>
      </c>
      <c r="I15" s="12"/>
      <c r="K15" s="12"/>
    </row>
    <row r="16" spans="1:31" customHeight="1" ht="18.95" s="5" customFormat="1">
      <c r="B16" s="22" t="s">
        <v>229</v>
      </c>
      <c r="C16" s="12"/>
      <c r="D16" s="12"/>
      <c r="E16" s="12"/>
      <c r="F16" s="12"/>
      <c r="G16" s="12"/>
      <c r="H16" s="12"/>
      <c r="I16" s="12"/>
      <c r="J16" s="12"/>
      <c r="K16" s="12"/>
      <c r="L16" s="489" t="s">
        <v>230</v>
      </c>
      <c r="M16" s="489"/>
      <c r="N16" s="489"/>
      <c r="O16" s="489"/>
      <c r="P16" s="489"/>
      <c r="Q16" s="489"/>
      <c r="R16" s="489"/>
    </row>
    <row r="17" spans="1:31" customHeight="1" ht="15.95">
      <c r="A17" s="65"/>
      <c r="B17" s="65"/>
      <c r="C17" s="104"/>
      <c r="D17" s="104"/>
      <c r="E17" s="104"/>
      <c r="F17" s="104"/>
      <c r="G17" s="104"/>
      <c r="H17" s="104"/>
      <c r="I17" s="104"/>
      <c r="J17" s="104"/>
      <c r="K17" s="105"/>
      <c r="L17" s="489"/>
      <c r="M17" s="489"/>
      <c r="N17" s="489"/>
      <c r="O17" s="489"/>
      <c r="P17" s="489"/>
      <c r="Q17" s="489"/>
      <c r="R17" s="489"/>
      <c r="S17" s="65"/>
      <c r="T17" s="65"/>
      <c r="U17" s="65"/>
      <c r="V17" s="65"/>
      <c r="AA17" s="489" t="s">
        <v>231</v>
      </c>
      <c r="AB17" s="489"/>
      <c r="AC17" s="489"/>
      <c r="AD17" s="489"/>
      <c r="AE17" s="489"/>
    </row>
    <row r="18" spans="1:31" customHeight="1" ht="15">
      <c r="A18" s="65"/>
      <c r="B18" s="106"/>
      <c r="C18" s="106"/>
      <c r="D18" s="65"/>
      <c r="E18" s="65"/>
      <c r="F18" s="65"/>
      <c r="G18" s="65"/>
      <c r="H18" s="65"/>
      <c r="I18" s="65"/>
      <c r="J18" s="68"/>
      <c r="K18" s="107"/>
      <c r="L18" s="83" t="s">
        <v>232</v>
      </c>
      <c r="M18" s="83" t="s">
        <v>233</v>
      </c>
      <c r="N18" s="83" t="s">
        <v>234</v>
      </c>
      <c r="O18" s="83" t="s">
        <v>235</v>
      </c>
      <c r="P18" s="83" t="s">
        <v>236</v>
      </c>
      <c r="Q18" s="83" t="s">
        <v>237</v>
      </c>
      <c r="R18" s="83" t="s">
        <v>238</v>
      </c>
      <c r="S18" s="65"/>
      <c r="T18" s="65"/>
      <c r="U18" s="65"/>
      <c r="V18" s="65"/>
      <c r="AA18" s="489"/>
      <c r="AB18" s="489"/>
      <c r="AC18" s="489"/>
      <c r="AD18" s="489"/>
      <c r="AE18" s="489"/>
    </row>
    <row r="19" spans="1:31" customHeight="1" ht="15" s="4" customFormat="1">
      <c r="A19" s="65"/>
      <c r="B19" s="106"/>
      <c r="C19" s="106"/>
      <c r="D19" s="486" t="s">
        <v>239</v>
      </c>
      <c r="E19" s="487"/>
      <c r="F19" s="488"/>
      <c r="G19" s="486" t="s">
        <v>240</v>
      </c>
      <c r="H19" s="487"/>
      <c r="I19" s="488"/>
      <c r="J19" s="68"/>
      <c r="K19" s="107"/>
      <c r="L19" s="83"/>
      <c r="M19" s="83"/>
      <c r="N19" s="83"/>
      <c r="O19" s="83"/>
      <c r="P19" s="83"/>
      <c r="Q19" s="83"/>
      <c r="R19" s="83"/>
      <c r="S19" s="65"/>
      <c r="T19" s="486" t="s">
        <v>241</v>
      </c>
      <c r="U19" s="487"/>
      <c r="V19" s="488"/>
      <c r="W19" s="486" t="s">
        <v>242</v>
      </c>
      <c r="X19" s="487"/>
      <c r="Y19" s="488"/>
      <c r="AA19" s="1" t="s">
        <v>243</v>
      </c>
      <c r="AB19" s="1" t="s">
        <v>233</v>
      </c>
      <c r="AC19" s="1" t="s">
        <v>244</v>
      </c>
      <c r="AD19" s="1" t="s">
        <v>245</v>
      </c>
      <c r="AE19" s="1" t="s">
        <v>109</v>
      </c>
    </row>
    <row r="20" spans="1:31" customHeight="1" ht="15">
      <c r="A20" s="65"/>
      <c r="B20" s="106"/>
      <c r="C20" s="106"/>
      <c r="D20" s="167" t="s">
        <v>246</v>
      </c>
      <c r="E20" s="168" t="s">
        <v>247</v>
      </c>
      <c r="F20" s="169" t="s">
        <v>248</v>
      </c>
      <c r="G20" s="167" t="s">
        <v>246</v>
      </c>
      <c r="H20" s="168" t="s">
        <v>247</v>
      </c>
      <c r="I20" s="169" t="s">
        <v>248</v>
      </c>
      <c r="J20" s="62"/>
      <c r="K20" s="108"/>
      <c r="L20" s="83"/>
      <c r="M20" s="83"/>
      <c r="N20" s="83"/>
      <c r="O20" s="83"/>
      <c r="P20" s="83"/>
      <c r="Q20" s="83"/>
      <c r="R20" s="83"/>
      <c r="S20" s="65"/>
      <c r="T20" s="256" t="s">
        <v>246</v>
      </c>
      <c r="U20" s="257" t="s">
        <v>249</v>
      </c>
      <c r="V20" s="258" t="s">
        <v>35</v>
      </c>
      <c r="W20" s="256" t="s">
        <v>246</v>
      </c>
      <c r="X20" s="257" t="s">
        <v>249</v>
      </c>
      <c r="Y20" s="258" t="s">
        <v>35</v>
      </c>
      <c r="AA20" s="1"/>
      <c r="AB20" s="1"/>
      <c r="AC20" s="1"/>
      <c r="AD20" s="1"/>
      <c r="AE20" s="1"/>
    </row>
    <row r="21" spans="1:31" customHeight="1" ht="27.95">
      <c r="A21" s="109" t="s">
        <v>48</v>
      </c>
      <c r="B21" s="110" t="s">
        <v>250</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customHeight="1" ht="27.95">
      <c r="A22" s="65"/>
      <c r="B22" s="112" t="s">
        <v>251</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customHeight="1" ht="27.95">
      <c r="A23" s="65"/>
      <c r="B23" s="112" t="s">
        <v>252</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customHeight="1" ht="27.95">
      <c r="A24" s="65"/>
      <c r="B24" s="113" t="s">
        <v>35</v>
      </c>
      <c r="C24" s="165"/>
      <c r="D24" s="170">
        <f>SUM(D21:D23)</f>
        <v>0</v>
      </c>
      <c r="E24" s="171">
        <f>SUM(E21:E23)</f>
        <v>0</v>
      </c>
      <c r="F24" s="171">
        <f>SUM(F21:F23)</f>
        <v>0</v>
      </c>
      <c r="G24" s="170">
        <f>SUM(G21:G23)</f>
        <v>0</v>
      </c>
      <c r="H24" s="171">
        <f>SUM(H21:H23)</f>
        <v>0</v>
      </c>
      <c r="I24" s="114">
        <f>SUM(I21:I23)</f>
        <v>0</v>
      </c>
      <c r="J24" s="115"/>
      <c r="K24" s="115"/>
      <c r="L24" s="116" t="str">
        <f>IF(ISERROR((G24/D24-1)),"",(G24/D24-1))</f>
        <v/>
      </c>
      <c r="M24" s="83" t="str">
        <f>IF(ISERROR(IF(ABS(L24)&lt;0.1,"GREEN",IF(ABS(L24)&lt;0.2,"AMBER","RED"))),"",IF(ABS(L24)&lt;0.1,"GREEN",IF(ABS(L24)&lt;0.2,"AMBER","RED")))</f>
        <v>GREEN</v>
      </c>
      <c r="N24" s="83" t="str">
        <f>IF(ISERROR((((H24+I24)/(E24+F24)-1))),"",(((H24+I24)/(E24+F24)-1)))</f>
        <v/>
      </c>
      <c r="O24" s="83" t="str">
        <f>IF(ISERROR(IF(ABS(N24)&lt;0.1,"GREEN",IF(ABS(N24)&lt;0.2,"AMBER","RED"))),"",IF(ABS(N24)&lt;0.1,"GREEN",IF(ABS(N24)&lt;0.2,"AMBER","RED")))</f>
        <v>GREEN</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customHeight="1" ht="15">
      <c r="A25" s="65"/>
      <c r="B25" s="117"/>
      <c r="C25" s="117"/>
      <c r="D25" s="106"/>
      <c r="E25" s="106"/>
      <c r="F25" s="106"/>
      <c r="G25" s="106"/>
      <c r="H25" s="106"/>
      <c r="I25" s="106"/>
      <c r="J25" s="106"/>
      <c r="K25" s="111"/>
      <c r="L25" s="65"/>
      <c r="M25" s="65"/>
      <c r="N25" s="65"/>
      <c r="O25" s="65"/>
      <c r="P25" s="65"/>
      <c r="Q25" s="65"/>
      <c r="R25" s="65"/>
      <c r="S25" s="65"/>
      <c r="T25" s="65"/>
      <c r="U25" s="65"/>
      <c r="V25" s="65"/>
    </row>
    <row r="26" spans="1:31" customHeight="1" ht="17.1" s="5" customFormat="1">
      <c r="A26" s="65"/>
      <c r="B26" s="230" t="s">
        <v>253</v>
      </c>
      <c r="C26" s="231"/>
      <c r="D26" s="232"/>
      <c r="E26" s="105"/>
      <c r="F26" s="105"/>
      <c r="G26" s="105"/>
      <c r="H26" s="105"/>
      <c r="I26" s="105"/>
      <c r="J26" s="105"/>
      <c r="K26" s="118"/>
      <c r="L26" s="65"/>
      <c r="M26" s="65"/>
      <c r="N26" s="65"/>
      <c r="O26" s="65"/>
      <c r="P26" s="65"/>
      <c r="Q26" s="65"/>
      <c r="R26" s="65"/>
      <c r="S26" s="65"/>
      <c r="T26" s="65"/>
      <c r="U26" s="65"/>
      <c r="V26" s="65"/>
    </row>
    <row r="27" spans="1:31" customHeight="1" ht="15.95">
      <c r="A27" s="65"/>
      <c r="B27" s="105"/>
      <c r="C27" s="105"/>
      <c r="D27" s="105"/>
      <c r="E27" s="105"/>
      <c r="F27" s="105"/>
      <c r="G27" s="105"/>
      <c r="H27" s="105"/>
      <c r="I27" s="105"/>
      <c r="J27" s="105"/>
      <c r="K27" s="118"/>
      <c r="L27" s="65"/>
      <c r="M27" s="65"/>
      <c r="N27" s="65"/>
      <c r="O27" s="65"/>
      <c r="P27" s="65"/>
      <c r="Q27" s="65"/>
      <c r="R27" s="65"/>
      <c r="S27" s="65"/>
      <c r="T27" s="65"/>
      <c r="U27" s="65"/>
      <c r="V27" s="65"/>
    </row>
    <row r="28" spans="1:31" customHeight="1" ht="15">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customHeight="1" ht="66">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customHeight="1" ht="14.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31">
      <c r="A33" s="65"/>
      <c r="B33" s="119"/>
      <c r="C33" s="120"/>
      <c r="D33" s="120"/>
      <c r="E33" s="120"/>
      <c r="F33" s="120"/>
      <c r="G33" s="120"/>
      <c r="H33" s="101"/>
      <c r="I33" s="101"/>
      <c r="J33" s="101"/>
      <c r="K33" s="106"/>
      <c r="L33" s="65"/>
      <c r="M33" s="65"/>
      <c r="N33" s="65"/>
      <c r="O33" s="65"/>
      <c r="P33" s="65"/>
      <c r="Q33" s="65"/>
      <c r="R33" s="65"/>
      <c r="S33" s="65"/>
      <c r="T33" s="65"/>
      <c r="U33" s="65"/>
      <c r="V33" s="65"/>
    </row>
    <row r="34" spans="1:31">
      <c r="A34" s="65"/>
      <c r="B34" s="62"/>
      <c r="C34" s="62"/>
      <c r="D34" s="62"/>
      <c r="E34" s="62"/>
      <c r="F34" s="62"/>
      <c r="G34" s="62"/>
      <c r="H34" s="62"/>
      <c r="I34" s="62"/>
      <c r="J34" s="62"/>
      <c r="K34" s="65"/>
      <c r="L34" s="65"/>
      <c r="M34" s="65"/>
      <c r="N34" s="65"/>
      <c r="O34" s="65"/>
      <c r="P34" s="65"/>
      <c r="Q34" s="65"/>
      <c r="R34" s="65"/>
      <c r="S34" s="65"/>
      <c r="T34" s="65"/>
      <c r="U34" s="65"/>
      <c r="V34" s="65"/>
    </row>
    <row r="35" spans="1:31">
      <c r="A35" s="65"/>
      <c r="B35" s="65"/>
      <c r="C35" s="65"/>
      <c r="D35" s="65"/>
      <c r="E35" s="65"/>
      <c r="F35" s="65"/>
      <c r="G35" s="65"/>
      <c r="H35" s="65"/>
      <c r="I35" s="65"/>
      <c r="J35" s="65"/>
      <c r="K35" s="65"/>
      <c r="L35" s="65"/>
      <c r="M35" s="65"/>
      <c r="N35" s="65"/>
      <c r="O35" s="65"/>
      <c r="P35" s="65"/>
      <c r="Q35" s="65"/>
      <c r="R35" s="65"/>
      <c r="S35" s="65"/>
      <c r="T35" s="65"/>
      <c r="U35" s="65"/>
      <c r="V35" s="65"/>
    </row>
    <row r="36" spans="1:31">
      <c r="A36" s="65"/>
      <c r="B36" s="65"/>
      <c r="C36" s="65"/>
      <c r="D36" s="65"/>
      <c r="E36" s="65"/>
      <c r="F36" s="65"/>
      <c r="G36" s="65"/>
      <c r="H36" s="65"/>
      <c r="I36" s="65"/>
      <c r="J36" s="65"/>
      <c r="K36" s="65"/>
      <c r="L36" s="65"/>
      <c r="M36" s="65"/>
      <c r="N36" s="65"/>
      <c r="O36" s="65"/>
      <c r="P36" s="65"/>
      <c r="Q36" s="65"/>
      <c r="R36" s="65"/>
      <c r="S36" s="65"/>
      <c r="T36" s="65"/>
      <c r="U36" s="65"/>
      <c r="V36" s="65"/>
    </row>
    <row r="37" spans="1:31">
      <c r="B37" s="5"/>
      <c r="C37" s="5"/>
      <c r="D37" s="5"/>
      <c r="E37" s="5"/>
      <c r="G37" s="5"/>
      <c r="H37" s="5"/>
      <c r="J37" s="5"/>
    </row>
    <row r="38" spans="1:31">
      <c r="B38" s="5"/>
      <c r="C38" s="5"/>
      <c r="D38" s="5"/>
      <c r="E38" s="5"/>
      <c r="G38" s="5"/>
      <c r="H38" s="5"/>
      <c r="J38" s="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29:I29"/>
    <mergeCell ref="B32:E32"/>
    <mergeCell ref="T19:V19"/>
    <mergeCell ref="AA17:AE18"/>
    <mergeCell ref="L16:R17"/>
    <mergeCell ref="W19:Y19"/>
    <mergeCell ref="D19:F19"/>
    <mergeCell ref="G19:I19"/>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H15">
    <cfRule type="cellIs" dxfId="0" priority="28" operator="equal">
      <formula>"AMBER"</formula>
    </cfRule>
  </conditionalFormatting>
  <conditionalFormatting sqref="H15">
    <cfRule type="cellIs" dxfId="1" priority="29" operator="equal">
      <formula>"RED"</formula>
    </cfRule>
  </conditionalFormatting>
  <conditionalFormatting sqref="H15">
    <cfRule type="cellIs" dxfId="2" priority="30" operator="equal">
      <formula>"GREEN"</formula>
    </cfRule>
  </conditionalFormatting>
  <dataValidations count="1">
    <dataValidation allowBlank="1" showDropDown="0" showInputMessage="1" showErrorMessage="1" promptTitle="Outstanding Commitments" prompt="Include the dollar amount of spend (usually equipment) that has been allocated (e.g. ordered) but not yet paid." sqref="D26"/>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87"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mulveys</cp:lastModifiedBy>
  <dcterms:created xsi:type="dcterms:W3CDTF">2012-03-08T08:58:04+11:00</dcterms:created>
  <dcterms:modified xsi:type="dcterms:W3CDTF">2013-03-01T09:50:17+11:00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51e27e080311b</vt:lpwstr>
  </property>
</Properties>
</file>