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OLE_LINK3" vbProcedure="false">Sheet1!$A$4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<sst xmlns="http://schemas.openxmlformats.org/spreadsheetml/2006/main" count="31" uniqueCount="31">
  <si>
    <t>Milestone</t>
  </si>
  <si>
    <t>Associated Deliverable Start Date</t>
  </si>
  <si>
    <t>Milestone Date</t>
  </si>
  <si>
    <t>EIF Funding</t>
  </si>
  <si>
    <t>Co-investment Funding</t>
  </si>
  <si>
    <t>Cumulative Expenditure to 1 Dec 12</t>
  </si>
  <si>
    <t>Dec-March</t>
  </si>
  <si>
    <t>March-May</t>
  </si>
  <si>
    <t>May-August</t>
  </si>
  <si>
    <t>Aug-Nov</t>
  </si>
  <si>
    <t>Sub-contract signed</t>
  </si>
  <si>
    <t>Funding Milestone 1</t>
  </si>
  <si>
    <t>Established Support Tools &amp; Processes</t>
  </si>
  <si>
    <t>Funding Milestone 2</t>
  </si>
  <si>
    <t>Integrated existing application with AAF Authentication Services</t>
  </si>
  <si>
    <t>Integrated Invoicing &amp; Billing</t>
  </si>
  <si>
    <r>
      <t xml:space="preserve">Initial Production Research Cloud Deployed</t>
    </r>
    <r>
      <rPr>
        <rFont val="Arial"/>
        <charset val="1"/>
        <family val="2"/>
        <b val="true"/>
        <color rgb="0000FF00"/>
        <sz val="9"/>
      </rPr>
      <t xml:space="preserve"> – WARTN – Lisa, Nik</t>
    </r>
  </si>
  <si>
    <t>Funding Milestone 3</t>
  </si>
  <si>
    <t>Implemented Data Extraction for Analysis Module </t>
  </si>
  <si>
    <t>Implemented Pedigree Storage &amp; Visualisation Module</t>
  </si>
  <si>
    <t>Funding Milestone 4</t>
  </si>
  <si>
    <r>
      <t xml:space="preserve">Enhanced Data Linkage &amp; Reporting Module – </t>
    </r>
    <r>
      <rPr>
        <rFont val="Arial"/>
        <charset val="1"/>
        <family val="2"/>
        <b val="true"/>
        <color rgb="0000FF00"/>
        <sz val="9"/>
      </rPr>
      <t xml:space="preserve">pulling data together?</t>
    </r>
  </si>
  <si>
    <r>
      <t xml:space="preserve">Implemented Registry Management Module</t>
    </r>
    <r>
      <rPr>
        <rFont val="Arial"/>
        <charset val="1"/>
        <family val="2"/>
        <b val="true"/>
        <color rgb="0000FF00"/>
        <sz val="9"/>
      </rPr>
      <t xml:space="preserve"> – ie; substudies, etc.</t>
    </r>
  </si>
  <si>
    <t>Integrated Genotypic Data Management Capability</t>
  </si>
  <si>
    <t>Funding Milestone 5</t>
  </si>
  <si>
    <t>Funding Milestone 6 - Final Admin Closure</t>
  </si>
  <si>
    <t>System Support</t>
  </si>
  <si>
    <t>Travel Budget (UWA Centre for Genetic Epidemiology and Biostatistics)</t>
  </si>
  <si>
    <t>Other Expenses (UWA Research Matching Funds)</t>
  </si>
  <si>
    <t>Total EIF Request</t>
  </si>
  <si>
    <t>Cumulative</t>
  </si>
</sst>
</file>

<file path=xl/styles.xml><?xml version="1.0" encoding="utf-8"?>
<styleSheet xmlns="http://schemas.openxmlformats.org/spreadsheetml/2006/main">
  <numFmts count="5">
    <numFmt formatCode="GENERAL" numFmtId="164"/>
    <numFmt formatCode="D\-MMM\-YY" numFmtId="165"/>
    <numFmt formatCode="\$#,##0;[RED]&quot;-$&quot;#,##0" numFmtId="166"/>
    <numFmt formatCode="0%" numFmtId="167"/>
    <numFmt formatCode="\$#,##0.00;[RED]&quot;-$&quot;#,##0.00" numFmtId="168"/>
  </numFmts>
  <fonts count="1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9"/>
    </font>
    <font>
      <name val="Arial"/>
      <charset val="1"/>
      <family val="2"/>
      <color rgb="00000000"/>
      <sz val="9"/>
    </font>
    <font>
      <name val="Arial"/>
      <charset val="1"/>
      <family val="2"/>
      <b val="true"/>
      <color rgb="00FF0000"/>
      <sz val="9"/>
    </font>
    <font>
      <name val="Arial"/>
      <charset val="1"/>
      <family val="2"/>
      <b val="true"/>
      <color rgb="0000FF00"/>
      <sz val="9"/>
    </font>
    <font>
      <name val="Calibri"/>
      <charset val="1"/>
      <family val="2"/>
      <color rgb="00FF0000"/>
      <sz val="11"/>
    </font>
    <font>
      <name val="Calibri"/>
      <charset val="1"/>
      <family val="2"/>
      <color rgb="00E46C0A"/>
      <sz val="11"/>
    </font>
  </fonts>
  <fills count="3">
    <fill>
      <patternFill patternType="none"/>
    </fill>
    <fill>
      <patternFill patternType="gray125"/>
    </fill>
    <fill>
      <patternFill patternType="solid">
        <fgColor rgb="00E0E0E0"/>
        <bgColor rgb="00CCFFCC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general" indent="0" shrinkToFit="false" textRotation="0" vertical="bottom" wrapText="true"/>
    </xf>
    <xf applyAlignment="true" applyBorder="true" applyFont="true" applyProtection="false" borderId="2" fillId="2" fontId="4" numFmtId="164" xfId="0">
      <alignment horizontal="general" indent="0" shrinkToFit="false" textRotation="0" vertical="bottom" wrapText="true"/>
    </xf>
    <xf applyAlignment="true" applyBorder="true" applyFont="true" applyProtection="false" borderId="0" fillId="2" fontId="4" numFmtId="164" xfId="0">
      <alignment horizontal="center" indent="0" shrinkToFit="false" textRotation="0" vertical="bottom" wrapText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true"/>
    </xf>
    <xf applyAlignment="false" applyBorder="true" applyFont="true" applyProtection="false" borderId="3" fillId="0" fontId="4" numFmtId="164" xfId="0"/>
    <xf applyAlignment="true" applyBorder="true" applyFont="true" applyProtection="false" borderId="4" fillId="0" fontId="5" numFmtId="164" xfId="0">
      <alignment horizontal="right" indent="0" shrinkToFit="false" textRotation="0" vertical="bottom" wrapText="false"/>
    </xf>
    <xf applyAlignment="true" applyBorder="true" applyFont="true" applyProtection="false" borderId="4" fillId="0" fontId="5" numFmtId="165" xfId="0">
      <alignment horizontal="right" indent="0" shrinkToFit="false" textRotation="0" vertical="bottom" wrapText="false"/>
    </xf>
    <xf applyAlignment="true" applyBorder="true" applyFont="true" applyProtection="false" borderId="4" fillId="0" fontId="4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true" applyFont="true" applyProtection="false" borderId="3" fillId="2" fontId="6" numFmtId="164" xfId="0"/>
    <xf applyAlignment="true" applyBorder="true" applyFont="true" applyProtection="false" borderId="4" fillId="2" fontId="6" numFmtId="164" xfId="0">
      <alignment horizontal="right" indent="0" shrinkToFit="false" textRotation="0" vertical="bottom" wrapText="false"/>
    </xf>
    <xf applyAlignment="true" applyBorder="true" applyFont="true" applyProtection="false" borderId="4" fillId="2" fontId="6" numFmtId="165" xfId="0">
      <alignment horizontal="right" indent="0" shrinkToFit="false" textRotation="0" vertical="bottom" wrapText="false"/>
    </xf>
    <xf applyAlignment="true" applyBorder="true" applyFont="true" applyProtection="false" borderId="4" fillId="2" fontId="6" numFmtId="166" xfId="0">
      <alignment horizontal="right" indent="0" shrinkToFit="false" textRotation="0" vertical="bottom" wrapText="false"/>
    </xf>
    <xf applyAlignment="false" applyBorder="true" applyFont="true" applyProtection="false" borderId="4" fillId="2" fontId="5" numFmtId="164" xfId="0"/>
    <xf applyAlignment="true" applyBorder="true" applyFont="true" applyProtection="false" borderId="4" fillId="0" fontId="4" numFmtId="166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8" numFmtId="167" xfId="0"/>
    <xf applyAlignment="false" applyBorder="false" applyFont="true" applyProtection="false" borderId="0" fillId="0" fontId="9" numFmtId="167" xfId="0"/>
    <xf applyAlignment="false" applyBorder="true" applyFont="true" applyProtection="false" borderId="4" fillId="2" fontId="4" numFmtId="164" xfId="0"/>
    <xf applyAlignment="false" applyBorder="true" applyFont="true" applyProtection="false" borderId="4" fillId="2" fontId="6" numFmtId="164" xfId="0"/>
    <xf applyAlignment="false" applyBorder="true" applyFont="true" applyProtection="false" borderId="4" fillId="0" fontId="5" numFmtId="164" xfId="0"/>
    <xf applyAlignment="false" applyBorder="true" applyFont="true" applyProtection="false" borderId="3" fillId="0" fontId="5" numFmtId="164" xfId="0"/>
    <xf applyAlignment="true" applyBorder="true" applyFont="true" applyProtection="false" borderId="4" fillId="0" fontId="5" numFmtId="166" xfId="0">
      <alignment horizontal="right" indent="0" shrinkToFit="false" textRotation="0" vertical="bottom" wrapText="false"/>
    </xf>
    <xf applyAlignment="false" applyBorder="true" applyFont="true" applyProtection="false" borderId="4" fillId="0" fontId="4" numFmtId="164" xfId="0"/>
    <xf applyAlignment="false" applyBorder="false" applyFont="fals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0" activeCellId="0" pane="topLeft" sqref="A20"/>
    </sheetView>
  </sheetViews>
  <cols>
    <col collapsed="false" hidden="false" max="1" min="1" style="0" width="45.756862745098"/>
    <col collapsed="false" hidden="false" max="3" min="2" style="0" width="8.61176470588235"/>
    <col collapsed="false" hidden="false" max="4" min="4" style="0" width="11.4745098039216"/>
    <col collapsed="false" hidden="false" max="5" min="5" style="0" width="11.6156862745098"/>
    <col collapsed="false" hidden="false" max="6" min="6" style="0" width="8.61176470588235"/>
    <col collapsed="false" hidden="false" max="7" min="7" style="0" width="11.6156862745098"/>
    <col collapsed="false" hidden="false" max="8" min="8" style="0" width="8.61176470588235"/>
    <col collapsed="false" hidden="false" max="9" min="9" style="0" width="9.89411764705882"/>
    <col collapsed="false" hidden="false" max="11" min="10" style="0" width="8.61176470588235"/>
    <col collapsed="false" hidden="false" max="12" min="12" style="0" width="11.1882352941176"/>
    <col collapsed="false" hidden="false" max="14" min="13" style="0" width="8.61176470588235"/>
    <col collapsed="false" hidden="false" max="15" min="15" style="0" width="11.1882352941176"/>
    <col collapsed="false" hidden="false" max="17" min="16" style="0" width="8.61176470588235"/>
    <col collapsed="false" hidden="false" max="18" min="18" style="0" width="11.1882352941176"/>
    <col collapsed="false" hidden="false" max="1025" min="19" style="0" width="8.61176470588235"/>
  </cols>
  <sheetData>
    <row collapsed="false" customFormat="false" customHeight="true" hidden="false" ht="61.5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/>
      <c r="I1" s="4"/>
      <c r="J1" s="3" t="s">
        <v>6</v>
      </c>
      <c r="K1" s="3"/>
      <c r="L1" s="4"/>
      <c r="M1" s="3" t="s">
        <v>7</v>
      </c>
      <c r="N1" s="3"/>
      <c r="O1" s="4"/>
      <c r="P1" s="3" t="s">
        <v>8</v>
      </c>
      <c r="Q1" s="3"/>
      <c r="R1" s="4"/>
      <c r="S1" s="3" t="s">
        <v>9</v>
      </c>
      <c r="T1" s="3"/>
    </row>
    <row collapsed="false" customFormat="false" customHeight="false" hidden="false" ht="13.3" outlineLevel="0" r="2">
      <c r="A2" s="5" t="s">
        <v>10</v>
      </c>
      <c r="B2" s="6"/>
      <c r="C2" s="7" t="n">
        <v>40939</v>
      </c>
      <c r="D2" s="8"/>
      <c r="E2" s="8"/>
      <c r="F2" s="9" t="n">
        <v>41244</v>
      </c>
      <c r="I2" s="9" t="n">
        <v>41364</v>
      </c>
      <c r="L2" s="9" t="n">
        <v>41455</v>
      </c>
      <c r="O2" s="9" t="n">
        <v>41547</v>
      </c>
      <c r="R2" s="9" t="n">
        <v>41639</v>
      </c>
    </row>
    <row collapsed="false" customFormat="false" customHeight="false" hidden="false" ht="13.3" outlineLevel="0" r="3">
      <c r="A3" s="10" t="s">
        <v>11</v>
      </c>
      <c r="B3" s="11"/>
      <c r="C3" s="12" t="n">
        <v>40999</v>
      </c>
      <c r="D3" s="13" t="n">
        <v>55000</v>
      </c>
      <c r="E3" s="14"/>
    </row>
    <row collapsed="false" customFormat="false" customHeight="false" hidden="false" ht="13.3" outlineLevel="0" r="4">
      <c r="A4" s="5" t="s">
        <v>12</v>
      </c>
      <c r="B4" s="7" t="n">
        <v>40969</v>
      </c>
      <c r="C4" s="7" t="n">
        <v>40983</v>
      </c>
      <c r="D4" s="15" t="n">
        <v>6944</v>
      </c>
      <c r="E4" s="15" t="n">
        <v>406</v>
      </c>
      <c r="F4" s="16" t="n">
        <v>1</v>
      </c>
      <c r="G4" s="17" t="n">
        <f aca="false">$F4*D4</f>
        <v>6944</v>
      </c>
      <c r="H4" s="17" t="n">
        <f aca="false">$F4*E4</f>
        <v>406</v>
      </c>
      <c r="I4" s="16" t="n">
        <v>1</v>
      </c>
      <c r="J4" s="17" t="n">
        <f aca="false">($I4-$F4)*D4</f>
        <v>0</v>
      </c>
      <c r="K4" s="17" t="n">
        <f aca="false">($I4-$F4)*E4</f>
        <v>0</v>
      </c>
      <c r="L4" s="16" t="n">
        <v>1</v>
      </c>
      <c r="M4" s="17" t="n">
        <f aca="false">($L4-$I4)*D4</f>
        <v>0</v>
      </c>
      <c r="N4" s="17" t="n">
        <f aca="false">($L4-$I4)*H4</f>
        <v>0</v>
      </c>
      <c r="O4" s="16" t="n">
        <v>1</v>
      </c>
      <c r="P4" s="17" t="n">
        <f aca="false">($O4-$L4)*D4</f>
        <v>0</v>
      </c>
      <c r="Q4" s="17" t="n">
        <f aca="false">($O4-$L4)*E4</f>
        <v>0</v>
      </c>
      <c r="R4" s="16" t="n">
        <v>1</v>
      </c>
      <c r="S4" s="17" t="n">
        <f aca="false">($R4-$O4)*D4</f>
        <v>0</v>
      </c>
      <c r="T4" s="17" t="n">
        <f aca="false">($R4-$O4)*E4</f>
        <v>0</v>
      </c>
    </row>
    <row collapsed="false" customFormat="false" customHeight="false" hidden="false" ht="13.3" outlineLevel="0" r="5">
      <c r="A5" s="10" t="s">
        <v>13</v>
      </c>
      <c r="B5" s="11"/>
      <c r="C5" s="12" t="n">
        <v>40999</v>
      </c>
      <c r="D5" s="13" t="n">
        <v>55000</v>
      </c>
      <c r="E5" s="14"/>
      <c r="G5" s="17"/>
      <c r="H5" s="17"/>
      <c r="J5" s="17"/>
      <c r="K5" s="17"/>
      <c r="M5" s="17" t="n">
        <f aca="false">($L5-$I5)*D5</f>
        <v>0</v>
      </c>
      <c r="N5" s="17" t="n">
        <f aca="false">($L5-$I5)*H5</f>
        <v>0</v>
      </c>
      <c r="P5" s="17" t="n">
        <f aca="false">($O5-$L5)*D5</f>
        <v>0</v>
      </c>
      <c r="Q5" s="17" t="n">
        <f aca="false">($O5-$L5)*E5</f>
        <v>0</v>
      </c>
      <c r="S5" s="17" t="n">
        <f aca="false">($R5-$O5)*D5</f>
        <v>0</v>
      </c>
      <c r="T5" s="17" t="n">
        <f aca="false">($R5-$O5)*E5</f>
        <v>0</v>
      </c>
    </row>
    <row collapsed="false" customFormat="false" customHeight="false" hidden="false" ht="13.3" outlineLevel="0" r="6">
      <c r="A6" s="5" t="s">
        <v>14</v>
      </c>
      <c r="B6" s="7" t="n">
        <v>40983</v>
      </c>
      <c r="C6" s="7" t="n">
        <v>41029</v>
      </c>
      <c r="D6" s="15" t="n">
        <v>20833</v>
      </c>
      <c r="E6" s="15" t="n">
        <v>3331</v>
      </c>
      <c r="F6" s="16" t="n">
        <v>1</v>
      </c>
      <c r="G6" s="17" t="n">
        <f aca="false">$F6*D6</f>
        <v>20833</v>
      </c>
      <c r="H6" s="17" t="n">
        <f aca="false">$F6*E6</f>
        <v>3331</v>
      </c>
      <c r="I6" s="16" t="n">
        <v>1</v>
      </c>
      <c r="J6" s="17" t="n">
        <f aca="false">($I6-$F6)*D6</f>
        <v>0</v>
      </c>
      <c r="K6" s="17" t="n">
        <f aca="false">($I6-$F6)*E6</f>
        <v>0</v>
      </c>
      <c r="L6" s="16" t="n">
        <v>1</v>
      </c>
      <c r="M6" s="17" t="n">
        <f aca="false">($L6-$I6)*D6</f>
        <v>0</v>
      </c>
      <c r="N6" s="17" t="n">
        <f aca="false">($L6-$I6)*H6</f>
        <v>0</v>
      </c>
      <c r="O6" s="16" t="n">
        <v>1</v>
      </c>
      <c r="P6" s="17" t="n">
        <f aca="false">($O6-$L6)*D6</f>
        <v>0</v>
      </c>
      <c r="Q6" s="17" t="n">
        <f aca="false">($O6-$L6)*E6</f>
        <v>0</v>
      </c>
      <c r="R6" s="16" t="n">
        <v>1</v>
      </c>
      <c r="S6" s="17" t="n">
        <f aca="false">($R6-$O6)*D6</f>
        <v>0</v>
      </c>
      <c r="T6" s="17" t="n">
        <f aca="false">($R6-$O6)*E6</f>
        <v>0</v>
      </c>
    </row>
    <row collapsed="false" customFormat="false" customHeight="false" hidden="false" ht="13.3" outlineLevel="0" r="7">
      <c r="A7" s="5" t="s">
        <v>15</v>
      </c>
      <c r="B7" s="7" t="n">
        <v>40969</v>
      </c>
      <c r="C7" s="7" t="n">
        <v>41090</v>
      </c>
      <c r="D7" s="15" t="n">
        <v>14605</v>
      </c>
      <c r="E7" s="15" t="n">
        <v>40163</v>
      </c>
      <c r="F7" s="16" t="n">
        <v>1</v>
      </c>
      <c r="G7" s="17" t="n">
        <f aca="false">$F7*D7</f>
        <v>14605</v>
      </c>
      <c r="H7" s="17" t="n">
        <f aca="false">$F7*E7</f>
        <v>40163</v>
      </c>
      <c r="I7" s="16" t="n">
        <v>1</v>
      </c>
      <c r="J7" s="17" t="n">
        <f aca="false">($I7-$F7)*D7</f>
        <v>0</v>
      </c>
      <c r="K7" s="17" t="n">
        <f aca="false">($I7-$F7)*E7</f>
        <v>0</v>
      </c>
      <c r="L7" s="16" t="n">
        <v>1</v>
      </c>
      <c r="M7" s="17" t="n">
        <f aca="false">($L7-$I7)*D7</f>
        <v>0</v>
      </c>
      <c r="N7" s="17" t="n">
        <f aca="false">($L7-$I7)*H7</f>
        <v>0</v>
      </c>
      <c r="O7" s="16" t="n">
        <v>1</v>
      </c>
      <c r="P7" s="17" t="n">
        <f aca="false">($O7-$L7)*D7</f>
        <v>0</v>
      </c>
      <c r="Q7" s="17" t="n">
        <f aca="false">($O7-$L7)*E7</f>
        <v>0</v>
      </c>
      <c r="R7" s="16" t="n">
        <v>1</v>
      </c>
      <c r="S7" s="17" t="n">
        <f aca="false">($R7-$O7)*D7</f>
        <v>0</v>
      </c>
      <c r="T7" s="17" t="n">
        <f aca="false">($R7-$O7)*E7</f>
        <v>0</v>
      </c>
    </row>
    <row collapsed="false" customFormat="false" customHeight="false" hidden="false" ht="13.3" outlineLevel="0" r="8">
      <c r="A8" s="5" t="s">
        <v>16</v>
      </c>
      <c r="B8" s="7" t="n">
        <v>40969</v>
      </c>
      <c r="C8" s="7" t="n">
        <v>41090</v>
      </c>
      <c r="D8" s="15" t="n">
        <v>46911</v>
      </c>
      <c r="E8" s="15" t="n">
        <v>9462</v>
      </c>
      <c r="F8" s="16" t="n">
        <v>0.75</v>
      </c>
      <c r="G8" s="17" t="n">
        <f aca="false">$F8*D8</f>
        <v>35183.25</v>
      </c>
      <c r="H8" s="17" t="n">
        <f aca="false">$F8*E8</f>
        <v>7096.5</v>
      </c>
      <c r="I8" s="18" t="n">
        <v>1</v>
      </c>
      <c r="J8" s="17" t="n">
        <f aca="false">($I8-$F8)*D8</f>
        <v>11727.75</v>
      </c>
      <c r="K8" s="17" t="n">
        <f aca="false">($I8-$F8)*E8</f>
        <v>2365.5</v>
      </c>
      <c r="L8" s="18" t="n">
        <v>1</v>
      </c>
      <c r="M8" s="17" t="n">
        <f aca="false">($L8-$I8)*D8</f>
        <v>0</v>
      </c>
      <c r="N8" s="17" t="n">
        <f aca="false">($L8-$I8)*H8</f>
        <v>0</v>
      </c>
      <c r="O8" s="18" t="n">
        <v>1</v>
      </c>
      <c r="P8" s="17" t="n">
        <f aca="false">($O8-$L8)*D8</f>
        <v>0</v>
      </c>
      <c r="Q8" s="17" t="n">
        <f aca="false">($O8-$L8)*E8</f>
        <v>0</v>
      </c>
      <c r="R8" s="18" t="n">
        <v>1</v>
      </c>
      <c r="S8" s="17" t="n">
        <f aca="false">($R8-$O8)*D8</f>
        <v>0</v>
      </c>
      <c r="T8" s="17" t="n">
        <f aca="false">($R8-$O8)*E8</f>
        <v>0</v>
      </c>
    </row>
    <row collapsed="false" customFormat="false" customHeight="false" hidden="false" ht="13.3" outlineLevel="0" r="9">
      <c r="A9" s="10" t="s">
        <v>17</v>
      </c>
      <c r="B9" s="11"/>
      <c r="C9" s="12" t="n">
        <v>41090</v>
      </c>
      <c r="D9" s="13" t="n">
        <v>55000</v>
      </c>
      <c r="E9" s="14"/>
      <c r="G9" s="17"/>
      <c r="H9" s="17"/>
      <c r="J9" s="17"/>
      <c r="K9" s="17"/>
      <c r="M9" s="17" t="n">
        <f aca="false">($L9-$I9)*D9</f>
        <v>0</v>
      </c>
      <c r="N9" s="17" t="n">
        <f aca="false">($L9-$I9)*H9</f>
        <v>0</v>
      </c>
      <c r="P9" s="17" t="n">
        <f aca="false">($O9-$L9)*D9</f>
        <v>0</v>
      </c>
      <c r="Q9" s="17" t="n">
        <f aca="false">($O9-$L9)*E9</f>
        <v>0</v>
      </c>
      <c r="S9" s="17" t="n">
        <f aca="false">($R9-$O9)*D9</f>
        <v>0</v>
      </c>
      <c r="T9" s="17" t="n">
        <f aca="false">($R9-$O9)*E9</f>
        <v>0</v>
      </c>
    </row>
    <row collapsed="false" customFormat="false" customHeight="false" hidden="false" ht="13.3" outlineLevel="0" r="10">
      <c r="A10" s="5" t="s">
        <v>18</v>
      </c>
      <c r="B10" s="7" t="n">
        <v>41075</v>
      </c>
      <c r="C10" s="7" t="n">
        <v>41136</v>
      </c>
      <c r="D10" s="15" t="n">
        <v>26680</v>
      </c>
      <c r="E10" s="15" t="n">
        <v>1420</v>
      </c>
      <c r="F10" s="16" t="n">
        <v>0.5</v>
      </c>
      <c r="G10" s="17" t="n">
        <f aca="false">$F10*D10</f>
        <v>13340</v>
      </c>
      <c r="H10" s="17" t="n">
        <f aca="false">$F10*E10</f>
        <v>710</v>
      </c>
      <c r="I10" s="18" t="n">
        <v>0.75</v>
      </c>
      <c r="J10" s="17" t="n">
        <f aca="false">($I10-$F10)*D10</f>
        <v>6670</v>
      </c>
      <c r="K10" s="17" t="n">
        <f aca="false">($I10-$F10)*E10</f>
        <v>355</v>
      </c>
      <c r="L10" s="19" t="n">
        <v>1</v>
      </c>
      <c r="M10" s="17" t="n">
        <f aca="false">($L10-$I10)*D10</f>
        <v>6670</v>
      </c>
      <c r="N10" s="17" t="n">
        <f aca="false">($L10-$I10)*H10</f>
        <v>177.5</v>
      </c>
      <c r="O10" s="19" t="n">
        <v>1</v>
      </c>
      <c r="P10" s="17" t="n">
        <f aca="false">($O10-$L10)*D10</f>
        <v>0</v>
      </c>
      <c r="Q10" s="17" t="n">
        <f aca="false">($O10-$L10)*E10</f>
        <v>0</v>
      </c>
      <c r="R10" s="19" t="n">
        <v>1</v>
      </c>
      <c r="S10" s="17" t="n">
        <f aca="false">($R10-$O10)*D10</f>
        <v>0</v>
      </c>
      <c r="T10" s="17" t="n">
        <f aca="false">($R10-$O10)*E10</f>
        <v>0</v>
      </c>
    </row>
    <row collapsed="false" customFormat="false" customHeight="false" hidden="false" ht="13.3" outlineLevel="0" r="11">
      <c r="A11" s="5" t="s">
        <v>19</v>
      </c>
      <c r="B11" s="7" t="n">
        <v>41030</v>
      </c>
      <c r="C11" s="7" t="n">
        <v>41151</v>
      </c>
      <c r="D11" s="15" t="n">
        <v>58800</v>
      </c>
      <c r="E11" s="15" t="n">
        <v>11645</v>
      </c>
      <c r="F11" s="16" t="n">
        <v>0.25</v>
      </c>
      <c r="G11" s="17" t="n">
        <f aca="false">$F11*D11</f>
        <v>14700</v>
      </c>
      <c r="H11" s="17" t="n">
        <f aca="false">$F11*E11</f>
        <v>2911.25</v>
      </c>
      <c r="I11" s="16" t="n">
        <v>0.25</v>
      </c>
      <c r="J11" s="17" t="n">
        <f aca="false">($I11-$F11)*D11</f>
        <v>0</v>
      </c>
      <c r="K11" s="17" t="n">
        <f aca="false">($I11-$F11)*E11</f>
        <v>0</v>
      </c>
      <c r="L11" s="19" t="n">
        <v>1</v>
      </c>
      <c r="M11" s="17" t="n">
        <f aca="false">($L11-$I11)*D11</f>
        <v>44100</v>
      </c>
      <c r="N11" s="17" t="n">
        <f aca="false">($L11-$I11)*H11</f>
        <v>2183.4375</v>
      </c>
      <c r="O11" s="19" t="n">
        <v>1</v>
      </c>
      <c r="P11" s="17" t="n">
        <f aca="false">($O11-$L11)*D11</f>
        <v>0</v>
      </c>
      <c r="Q11" s="17" t="n">
        <f aca="false">($O11-$L11)*E11</f>
        <v>0</v>
      </c>
      <c r="R11" s="19" t="n">
        <v>1</v>
      </c>
      <c r="S11" s="17" t="n">
        <f aca="false">($R11-$O11)*D11</f>
        <v>0</v>
      </c>
      <c r="T11" s="17" t="n">
        <f aca="false">($R11-$O11)*E11</f>
        <v>0</v>
      </c>
    </row>
    <row collapsed="false" customFormat="false" customHeight="false" hidden="false" ht="13.3" outlineLevel="0" r="12">
      <c r="A12" s="10" t="s">
        <v>20</v>
      </c>
      <c r="B12" s="11"/>
      <c r="C12" s="12" t="n">
        <v>41182</v>
      </c>
      <c r="D12" s="13" t="n">
        <v>55000</v>
      </c>
      <c r="E12" s="20"/>
      <c r="G12" s="17"/>
      <c r="H12" s="17"/>
      <c r="J12" s="17"/>
      <c r="K12" s="17"/>
      <c r="M12" s="17" t="n">
        <f aca="false">($L12-$I12)*D12</f>
        <v>0</v>
      </c>
      <c r="N12" s="17" t="n">
        <f aca="false">($L12-$I12)*H12</f>
        <v>0</v>
      </c>
      <c r="P12" s="17" t="n">
        <f aca="false">($O12-$L12)*D12</f>
        <v>0</v>
      </c>
      <c r="Q12" s="17" t="n">
        <f aca="false">($O12-$L12)*E12</f>
        <v>0</v>
      </c>
      <c r="S12" s="17" t="n">
        <f aca="false">($R12-$O12)*D12</f>
        <v>0</v>
      </c>
      <c r="T12" s="17" t="n">
        <f aca="false">($R12-$O12)*E12</f>
        <v>0</v>
      </c>
    </row>
    <row collapsed="false" customFormat="false" customHeight="false" hidden="false" ht="13.3" outlineLevel="0" r="13">
      <c r="A13" s="5" t="s">
        <v>21</v>
      </c>
      <c r="B13" s="7" t="n">
        <v>41153</v>
      </c>
      <c r="C13" s="7" t="n">
        <v>41243</v>
      </c>
      <c r="D13" s="15" t="n">
        <v>37485</v>
      </c>
      <c r="E13" s="15" t="n">
        <v>7424</v>
      </c>
      <c r="F13" s="16" t="n">
        <v>0.25</v>
      </c>
      <c r="G13" s="17" t="n">
        <f aca="false">$F13*D13</f>
        <v>9371.25</v>
      </c>
      <c r="H13" s="17" t="n">
        <f aca="false">$F13*E13</f>
        <v>1856</v>
      </c>
      <c r="I13" s="18" t="n">
        <v>0.5</v>
      </c>
      <c r="J13" s="17" t="n">
        <f aca="false">($I13-$F13)*D13</f>
        <v>9371.25</v>
      </c>
      <c r="K13" s="17" t="n">
        <f aca="false">($I13-$F13)*E13</f>
        <v>1856</v>
      </c>
      <c r="L13" s="18" t="n">
        <v>0.75</v>
      </c>
      <c r="M13" s="17" t="n">
        <f aca="false">($L13-$I13)*D13</f>
        <v>9371.25</v>
      </c>
      <c r="N13" s="17" t="n">
        <f aca="false">($L13-$I13)*H13</f>
        <v>464</v>
      </c>
      <c r="O13" s="19" t="n">
        <v>1</v>
      </c>
      <c r="P13" s="17" t="n">
        <f aca="false">($O13-$L13)*D13</f>
        <v>9371.25</v>
      </c>
      <c r="Q13" s="17" t="n">
        <f aca="false">($O13-$L13)*E13</f>
        <v>1856</v>
      </c>
      <c r="R13" s="19" t="n">
        <v>1</v>
      </c>
      <c r="S13" s="17" t="n">
        <f aca="false">($R13-$O13)*D13</f>
        <v>0</v>
      </c>
      <c r="T13" s="17" t="n">
        <f aca="false">($R13-$O13)*E13</f>
        <v>0</v>
      </c>
    </row>
    <row collapsed="false" customFormat="false" customHeight="false" hidden="false" ht="13.3" outlineLevel="0" r="14">
      <c r="A14" s="5" t="s">
        <v>22</v>
      </c>
      <c r="B14" s="7" t="n">
        <v>41091</v>
      </c>
      <c r="C14" s="7" t="n">
        <v>41243</v>
      </c>
      <c r="D14" s="15" t="n">
        <v>9736</v>
      </c>
      <c r="E14" s="15" t="n">
        <v>21334</v>
      </c>
      <c r="F14" s="16" t="n">
        <v>0.75</v>
      </c>
      <c r="G14" s="17" t="n">
        <f aca="false">$F14*D14</f>
        <v>7302</v>
      </c>
      <c r="H14" s="17" t="n">
        <f aca="false">$F14*E14</f>
        <v>16000.5</v>
      </c>
      <c r="I14" s="18" t="n">
        <v>1</v>
      </c>
      <c r="J14" s="17" t="n">
        <f aca="false">($I14-$F14)*D14</f>
        <v>2434</v>
      </c>
      <c r="K14" s="17" t="n">
        <f aca="false">($I14-$F14)*E14</f>
        <v>5333.5</v>
      </c>
      <c r="L14" s="18" t="n">
        <v>1</v>
      </c>
      <c r="M14" s="17" t="n">
        <f aca="false">($L14-$I14)*D14</f>
        <v>0</v>
      </c>
      <c r="N14" s="17" t="n">
        <f aca="false">($L14-$I14)*H14</f>
        <v>0</v>
      </c>
      <c r="O14" s="18" t="n">
        <v>1</v>
      </c>
      <c r="P14" s="17" t="n">
        <f aca="false">($O14-$L14)*D14</f>
        <v>0</v>
      </c>
      <c r="Q14" s="17" t="n">
        <f aca="false">($O14-$L14)*E14</f>
        <v>0</v>
      </c>
      <c r="R14" s="18" t="n">
        <v>1</v>
      </c>
      <c r="S14" s="17" t="n">
        <f aca="false">($R14-$O14)*D14</f>
        <v>0</v>
      </c>
      <c r="T14" s="17" t="n">
        <f aca="false">($R14-$O14)*E14</f>
        <v>0</v>
      </c>
    </row>
    <row collapsed="false" customFormat="false" customHeight="false" hidden="false" ht="13.3" outlineLevel="0" r="15">
      <c r="A15" s="5" t="s">
        <v>23</v>
      </c>
      <c r="B15" s="7" t="n">
        <v>41136</v>
      </c>
      <c r="C15" s="7" t="n">
        <v>41274</v>
      </c>
      <c r="D15" s="15" t="n">
        <v>68605</v>
      </c>
      <c r="E15" s="15" t="n">
        <v>19708</v>
      </c>
      <c r="F15" s="16" t="n">
        <v>0</v>
      </c>
      <c r="G15" s="17" t="n">
        <f aca="false">$F15*D15</f>
        <v>0</v>
      </c>
      <c r="H15" s="17" t="n">
        <f aca="false">$F15*E15</f>
        <v>0</v>
      </c>
      <c r="I15" s="16" t="n">
        <v>0</v>
      </c>
      <c r="J15" s="17" t="n">
        <f aca="false">($I15-$F15)*D15</f>
        <v>0</v>
      </c>
      <c r="K15" s="17" t="n">
        <f aca="false">($I15-$F15)*E15</f>
        <v>0</v>
      </c>
      <c r="L15" s="16" t="n">
        <v>0</v>
      </c>
      <c r="M15" s="17" t="n">
        <f aca="false">($L15-$I15)*D15</f>
        <v>0</v>
      </c>
      <c r="N15" s="17" t="n">
        <f aca="false">($L15-$I15)*H15</f>
        <v>0</v>
      </c>
      <c r="O15" s="18" t="n">
        <v>0.75</v>
      </c>
      <c r="P15" s="17" t="n">
        <f aca="false">($O15-$L15)*D15</f>
        <v>51453.75</v>
      </c>
      <c r="Q15" s="17" t="n">
        <f aca="false">($O15-$L15)*E15</f>
        <v>14781</v>
      </c>
      <c r="R15" s="18" t="n">
        <v>1</v>
      </c>
      <c r="S15" s="17" t="n">
        <f aca="false">($R15-$O15)*D15</f>
        <v>17151.25</v>
      </c>
      <c r="T15" s="17" t="n">
        <f aca="false">($R15-$O15)*E15</f>
        <v>4927</v>
      </c>
    </row>
    <row collapsed="false" customFormat="false" customHeight="false" hidden="false" ht="13.3" outlineLevel="0" r="16">
      <c r="A16" s="10" t="s">
        <v>24</v>
      </c>
      <c r="B16" s="11"/>
      <c r="C16" s="12" t="n">
        <v>41274</v>
      </c>
      <c r="D16" s="13" t="n">
        <v>55000</v>
      </c>
      <c r="E16" s="20"/>
    </row>
    <row collapsed="false" customFormat="false" customHeight="false" hidden="false" ht="13.3" outlineLevel="0" r="17">
      <c r="A17" s="10" t="s">
        <v>25</v>
      </c>
      <c r="B17" s="21"/>
      <c r="C17" s="12" t="n">
        <v>41547</v>
      </c>
      <c r="D17" s="13" t="n">
        <v>31000</v>
      </c>
      <c r="E17" s="20"/>
    </row>
    <row collapsed="false" customFormat="false" customHeight="false" hidden="false" ht="13.3" outlineLevel="0" r="18">
      <c r="A18" s="5" t="s">
        <v>26</v>
      </c>
      <c r="B18" s="7" t="n">
        <v>41275</v>
      </c>
      <c r="C18" s="7" t="n">
        <v>41820</v>
      </c>
      <c r="D18" s="22"/>
      <c r="E18" s="15" t="n">
        <v>189000</v>
      </c>
    </row>
    <row collapsed="false" customFormat="false" customHeight="false" hidden="false" ht="13.3" outlineLevel="0" r="19">
      <c r="A19" s="23" t="s">
        <v>27</v>
      </c>
      <c r="B19" s="22"/>
      <c r="C19" s="22"/>
      <c r="D19" s="22"/>
      <c r="E19" s="24" t="n">
        <v>10000</v>
      </c>
    </row>
    <row collapsed="false" customFormat="false" customHeight="false" hidden="false" ht="13.3" outlineLevel="0" r="20">
      <c r="A20" s="23" t="s">
        <v>28</v>
      </c>
      <c r="B20" s="22"/>
      <c r="C20" s="22"/>
      <c r="D20" s="22"/>
      <c r="E20" s="24" t="n">
        <v>10000</v>
      </c>
    </row>
    <row collapsed="false" customFormat="false" customHeight="false" hidden="false" ht="13.3" outlineLevel="0" r="21">
      <c r="A21" s="5" t="s">
        <v>29</v>
      </c>
      <c r="B21" s="25"/>
      <c r="C21" s="25"/>
      <c r="D21" s="15" t="n">
        <v>290598</v>
      </c>
      <c r="E21" s="25"/>
      <c r="G21" s="17" t="n">
        <f aca="false">SUM(G4:G15)</f>
        <v>122278.5</v>
      </c>
      <c r="H21" s="17" t="n">
        <f aca="false">SUM(H4:H15)</f>
        <v>72474.25</v>
      </c>
      <c r="I21" s="17"/>
      <c r="J21" s="17" t="n">
        <f aca="false">SUM(J4:J15)</f>
        <v>30203</v>
      </c>
      <c r="K21" s="17" t="n">
        <f aca="false">SUM(K4:K15)</f>
        <v>9910</v>
      </c>
      <c r="M21" s="17" t="n">
        <f aca="false">SUM(M4:M15)</f>
        <v>60141.25</v>
      </c>
      <c r="N21" s="17" t="n">
        <f aca="false">SUM(N4:N15)</f>
        <v>2824.9375</v>
      </c>
      <c r="P21" s="17" t="n">
        <f aca="false">SUM(P4:P15)</f>
        <v>60825</v>
      </c>
      <c r="Q21" s="17" t="n">
        <f aca="false">SUM(Q4:Q15)</f>
        <v>16637</v>
      </c>
      <c r="S21" s="17" t="n">
        <f aca="false">SUM(S4:S15)</f>
        <v>17151.25</v>
      </c>
      <c r="T21" s="17" t="n">
        <f aca="false">SUM(T4:T15)</f>
        <v>4927</v>
      </c>
    </row>
    <row collapsed="false" customFormat="false" customHeight="false" hidden="false" ht="13.3" outlineLevel="0" r="22">
      <c r="F22" s="0" t="s">
        <v>30</v>
      </c>
      <c r="J22" s="17" t="n">
        <f aca="false">G21+J21</f>
        <v>152481.5</v>
      </c>
      <c r="K22" s="17" t="n">
        <f aca="false">H21+K21</f>
        <v>82384.25</v>
      </c>
      <c r="M22" s="17" t="n">
        <f aca="false">M21+J22</f>
        <v>212622.75</v>
      </c>
      <c r="N22" s="17" t="n">
        <f aca="false">N21+K22</f>
        <v>85209.1875</v>
      </c>
      <c r="P22" s="17" t="n">
        <f aca="false">P21+M22</f>
        <v>273447.75</v>
      </c>
      <c r="Q22" s="17" t="n">
        <f aca="false">Q21+N22</f>
        <v>101846.1875</v>
      </c>
      <c r="S22" s="17" t="n">
        <f aca="false">S21+P22</f>
        <v>290599</v>
      </c>
      <c r="T22" s="17" t="n">
        <f aca="false">T21+Q22</f>
        <v>106773.1875</v>
      </c>
    </row>
    <row collapsed="false" customFormat="false" customHeight="false" hidden="false" ht="13.3" outlineLevel="0" r="25">
      <c r="J25" s="17" t="n">
        <v>102617</v>
      </c>
      <c r="K25" s="0" t="n">
        <v>323892</v>
      </c>
      <c r="L25" s="17" t="n">
        <f aca="false">K25-J25</f>
        <v>221275</v>
      </c>
    </row>
    <row collapsed="false" customFormat="false" customHeight="false" hidden="false" ht="13.3" outlineLevel="0" r="26">
      <c r="L26" s="26" t="n">
        <f aca="false">L25/2</f>
        <v>110637.5</v>
      </c>
      <c r="S26" s="17"/>
    </row>
  </sheetData>
  <mergeCells count="5">
    <mergeCell ref="G1:H1"/>
    <mergeCell ref="J1:K1"/>
    <mergeCell ref="M1:N1"/>
    <mergeCell ref="P1:Q1"/>
    <mergeCell ref="S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6117647058823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6117647058823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2013-02-18T02:36:49.00Z</dcterms:created>
  <dc:creator>pwhite</dc:creator>
  <cp:lastModifiedBy>pwhite</cp:lastModifiedBy>
  <dcterms:modified xsi:type="dcterms:W3CDTF">2013-02-18T04:23:04.00Z</dcterms:modified>
  <cp:revision>0</cp:revision>
</cp:coreProperties>
</file>