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workbookProtection workbookPassword="DB33" lockStructure="1"/>
  <bookViews>
    <workbookView xWindow="240" yWindow="1000" windowWidth="26500" windowHeight="26220" tabRatio="500"/>
  </bookViews>
  <sheets>
    <sheet name="Sample information" sheetId="1" r:id="rId1"/>
    <sheet name="DATA" sheetId="2" state="hidden"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8" i="2" l="1"/>
  <c r="V15" i="1"/>
  <c r="B9" i="1"/>
  <c r="B18" i="2"/>
  <c r="C18" i="2"/>
  <c r="D18" i="2"/>
  <c r="K117" i="1"/>
  <c r="L117" i="1"/>
  <c r="U117" i="1"/>
  <c r="M117" i="1"/>
  <c r="J117" i="1"/>
  <c r="I117" i="1"/>
  <c r="H117" i="1"/>
  <c r="G117" i="1"/>
  <c r="F117" i="1"/>
  <c r="E117" i="1"/>
  <c r="D117" i="1"/>
  <c r="K116" i="1"/>
  <c r="L116" i="1"/>
  <c r="U116" i="1"/>
  <c r="M116" i="1"/>
  <c r="J116" i="1"/>
  <c r="I116" i="1"/>
  <c r="H116" i="1"/>
  <c r="G116" i="1"/>
  <c r="F116" i="1"/>
  <c r="E116" i="1"/>
  <c r="D116" i="1"/>
  <c r="K115" i="1"/>
  <c r="L115" i="1"/>
  <c r="U115" i="1"/>
  <c r="M115" i="1"/>
  <c r="J115" i="1"/>
  <c r="I115" i="1"/>
  <c r="H115" i="1"/>
  <c r="G115" i="1"/>
  <c r="F115" i="1"/>
  <c r="E115" i="1"/>
  <c r="D115" i="1"/>
  <c r="K114" i="1"/>
  <c r="L114" i="1"/>
  <c r="U114" i="1"/>
  <c r="M114" i="1"/>
  <c r="J114" i="1"/>
  <c r="I114" i="1"/>
  <c r="H114" i="1"/>
  <c r="G114" i="1"/>
  <c r="F114" i="1"/>
  <c r="E114" i="1"/>
  <c r="D114" i="1"/>
  <c r="K113" i="1"/>
  <c r="L113" i="1"/>
  <c r="U113" i="1"/>
  <c r="M113" i="1"/>
  <c r="J113" i="1"/>
  <c r="I113" i="1"/>
  <c r="H113" i="1"/>
  <c r="G113" i="1"/>
  <c r="F113" i="1"/>
  <c r="E113" i="1"/>
  <c r="D113" i="1"/>
  <c r="K112" i="1"/>
  <c r="L112" i="1"/>
  <c r="U112" i="1"/>
  <c r="M112" i="1"/>
  <c r="J112" i="1"/>
  <c r="I112" i="1"/>
  <c r="H112" i="1"/>
  <c r="G112" i="1"/>
  <c r="F112" i="1"/>
  <c r="E112" i="1"/>
  <c r="D112" i="1"/>
  <c r="K111" i="1"/>
  <c r="L111" i="1"/>
  <c r="U111" i="1"/>
  <c r="M111" i="1"/>
  <c r="J111" i="1"/>
  <c r="I111" i="1"/>
  <c r="H111" i="1"/>
  <c r="G111" i="1"/>
  <c r="F111" i="1"/>
  <c r="E111" i="1"/>
  <c r="D111" i="1"/>
  <c r="K110" i="1"/>
  <c r="L110" i="1"/>
  <c r="U110" i="1"/>
  <c r="M110" i="1"/>
  <c r="J110" i="1"/>
  <c r="I110" i="1"/>
  <c r="H110" i="1"/>
  <c r="G110" i="1"/>
  <c r="F110" i="1"/>
  <c r="E110" i="1"/>
  <c r="D110" i="1"/>
  <c r="K109" i="1"/>
  <c r="L109" i="1"/>
  <c r="U109" i="1"/>
  <c r="M109" i="1"/>
  <c r="J109" i="1"/>
  <c r="I109" i="1"/>
  <c r="H109" i="1"/>
  <c r="G109" i="1"/>
  <c r="F109" i="1"/>
  <c r="E109" i="1"/>
  <c r="D109" i="1"/>
  <c r="K108" i="1"/>
  <c r="L108" i="1"/>
  <c r="U108" i="1"/>
  <c r="M108" i="1"/>
  <c r="J108" i="1"/>
  <c r="I108" i="1"/>
  <c r="H108" i="1"/>
  <c r="G108" i="1"/>
  <c r="F108" i="1"/>
  <c r="E108" i="1"/>
  <c r="D108" i="1"/>
  <c r="K107" i="1"/>
  <c r="L107" i="1"/>
  <c r="U107" i="1"/>
  <c r="M107" i="1"/>
  <c r="J107" i="1"/>
  <c r="I107" i="1"/>
  <c r="H107" i="1"/>
  <c r="G107" i="1"/>
  <c r="F107" i="1"/>
  <c r="E107" i="1"/>
  <c r="D107" i="1"/>
  <c r="K106" i="1"/>
  <c r="L106" i="1"/>
  <c r="U106" i="1"/>
  <c r="M106" i="1"/>
  <c r="J106" i="1"/>
  <c r="I106" i="1"/>
  <c r="H106" i="1"/>
  <c r="G106" i="1"/>
  <c r="F106" i="1"/>
  <c r="E106" i="1"/>
  <c r="D106" i="1"/>
  <c r="K105" i="1"/>
  <c r="L105" i="1"/>
  <c r="U105" i="1"/>
  <c r="M105" i="1"/>
  <c r="J105" i="1"/>
  <c r="I105" i="1"/>
  <c r="H105" i="1"/>
  <c r="G105" i="1"/>
  <c r="F105" i="1"/>
  <c r="E105" i="1"/>
  <c r="D105" i="1"/>
  <c r="K104" i="1"/>
  <c r="L104" i="1"/>
  <c r="U104" i="1"/>
  <c r="M104" i="1"/>
  <c r="J104" i="1"/>
  <c r="I104" i="1"/>
  <c r="H104" i="1"/>
  <c r="G104" i="1"/>
  <c r="F104" i="1"/>
  <c r="E104" i="1"/>
  <c r="D104" i="1"/>
  <c r="K103" i="1"/>
  <c r="L103" i="1"/>
  <c r="U103" i="1"/>
  <c r="M103" i="1"/>
  <c r="J103" i="1"/>
  <c r="I103" i="1"/>
  <c r="H103" i="1"/>
  <c r="G103" i="1"/>
  <c r="F103" i="1"/>
  <c r="E103" i="1"/>
  <c r="D103" i="1"/>
  <c r="K102" i="1"/>
  <c r="L102" i="1"/>
  <c r="U102" i="1"/>
  <c r="M102" i="1"/>
  <c r="J102" i="1"/>
  <c r="I102" i="1"/>
  <c r="H102" i="1"/>
  <c r="G102" i="1"/>
  <c r="F102" i="1"/>
  <c r="E102" i="1"/>
  <c r="D102" i="1"/>
  <c r="K101" i="1"/>
  <c r="L101" i="1"/>
  <c r="U101" i="1"/>
  <c r="M101" i="1"/>
  <c r="J101" i="1"/>
  <c r="I101" i="1"/>
  <c r="H101" i="1"/>
  <c r="G101" i="1"/>
  <c r="F101" i="1"/>
  <c r="E101" i="1"/>
  <c r="D101" i="1"/>
  <c r="K100" i="1"/>
  <c r="L100" i="1"/>
  <c r="U100" i="1"/>
  <c r="M100" i="1"/>
  <c r="J100" i="1"/>
  <c r="I100" i="1"/>
  <c r="H100" i="1"/>
  <c r="G100" i="1"/>
  <c r="F100" i="1"/>
  <c r="E100" i="1"/>
  <c r="D100" i="1"/>
  <c r="K99" i="1"/>
  <c r="L99" i="1"/>
  <c r="U99" i="1"/>
  <c r="M99" i="1"/>
  <c r="J99" i="1"/>
  <c r="I99" i="1"/>
  <c r="H99" i="1"/>
  <c r="G99" i="1"/>
  <c r="F99" i="1"/>
  <c r="E99" i="1"/>
  <c r="D99" i="1"/>
  <c r="K98" i="1"/>
  <c r="L98" i="1"/>
  <c r="U98" i="1"/>
  <c r="M98" i="1"/>
  <c r="J98" i="1"/>
  <c r="I98" i="1"/>
  <c r="H98" i="1"/>
  <c r="G98" i="1"/>
  <c r="F98" i="1"/>
  <c r="E98" i="1"/>
  <c r="D98" i="1"/>
  <c r="K97" i="1"/>
  <c r="L97" i="1"/>
  <c r="U97" i="1"/>
  <c r="M97" i="1"/>
  <c r="J97" i="1"/>
  <c r="I97" i="1"/>
  <c r="H97" i="1"/>
  <c r="G97" i="1"/>
  <c r="F97" i="1"/>
  <c r="E97" i="1"/>
  <c r="D97" i="1"/>
  <c r="K96" i="1"/>
  <c r="L96" i="1"/>
  <c r="U96" i="1"/>
  <c r="M96" i="1"/>
  <c r="J96" i="1"/>
  <c r="I96" i="1"/>
  <c r="H96" i="1"/>
  <c r="G96" i="1"/>
  <c r="F96" i="1"/>
  <c r="E96" i="1"/>
  <c r="D96" i="1"/>
  <c r="K95" i="1"/>
  <c r="L95" i="1"/>
  <c r="U95" i="1"/>
  <c r="M95" i="1"/>
  <c r="J95" i="1"/>
  <c r="I95" i="1"/>
  <c r="H95" i="1"/>
  <c r="G95" i="1"/>
  <c r="F95" i="1"/>
  <c r="E95" i="1"/>
  <c r="D95" i="1"/>
  <c r="K94" i="1"/>
  <c r="L94" i="1"/>
  <c r="U94" i="1"/>
  <c r="M94" i="1"/>
  <c r="J94" i="1"/>
  <c r="I94" i="1"/>
  <c r="H94" i="1"/>
  <c r="G94" i="1"/>
  <c r="F94" i="1"/>
  <c r="E94" i="1"/>
  <c r="D94" i="1"/>
  <c r="K93" i="1"/>
  <c r="L93" i="1"/>
  <c r="U93" i="1"/>
  <c r="M93" i="1"/>
  <c r="J93" i="1"/>
  <c r="I93" i="1"/>
  <c r="H93" i="1"/>
  <c r="G93" i="1"/>
  <c r="F93" i="1"/>
  <c r="E93" i="1"/>
  <c r="D93" i="1"/>
  <c r="K92" i="1"/>
  <c r="L92" i="1"/>
  <c r="U92" i="1"/>
  <c r="M92" i="1"/>
  <c r="J92" i="1"/>
  <c r="I92" i="1"/>
  <c r="H92" i="1"/>
  <c r="G92" i="1"/>
  <c r="F92" i="1"/>
  <c r="E92" i="1"/>
  <c r="D92" i="1"/>
  <c r="K91" i="1"/>
  <c r="L91" i="1"/>
  <c r="U91" i="1"/>
  <c r="M91" i="1"/>
  <c r="J91" i="1"/>
  <c r="I91" i="1"/>
  <c r="H91" i="1"/>
  <c r="G91" i="1"/>
  <c r="F91" i="1"/>
  <c r="E91" i="1"/>
  <c r="D91" i="1"/>
  <c r="K90" i="1"/>
  <c r="L90" i="1"/>
  <c r="U90" i="1"/>
  <c r="M90" i="1"/>
  <c r="J90" i="1"/>
  <c r="I90" i="1"/>
  <c r="H90" i="1"/>
  <c r="G90" i="1"/>
  <c r="F90" i="1"/>
  <c r="E90" i="1"/>
  <c r="D90" i="1"/>
  <c r="K89" i="1"/>
  <c r="L89" i="1"/>
  <c r="U89" i="1"/>
  <c r="M89" i="1"/>
  <c r="J89" i="1"/>
  <c r="I89" i="1"/>
  <c r="H89" i="1"/>
  <c r="G89" i="1"/>
  <c r="F89" i="1"/>
  <c r="E89" i="1"/>
  <c r="D89" i="1"/>
  <c r="K88" i="1"/>
  <c r="L88" i="1"/>
  <c r="U88" i="1"/>
  <c r="M88" i="1"/>
  <c r="J88" i="1"/>
  <c r="I88" i="1"/>
  <c r="H88" i="1"/>
  <c r="G88" i="1"/>
  <c r="F88" i="1"/>
  <c r="E88" i="1"/>
  <c r="D88" i="1"/>
  <c r="K87" i="1"/>
  <c r="L87" i="1"/>
  <c r="U87" i="1"/>
  <c r="M87" i="1"/>
  <c r="J87" i="1"/>
  <c r="I87" i="1"/>
  <c r="H87" i="1"/>
  <c r="G87" i="1"/>
  <c r="F87" i="1"/>
  <c r="E87" i="1"/>
  <c r="D87" i="1"/>
  <c r="K86" i="1"/>
  <c r="L86" i="1"/>
  <c r="U86" i="1"/>
  <c r="M86" i="1"/>
  <c r="J86" i="1"/>
  <c r="I86" i="1"/>
  <c r="H86" i="1"/>
  <c r="G86" i="1"/>
  <c r="F86" i="1"/>
  <c r="E86" i="1"/>
  <c r="D86" i="1"/>
  <c r="K85" i="1"/>
  <c r="L85" i="1"/>
  <c r="U85" i="1"/>
  <c r="M85" i="1"/>
  <c r="J85" i="1"/>
  <c r="I85" i="1"/>
  <c r="H85" i="1"/>
  <c r="G85" i="1"/>
  <c r="F85" i="1"/>
  <c r="E85" i="1"/>
  <c r="D85" i="1"/>
  <c r="K84" i="1"/>
  <c r="L84" i="1"/>
  <c r="U84" i="1"/>
  <c r="M84" i="1"/>
  <c r="J84" i="1"/>
  <c r="I84" i="1"/>
  <c r="H84" i="1"/>
  <c r="G84" i="1"/>
  <c r="F84" i="1"/>
  <c r="E84" i="1"/>
  <c r="D84" i="1"/>
  <c r="K83" i="1"/>
  <c r="L83" i="1"/>
  <c r="U83" i="1"/>
  <c r="M83" i="1"/>
  <c r="J83" i="1"/>
  <c r="I83" i="1"/>
  <c r="H83" i="1"/>
  <c r="G83" i="1"/>
  <c r="F83" i="1"/>
  <c r="E83" i="1"/>
  <c r="D83" i="1"/>
  <c r="K82" i="1"/>
  <c r="L82" i="1"/>
  <c r="U82" i="1"/>
  <c r="M82" i="1"/>
  <c r="J82" i="1"/>
  <c r="I82" i="1"/>
  <c r="H82" i="1"/>
  <c r="G82" i="1"/>
  <c r="F82" i="1"/>
  <c r="E82" i="1"/>
  <c r="D82" i="1"/>
  <c r="K81" i="1"/>
  <c r="L81" i="1"/>
  <c r="U81" i="1"/>
  <c r="M81" i="1"/>
  <c r="J81" i="1"/>
  <c r="I81" i="1"/>
  <c r="H81" i="1"/>
  <c r="G81" i="1"/>
  <c r="F81" i="1"/>
  <c r="E81" i="1"/>
  <c r="D81" i="1"/>
  <c r="K80" i="1"/>
  <c r="L80" i="1"/>
  <c r="U80" i="1"/>
  <c r="M80" i="1"/>
  <c r="J80" i="1"/>
  <c r="I80" i="1"/>
  <c r="H80" i="1"/>
  <c r="G80" i="1"/>
  <c r="F80" i="1"/>
  <c r="E80" i="1"/>
  <c r="D80" i="1"/>
  <c r="K79" i="1"/>
  <c r="L79" i="1"/>
  <c r="U79" i="1"/>
  <c r="M79" i="1"/>
  <c r="J79" i="1"/>
  <c r="I79" i="1"/>
  <c r="H79" i="1"/>
  <c r="G79" i="1"/>
  <c r="F79" i="1"/>
  <c r="E79" i="1"/>
  <c r="D79" i="1"/>
  <c r="K78" i="1"/>
  <c r="L78" i="1"/>
  <c r="U78" i="1"/>
  <c r="M78" i="1"/>
  <c r="J78" i="1"/>
  <c r="I78" i="1"/>
  <c r="H78" i="1"/>
  <c r="G78" i="1"/>
  <c r="F78" i="1"/>
  <c r="E78" i="1"/>
  <c r="D78" i="1"/>
  <c r="K77" i="1"/>
  <c r="L77" i="1"/>
  <c r="U77" i="1"/>
  <c r="M77" i="1"/>
  <c r="J77" i="1"/>
  <c r="I77" i="1"/>
  <c r="H77" i="1"/>
  <c r="G77" i="1"/>
  <c r="F77" i="1"/>
  <c r="E77" i="1"/>
  <c r="D77" i="1"/>
  <c r="K76" i="1"/>
  <c r="L76" i="1"/>
  <c r="U76" i="1"/>
  <c r="M76" i="1"/>
  <c r="J76" i="1"/>
  <c r="I76" i="1"/>
  <c r="H76" i="1"/>
  <c r="G76" i="1"/>
  <c r="F76" i="1"/>
  <c r="E76" i="1"/>
  <c r="D76" i="1"/>
  <c r="K75" i="1"/>
  <c r="L75" i="1"/>
  <c r="U75" i="1"/>
  <c r="M75" i="1"/>
  <c r="J75" i="1"/>
  <c r="I75" i="1"/>
  <c r="H75" i="1"/>
  <c r="G75" i="1"/>
  <c r="F75" i="1"/>
  <c r="E75" i="1"/>
  <c r="D75" i="1"/>
  <c r="K74" i="1"/>
  <c r="L74" i="1"/>
  <c r="U74" i="1"/>
  <c r="M74" i="1"/>
  <c r="J74" i="1"/>
  <c r="I74" i="1"/>
  <c r="H74" i="1"/>
  <c r="G74" i="1"/>
  <c r="F74" i="1"/>
  <c r="E74" i="1"/>
  <c r="D74" i="1"/>
  <c r="K73" i="1"/>
  <c r="L73" i="1"/>
  <c r="U73" i="1"/>
  <c r="M73" i="1"/>
  <c r="J73" i="1"/>
  <c r="I73" i="1"/>
  <c r="H73" i="1"/>
  <c r="G73" i="1"/>
  <c r="F73" i="1"/>
  <c r="E73" i="1"/>
  <c r="D73" i="1"/>
  <c r="K72" i="1"/>
  <c r="L72" i="1"/>
  <c r="U72" i="1"/>
  <c r="M72" i="1"/>
  <c r="J72" i="1"/>
  <c r="I72" i="1"/>
  <c r="H72" i="1"/>
  <c r="G72" i="1"/>
  <c r="F72" i="1"/>
  <c r="E72" i="1"/>
  <c r="D72" i="1"/>
  <c r="K71" i="1"/>
  <c r="L71" i="1"/>
  <c r="U71" i="1"/>
  <c r="M71" i="1"/>
  <c r="J71" i="1"/>
  <c r="I71" i="1"/>
  <c r="H71" i="1"/>
  <c r="G71" i="1"/>
  <c r="F71" i="1"/>
  <c r="E71" i="1"/>
  <c r="D71" i="1"/>
  <c r="K70" i="1"/>
  <c r="L70" i="1"/>
  <c r="U70" i="1"/>
  <c r="M70" i="1"/>
  <c r="J70" i="1"/>
  <c r="I70" i="1"/>
  <c r="H70" i="1"/>
  <c r="G70" i="1"/>
  <c r="F70" i="1"/>
  <c r="E70" i="1"/>
  <c r="D70" i="1"/>
  <c r="K69" i="1"/>
  <c r="L69" i="1"/>
  <c r="U69" i="1"/>
  <c r="M69" i="1"/>
  <c r="J69" i="1"/>
  <c r="I69" i="1"/>
  <c r="H69" i="1"/>
  <c r="G69" i="1"/>
  <c r="F69" i="1"/>
  <c r="E69" i="1"/>
  <c r="D69" i="1"/>
  <c r="K68" i="1"/>
  <c r="L68" i="1"/>
  <c r="U68" i="1"/>
  <c r="M68" i="1"/>
  <c r="J68" i="1"/>
  <c r="I68" i="1"/>
  <c r="H68" i="1"/>
  <c r="G68" i="1"/>
  <c r="F68" i="1"/>
  <c r="E68" i="1"/>
  <c r="D68" i="1"/>
  <c r="K67" i="1"/>
  <c r="L67" i="1"/>
  <c r="U67" i="1"/>
  <c r="M67" i="1"/>
  <c r="J67" i="1"/>
  <c r="I67" i="1"/>
  <c r="H67" i="1"/>
  <c r="G67" i="1"/>
  <c r="F67" i="1"/>
  <c r="E67" i="1"/>
  <c r="D67" i="1"/>
  <c r="K66" i="1"/>
  <c r="L66" i="1"/>
  <c r="U66" i="1"/>
  <c r="M66" i="1"/>
  <c r="J66" i="1"/>
  <c r="I66" i="1"/>
  <c r="H66" i="1"/>
  <c r="G66" i="1"/>
  <c r="F66" i="1"/>
  <c r="E66" i="1"/>
  <c r="D66" i="1"/>
  <c r="K65" i="1"/>
  <c r="L65" i="1"/>
  <c r="U65" i="1"/>
  <c r="M65" i="1"/>
  <c r="J65" i="1"/>
  <c r="I65" i="1"/>
  <c r="H65" i="1"/>
  <c r="G65" i="1"/>
  <c r="F65" i="1"/>
  <c r="E65" i="1"/>
  <c r="D65" i="1"/>
  <c r="K64" i="1"/>
  <c r="L64" i="1"/>
  <c r="U64" i="1"/>
  <c r="M64" i="1"/>
  <c r="J64" i="1"/>
  <c r="I64" i="1"/>
  <c r="H64" i="1"/>
  <c r="G64" i="1"/>
  <c r="F64" i="1"/>
  <c r="E64" i="1"/>
  <c r="D64" i="1"/>
  <c r="K63" i="1"/>
  <c r="L63" i="1"/>
  <c r="U63" i="1"/>
  <c r="M63" i="1"/>
  <c r="J63" i="1"/>
  <c r="I63" i="1"/>
  <c r="H63" i="1"/>
  <c r="G63" i="1"/>
  <c r="F63" i="1"/>
  <c r="E63" i="1"/>
  <c r="D63" i="1"/>
  <c r="K62" i="1"/>
  <c r="L62" i="1"/>
  <c r="U62" i="1"/>
  <c r="M62" i="1"/>
  <c r="J62" i="1"/>
  <c r="I62" i="1"/>
  <c r="H62" i="1"/>
  <c r="G62" i="1"/>
  <c r="F62" i="1"/>
  <c r="E62" i="1"/>
  <c r="D62" i="1"/>
  <c r="K61" i="1"/>
  <c r="L61" i="1"/>
  <c r="U61" i="1"/>
  <c r="M61" i="1"/>
  <c r="J61" i="1"/>
  <c r="I61" i="1"/>
  <c r="H61" i="1"/>
  <c r="G61" i="1"/>
  <c r="F61" i="1"/>
  <c r="E61" i="1"/>
  <c r="D61" i="1"/>
  <c r="K60" i="1"/>
  <c r="L60" i="1"/>
  <c r="U60" i="1"/>
  <c r="M60" i="1"/>
  <c r="J60" i="1"/>
  <c r="I60" i="1"/>
  <c r="H60" i="1"/>
  <c r="G60" i="1"/>
  <c r="F60" i="1"/>
  <c r="E60" i="1"/>
  <c r="D60" i="1"/>
  <c r="K59" i="1"/>
  <c r="L59" i="1"/>
  <c r="U59" i="1"/>
  <c r="M59" i="1"/>
  <c r="J59" i="1"/>
  <c r="I59" i="1"/>
  <c r="H59" i="1"/>
  <c r="G59" i="1"/>
  <c r="F59" i="1"/>
  <c r="E59" i="1"/>
  <c r="D59" i="1"/>
  <c r="K58" i="1"/>
  <c r="L58" i="1"/>
  <c r="U58" i="1"/>
  <c r="M58" i="1"/>
  <c r="J58" i="1"/>
  <c r="I58" i="1"/>
  <c r="H58" i="1"/>
  <c r="G58" i="1"/>
  <c r="F58" i="1"/>
  <c r="E58" i="1"/>
  <c r="D58" i="1"/>
  <c r="K57" i="1"/>
  <c r="L57" i="1"/>
  <c r="U57" i="1"/>
  <c r="M57" i="1"/>
  <c r="J57" i="1"/>
  <c r="I57" i="1"/>
  <c r="H57" i="1"/>
  <c r="G57" i="1"/>
  <c r="F57" i="1"/>
  <c r="E57" i="1"/>
  <c r="D57" i="1"/>
  <c r="K56" i="1"/>
  <c r="L56" i="1"/>
  <c r="U56" i="1"/>
  <c r="M56" i="1"/>
  <c r="J56" i="1"/>
  <c r="I56" i="1"/>
  <c r="H56" i="1"/>
  <c r="G56" i="1"/>
  <c r="F56" i="1"/>
  <c r="E56" i="1"/>
  <c r="D56" i="1"/>
  <c r="K55" i="1"/>
  <c r="L55" i="1"/>
  <c r="U55" i="1"/>
  <c r="M55" i="1"/>
  <c r="J55" i="1"/>
  <c r="I55" i="1"/>
  <c r="H55" i="1"/>
  <c r="G55" i="1"/>
  <c r="F55" i="1"/>
  <c r="E55" i="1"/>
  <c r="D55" i="1"/>
  <c r="K54" i="1"/>
  <c r="L54" i="1"/>
  <c r="U54" i="1"/>
  <c r="M54" i="1"/>
  <c r="J54" i="1"/>
  <c r="I54" i="1"/>
  <c r="H54" i="1"/>
  <c r="G54" i="1"/>
  <c r="F54" i="1"/>
  <c r="E54" i="1"/>
  <c r="D54" i="1"/>
  <c r="K53" i="1"/>
  <c r="L53" i="1"/>
  <c r="U53" i="1"/>
  <c r="M53" i="1"/>
  <c r="J53" i="1"/>
  <c r="I53" i="1"/>
  <c r="H53" i="1"/>
  <c r="G53" i="1"/>
  <c r="F53" i="1"/>
  <c r="E53" i="1"/>
  <c r="D53" i="1"/>
  <c r="K52" i="1"/>
  <c r="L52" i="1"/>
  <c r="U52" i="1"/>
  <c r="M52" i="1"/>
  <c r="J52" i="1"/>
  <c r="I52" i="1"/>
  <c r="H52" i="1"/>
  <c r="G52" i="1"/>
  <c r="F52" i="1"/>
  <c r="E52" i="1"/>
  <c r="D52" i="1"/>
  <c r="K51" i="1"/>
  <c r="L51" i="1"/>
  <c r="U51" i="1"/>
  <c r="M51" i="1"/>
  <c r="J51" i="1"/>
  <c r="I51" i="1"/>
  <c r="H51" i="1"/>
  <c r="G51" i="1"/>
  <c r="F51" i="1"/>
  <c r="E51" i="1"/>
  <c r="D51" i="1"/>
  <c r="K50" i="1"/>
  <c r="L50" i="1"/>
  <c r="U50" i="1"/>
  <c r="M50" i="1"/>
  <c r="J50" i="1"/>
  <c r="I50" i="1"/>
  <c r="H50" i="1"/>
  <c r="G50" i="1"/>
  <c r="F50" i="1"/>
  <c r="E50" i="1"/>
  <c r="D50" i="1"/>
  <c r="K49" i="1"/>
  <c r="L49" i="1"/>
  <c r="U49" i="1"/>
  <c r="M49" i="1"/>
  <c r="J49" i="1"/>
  <c r="I49" i="1"/>
  <c r="H49" i="1"/>
  <c r="G49" i="1"/>
  <c r="F49" i="1"/>
  <c r="E49" i="1"/>
  <c r="D49" i="1"/>
  <c r="K48" i="1"/>
  <c r="L48" i="1"/>
  <c r="U48" i="1"/>
  <c r="M48" i="1"/>
  <c r="J48" i="1"/>
  <c r="I48" i="1"/>
  <c r="H48" i="1"/>
  <c r="G48" i="1"/>
  <c r="F48" i="1"/>
  <c r="E48" i="1"/>
  <c r="D48" i="1"/>
  <c r="K47" i="1"/>
  <c r="L47" i="1"/>
  <c r="U47" i="1"/>
  <c r="M47" i="1"/>
  <c r="J47" i="1"/>
  <c r="I47" i="1"/>
  <c r="H47" i="1"/>
  <c r="G47" i="1"/>
  <c r="F47" i="1"/>
  <c r="E47" i="1"/>
  <c r="D47" i="1"/>
  <c r="K46" i="1"/>
  <c r="L46" i="1"/>
  <c r="U46" i="1"/>
  <c r="M46" i="1"/>
  <c r="J46" i="1"/>
  <c r="I46" i="1"/>
  <c r="H46" i="1"/>
  <c r="G46" i="1"/>
  <c r="F46" i="1"/>
  <c r="E46" i="1"/>
  <c r="D46" i="1"/>
  <c r="K45" i="1"/>
  <c r="L45" i="1"/>
  <c r="U45" i="1"/>
  <c r="M45" i="1"/>
  <c r="J45" i="1"/>
  <c r="I45" i="1"/>
  <c r="H45" i="1"/>
  <c r="G45" i="1"/>
  <c r="F45" i="1"/>
  <c r="E45" i="1"/>
  <c r="D45" i="1"/>
  <c r="K44" i="1"/>
  <c r="L44" i="1"/>
  <c r="U44" i="1"/>
  <c r="M44" i="1"/>
  <c r="J44" i="1"/>
  <c r="I44" i="1"/>
  <c r="H44" i="1"/>
  <c r="G44" i="1"/>
  <c r="F44" i="1"/>
  <c r="E44" i="1"/>
  <c r="D44" i="1"/>
  <c r="K43" i="1"/>
  <c r="L43" i="1"/>
  <c r="U43" i="1"/>
  <c r="M43" i="1"/>
  <c r="J43" i="1"/>
  <c r="I43" i="1"/>
  <c r="H43" i="1"/>
  <c r="G43" i="1"/>
  <c r="F43" i="1"/>
  <c r="E43" i="1"/>
  <c r="D43" i="1"/>
  <c r="K42" i="1"/>
  <c r="L42" i="1"/>
  <c r="U42" i="1"/>
  <c r="M42" i="1"/>
  <c r="J42" i="1"/>
  <c r="I42" i="1"/>
  <c r="H42" i="1"/>
  <c r="G42" i="1"/>
  <c r="F42" i="1"/>
  <c r="E42" i="1"/>
  <c r="D42" i="1"/>
  <c r="K41" i="1"/>
  <c r="L41" i="1"/>
  <c r="U41" i="1"/>
  <c r="M41" i="1"/>
  <c r="J41" i="1"/>
  <c r="I41" i="1"/>
  <c r="H41" i="1"/>
  <c r="G41" i="1"/>
  <c r="F41" i="1"/>
  <c r="E41" i="1"/>
  <c r="D41" i="1"/>
  <c r="K40" i="1"/>
  <c r="L40" i="1"/>
  <c r="U40" i="1"/>
  <c r="M40" i="1"/>
  <c r="J40" i="1"/>
  <c r="I40" i="1"/>
  <c r="H40" i="1"/>
  <c r="G40" i="1"/>
  <c r="F40" i="1"/>
  <c r="E40" i="1"/>
  <c r="D40" i="1"/>
  <c r="K39" i="1"/>
  <c r="L39" i="1"/>
  <c r="U39" i="1"/>
  <c r="M39" i="1"/>
  <c r="J39" i="1"/>
  <c r="I39" i="1"/>
  <c r="H39" i="1"/>
  <c r="G39" i="1"/>
  <c r="F39" i="1"/>
  <c r="E39" i="1"/>
  <c r="D39" i="1"/>
  <c r="K38" i="1"/>
  <c r="L38" i="1"/>
  <c r="U38" i="1"/>
  <c r="M38" i="1"/>
  <c r="J38" i="1"/>
  <c r="I38" i="1"/>
  <c r="H38" i="1"/>
  <c r="G38" i="1"/>
  <c r="F38" i="1"/>
  <c r="E38" i="1"/>
  <c r="D38" i="1"/>
  <c r="K37" i="1"/>
  <c r="L37" i="1"/>
  <c r="U37" i="1"/>
  <c r="M37" i="1"/>
  <c r="J37" i="1"/>
  <c r="I37" i="1"/>
  <c r="H37" i="1"/>
  <c r="G37" i="1"/>
  <c r="F37" i="1"/>
  <c r="E37" i="1"/>
  <c r="D37" i="1"/>
  <c r="K36" i="1"/>
  <c r="L36" i="1"/>
  <c r="U36" i="1"/>
  <c r="M36" i="1"/>
  <c r="J36" i="1"/>
  <c r="I36" i="1"/>
  <c r="H36" i="1"/>
  <c r="G36" i="1"/>
  <c r="F36" i="1"/>
  <c r="E36" i="1"/>
  <c r="D36" i="1"/>
  <c r="K35" i="1"/>
  <c r="L35" i="1"/>
  <c r="U35" i="1"/>
  <c r="M35" i="1"/>
  <c r="J35" i="1"/>
  <c r="I35" i="1"/>
  <c r="H35" i="1"/>
  <c r="G35" i="1"/>
  <c r="F35" i="1"/>
  <c r="E35" i="1"/>
  <c r="D35" i="1"/>
  <c r="K34" i="1"/>
  <c r="L34" i="1"/>
  <c r="U34" i="1"/>
  <c r="M34" i="1"/>
  <c r="J34" i="1"/>
  <c r="I34" i="1"/>
  <c r="H34" i="1"/>
  <c r="G34" i="1"/>
  <c r="F34" i="1"/>
  <c r="E34" i="1"/>
  <c r="D34" i="1"/>
  <c r="K33" i="1"/>
  <c r="L33" i="1"/>
  <c r="U33" i="1"/>
  <c r="M33" i="1"/>
  <c r="J33" i="1"/>
  <c r="I33" i="1"/>
  <c r="H33" i="1"/>
  <c r="G33" i="1"/>
  <c r="F33" i="1"/>
  <c r="E33" i="1"/>
  <c r="D33" i="1"/>
  <c r="K32" i="1"/>
  <c r="L32" i="1"/>
  <c r="U32" i="1"/>
  <c r="M32" i="1"/>
  <c r="J32" i="1"/>
  <c r="I32" i="1"/>
  <c r="H32" i="1"/>
  <c r="G32" i="1"/>
  <c r="F32" i="1"/>
  <c r="E32" i="1"/>
  <c r="D32" i="1"/>
  <c r="K31" i="1"/>
  <c r="L31" i="1"/>
  <c r="U31" i="1"/>
  <c r="M31" i="1"/>
  <c r="J31" i="1"/>
  <c r="I31" i="1"/>
  <c r="H31" i="1"/>
  <c r="G31" i="1"/>
  <c r="F31" i="1"/>
  <c r="E31" i="1"/>
  <c r="D31" i="1"/>
  <c r="K30" i="1"/>
  <c r="L30" i="1"/>
  <c r="U30" i="1"/>
  <c r="M30" i="1"/>
  <c r="J30" i="1"/>
  <c r="I30" i="1"/>
  <c r="H30" i="1"/>
  <c r="G30" i="1"/>
  <c r="F30" i="1"/>
  <c r="E30" i="1"/>
  <c r="D30" i="1"/>
  <c r="K29" i="1"/>
  <c r="L29" i="1"/>
  <c r="U29" i="1"/>
  <c r="M29" i="1"/>
  <c r="J29" i="1"/>
  <c r="I29" i="1"/>
  <c r="H29" i="1"/>
  <c r="G29" i="1"/>
  <c r="F29" i="1"/>
  <c r="E29" i="1"/>
  <c r="D29" i="1"/>
  <c r="K28" i="1"/>
  <c r="L28" i="1"/>
  <c r="U28" i="1"/>
  <c r="M28" i="1"/>
  <c r="J28" i="1"/>
  <c r="I28" i="1"/>
  <c r="H28" i="1"/>
  <c r="G28" i="1"/>
  <c r="F28" i="1"/>
  <c r="E28" i="1"/>
  <c r="D28" i="1"/>
  <c r="K27" i="1"/>
  <c r="L27" i="1"/>
  <c r="U27" i="1"/>
  <c r="M27" i="1"/>
  <c r="J27" i="1"/>
  <c r="I27" i="1"/>
  <c r="H27" i="1"/>
  <c r="G27" i="1"/>
  <c r="F27" i="1"/>
  <c r="E27" i="1"/>
  <c r="D27" i="1"/>
  <c r="K26" i="1"/>
  <c r="L26" i="1"/>
  <c r="U26" i="1"/>
  <c r="M26" i="1"/>
  <c r="J26" i="1"/>
  <c r="I26" i="1"/>
  <c r="H26" i="1"/>
  <c r="G26" i="1"/>
  <c r="F26" i="1"/>
  <c r="E26" i="1"/>
  <c r="D26" i="1"/>
  <c r="K25" i="1"/>
  <c r="L25" i="1"/>
  <c r="U25" i="1"/>
  <c r="M25" i="1"/>
  <c r="J25" i="1"/>
  <c r="I25" i="1"/>
  <c r="H25" i="1"/>
  <c r="B11" i="1"/>
  <c r="F25" i="1"/>
  <c r="G25" i="1"/>
  <c r="E25" i="1"/>
  <c r="D25" i="1"/>
  <c r="K24" i="1"/>
  <c r="L24" i="1"/>
  <c r="U24" i="1"/>
  <c r="M24" i="1"/>
  <c r="J24" i="1"/>
  <c r="I24" i="1"/>
  <c r="H24" i="1"/>
  <c r="F24" i="1"/>
  <c r="G24" i="1"/>
  <c r="E24" i="1"/>
  <c r="D24" i="1"/>
  <c r="K23" i="1"/>
  <c r="L23" i="1"/>
  <c r="U23" i="1"/>
  <c r="M23" i="1"/>
  <c r="J23" i="1"/>
  <c r="I23" i="1"/>
  <c r="H23" i="1"/>
  <c r="F23" i="1"/>
  <c r="G23" i="1"/>
  <c r="E23" i="1"/>
  <c r="D23" i="1"/>
  <c r="K22" i="1"/>
  <c r="L22" i="1"/>
  <c r="U22" i="1"/>
  <c r="D22" i="1"/>
  <c r="M22" i="1"/>
  <c r="J22" i="1"/>
  <c r="I22" i="1"/>
  <c r="H22" i="1"/>
  <c r="F22" i="1"/>
  <c r="G22" i="1"/>
  <c r="E22" i="1"/>
  <c r="N7" i="1"/>
</calcChain>
</file>

<file path=xl/sharedStrings.xml><?xml version="1.0" encoding="utf-8"?>
<sst xmlns="http://schemas.openxmlformats.org/spreadsheetml/2006/main" count="442" uniqueCount="329">
  <si>
    <t>HIDDEN SECTION</t>
  </si>
  <si>
    <t>Science for Life Laboratory (SciLifeLab)</t>
  </si>
  <si>
    <t>Document type</t>
  </si>
  <si>
    <t>Document name</t>
  </si>
  <si>
    <t>ID number</t>
  </si>
  <si>
    <t>Edition</t>
  </si>
  <si>
    <t>BEL</t>
  </si>
  <si>
    <t>Sample information</t>
  </si>
  <si>
    <t>Creation date</t>
  </si>
  <si>
    <t>Valid from</t>
  </si>
  <si>
    <t>Issuer</t>
  </si>
  <si>
    <t>Approver</t>
  </si>
  <si>
    <t>Mattias O/MO</t>
  </si>
  <si>
    <t>Instrument</t>
  </si>
  <si>
    <t>PLATE ID</t>
  </si>
  <si>
    <t>Please fill in the plate ID from the barcode sticker used on the plate</t>
  </si>
  <si>
    <t>Total number of lanes in project</t>
  </si>
  <si>
    <t>Number of samples on this plate</t>
  </si>
  <si>
    <t>Number of samples on other plates</t>
  </si>
  <si>
    <t>Sample type (REQUIRED)</t>
  </si>
  <si>
    <t>Minimal lane yield</t>
  </si>
  <si>
    <t>Conc. measurment method</t>
  </si>
  <si>
    <t>Extraction method</t>
  </si>
  <si>
    <t>Always turn in samples in plates</t>
  </si>
  <si>
    <t>The plate name is copied from above</t>
  </si>
  <si>
    <t>Specify the number of million reads requested per sample</t>
  </si>
  <si>
    <t>Minimal number of reads per sample</t>
  </si>
  <si>
    <t>Choose the type of sample</t>
  </si>
  <si>
    <t>Filled in automatically</t>
  </si>
  <si>
    <t>Enter samples columnwise (make sure it is correct)</t>
  </si>
  <si>
    <t>Enter the name of your sample</t>
  </si>
  <si>
    <t>Enter if certain samples should be pooled for sequencing. Separate by : and use ID from first colum (number after underscore). Leave blank to let SciLifeLab decide.</t>
  </si>
  <si>
    <t>Choose the sample buffer</t>
  </si>
  <si>
    <t>Specify the A260/A280 ratio</t>
  </si>
  <si>
    <t>Specify the concentration of the sample in ng/µl</t>
  </si>
  <si>
    <t>Specifcy the volume of the sample</t>
  </si>
  <si>
    <t>The amount is calculated from the concentration and volume</t>
  </si>
  <si>
    <t>If this is RNA, specify the RIN value of the samples</t>
  </si>
  <si>
    <t>Linked to sample(s) (separate by ":" if multiple, e.g. 102:103, use ID from first column (the number after underscore)</t>
  </si>
  <si>
    <t>Choose the type of link. E.g. if "tumor" that sample row is tumor, and its link should be set as "normal".</t>
  </si>
  <si>
    <t>Tumor purity (% tumor cells)</t>
  </si>
  <si>
    <t>REQUIRED</t>
  </si>
  <si>
    <t>SELECT</t>
  </si>
  <si>
    <t>numeric (millions)</t>
  </si>
  <si>
    <t>e.g. 101:102:103</t>
  </si>
  <si>
    <t>numeric</t>
  </si>
  <si>
    <t>numeric (ng/µL)</t>
  </si>
  <si>
    <t>numeric (µL)</t>
  </si>
  <si>
    <t>numeric (µg)</t>
  </si>
  <si>
    <t>numeric (%)</t>
  </si>
  <si>
    <t>Container/Type</t>
  </si>
  <si>
    <t>Sample ID helper</t>
  </si>
  <si>
    <t>Sample ID</t>
  </si>
  <si>
    <t>Plate Name</t>
  </si>
  <si>
    <t>Reads Requested</t>
  </si>
  <si>
    <t>Minimal Reads</t>
  </si>
  <si>
    <t>Sample Type</t>
  </si>
  <si>
    <t>Conc measurement method</t>
  </si>
  <si>
    <t>Conc</t>
  </si>
  <si>
    <t>Volume</t>
  </si>
  <si>
    <t>NGI Sample ID</t>
  </si>
  <si>
    <t>Well</t>
  </si>
  <si>
    <t>Your sample name</t>
  </si>
  <si>
    <t>Pooling</t>
  </si>
  <si>
    <t>Sample Buffer</t>
  </si>
  <si>
    <t>A260:280</t>
  </si>
  <si>
    <t>Amount</t>
  </si>
  <si>
    <t>RIN</t>
  </si>
  <si>
    <t>Sample Links</t>
  </si>
  <si>
    <t>Link type</t>
  </si>
  <si>
    <t>Tumor Purity</t>
  </si>
  <si>
    <t>&lt;TABLE HEADER&gt;</t>
  </si>
  <si>
    <t>Container/Name</t>
  </si>
  <si>
    <t>UDF/Reads Req</t>
  </si>
  <si>
    <t>UDF/Reads Min</t>
  </si>
  <si>
    <t>UDF/Sample Type</t>
  </si>
  <si>
    <t>UDF/Conc Method</t>
  </si>
  <si>
    <t>UDF/Extraction Method</t>
  </si>
  <si>
    <t>UDF/Customer Conc</t>
  </si>
  <si>
    <t>UDF/Customer Volume</t>
  </si>
  <si>
    <t>Sample/Name</t>
  </si>
  <si>
    <t>Sample/Well Location</t>
  </si>
  <si>
    <t>UDF/Customer Name</t>
  </si>
  <si>
    <t>UDF/Pooling</t>
  </si>
  <si>
    <t>UDF/Sample Buffer</t>
  </si>
  <si>
    <t>UDF/Customer A260:280</t>
  </si>
  <si>
    <t>UDF/Customer Amount (ug)</t>
  </si>
  <si>
    <t>UDF/Customer RIN</t>
  </si>
  <si>
    <t>UDF/Sample Links</t>
  </si>
  <si>
    <t>UDF/Sample Link Type</t>
  </si>
  <si>
    <t>UDF/Tumor Purity</t>
  </si>
  <si>
    <t>&lt;/TABLE HEADER&gt;</t>
  </si>
  <si>
    <t>&lt;SAMPLE ENTRIES&gt;</t>
  </si>
  <si>
    <t>96 well plate</t>
  </si>
  <si>
    <t>#01</t>
  </si>
  <si>
    <t>A:1</t>
  </si>
  <si>
    <t>#02</t>
  </si>
  <si>
    <t>B:1</t>
  </si>
  <si>
    <t>#03</t>
  </si>
  <si>
    <t>C:1</t>
  </si>
  <si>
    <t>#04</t>
  </si>
  <si>
    <t>D:1</t>
  </si>
  <si>
    <t>#05</t>
  </si>
  <si>
    <t>E:1</t>
  </si>
  <si>
    <t>#06</t>
  </si>
  <si>
    <t>F:1</t>
  </si>
  <si>
    <t>#07</t>
  </si>
  <si>
    <t>G:1</t>
  </si>
  <si>
    <t>#08</t>
  </si>
  <si>
    <t>H:1</t>
  </si>
  <si>
    <t>#09</t>
  </si>
  <si>
    <t>A:2</t>
  </si>
  <si>
    <t>#10</t>
  </si>
  <si>
    <t>B:2</t>
  </si>
  <si>
    <t>#11</t>
  </si>
  <si>
    <t>C:2</t>
  </si>
  <si>
    <t>#12</t>
  </si>
  <si>
    <t>D:2</t>
  </si>
  <si>
    <t>#13</t>
  </si>
  <si>
    <t>E:2</t>
  </si>
  <si>
    <t>#14</t>
  </si>
  <si>
    <t>F:2</t>
  </si>
  <si>
    <t>#15</t>
  </si>
  <si>
    <t>G:2</t>
  </si>
  <si>
    <t>#16</t>
  </si>
  <si>
    <t>H:2</t>
  </si>
  <si>
    <t>#17</t>
  </si>
  <si>
    <t>A:3</t>
  </si>
  <si>
    <t>#18</t>
  </si>
  <si>
    <t>B:3</t>
  </si>
  <si>
    <t>#19</t>
  </si>
  <si>
    <t>C:3</t>
  </si>
  <si>
    <t>#20</t>
  </si>
  <si>
    <t>D:3</t>
  </si>
  <si>
    <t>#21</t>
  </si>
  <si>
    <t>E:3</t>
  </si>
  <si>
    <t>#22</t>
  </si>
  <si>
    <t>F:3</t>
  </si>
  <si>
    <t>#23</t>
  </si>
  <si>
    <t>G:3</t>
  </si>
  <si>
    <t>#24</t>
  </si>
  <si>
    <t>H:3</t>
  </si>
  <si>
    <t>#25</t>
  </si>
  <si>
    <t>A:4</t>
  </si>
  <si>
    <t>#26</t>
  </si>
  <si>
    <t>B:4</t>
  </si>
  <si>
    <t>#27</t>
  </si>
  <si>
    <t>C:4</t>
  </si>
  <si>
    <t>#28</t>
  </si>
  <si>
    <t>D:4</t>
  </si>
  <si>
    <t>#29</t>
  </si>
  <si>
    <t>E:4</t>
  </si>
  <si>
    <t>#30</t>
  </si>
  <si>
    <t>F:4</t>
  </si>
  <si>
    <t>#31</t>
  </si>
  <si>
    <t>G:4</t>
  </si>
  <si>
    <t>#32</t>
  </si>
  <si>
    <t>H:4</t>
  </si>
  <si>
    <t>#33</t>
  </si>
  <si>
    <t>A:5</t>
  </si>
  <si>
    <t>#34</t>
  </si>
  <si>
    <t>B:5</t>
  </si>
  <si>
    <t>#35</t>
  </si>
  <si>
    <t>C:5</t>
  </si>
  <si>
    <t>#36</t>
  </si>
  <si>
    <t>D:5</t>
  </si>
  <si>
    <t>#37</t>
  </si>
  <si>
    <t>E:5</t>
  </si>
  <si>
    <t>#38</t>
  </si>
  <si>
    <t>F:5</t>
  </si>
  <si>
    <t>#39</t>
  </si>
  <si>
    <t>G:5</t>
  </si>
  <si>
    <t>#40</t>
  </si>
  <si>
    <t>H:5</t>
  </si>
  <si>
    <t>#41</t>
  </si>
  <si>
    <t>A:6</t>
  </si>
  <si>
    <t>#42</t>
  </si>
  <si>
    <t>B:6</t>
  </si>
  <si>
    <t>#43</t>
  </si>
  <si>
    <t>C:6</t>
  </si>
  <si>
    <t>#44</t>
  </si>
  <si>
    <t>D:6</t>
  </si>
  <si>
    <t>#45</t>
  </si>
  <si>
    <t>E:6</t>
  </si>
  <si>
    <t>#46</t>
  </si>
  <si>
    <t>F:6</t>
  </si>
  <si>
    <t>#47</t>
  </si>
  <si>
    <t>G:6</t>
  </si>
  <si>
    <t>#48</t>
  </si>
  <si>
    <t>H:6</t>
  </si>
  <si>
    <t>#49</t>
  </si>
  <si>
    <t>A:7</t>
  </si>
  <si>
    <t>#50</t>
  </si>
  <si>
    <t>B:7</t>
  </si>
  <si>
    <t>#51</t>
  </si>
  <si>
    <t>C:7</t>
  </si>
  <si>
    <t>#52</t>
  </si>
  <si>
    <t>D:7</t>
  </si>
  <si>
    <t>#53</t>
  </si>
  <si>
    <t>E:7</t>
  </si>
  <si>
    <t>#54</t>
  </si>
  <si>
    <t>F:7</t>
  </si>
  <si>
    <t>#55</t>
  </si>
  <si>
    <t>G:7</t>
  </si>
  <si>
    <t>#56</t>
  </si>
  <si>
    <t>H:7</t>
  </si>
  <si>
    <t>#57</t>
  </si>
  <si>
    <t>A:8</t>
  </si>
  <si>
    <t>#58</t>
  </si>
  <si>
    <t>B:8</t>
  </si>
  <si>
    <t>#59</t>
  </si>
  <si>
    <t>C:8</t>
  </si>
  <si>
    <t>#60</t>
  </si>
  <si>
    <t>D:8</t>
  </si>
  <si>
    <t>#61</t>
  </si>
  <si>
    <t>E:8</t>
  </si>
  <si>
    <t>#62</t>
  </si>
  <si>
    <t>F:8</t>
  </si>
  <si>
    <t>#63</t>
  </si>
  <si>
    <t>G:8</t>
  </si>
  <si>
    <t>#64</t>
  </si>
  <si>
    <t>H:8</t>
  </si>
  <si>
    <t>#65</t>
  </si>
  <si>
    <t>A:9</t>
  </si>
  <si>
    <t>#66</t>
  </si>
  <si>
    <t>B:9</t>
  </si>
  <si>
    <t>#67</t>
  </si>
  <si>
    <t>C:9</t>
  </si>
  <si>
    <t>#68</t>
  </si>
  <si>
    <t>D:9</t>
  </si>
  <si>
    <t>#69</t>
  </si>
  <si>
    <t>E:9</t>
  </si>
  <si>
    <t>#70</t>
  </si>
  <si>
    <t>F:9</t>
  </si>
  <si>
    <t>#71</t>
  </si>
  <si>
    <t>G:9</t>
  </si>
  <si>
    <t>#72</t>
  </si>
  <si>
    <t>H:9</t>
  </si>
  <si>
    <t>#73</t>
  </si>
  <si>
    <t>A:10</t>
  </si>
  <si>
    <t>#74</t>
  </si>
  <si>
    <t>B:10</t>
  </si>
  <si>
    <t>#75</t>
  </si>
  <si>
    <t>C:10</t>
  </si>
  <si>
    <t>#76</t>
  </si>
  <si>
    <t>D:10</t>
  </si>
  <si>
    <t>#77</t>
  </si>
  <si>
    <t>E:10</t>
  </si>
  <si>
    <t>#78</t>
  </si>
  <si>
    <t>F:10</t>
  </si>
  <si>
    <t>#79</t>
  </si>
  <si>
    <t>G:10</t>
  </si>
  <si>
    <t>#80</t>
  </si>
  <si>
    <t>H:10</t>
  </si>
  <si>
    <t>#81</t>
  </si>
  <si>
    <t>A:11</t>
  </si>
  <si>
    <t>#82</t>
  </si>
  <si>
    <t>B:11</t>
  </si>
  <si>
    <t>#83</t>
  </si>
  <si>
    <t>C:11</t>
  </si>
  <si>
    <t>#84</t>
  </si>
  <si>
    <t>D:11</t>
  </si>
  <si>
    <t>#85</t>
  </si>
  <si>
    <t>E:11</t>
  </si>
  <si>
    <t>#86</t>
  </si>
  <si>
    <t>F:11</t>
  </si>
  <si>
    <t>#87</t>
  </si>
  <si>
    <t>G:11</t>
  </si>
  <si>
    <t>#88</t>
  </si>
  <si>
    <t>H:11</t>
  </si>
  <si>
    <t>#89</t>
  </si>
  <si>
    <t>A:12</t>
  </si>
  <si>
    <t>#90</t>
  </si>
  <si>
    <t>B:12</t>
  </si>
  <si>
    <t>#91</t>
  </si>
  <si>
    <t>C:12</t>
  </si>
  <si>
    <t>#92</t>
  </si>
  <si>
    <t>D:12</t>
  </si>
  <si>
    <t>#93</t>
  </si>
  <si>
    <t>E:12</t>
  </si>
  <si>
    <t>#94</t>
  </si>
  <si>
    <t>F:12</t>
  </si>
  <si>
    <t>#95</t>
  </si>
  <si>
    <t>G:12</t>
  </si>
  <si>
    <t>#96</t>
  </si>
  <si>
    <t>H:12</t>
  </si>
  <si>
    <t>&lt;/SAMPLE ENTRIES&gt;</t>
  </si>
  <si>
    <t>Data and calculations</t>
  </si>
  <si>
    <t>Drop downs</t>
  </si>
  <si>
    <t>Lane yields</t>
  </si>
  <si>
    <t>Sample type</t>
  </si>
  <si>
    <t>Sample buffer</t>
  </si>
  <si>
    <t>Conc method</t>
  </si>
  <si>
    <t>HiSeq HO</t>
  </si>
  <si>
    <t>Genomic DNA</t>
  </si>
  <si>
    <t>DNA</t>
  </si>
  <si>
    <t>Replacement sample</t>
  </si>
  <si>
    <t>TE</t>
  </si>
  <si>
    <t>Nanodrop</t>
  </si>
  <si>
    <t>HiSeq RM</t>
  </si>
  <si>
    <t>Total RNA</t>
  </si>
  <si>
    <t>RNA</t>
  </si>
  <si>
    <t>Duplicate</t>
  </si>
  <si>
    <t>Tris</t>
  </si>
  <si>
    <t>Qubit</t>
  </si>
  <si>
    <t>MiSeq v2</t>
  </si>
  <si>
    <t>mRNA</t>
  </si>
  <si>
    <t>Triplicate</t>
  </si>
  <si>
    <t>MilliQ</t>
  </si>
  <si>
    <t>Picogreen</t>
  </si>
  <si>
    <t>MiSeq v3</t>
  </si>
  <si>
    <t>Small RNA</t>
  </si>
  <si>
    <t>Tumor</t>
  </si>
  <si>
    <t>Spectrophotometer</t>
  </si>
  <si>
    <t>cDNA</t>
  </si>
  <si>
    <t>Normal</t>
  </si>
  <si>
    <t>Amplicon</t>
  </si>
  <si>
    <t>Father</t>
  </si>
  <si>
    <t>Mother</t>
  </si>
  <si>
    <t>Child</t>
  </si>
  <si>
    <t>Calculations</t>
  </si>
  <si>
    <t>Sample category</t>
  </si>
  <si>
    <t>Project ID #</t>
  </si>
  <si>
    <t>Plate #</t>
  </si>
  <si>
    <t>Valid ID</t>
  </si>
  <si>
    <t>Tiina R //TR</t>
  </si>
  <si>
    <t>P1252P1</t>
  </si>
  <si>
    <t>Fves11</t>
  </si>
  <si>
    <t>Plant Kit Macherey-Nagel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</si>
</sst>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yyyy\-mm\-dd;@"/>
    <numFmt numFmtId="166" formatCode="h:mm;@"/>
    <numFmt numFmtId="167" formatCode="&quot;$&quot;#,##0.00;&quot;$&quot;\(#,##0.00\)"/>
  </numFmts>
  <fonts count="74" x14ac:knownFonts="1">
    <font>
      <sz val="10"/>
      <color rgb="FF000000"/>
      <name val="Arial"/>
    </font>
    <font>
      <sz val="10"/>
      <color rgb="FFFFFFFF"/>
      <name val="Lucida Grande"/>
    </font>
    <font>
      <sz val="10"/>
      <color rgb="FF000000"/>
      <name val="Arial"/>
    </font>
    <font>
      <sz val="10"/>
      <color rgb="FF000000"/>
      <name val="Arial"/>
    </font>
    <font>
      <sz val="10"/>
      <color rgb="FF000000"/>
      <name val="Arial"/>
    </font>
    <font>
      <sz val="10"/>
      <color rgb="FFFFFFFF"/>
      <name val="Arial"/>
    </font>
    <font>
      <b/>
      <sz val="10"/>
      <color rgb="FF000000"/>
      <name val="Arial"/>
    </font>
    <font>
      <sz val="10"/>
      <color rgb="FF000000"/>
      <name val="Arial"/>
    </font>
    <font>
      <b/>
      <sz val="10"/>
      <color rgb="FF000000"/>
      <name val="Arial"/>
    </font>
    <font>
      <sz val="10"/>
      <color rgb="FFC2D69B"/>
      <name val="Arial"/>
    </font>
    <font>
      <b/>
      <sz val="10"/>
      <color rgb="FF000000"/>
      <name val="Arial"/>
    </font>
    <font>
      <b/>
      <sz val="10"/>
      <color rgb="FF000000"/>
      <name val="Arial"/>
    </font>
    <font>
      <sz val="10"/>
      <color rgb="FF000000"/>
      <name val="Arial"/>
    </font>
    <font>
      <b/>
      <sz val="10"/>
      <color rgb="FFFFFFFF"/>
      <name val="Lucida Grande"/>
    </font>
    <font>
      <i/>
      <sz val="10"/>
      <color rgb="FF000000"/>
      <name val="Arial"/>
    </font>
    <font>
      <i/>
      <sz val="10"/>
      <color rgb="FF000000"/>
      <name val="Arial"/>
    </font>
    <font>
      <b/>
      <sz val="10"/>
      <color rgb="FF000000"/>
      <name val="Arial"/>
    </font>
    <font>
      <b/>
      <sz val="10"/>
      <color rgb="FF000000"/>
      <name val="Arial"/>
    </font>
    <font>
      <sz val="10"/>
      <color rgb="FF000000"/>
      <name val="Lucida Grande"/>
    </font>
    <font>
      <b/>
      <sz val="10"/>
      <color rgb="FF000000"/>
      <name val="Arial"/>
    </font>
    <font>
      <sz val="10"/>
      <color rgb="FF000000"/>
      <name val="Arial"/>
    </font>
    <font>
      <sz val="10"/>
      <color rgb="FFFFFFFF"/>
      <name val="Arial"/>
    </font>
    <font>
      <sz val="10"/>
      <color rgb="FF000000"/>
      <name val="Arial"/>
    </font>
    <font>
      <b/>
      <i/>
      <sz val="14"/>
      <color rgb="FFFFFFFF"/>
      <name val="Arial"/>
    </font>
    <font>
      <sz val="10"/>
      <color rgb="FF1FB714"/>
      <name val="Lucida Grande"/>
    </font>
    <font>
      <sz val="10"/>
      <color rgb="FFFFFFFF"/>
      <name val="Arial"/>
    </font>
    <font>
      <i/>
      <sz val="10"/>
      <color rgb="FF000000"/>
      <name val="Arial"/>
    </font>
    <font>
      <sz val="10"/>
      <color rgb="FF000000"/>
      <name val="Arial"/>
    </font>
    <font>
      <b/>
      <sz val="12"/>
      <color rgb="FF000000"/>
      <name val="Arial"/>
    </font>
    <font>
      <sz val="8"/>
      <color rgb="FF999999"/>
      <name val="Arial"/>
    </font>
    <font>
      <b/>
      <sz val="10"/>
      <color rgb="FFFFFFFF"/>
      <name val="Arial"/>
    </font>
    <font>
      <b/>
      <sz val="10"/>
      <color rgb="FF000000"/>
      <name val="Arial"/>
    </font>
    <font>
      <i/>
      <sz val="10"/>
      <color rgb="FF000000"/>
      <name val="Arial"/>
    </font>
    <font>
      <sz val="10"/>
      <color rgb="FF000000"/>
      <name val="Arial"/>
    </font>
    <font>
      <sz val="8"/>
      <color rgb="FF000000"/>
      <name val="Arial"/>
    </font>
    <font>
      <sz val="8"/>
      <color rgb="FF999999"/>
      <name val="Arial"/>
    </font>
    <font>
      <sz val="10"/>
      <color rgb="FF000000"/>
      <name val="Arial"/>
    </font>
    <font>
      <b/>
      <sz val="10"/>
      <color rgb="FF000000"/>
      <name val="Arial"/>
    </font>
    <font>
      <b/>
      <i/>
      <sz val="14"/>
      <color rgb="FFFFFFFF"/>
      <name val="Arial"/>
    </font>
    <font>
      <sz val="10"/>
      <color rgb="FF000000"/>
      <name val="Arial"/>
    </font>
    <font>
      <sz val="10"/>
      <color rgb="FF000000"/>
      <name val="Arial"/>
    </font>
    <font>
      <sz val="10"/>
      <color rgb="FF000000"/>
      <name val="Arial"/>
    </font>
    <font>
      <i/>
      <sz val="10"/>
      <color rgb="FF000000"/>
      <name val="Arial"/>
    </font>
    <font>
      <sz val="10"/>
      <color rgb="FF000000"/>
      <name val="Arial"/>
    </font>
    <font>
      <b/>
      <sz val="14"/>
      <color rgb="FF000000"/>
      <name val="Arial"/>
    </font>
    <font>
      <sz val="10"/>
      <color rgb="FF000000"/>
      <name val="Arial"/>
    </font>
    <font>
      <sz val="8"/>
      <color rgb="FF000000"/>
      <name val="Arial"/>
    </font>
    <font>
      <sz val="8"/>
      <color rgb="FF999999"/>
      <name val="Arial"/>
    </font>
    <font>
      <b/>
      <i/>
      <sz val="10"/>
      <color rgb="FF000000"/>
      <name val="Arial"/>
    </font>
    <font>
      <sz val="8"/>
      <color rgb="FF999999"/>
      <name val="Arial"/>
    </font>
    <font>
      <sz val="10"/>
      <color rgb="FF000000"/>
      <name val="Arial"/>
    </font>
    <font>
      <i/>
      <sz val="10"/>
      <color rgb="FF000000"/>
      <name val="Arial"/>
    </font>
    <font>
      <sz val="10"/>
      <color rgb="FF000000"/>
      <name val="Arial"/>
    </font>
    <font>
      <b/>
      <sz val="10"/>
      <color rgb="FF000000"/>
      <name val="Arial"/>
    </font>
    <font>
      <sz val="10"/>
      <color rgb="FF000000"/>
      <name val="Arial"/>
    </font>
    <font>
      <b/>
      <sz val="14"/>
      <color rgb="FF000000"/>
      <name val="Arial"/>
    </font>
    <font>
      <b/>
      <sz val="10"/>
      <color rgb="FF000000"/>
      <name val="Arial"/>
    </font>
    <font>
      <b/>
      <sz val="12"/>
      <color rgb="FF000000"/>
      <name val="Arial"/>
    </font>
    <font>
      <sz val="10"/>
      <color rgb="FF000000"/>
      <name val="Arial"/>
    </font>
    <font>
      <sz val="10"/>
      <color rgb="FF000000"/>
      <name val="Arial"/>
    </font>
    <font>
      <b/>
      <sz val="10"/>
      <color rgb="FFC2D69B"/>
      <name val="Arial"/>
    </font>
    <font>
      <sz val="10"/>
      <color rgb="FFC2D69B"/>
      <name val="Arial"/>
    </font>
    <font>
      <b/>
      <sz val="12"/>
      <color rgb="FF000000"/>
      <name val="Arial"/>
    </font>
    <font>
      <b/>
      <sz val="10"/>
      <color rgb="FFFFFFFF"/>
      <name val="Arial"/>
    </font>
    <font>
      <sz val="10"/>
      <color rgb="FF000000"/>
      <name val="Arial"/>
    </font>
    <font>
      <sz val="8"/>
      <color rgb="FF000000"/>
      <name val="Arial"/>
    </font>
    <font>
      <sz val="10"/>
      <color rgb="FF000000"/>
      <name val="Arial"/>
    </font>
    <font>
      <b/>
      <sz val="10"/>
      <color rgb="FF000000"/>
      <name val="Arial"/>
    </font>
    <font>
      <b/>
      <sz val="10"/>
      <color rgb="FF000000"/>
      <name val="Arial"/>
    </font>
    <font>
      <b/>
      <sz val="12"/>
      <color rgb="FF000000"/>
      <name val="Lucida Grande"/>
    </font>
    <font>
      <b/>
      <sz val="12"/>
      <color rgb="FF000000"/>
      <name val="Arial"/>
    </font>
    <font>
      <sz val="10"/>
      <color rgb="FF000000"/>
      <name val="Lucida Grande"/>
    </font>
    <font>
      <u/>
      <sz val="10"/>
      <color theme="10"/>
      <name val="Arial"/>
    </font>
    <font>
      <u/>
      <sz val="10"/>
      <color theme="11"/>
      <name val="Arial"/>
    </font>
  </fonts>
  <fills count="65">
    <fill>
      <patternFill patternType="none"/>
    </fill>
    <fill>
      <patternFill patternType="gray125"/>
    </fill>
    <fill>
      <patternFill patternType="solid">
        <fgColor rgb="FFD9D9D9"/>
        <bgColor indexed="64"/>
      </patternFill>
    </fill>
    <fill>
      <patternFill patternType="solid">
        <fgColor rgb="FFC0C0C0"/>
        <bgColor indexed="64"/>
      </patternFill>
    </fill>
    <fill>
      <patternFill patternType="solid">
        <fgColor rgb="FFC0C0C0"/>
        <bgColor indexed="64"/>
      </patternFill>
    </fill>
    <fill>
      <patternFill patternType="solid">
        <fgColor rgb="FFC0C0C0"/>
        <bgColor indexed="64"/>
      </patternFill>
    </fill>
    <fill>
      <patternFill patternType="solid">
        <fgColor rgb="FFFFF2CC"/>
        <bgColor indexed="64"/>
      </patternFill>
    </fill>
    <fill>
      <patternFill patternType="solid">
        <fgColor rgb="FFFFFFFF"/>
        <bgColor indexed="64"/>
      </patternFill>
    </fill>
    <fill>
      <patternFill patternType="solid">
        <fgColor rgb="FFFFFFFF"/>
        <bgColor indexed="64"/>
      </patternFill>
    </fill>
    <fill>
      <patternFill patternType="solid">
        <fgColor rgb="FFFFF2CC"/>
        <bgColor indexed="64"/>
      </patternFill>
    </fill>
    <fill>
      <patternFill patternType="solid">
        <fgColor rgb="FFD9D9D9"/>
        <bgColor indexed="64"/>
      </patternFill>
    </fill>
    <fill>
      <patternFill patternType="solid">
        <fgColor rgb="FFFFFFFF"/>
        <bgColor indexed="64"/>
      </patternFill>
    </fill>
    <fill>
      <patternFill patternType="solid">
        <fgColor rgb="FFC0C0C0"/>
        <bgColor indexed="64"/>
      </patternFill>
    </fill>
    <fill>
      <patternFill patternType="solid">
        <fgColor rgb="FFFFF2CC"/>
        <bgColor indexed="64"/>
      </patternFill>
    </fill>
    <fill>
      <patternFill patternType="solid">
        <fgColor rgb="FFFFF2CC"/>
        <bgColor indexed="64"/>
      </patternFill>
    </fill>
    <fill>
      <patternFill patternType="solid">
        <fgColor rgb="FFFFFFFF"/>
        <bgColor indexed="64"/>
      </patternFill>
    </fill>
    <fill>
      <patternFill patternType="solid">
        <fgColor rgb="FFC0C0C0"/>
        <bgColor indexed="64"/>
      </patternFill>
    </fill>
    <fill>
      <patternFill patternType="solid">
        <fgColor rgb="FFFFF2CC"/>
        <bgColor indexed="64"/>
      </patternFill>
    </fill>
    <fill>
      <patternFill patternType="solid">
        <fgColor rgb="FFFFFFFF"/>
        <bgColor indexed="64"/>
      </patternFill>
    </fill>
    <fill>
      <patternFill patternType="solid">
        <fgColor rgb="FFFFFFFF"/>
        <bgColor indexed="64"/>
      </patternFill>
    </fill>
    <fill>
      <patternFill patternType="solid">
        <fgColor rgb="FFFFF2CC"/>
        <bgColor indexed="64"/>
      </patternFill>
    </fill>
    <fill>
      <patternFill patternType="solid">
        <fgColor rgb="FFC0C0C0"/>
        <bgColor indexed="64"/>
      </patternFill>
    </fill>
    <fill>
      <patternFill patternType="solid">
        <fgColor rgb="FFFFF2CC"/>
        <bgColor indexed="64"/>
      </patternFill>
    </fill>
    <fill>
      <patternFill patternType="solid">
        <fgColor rgb="FFD9D9D9"/>
        <bgColor indexed="64"/>
      </patternFill>
    </fill>
    <fill>
      <patternFill patternType="solid">
        <fgColor rgb="FFE6B8AF"/>
        <bgColor indexed="64"/>
      </patternFill>
    </fill>
    <fill>
      <patternFill patternType="solid">
        <fgColor rgb="FFD9D9D9"/>
        <bgColor indexed="64"/>
      </patternFill>
    </fill>
    <fill>
      <patternFill patternType="solid">
        <fgColor rgb="FFFFF2CC"/>
        <bgColor indexed="64"/>
      </patternFill>
    </fill>
    <fill>
      <patternFill patternType="solid">
        <fgColor rgb="FFFFFFFF"/>
        <bgColor indexed="64"/>
      </patternFill>
    </fill>
    <fill>
      <patternFill patternType="solid">
        <fgColor rgb="FFE6B8AF"/>
        <bgColor indexed="64"/>
      </patternFill>
    </fill>
    <fill>
      <patternFill patternType="solid">
        <fgColor rgb="FFC0C0C0"/>
        <bgColor indexed="64"/>
      </patternFill>
    </fill>
    <fill>
      <patternFill patternType="solid">
        <fgColor rgb="FFFFF2CC"/>
        <bgColor indexed="64"/>
      </patternFill>
    </fill>
    <fill>
      <patternFill patternType="solid">
        <fgColor rgb="FFFFFFFF"/>
        <bgColor indexed="64"/>
      </patternFill>
    </fill>
    <fill>
      <patternFill patternType="solid">
        <fgColor rgb="FFFFFFFF"/>
        <bgColor indexed="64"/>
      </patternFill>
    </fill>
    <fill>
      <patternFill patternType="solid">
        <fgColor rgb="FFC0C0C0"/>
        <bgColor indexed="64"/>
      </patternFill>
    </fill>
    <fill>
      <patternFill patternType="solid">
        <fgColor rgb="FFD9D9D9"/>
        <bgColor indexed="64"/>
      </patternFill>
    </fill>
    <fill>
      <patternFill patternType="solid">
        <fgColor rgb="FFC0C0C0"/>
        <bgColor indexed="64"/>
      </patternFill>
    </fill>
    <fill>
      <patternFill patternType="solid">
        <fgColor rgb="FFD9D9D9"/>
        <bgColor indexed="64"/>
      </patternFill>
    </fill>
    <fill>
      <patternFill patternType="solid">
        <fgColor rgb="FFFFFFFF"/>
        <bgColor indexed="64"/>
      </patternFill>
    </fill>
    <fill>
      <patternFill patternType="solid">
        <fgColor rgb="FFD9EAD3"/>
        <bgColor indexed="64"/>
      </patternFill>
    </fill>
    <fill>
      <patternFill patternType="solid">
        <fgColor rgb="FFFFF2CC"/>
        <bgColor indexed="64"/>
      </patternFill>
    </fill>
    <fill>
      <patternFill patternType="solid">
        <fgColor rgb="FFFFFFFF"/>
        <bgColor indexed="64"/>
      </patternFill>
    </fill>
    <fill>
      <patternFill patternType="solid">
        <fgColor rgb="FFFFFFFF"/>
        <bgColor indexed="64"/>
      </patternFill>
    </fill>
    <fill>
      <patternFill patternType="solid">
        <fgColor rgb="FFC0C0C0"/>
        <bgColor indexed="64"/>
      </patternFill>
    </fill>
    <fill>
      <patternFill patternType="solid">
        <fgColor rgb="FFD9D9D9"/>
        <bgColor indexed="64"/>
      </patternFill>
    </fill>
    <fill>
      <patternFill patternType="solid">
        <fgColor rgb="FFC0C0C0"/>
        <bgColor indexed="64"/>
      </patternFill>
    </fill>
    <fill>
      <patternFill patternType="solid">
        <fgColor rgb="FFE6B8AF"/>
        <bgColor indexed="64"/>
      </patternFill>
    </fill>
    <fill>
      <patternFill patternType="solid">
        <fgColor rgb="FFD9EAD3"/>
        <bgColor indexed="64"/>
      </patternFill>
    </fill>
    <fill>
      <patternFill patternType="solid">
        <fgColor rgb="FFFFF2CC"/>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2CC"/>
        <bgColor indexed="64"/>
      </patternFill>
    </fill>
    <fill>
      <patternFill patternType="solid">
        <fgColor rgb="FFFFFFFF"/>
        <bgColor indexed="64"/>
      </patternFill>
    </fill>
    <fill>
      <patternFill patternType="solid">
        <fgColor rgb="FFFFFFFF"/>
        <bgColor indexed="64"/>
      </patternFill>
    </fill>
    <fill>
      <patternFill patternType="solid">
        <fgColor rgb="FFC0C0C0"/>
        <bgColor indexed="64"/>
      </patternFill>
    </fill>
    <fill>
      <patternFill patternType="solid">
        <fgColor rgb="FFFFF2CC"/>
        <bgColor indexed="64"/>
      </patternFill>
    </fill>
    <fill>
      <patternFill patternType="solid">
        <fgColor rgb="FFFFF2CC"/>
        <bgColor indexed="64"/>
      </patternFill>
    </fill>
    <fill>
      <patternFill patternType="solid">
        <fgColor rgb="FF4A86E8"/>
        <bgColor indexed="64"/>
      </patternFill>
    </fill>
    <fill>
      <patternFill patternType="solid">
        <fgColor rgb="FFD9D9D9"/>
        <bgColor indexed="64"/>
      </patternFill>
    </fill>
    <fill>
      <patternFill patternType="solid">
        <fgColor rgb="FFC0C0C0"/>
        <bgColor indexed="64"/>
      </patternFill>
    </fill>
    <fill>
      <patternFill patternType="solid">
        <fgColor rgb="FFFFF2CC"/>
        <bgColor indexed="64"/>
      </patternFill>
    </fill>
    <fill>
      <patternFill patternType="solid">
        <fgColor rgb="FFC0C0C0"/>
        <bgColor indexed="64"/>
      </patternFill>
    </fill>
    <fill>
      <patternFill patternType="solid">
        <fgColor rgb="FFC0C0C0"/>
        <bgColor indexed="64"/>
      </patternFill>
    </fill>
    <fill>
      <patternFill patternType="solid">
        <fgColor rgb="FFFFF2CC"/>
        <bgColor indexed="64"/>
      </patternFill>
    </fill>
    <fill>
      <patternFill patternType="solid">
        <fgColor rgb="FFFFFFFF"/>
        <bgColor indexed="64"/>
      </patternFill>
    </fill>
  </fills>
  <borders count="40">
    <border>
      <left/>
      <right/>
      <top/>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auto="1"/>
      </left>
      <right/>
      <top style="thin">
        <color auto="1"/>
      </top>
      <bottom/>
      <diagonal/>
    </border>
    <border>
      <left style="thin">
        <color rgb="FFB7B7B7"/>
      </left>
      <right/>
      <top/>
      <bottom style="thin">
        <color rgb="FFB7B7B7"/>
      </bottom>
      <diagonal/>
    </border>
    <border>
      <left/>
      <right style="thin">
        <color auto="1"/>
      </right>
      <top/>
      <bottom/>
      <diagonal/>
    </border>
    <border>
      <left style="thin">
        <color rgb="FFB7B7B7"/>
      </left>
      <right style="thin">
        <color rgb="FFB7B7B7"/>
      </right>
      <top style="thin">
        <color rgb="FFB7B7B7"/>
      </top>
      <bottom style="thin">
        <color rgb="FFB7B7B7"/>
      </bottom>
      <diagonal/>
    </border>
    <border>
      <left style="thin">
        <color auto="1"/>
      </left>
      <right/>
      <top/>
      <bottom/>
      <diagonal/>
    </border>
    <border>
      <left/>
      <right/>
      <top style="thin">
        <color auto="1"/>
      </top>
      <bottom/>
      <diagonal/>
    </border>
    <border>
      <left/>
      <right style="thin">
        <color auto="1"/>
      </right>
      <top/>
      <bottom style="thin">
        <color auto="1"/>
      </bottom>
      <diagonal/>
    </border>
    <border>
      <left/>
      <right style="thin">
        <color rgb="FFB7B7B7"/>
      </right>
      <top/>
      <bottom/>
      <diagonal/>
    </border>
    <border>
      <left/>
      <right/>
      <top style="thin">
        <color auto="1"/>
      </top>
      <bottom/>
      <diagonal/>
    </border>
    <border>
      <left/>
      <right/>
      <top/>
      <bottom style="thin">
        <color rgb="FFB7B7B7"/>
      </bottom>
      <diagonal/>
    </border>
    <border>
      <left/>
      <right/>
      <top style="thin">
        <color rgb="FFB7B7B7"/>
      </top>
      <bottom/>
      <diagonal/>
    </border>
    <border>
      <left/>
      <right/>
      <top style="thin">
        <color auto="1"/>
      </top>
      <bottom/>
      <diagonal/>
    </border>
    <border>
      <left/>
      <right style="thin">
        <color auto="1"/>
      </right>
      <top/>
      <bottom/>
      <diagonal/>
    </border>
    <border>
      <left style="thin">
        <color rgb="FFB7B7B7"/>
      </left>
      <right/>
      <top/>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diagonal/>
    </border>
    <border>
      <left style="thin">
        <color auto="1"/>
      </left>
      <right/>
      <top/>
      <bottom style="thin">
        <color auto="1"/>
      </bottom>
      <diagonal/>
    </border>
    <border>
      <left/>
      <right/>
      <top style="thin">
        <color rgb="FFB7B7B7"/>
      </top>
      <bottom style="thin">
        <color auto="1"/>
      </bottom>
      <diagonal/>
    </border>
    <border>
      <left/>
      <right style="thin">
        <color auto="1"/>
      </right>
      <top/>
      <bottom/>
      <diagonal/>
    </border>
    <border>
      <left/>
      <right style="thin">
        <color auto="1"/>
      </right>
      <top style="thin">
        <color auto="1"/>
      </top>
      <bottom/>
      <diagonal/>
    </border>
    <border>
      <left style="thin">
        <color rgb="FFB7B7B7"/>
      </left>
      <right style="thin">
        <color rgb="FFB7B7B7"/>
      </right>
      <top style="thin">
        <color rgb="FFB7B7B7"/>
      </top>
      <bottom style="thin">
        <color rgb="FFB7B7B7"/>
      </bottom>
      <diagonal/>
    </border>
    <border>
      <left/>
      <right style="thin">
        <color auto="1"/>
      </right>
      <top/>
      <bottom style="thin">
        <color auto="1"/>
      </bottom>
      <diagonal/>
    </border>
    <border>
      <left style="thin">
        <color rgb="FFB7B7B7"/>
      </left>
      <right style="thin">
        <color rgb="FFB7B7B7"/>
      </right>
      <top style="thin">
        <color rgb="FFB7B7B7"/>
      </top>
      <bottom style="thin">
        <color rgb="FFB7B7B7"/>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rgb="FFB7B7B7"/>
      </right>
      <top/>
      <bottom/>
      <diagonal/>
    </border>
    <border>
      <left style="thin">
        <color auto="1"/>
      </left>
      <right/>
      <top style="thin">
        <color auto="1"/>
      </top>
      <bottom/>
      <diagonal/>
    </border>
    <border>
      <left/>
      <right/>
      <top style="thin">
        <color rgb="FFB7B7B7"/>
      </top>
      <bottom/>
      <diagonal/>
    </border>
    <border>
      <left style="thin">
        <color auto="1"/>
      </left>
      <right/>
      <top/>
      <bottom style="thin">
        <color auto="1"/>
      </bottom>
      <diagonal/>
    </border>
    <border>
      <left style="thin">
        <color auto="1"/>
      </left>
      <right/>
      <top/>
      <bottom/>
      <diagonal/>
    </border>
  </borders>
  <cellStyleXfs count="3">
    <xf numFmtId="0" fontId="0" fillId="0" borderId="0"/>
    <xf numFmtId="0" fontId="72" fillId="0" borderId="0" applyNumberFormat="0" applyFill="0" applyBorder="0" applyAlignment="0" applyProtection="0"/>
    <xf numFmtId="0" fontId="73" fillId="0" borderId="0" applyNumberFormat="0" applyFill="0" applyBorder="0" applyAlignment="0" applyProtection="0"/>
  </cellStyleXfs>
  <cellXfs count="113">
    <xf numFmtId="0" fontId="0" fillId="0" borderId="0" xfId="0" applyAlignment="1">
      <alignment wrapText="1"/>
    </xf>
    <xf numFmtId="0" fontId="1" fillId="0" borderId="0" xfId="0" applyFont="1" applyAlignment="1">
      <alignment vertical="center"/>
    </xf>
    <xf numFmtId="0" fontId="0" fillId="2" borderId="0" xfId="0" applyFill="1" applyAlignment="1">
      <alignment wrapText="1"/>
    </xf>
    <xf numFmtId="0" fontId="2" fillId="3" borderId="0" xfId="0" applyFont="1" applyFill="1" applyAlignment="1">
      <alignment vertical="center"/>
    </xf>
    <xf numFmtId="49" fontId="3" fillId="4" borderId="0" xfId="0" applyNumberFormat="1" applyFont="1" applyFill="1" applyAlignment="1">
      <alignment vertical="center"/>
    </xf>
    <xf numFmtId="0" fontId="4" fillId="5" borderId="0" xfId="0" applyFont="1" applyFill="1" applyAlignment="1">
      <alignment horizontal="center" vertical="center"/>
    </xf>
    <xf numFmtId="0" fontId="5" fillId="6" borderId="0" xfId="0" applyFont="1" applyFill="1" applyAlignment="1">
      <alignment horizontal="left" vertical="center"/>
    </xf>
    <xf numFmtId="0" fontId="7" fillId="7" borderId="0" xfId="0" applyFont="1" applyFill="1" applyAlignment="1">
      <alignment horizontal="center" wrapText="1"/>
    </xf>
    <xf numFmtId="0" fontId="0" fillId="0" borderId="2" xfId="0" applyBorder="1" applyAlignment="1">
      <alignment vertical="center" wrapText="1"/>
    </xf>
    <xf numFmtId="0" fontId="0" fillId="0" borderId="3" xfId="0" applyBorder="1" applyAlignment="1">
      <alignment vertical="center" wrapText="1"/>
    </xf>
    <xf numFmtId="0" fontId="8" fillId="8" borderId="0" xfId="0" applyFont="1" applyFill="1" applyAlignment="1">
      <alignment vertical="center" wrapText="1"/>
    </xf>
    <xf numFmtId="49" fontId="9" fillId="9" borderId="0" xfId="0" applyNumberFormat="1" applyFont="1" applyFill="1" applyAlignment="1">
      <alignment vertical="center"/>
    </xf>
    <xf numFmtId="0" fontId="10" fillId="10" borderId="0" xfId="0" applyFont="1" applyFill="1" applyAlignment="1">
      <alignment wrapText="1"/>
    </xf>
    <xf numFmtId="0" fontId="0" fillId="0" borderId="0" xfId="0" applyAlignment="1">
      <alignment vertical="center" wrapText="1"/>
    </xf>
    <xf numFmtId="0" fontId="11" fillId="11" borderId="0" xfId="0" applyFont="1" applyFill="1" applyAlignment="1">
      <alignment horizontal="center" vertical="center" wrapText="1"/>
    </xf>
    <xf numFmtId="164" fontId="12" fillId="12" borderId="0" xfId="0" applyNumberFormat="1" applyFont="1" applyFill="1" applyAlignment="1">
      <alignment horizontal="center" vertical="center"/>
    </xf>
    <xf numFmtId="0" fontId="13" fillId="0" borderId="0" xfId="0" applyFont="1" applyAlignment="1">
      <alignment vertical="center"/>
    </xf>
    <xf numFmtId="0" fontId="15" fillId="0" borderId="4" xfId="0" applyFont="1" applyBorder="1" applyAlignment="1">
      <alignment horizontal="center" vertical="center"/>
    </xf>
    <xf numFmtId="0" fontId="16" fillId="15" borderId="5" xfId="0" applyFont="1" applyFill="1" applyBorder="1" applyAlignment="1">
      <alignment vertical="center" wrapText="1"/>
    </xf>
    <xf numFmtId="0" fontId="17" fillId="0" borderId="0" xfId="0" applyFont="1" applyAlignment="1">
      <alignment vertical="center" wrapText="1"/>
    </xf>
    <xf numFmtId="0" fontId="18" fillId="0" borderId="0" xfId="0" applyFont="1" applyAlignment="1">
      <alignment vertical="center"/>
    </xf>
    <xf numFmtId="0" fontId="20" fillId="16" borderId="0" xfId="0" applyFont="1" applyFill="1" applyAlignment="1">
      <alignment vertical="center"/>
    </xf>
    <xf numFmtId="49" fontId="21" fillId="17" borderId="0" xfId="0" applyNumberFormat="1" applyFont="1" applyFill="1" applyAlignment="1">
      <alignment vertical="center"/>
    </xf>
    <xf numFmtId="0" fontId="0" fillId="0" borderId="7" xfId="0" applyBorder="1" applyAlignment="1">
      <alignment vertical="center" wrapText="1"/>
    </xf>
    <xf numFmtId="0" fontId="24" fillId="0" borderId="0" xfId="0" applyFont="1" applyAlignment="1">
      <alignment vertical="center"/>
    </xf>
    <xf numFmtId="0" fontId="25" fillId="20" borderId="0" xfId="0" applyFont="1" applyFill="1" applyAlignment="1">
      <alignment vertical="center"/>
    </xf>
    <xf numFmtId="0" fontId="26" fillId="21" borderId="0" xfId="0" applyFont="1" applyFill="1" applyAlignment="1">
      <alignment horizontal="center" vertical="center" wrapText="1"/>
    </xf>
    <xf numFmtId="0" fontId="27" fillId="22" borderId="0" xfId="0" applyFont="1" applyFill="1"/>
    <xf numFmtId="0" fontId="28" fillId="0" borderId="9" xfId="0" applyFont="1" applyBorder="1" applyAlignment="1">
      <alignment horizontal="center" vertical="center" wrapText="1"/>
    </xf>
    <xf numFmtId="0" fontId="29" fillId="25" borderId="12" xfId="0" applyFont="1" applyFill="1" applyBorder="1" applyAlignment="1">
      <alignment wrapText="1"/>
    </xf>
    <xf numFmtId="0" fontId="0" fillId="0" borderId="0" xfId="0" applyAlignment="1">
      <alignment horizontal="left" wrapText="1"/>
    </xf>
    <xf numFmtId="0" fontId="30" fillId="26" borderId="0" xfId="0" applyFont="1" applyFill="1" applyAlignment="1">
      <alignment vertical="center"/>
    </xf>
    <xf numFmtId="0" fontId="0" fillId="0" borderId="13" xfId="0" applyBorder="1" applyAlignment="1">
      <alignment vertical="center" wrapText="1"/>
    </xf>
    <xf numFmtId="0" fontId="0" fillId="27" borderId="0" xfId="0" applyFill="1" applyAlignment="1">
      <alignment wrapText="1"/>
    </xf>
    <xf numFmtId="0" fontId="0" fillId="0" borderId="14" xfId="0" applyBorder="1" applyAlignment="1">
      <alignment wrapText="1"/>
    </xf>
    <xf numFmtId="0" fontId="31" fillId="29" borderId="0" xfId="0" applyFont="1" applyFill="1" applyAlignment="1">
      <alignment horizontal="center" vertical="center" wrapText="1"/>
    </xf>
    <xf numFmtId="0" fontId="33" fillId="31" borderId="0" xfId="0" applyFont="1" applyFill="1" applyAlignment="1">
      <alignment vertical="center"/>
    </xf>
    <xf numFmtId="0" fontId="0" fillId="32" borderId="17" xfId="0" applyFill="1" applyBorder="1" applyAlignment="1">
      <alignment vertical="center" wrapText="1"/>
    </xf>
    <xf numFmtId="0" fontId="34" fillId="33" borderId="0" xfId="0" applyFont="1" applyFill="1" applyAlignment="1">
      <alignment horizontal="left" vertical="top" wrapText="1"/>
    </xf>
    <xf numFmtId="0" fontId="0" fillId="0" borderId="19" xfId="0" applyBorder="1" applyAlignment="1">
      <alignment vertical="center" wrapText="1"/>
    </xf>
    <xf numFmtId="0" fontId="0" fillId="0" borderId="20" xfId="0" applyBorder="1" applyAlignment="1">
      <alignment vertical="center" wrapText="1"/>
    </xf>
    <xf numFmtId="0" fontId="0" fillId="0" borderId="22" xfId="0" applyBorder="1" applyAlignment="1">
      <alignment wrapText="1"/>
    </xf>
    <xf numFmtId="165" fontId="35" fillId="0" borderId="23" xfId="0" applyNumberFormat="1" applyFont="1" applyBorder="1" applyAlignment="1">
      <alignment horizontal="center" vertical="center" wrapText="1"/>
    </xf>
    <xf numFmtId="4" fontId="36" fillId="35" borderId="0" xfId="0" applyNumberFormat="1" applyFont="1" applyFill="1" applyAlignment="1">
      <alignment horizontal="center" vertical="center"/>
    </xf>
    <xf numFmtId="0" fontId="0" fillId="0" borderId="24" xfId="0" applyBorder="1" applyAlignment="1">
      <alignment wrapText="1"/>
    </xf>
    <xf numFmtId="0" fontId="37" fillId="36" borderId="0" xfId="0" applyFont="1" applyFill="1" applyAlignment="1">
      <alignment vertical="center"/>
    </xf>
    <xf numFmtId="4" fontId="39" fillId="0" borderId="0" xfId="0" applyNumberFormat="1" applyFont="1" applyAlignment="1">
      <alignment horizontal="center" vertical="center"/>
    </xf>
    <xf numFmtId="0" fontId="0" fillId="0" borderId="26" xfId="0" applyBorder="1" applyAlignment="1">
      <alignment vertical="center" wrapText="1"/>
    </xf>
    <xf numFmtId="0" fontId="0" fillId="0" borderId="27" xfId="0" applyBorder="1" applyAlignment="1">
      <alignment vertical="center" wrapText="1"/>
    </xf>
    <xf numFmtId="0" fontId="0" fillId="39" borderId="0" xfId="0" applyFill="1" applyAlignment="1">
      <alignment vertical="center"/>
    </xf>
    <xf numFmtId="0" fontId="42" fillId="0" borderId="0" xfId="0" applyFont="1" applyAlignment="1">
      <alignment wrapText="1"/>
    </xf>
    <xf numFmtId="0" fontId="46" fillId="41" borderId="0" xfId="0" applyFont="1" applyFill="1" applyAlignment="1">
      <alignment horizontal="left" vertical="top" wrapText="1"/>
    </xf>
    <xf numFmtId="0" fontId="47" fillId="0" borderId="29" xfId="0" applyFont="1" applyBorder="1" applyAlignment="1">
      <alignment wrapText="1"/>
    </xf>
    <xf numFmtId="0" fontId="48" fillId="42" borderId="0" xfId="0" applyFont="1" applyFill="1" applyAlignment="1">
      <alignment horizontal="center" vertical="center" wrapText="1"/>
    </xf>
    <xf numFmtId="0" fontId="49" fillId="0" borderId="31" xfId="0" applyFont="1" applyBorder="1" applyAlignment="1">
      <alignment vertical="center" wrapText="1"/>
    </xf>
    <xf numFmtId="4" fontId="50" fillId="44" borderId="0" xfId="0" applyNumberFormat="1" applyFont="1" applyFill="1" applyAlignment="1">
      <alignment vertical="center"/>
    </xf>
    <xf numFmtId="0" fontId="51" fillId="45" borderId="0" xfId="0" applyFont="1" applyFill="1" applyAlignment="1">
      <alignment horizontal="center" vertical="center" wrapText="1"/>
    </xf>
    <xf numFmtId="0" fontId="0" fillId="46" borderId="32" xfId="0" applyFill="1" applyBorder="1" applyAlignment="1">
      <alignment horizontal="center" vertical="center" wrapText="1"/>
    </xf>
    <xf numFmtId="0" fontId="52" fillId="47" borderId="0" xfId="0" applyFont="1" applyFill="1" applyAlignment="1">
      <alignment vertical="center"/>
    </xf>
    <xf numFmtId="0" fontId="53" fillId="48" borderId="33" xfId="0" applyFont="1" applyFill="1" applyBorder="1" applyAlignment="1">
      <alignment vertical="center" wrapText="1"/>
    </xf>
    <xf numFmtId="0" fontId="0" fillId="49" borderId="34" xfId="0" applyFill="1" applyBorder="1" applyAlignment="1">
      <alignment vertical="center" wrapText="1"/>
    </xf>
    <xf numFmtId="0" fontId="56" fillId="52" borderId="36" xfId="0" applyFont="1" applyFill="1" applyBorder="1" applyAlignment="1">
      <alignment vertical="center" wrapText="1"/>
    </xf>
    <xf numFmtId="166" fontId="59" fillId="54" borderId="0" xfId="0" applyNumberFormat="1" applyFont="1" applyFill="1" applyAlignment="1">
      <alignment horizontal="center" vertical="center"/>
    </xf>
    <xf numFmtId="0" fontId="0" fillId="0" borderId="37" xfId="0" applyBorder="1" applyAlignment="1">
      <alignment wrapText="1"/>
    </xf>
    <xf numFmtId="0" fontId="60" fillId="55" borderId="0" xfId="0" applyFont="1" applyFill="1" applyAlignment="1">
      <alignment vertical="center"/>
    </xf>
    <xf numFmtId="0" fontId="61" fillId="56" borderId="0" xfId="0" applyFont="1" applyFill="1" applyAlignment="1">
      <alignment vertical="center"/>
    </xf>
    <xf numFmtId="0" fontId="63" fillId="57" borderId="0" xfId="0" applyFont="1" applyFill="1" applyAlignment="1">
      <alignment horizontal="center" vertical="center" wrapText="1"/>
    </xf>
    <xf numFmtId="0" fontId="64" fillId="59" borderId="0" xfId="0" applyFont="1" applyFill="1" applyAlignment="1">
      <alignment horizontal="center" vertical="center" wrapText="1"/>
    </xf>
    <xf numFmtId="0" fontId="65" fillId="61" borderId="0" xfId="0" applyFont="1" applyFill="1" applyAlignment="1">
      <alignment horizontal="left" vertical="center" wrapText="1"/>
    </xf>
    <xf numFmtId="167" fontId="66" fillId="62" borderId="0" xfId="0" applyNumberFormat="1" applyFont="1" applyFill="1" applyAlignment="1">
      <alignment vertical="center"/>
    </xf>
    <xf numFmtId="0" fontId="67" fillId="63" borderId="0" xfId="0" applyFont="1" applyFill="1" applyAlignment="1">
      <alignment vertical="center"/>
    </xf>
    <xf numFmtId="0" fontId="68" fillId="0" borderId="39" xfId="0" applyFont="1" applyBorder="1" applyAlignment="1">
      <alignment vertical="center" wrapText="1"/>
    </xf>
    <xf numFmtId="0" fontId="69" fillId="0" borderId="0" xfId="0" applyFont="1" applyAlignment="1">
      <alignment horizontal="center" wrapText="1"/>
    </xf>
    <xf numFmtId="0" fontId="71" fillId="0" borderId="0" xfId="0" applyFont="1"/>
    <xf numFmtId="0" fontId="0" fillId="24" borderId="11" xfId="0" applyFill="1" applyBorder="1" applyAlignment="1">
      <alignment horizontal="center" vertical="center" wrapText="1"/>
    </xf>
    <xf numFmtId="49" fontId="0" fillId="24" borderId="11" xfId="0" applyNumberFormat="1" applyFill="1" applyBorder="1" applyAlignment="1">
      <alignment horizontal="center" vertical="center" wrapText="1"/>
    </xf>
    <xf numFmtId="0" fontId="0" fillId="28" borderId="15" xfId="0" applyFill="1" applyBorder="1" applyAlignment="1">
      <alignment horizontal="center" vertical="center" wrapText="1"/>
    </xf>
    <xf numFmtId="0" fontId="29" fillId="0" borderId="31" xfId="0" applyFont="1" applyBorder="1" applyAlignment="1">
      <alignment vertical="center" wrapText="1"/>
    </xf>
    <xf numFmtId="49" fontId="0" fillId="0" borderId="0" xfId="0" applyNumberFormat="1" applyFont="1" applyAlignment="1" applyProtection="1">
      <alignment vertical="center"/>
      <protection locked="0"/>
    </xf>
    <xf numFmtId="49" fontId="45" fillId="0" borderId="0" xfId="0" applyNumberFormat="1" applyFont="1" applyAlignment="1" applyProtection="1">
      <alignment vertical="center"/>
      <protection locked="0"/>
    </xf>
    <xf numFmtId="0" fontId="43" fillId="0" borderId="0" xfId="0" applyFont="1" applyAlignment="1" applyProtection="1">
      <alignment horizontal="center" vertical="center"/>
      <protection locked="0"/>
    </xf>
    <xf numFmtId="4" fontId="39" fillId="0" borderId="0" xfId="0" applyNumberFormat="1" applyFont="1" applyAlignment="1" applyProtection="1">
      <alignment horizontal="center" vertical="center"/>
      <protection locked="0"/>
    </xf>
    <xf numFmtId="0" fontId="41" fillId="38" borderId="28" xfId="0" applyFont="1" applyFill="1" applyBorder="1" applyAlignment="1" applyProtection="1">
      <alignment horizontal="left" vertical="center"/>
      <protection locked="0"/>
    </xf>
    <xf numFmtId="0" fontId="0" fillId="34" borderId="21" xfId="0" applyFill="1" applyBorder="1" applyAlignment="1" applyProtection="1">
      <alignment horizontal="left" vertical="center" wrapText="1"/>
      <protection locked="0"/>
    </xf>
    <xf numFmtId="0" fontId="0" fillId="43" borderId="30" xfId="0" applyFill="1" applyBorder="1" applyAlignment="1" applyProtection="1">
      <alignment horizontal="left" vertical="center" wrapText="1"/>
      <protection locked="0"/>
    </xf>
    <xf numFmtId="49" fontId="54" fillId="50" borderId="0" xfId="0" applyNumberFormat="1" applyFont="1" applyFill="1" applyAlignment="1" applyProtection="1">
      <alignment horizontal="center" vertical="center"/>
      <protection locked="0"/>
    </xf>
    <xf numFmtId="0" fontId="58" fillId="53" borderId="0" xfId="0" applyFont="1" applyFill="1" applyAlignment="1" applyProtection="1">
      <alignment horizontal="center" vertical="center"/>
      <protection locked="0"/>
    </xf>
    <xf numFmtId="9" fontId="40" fillId="37" borderId="0" xfId="0" applyNumberFormat="1" applyFont="1" applyFill="1" applyAlignment="1" applyProtection="1">
      <alignment horizontal="center" vertical="center"/>
      <protection locked="0"/>
    </xf>
    <xf numFmtId="4" fontId="22" fillId="18" borderId="0" xfId="0" applyNumberFormat="1" applyFont="1" applyFill="1" applyAlignment="1" applyProtection="1">
      <alignment horizontal="center" vertical="center"/>
      <protection locked="0"/>
    </xf>
    <xf numFmtId="0" fontId="0" fillId="0" borderId="13" xfId="0" applyBorder="1" applyAlignment="1">
      <alignment vertical="center" wrapText="1"/>
    </xf>
    <xf numFmtId="0" fontId="0" fillId="0" borderId="0" xfId="0" applyAlignment="1">
      <alignment vertical="center" wrapText="1"/>
    </xf>
    <xf numFmtId="0" fontId="0" fillId="0" borderId="25" xfId="0" applyBorder="1" applyAlignment="1">
      <alignment vertical="center" wrapText="1"/>
    </xf>
    <xf numFmtId="0" fontId="0" fillId="0" borderId="2" xfId="0" applyBorder="1" applyAlignment="1">
      <alignment vertical="center" wrapText="1"/>
    </xf>
    <xf numFmtId="0" fontId="32" fillId="30" borderId="16" xfId="0" applyFont="1" applyFill="1" applyBorder="1" applyAlignment="1">
      <alignment horizontal="center" vertical="center" wrapText="1"/>
    </xf>
    <xf numFmtId="0" fontId="14" fillId="14" borderId="0" xfId="0" applyFont="1" applyFill="1" applyAlignment="1">
      <alignment horizontal="center" vertical="center" wrapText="1"/>
    </xf>
    <xf numFmtId="0" fontId="0" fillId="60" borderId="0" xfId="0" applyFill="1" applyAlignment="1">
      <alignment wrapText="1"/>
    </xf>
    <xf numFmtId="0" fontId="0" fillId="51" borderId="35" xfId="0" applyFill="1" applyBorder="1" applyAlignment="1">
      <alignment wrapText="1"/>
    </xf>
    <xf numFmtId="0" fontId="0" fillId="13" borderId="0" xfId="0" applyFill="1" applyAlignment="1">
      <alignment vertical="center" wrapText="1"/>
    </xf>
    <xf numFmtId="0" fontId="0" fillId="0" borderId="10" xfId="0" applyBorder="1" applyAlignment="1">
      <alignment wrapText="1"/>
    </xf>
    <xf numFmtId="0" fontId="0" fillId="0" borderId="18" xfId="0" applyBorder="1" applyAlignment="1">
      <alignment wrapText="1"/>
    </xf>
    <xf numFmtId="0" fontId="19" fillId="0" borderId="6" xfId="0" applyFont="1" applyBorder="1" applyAlignment="1">
      <alignment horizontal="center" vertical="center" wrapText="1"/>
    </xf>
    <xf numFmtId="0" fontId="6" fillId="0" borderId="1" xfId="0" applyFont="1" applyBorder="1" applyAlignment="1">
      <alignment horizontal="center" vertical="center" wrapText="1"/>
    </xf>
    <xf numFmtId="0" fontId="44" fillId="58" borderId="38" xfId="0" applyFont="1" applyFill="1" applyBorder="1" applyAlignment="1" applyProtection="1">
      <alignment horizontal="center" vertical="center"/>
      <protection locked="0"/>
    </xf>
    <xf numFmtId="0" fontId="0" fillId="23" borderId="8" xfId="0" applyFill="1" applyBorder="1" applyAlignment="1" applyProtection="1">
      <alignment vertical="center" wrapText="1"/>
      <protection locked="0"/>
    </xf>
    <xf numFmtId="0" fontId="0" fillId="0" borderId="3" xfId="0" applyBorder="1" applyAlignment="1">
      <alignment vertical="center" wrapText="1"/>
    </xf>
    <xf numFmtId="0" fontId="0" fillId="0" borderId="20" xfId="0" applyBorder="1" applyAlignment="1">
      <alignment vertical="center" wrapText="1"/>
    </xf>
    <xf numFmtId="0" fontId="55" fillId="0" borderId="0" xfId="0" applyFont="1" applyAlignment="1">
      <alignment wrapText="1"/>
    </xf>
    <xf numFmtId="0" fontId="38" fillId="0" borderId="0" xfId="0" applyFont="1" applyAlignment="1">
      <alignment vertical="center"/>
    </xf>
    <xf numFmtId="0" fontId="23" fillId="19" borderId="0" xfId="0" applyFont="1" applyFill="1" applyAlignment="1">
      <alignment vertical="center"/>
    </xf>
    <xf numFmtId="0" fontId="44" fillId="40" borderId="0" xfId="0" applyFont="1" applyFill="1"/>
    <xf numFmtId="0" fontId="57" fillId="0" borderId="0" xfId="0" applyFont="1" applyAlignment="1">
      <alignment wrapText="1"/>
    </xf>
    <xf numFmtId="0" fontId="62" fillId="0" borderId="0" xfId="0" applyFont="1"/>
    <xf numFmtId="0" fontId="70" fillId="64" borderId="0" xfId="0" applyFont="1" applyFill="1"/>
  </cellXfs>
  <cellStyles count="3">
    <cellStyle name="Followed Hyperlink" xfId="2" builtinId="9" hidden="1"/>
    <cellStyle name="Hyperlink" xfId="1" builtinId="8" hidden="1"/>
    <cellStyle name="Normal" xfId="0" builtinId="0"/>
  </cellStyles>
  <dxfs count="5">
    <dxf>
      <fill>
        <patternFill patternType="solid">
          <bgColor rgb="FFE6B8AF"/>
        </patternFill>
      </fill>
    </dxf>
    <dxf>
      <fill>
        <patternFill patternType="solid">
          <bgColor rgb="FFE6B8AF"/>
        </patternFill>
      </fill>
    </dxf>
    <dxf>
      <fill>
        <patternFill patternType="solid">
          <bgColor rgb="FFD9EAD3"/>
        </patternFill>
      </fill>
    </dxf>
    <dxf>
      <fill>
        <patternFill patternType="solid">
          <bgColor rgb="FFE6B8AF"/>
        </patternFill>
      </fill>
    </dxf>
    <dxf>
      <fill>
        <patternFill patternType="solid">
          <bgColor rgb="FFE6B8AF"/>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8"/>
  <sheetViews>
    <sheetView tabSelected="1" topLeftCell="M1" workbookViewId="0">
      <selection activeCell="O12" sqref="O12"/>
    </sheetView>
  </sheetViews>
  <sheetFormatPr baseColWidth="10" defaultColWidth="13.6640625" defaultRowHeight="12.75" customHeight="1" x14ac:dyDescent="0"/>
  <cols>
    <col min="1" max="1" width="31.5" style="73" hidden="1" customWidth="1"/>
    <col min="2" max="2" width="14" hidden="1" customWidth="1"/>
    <col min="3" max="3" width="9" hidden="1" customWidth="1"/>
    <col min="4" max="4" width="14.5" hidden="1" customWidth="1"/>
    <col min="5" max="5" width="14.6640625" hidden="1" customWidth="1"/>
    <col min="6" max="6" width="10.33203125" hidden="1" customWidth="1"/>
    <col min="7" max="7" width="0" hidden="1" customWidth="1"/>
    <col min="8" max="8" width="12.6640625" hidden="1" customWidth="1"/>
    <col min="9" max="12" width="0" hidden="1" customWidth="1"/>
    <col min="13" max="13" width="14" customWidth="1"/>
    <col min="14" max="14" width="13.33203125" customWidth="1"/>
    <col min="15" max="15" width="24.6640625" style="73" customWidth="1"/>
    <col min="16" max="16" width="27.5" style="73" customWidth="1"/>
    <col min="17" max="17" width="13.1640625" style="73" customWidth="1"/>
    <col min="18" max="18" width="10" customWidth="1"/>
    <col min="19" max="21" width="14" style="73" customWidth="1"/>
    <col min="22" max="22" width="9.83203125" style="73" customWidth="1"/>
    <col min="23" max="23" width="19.83203125" style="73" customWidth="1"/>
    <col min="24" max="24" width="13.83203125" style="73" customWidth="1"/>
    <col min="25" max="25" width="11" style="73" customWidth="1"/>
  </cols>
  <sheetData>
    <row r="1" spans="1:25" ht="24.75" customHeight="1">
      <c r="A1" s="93" t="s">
        <v>0</v>
      </c>
      <c r="B1" s="94"/>
      <c r="C1" s="94"/>
      <c r="D1" s="94"/>
      <c r="E1" s="94"/>
      <c r="F1" s="94"/>
      <c r="G1" s="94"/>
      <c r="H1" s="94"/>
      <c r="I1" s="94"/>
      <c r="J1" s="94"/>
      <c r="K1" s="95"/>
      <c r="L1" s="96"/>
      <c r="M1" s="98" t="s">
        <v>1</v>
      </c>
      <c r="N1" s="99"/>
      <c r="O1" s="99"/>
      <c r="P1" s="99"/>
      <c r="Q1" s="99"/>
      <c r="R1" s="99"/>
      <c r="S1" s="99"/>
      <c r="T1" s="99"/>
      <c r="U1" s="99"/>
      <c r="V1" s="99"/>
      <c r="W1" s="99"/>
      <c r="X1" s="99"/>
      <c r="Y1" s="99"/>
    </row>
    <row r="2" spans="1:25" ht="13.5" customHeight="1">
      <c r="A2" s="94"/>
      <c r="B2" s="94"/>
      <c r="C2" s="94"/>
      <c r="D2" s="94"/>
      <c r="E2" s="94"/>
      <c r="F2" s="94"/>
      <c r="G2" s="94"/>
      <c r="H2" s="94"/>
      <c r="I2" s="94"/>
      <c r="J2" s="94"/>
      <c r="K2" s="95"/>
      <c r="L2" s="96"/>
      <c r="M2" s="29" t="s">
        <v>2</v>
      </c>
      <c r="N2" s="29" t="s">
        <v>3</v>
      </c>
      <c r="O2" s="29" t="s">
        <v>4</v>
      </c>
      <c r="P2" s="29" t="s">
        <v>5</v>
      </c>
      <c r="Q2" s="44"/>
      <c r="R2" s="63"/>
      <c r="S2" s="63"/>
      <c r="T2" s="63"/>
      <c r="U2" s="63"/>
      <c r="V2" s="63"/>
      <c r="W2" s="63"/>
      <c r="X2" s="63"/>
      <c r="Y2" s="63"/>
    </row>
    <row r="3" spans="1:25" ht="13.5" customHeight="1">
      <c r="A3" s="94"/>
      <c r="B3" s="94"/>
      <c r="C3" s="94"/>
      <c r="D3" s="94"/>
      <c r="E3" s="94"/>
      <c r="F3" s="94"/>
      <c r="G3" s="94"/>
      <c r="H3" s="94"/>
      <c r="I3" s="94"/>
      <c r="J3" s="94"/>
      <c r="K3" s="95"/>
      <c r="L3" s="96"/>
      <c r="M3" s="52" t="s">
        <v>6</v>
      </c>
      <c r="N3" s="52" t="s">
        <v>7</v>
      </c>
      <c r="O3" s="52">
        <v>20143</v>
      </c>
      <c r="P3" s="52">
        <v>6</v>
      </c>
      <c r="Q3" s="41"/>
    </row>
    <row r="4" spans="1:25" ht="13.5" customHeight="1">
      <c r="A4" s="94"/>
      <c r="B4" s="94"/>
      <c r="C4" s="94"/>
      <c r="D4" s="94"/>
      <c r="E4" s="94"/>
      <c r="F4" s="94"/>
      <c r="G4" s="94"/>
      <c r="H4" s="94"/>
      <c r="I4" s="94"/>
      <c r="J4" s="94"/>
      <c r="K4" s="95"/>
      <c r="L4" s="96"/>
      <c r="M4" s="29" t="s">
        <v>8</v>
      </c>
      <c r="N4" s="29" t="s">
        <v>9</v>
      </c>
      <c r="O4" s="29" t="s">
        <v>10</v>
      </c>
      <c r="P4" s="29" t="s">
        <v>11</v>
      </c>
      <c r="Q4" s="41"/>
    </row>
    <row r="5" spans="1:25" ht="13.5" customHeight="1">
      <c r="A5" s="97"/>
      <c r="B5" s="97"/>
      <c r="C5" s="97"/>
      <c r="D5" s="97"/>
      <c r="E5" s="97"/>
      <c r="F5" s="97"/>
      <c r="G5" s="97"/>
      <c r="H5" s="95"/>
      <c r="I5" s="95"/>
      <c r="J5" s="95"/>
      <c r="K5" s="95"/>
      <c r="L5" s="96"/>
      <c r="M5" s="42">
        <v>41675</v>
      </c>
      <c r="N5" s="42">
        <v>41680</v>
      </c>
      <c r="O5" s="54" t="s">
        <v>12</v>
      </c>
      <c r="P5" s="77" t="s">
        <v>325</v>
      </c>
      <c r="Q5" s="41"/>
      <c r="S5" s="13"/>
      <c r="T5" s="13"/>
      <c r="U5" s="13"/>
      <c r="V5" s="13"/>
      <c r="W5" s="13"/>
      <c r="X5" s="13"/>
      <c r="Y5" s="13"/>
    </row>
    <row r="6" spans="1:25" ht="24.75" customHeight="1">
      <c r="A6" s="60"/>
      <c r="B6" s="8"/>
      <c r="C6" s="8"/>
      <c r="D6" s="8"/>
      <c r="E6" s="13"/>
      <c r="F6" s="13"/>
      <c r="G6" s="13"/>
      <c r="H6" s="8"/>
      <c r="I6" s="13"/>
      <c r="J6" s="13"/>
      <c r="K6" s="13"/>
      <c r="L6" s="13"/>
      <c r="M6" s="47"/>
      <c r="N6" s="47"/>
      <c r="O6" s="47"/>
      <c r="P6" s="39"/>
      <c r="Q6" s="13"/>
      <c r="R6" s="8"/>
      <c r="S6" s="13"/>
      <c r="T6" s="13"/>
      <c r="U6" s="13"/>
      <c r="V6" s="13"/>
      <c r="W6" s="13"/>
      <c r="X6" s="13"/>
      <c r="Y6" s="13"/>
    </row>
    <row r="7" spans="1:25" ht="24.75" customHeight="1">
      <c r="A7" s="61" t="s">
        <v>13</v>
      </c>
      <c r="B7" s="57"/>
      <c r="C7" s="9"/>
      <c r="D7" s="40"/>
      <c r="E7" s="13"/>
      <c r="F7" s="13"/>
      <c r="G7" s="13"/>
      <c r="H7" s="40"/>
      <c r="I7" s="13"/>
      <c r="J7" s="13"/>
      <c r="K7" s="13"/>
      <c r="L7" s="48"/>
      <c r="M7" s="28" t="s">
        <v>14</v>
      </c>
      <c r="N7" s="17" t="str">
        <f>IF(DATA!D18,"","REQUIRED")</f>
        <v/>
      </c>
      <c r="O7" s="100" t="s">
        <v>15</v>
      </c>
      <c r="P7" s="32"/>
      <c r="Q7" s="13"/>
      <c r="R7" s="40"/>
      <c r="S7" s="13"/>
      <c r="T7" s="13"/>
      <c r="U7" s="13"/>
      <c r="V7" s="13"/>
      <c r="W7" s="13"/>
      <c r="X7" s="13"/>
      <c r="Y7" s="13"/>
    </row>
    <row r="8" spans="1:25" ht="24.75" customHeight="1">
      <c r="A8" s="18" t="s">
        <v>16</v>
      </c>
      <c r="B8" s="74"/>
      <c r="C8" s="32"/>
      <c r="D8" s="13"/>
      <c r="E8" s="13"/>
      <c r="F8" s="13"/>
      <c r="G8" s="13"/>
      <c r="H8" s="13"/>
      <c r="I8" s="13"/>
      <c r="J8" s="13"/>
      <c r="K8" s="13"/>
      <c r="L8" s="48"/>
      <c r="M8" s="102" t="s">
        <v>326</v>
      </c>
      <c r="N8" s="103"/>
      <c r="O8" s="101"/>
      <c r="P8" s="71"/>
      <c r="Q8" s="19"/>
      <c r="R8" s="13"/>
      <c r="S8" s="13"/>
      <c r="T8" s="13"/>
      <c r="U8" s="13"/>
      <c r="V8" s="13"/>
      <c r="W8" s="13"/>
      <c r="X8" s="13"/>
      <c r="Y8" s="13"/>
    </row>
    <row r="9" spans="1:25" ht="24.75" customHeight="1">
      <c r="A9" s="18" t="s">
        <v>17</v>
      </c>
      <c r="B9" s="75">
        <f>96-COUNTBLANK(O22:O117)</f>
        <v>1</v>
      </c>
      <c r="C9" s="32"/>
      <c r="D9" s="13"/>
      <c r="E9" s="13"/>
      <c r="F9" s="13"/>
      <c r="G9" s="13"/>
      <c r="H9" s="13"/>
      <c r="I9" s="13"/>
      <c r="J9" s="13"/>
      <c r="K9" s="13"/>
      <c r="L9" s="13"/>
      <c r="M9" s="23"/>
      <c r="N9" s="23"/>
      <c r="O9" s="23"/>
      <c r="P9" s="13"/>
      <c r="Q9" s="13"/>
      <c r="R9" s="13"/>
      <c r="S9" s="13"/>
      <c r="T9" s="13"/>
      <c r="U9" s="13"/>
      <c r="V9" s="13"/>
      <c r="W9" s="13"/>
      <c r="X9" s="13"/>
      <c r="Y9" s="13"/>
    </row>
    <row r="10" spans="1:25" ht="24.75" customHeight="1">
      <c r="A10" s="18" t="s">
        <v>18</v>
      </c>
      <c r="B10" s="74">
        <v>0</v>
      </c>
      <c r="C10" s="32"/>
      <c r="D10" s="13"/>
      <c r="E10" s="13"/>
      <c r="F10" s="13"/>
      <c r="G10" s="13"/>
      <c r="H10" s="13"/>
      <c r="I10" s="13"/>
      <c r="J10" s="13"/>
      <c r="K10" s="13"/>
      <c r="L10" s="48"/>
      <c r="M10" s="104" t="s">
        <v>19</v>
      </c>
      <c r="N10" s="105"/>
      <c r="O10" s="82" t="s">
        <v>294</v>
      </c>
      <c r="P10" s="32"/>
      <c r="Q10" s="13"/>
      <c r="R10" s="13"/>
      <c r="S10" s="13"/>
      <c r="T10" s="13"/>
      <c r="U10" s="13"/>
      <c r="V10" s="13"/>
      <c r="W10" s="13"/>
      <c r="X10" s="13"/>
      <c r="Y10" s="13"/>
    </row>
    <row r="11" spans="1:25" ht="24.75" customHeight="1">
      <c r="A11" s="59" t="s">
        <v>20</v>
      </c>
      <c r="B11" s="76" t="e">
        <f>VLOOKUP(B7,DATA!A5:B8,2)</f>
        <v>#N/A</v>
      </c>
      <c r="C11" s="32"/>
      <c r="D11" s="13"/>
      <c r="E11" s="13"/>
      <c r="F11" s="13"/>
      <c r="G11" s="13"/>
      <c r="H11" s="13"/>
      <c r="I11" s="13"/>
      <c r="J11" s="13"/>
      <c r="K11" s="13"/>
      <c r="L11" s="48"/>
      <c r="M11" s="89" t="s">
        <v>21</v>
      </c>
      <c r="N11" s="90"/>
      <c r="O11" s="83" t="s">
        <v>304</v>
      </c>
      <c r="P11" s="32"/>
      <c r="Q11" s="13"/>
      <c r="R11" s="13"/>
      <c r="S11" s="13"/>
      <c r="T11" s="13"/>
      <c r="U11" s="13"/>
      <c r="V11" s="13"/>
      <c r="W11" s="13"/>
      <c r="X11" s="13"/>
      <c r="Y11" s="13"/>
    </row>
    <row r="12" spans="1:25" ht="24.75" customHeight="1">
      <c r="A12" s="37"/>
      <c r="B12" s="40"/>
      <c r="C12" s="13"/>
      <c r="D12" s="13"/>
      <c r="E12" s="13"/>
      <c r="F12" s="13"/>
      <c r="G12" s="13"/>
      <c r="H12" s="13"/>
      <c r="I12" s="13"/>
      <c r="J12" s="13"/>
      <c r="K12" s="13"/>
      <c r="L12" s="48"/>
      <c r="M12" s="91" t="s">
        <v>22</v>
      </c>
      <c r="N12" s="92"/>
      <c r="O12" s="84" t="s">
        <v>328</v>
      </c>
      <c r="P12" s="32"/>
      <c r="Q12" s="13"/>
      <c r="R12" s="13"/>
      <c r="S12" s="13"/>
      <c r="T12" s="13"/>
      <c r="U12" s="13"/>
      <c r="V12" s="13"/>
      <c r="W12" s="13"/>
      <c r="X12" s="13"/>
      <c r="Y12" s="13"/>
    </row>
    <row r="13" spans="1:25" ht="24.75" customHeight="1">
      <c r="A13" s="33"/>
      <c r="C13" s="13"/>
      <c r="D13" s="13"/>
      <c r="M13" s="34"/>
      <c r="N13" s="34"/>
      <c r="O13" s="34"/>
    </row>
    <row r="14" spans="1:25" s="72" customFormat="1" ht="60" customHeight="1">
      <c r="A14" s="51"/>
      <c r="B14" s="38" t="s">
        <v>23</v>
      </c>
      <c r="C14" s="68"/>
      <c r="D14" s="68"/>
      <c r="E14" s="38" t="s">
        <v>24</v>
      </c>
      <c r="F14" s="38" t="s">
        <v>25</v>
      </c>
      <c r="G14" s="38" t="s">
        <v>26</v>
      </c>
      <c r="H14" s="38" t="s">
        <v>27</v>
      </c>
      <c r="I14" s="38"/>
      <c r="J14" s="38"/>
      <c r="K14" s="38"/>
      <c r="L14" s="38"/>
      <c r="M14" s="38" t="s">
        <v>28</v>
      </c>
      <c r="N14" s="38" t="s">
        <v>29</v>
      </c>
      <c r="O14" s="38" t="s">
        <v>30</v>
      </c>
      <c r="P14" s="38" t="s">
        <v>31</v>
      </c>
      <c r="Q14" s="38" t="s">
        <v>32</v>
      </c>
      <c r="R14" s="38" t="s">
        <v>33</v>
      </c>
      <c r="S14" s="38" t="s">
        <v>34</v>
      </c>
      <c r="T14" s="38" t="s">
        <v>35</v>
      </c>
      <c r="U14" s="38" t="s">
        <v>36</v>
      </c>
      <c r="V14" s="38" t="s">
        <v>37</v>
      </c>
      <c r="W14" s="38" t="s">
        <v>38</v>
      </c>
      <c r="X14" s="38" t="s">
        <v>39</v>
      </c>
      <c r="Y14" s="38" t="s">
        <v>40</v>
      </c>
    </row>
    <row r="15" spans="1:25" s="72" customFormat="1" ht="21" customHeight="1">
      <c r="A15" s="14"/>
      <c r="B15" s="53"/>
      <c r="C15" s="53"/>
      <c r="D15" s="53"/>
      <c r="E15" s="53"/>
      <c r="F15" s="26"/>
      <c r="G15" s="26"/>
      <c r="H15" s="26"/>
      <c r="I15" s="67"/>
      <c r="J15" s="67"/>
      <c r="K15" s="67"/>
      <c r="L15" s="67"/>
      <c r="M15" s="35"/>
      <c r="N15" s="53"/>
      <c r="O15" s="56" t="s">
        <v>41</v>
      </c>
      <c r="P15" s="26"/>
      <c r="Q15" s="26" t="s">
        <v>42</v>
      </c>
      <c r="R15" s="26"/>
      <c r="S15" s="56" t="s">
        <v>41</v>
      </c>
      <c r="T15" s="56" t="s">
        <v>41</v>
      </c>
      <c r="U15" s="26"/>
      <c r="V15" s="26" t="str">
        <f>IF((DATA!A18="RNA"),"REQUIRED","")</f>
        <v/>
      </c>
      <c r="W15" s="26"/>
      <c r="X15" s="26" t="s">
        <v>42</v>
      </c>
      <c r="Y15" s="26"/>
    </row>
    <row r="16" spans="1:25" s="73" customFormat="1" ht="22.5" customHeight="1">
      <c r="A16" s="7"/>
      <c r="B16" s="26"/>
      <c r="C16" s="26"/>
      <c r="D16" s="26"/>
      <c r="E16" s="26"/>
      <c r="F16" s="26" t="s">
        <v>43</v>
      </c>
      <c r="G16" s="26" t="s">
        <v>43</v>
      </c>
      <c r="H16" s="26"/>
      <c r="I16" s="67"/>
      <c r="J16" s="67"/>
      <c r="K16" s="67"/>
      <c r="L16" s="67"/>
      <c r="M16" s="67"/>
      <c r="N16" s="26"/>
      <c r="O16" s="26"/>
      <c r="P16" s="26" t="s">
        <v>44</v>
      </c>
      <c r="Q16" s="26"/>
      <c r="R16" s="26" t="s">
        <v>45</v>
      </c>
      <c r="S16" s="26" t="s">
        <v>46</v>
      </c>
      <c r="T16" s="26" t="s">
        <v>47</v>
      </c>
      <c r="U16" s="26" t="s">
        <v>48</v>
      </c>
      <c r="V16" s="26" t="s">
        <v>45</v>
      </c>
      <c r="W16" s="26" t="s">
        <v>44</v>
      </c>
      <c r="X16" s="26"/>
      <c r="Y16" s="26" t="s">
        <v>49</v>
      </c>
    </row>
    <row r="17" spans="1:25" s="24" customFormat="1" ht="36.75" customHeight="1">
      <c r="A17" s="10"/>
      <c r="B17" s="66" t="s">
        <v>50</v>
      </c>
      <c r="C17" s="66" t="s">
        <v>51</v>
      </c>
      <c r="D17" s="66" t="s">
        <v>52</v>
      </c>
      <c r="E17" s="66" t="s">
        <v>53</v>
      </c>
      <c r="F17" s="66" t="s">
        <v>54</v>
      </c>
      <c r="G17" s="66" t="s">
        <v>55</v>
      </c>
      <c r="H17" s="66" t="s">
        <v>56</v>
      </c>
      <c r="I17" s="66" t="s">
        <v>57</v>
      </c>
      <c r="J17" s="66" t="s">
        <v>22</v>
      </c>
      <c r="K17" s="66" t="s">
        <v>58</v>
      </c>
      <c r="L17" s="66" t="s">
        <v>59</v>
      </c>
      <c r="M17" s="66" t="s">
        <v>60</v>
      </c>
      <c r="N17" s="66" t="s">
        <v>61</v>
      </c>
      <c r="O17" s="66" t="s">
        <v>62</v>
      </c>
      <c r="P17" s="66" t="s">
        <v>63</v>
      </c>
      <c r="Q17" s="66" t="s">
        <v>64</v>
      </c>
      <c r="R17" s="66" t="s">
        <v>65</v>
      </c>
      <c r="S17" s="66" t="s">
        <v>58</v>
      </c>
      <c r="T17" s="66" t="s">
        <v>59</v>
      </c>
      <c r="U17" s="66" t="s">
        <v>66</v>
      </c>
      <c r="V17" s="66" t="s">
        <v>67</v>
      </c>
      <c r="W17" s="66" t="s">
        <v>68</v>
      </c>
      <c r="X17" s="66" t="s">
        <v>69</v>
      </c>
      <c r="Y17" s="66" t="s">
        <v>70</v>
      </c>
    </row>
    <row r="18" spans="1:25" s="1" customFormat="1" ht="16.5" hidden="1" customHeight="1">
      <c r="A18" s="58" t="s">
        <v>71</v>
      </c>
      <c r="B18" s="25"/>
      <c r="C18" s="25"/>
      <c r="D18" s="25"/>
      <c r="E18" s="25"/>
      <c r="F18" s="25"/>
      <c r="G18" s="25"/>
      <c r="H18" s="25"/>
      <c r="I18" s="49"/>
      <c r="J18" s="49"/>
      <c r="K18" s="25"/>
      <c r="L18" s="25"/>
      <c r="M18" s="65"/>
      <c r="N18" s="25"/>
      <c r="O18" s="25"/>
      <c r="P18" s="65"/>
      <c r="Q18" s="25"/>
      <c r="R18" s="25"/>
      <c r="S18" s="25"/>
      <c r="T18" s="25"/>
      <c r="U18" s="25"/>
      <c r="V18" s="25"/>
      <c r="W18" s="25"/>
      <c r="X18" s="25"/>
      <c r="Y18" s="25"/>
    </row>
    <row r="19" spans="1:25" s="1" customFormat="1" ht="22.5" hidden="1" customHeight="1">
      <c r="A19" s="58"/>
      <c r="B19" s="58" t="s">
        <v>50</v>
      </c>
      <c r="C19" s="58"/>
      <c r="D19" s="58"/>
      <c r="E19" s="58" t="s">
        <v>72</v>
      </c>
      <c r="F19" s="58" t="s">
        <v>73</v>
      </c>
      <c r="G19" s="58" t="s">
        <v>74</v>
      </c>
      <c r="H19" s="58" t="s">
        <v>75</v>
      </c>
      <c r="I19" s="58" t="s">
        <v>76</v>
      </c>
      <c r="J19" s="58" t="s">
        <v>77</v>
      </c>
      <c r="K19" s="58" t="s">
        <v>78</v>
      </c>
      <c r="L19" s="58" t="s">
        <v>79</v>
      </c>
      <c r="M19" s="58" t="s">
        <v>80</v>
      </c>
      <c r="N19" s="58" t="s">
        <v>81</v>
      </c>
      <c r="O19" s="58" t="s">
        <v>82</v>
      </c>
      <c r="P19" s="58" t="s">
        <v>83</v>
      </c>
      <c r="Q19" s="58" t="s">
        <v>84</v>
      </c>
      <c r="R19" s="58" t="s">
        <v>85</v>
      </c>
      <c r="S19" s="58"/>
      <c r="T19" s="58"/>
      <c r="U19" s="58" t="s">
        <v>86</v>
      </c>
      <c r="V19" s="58" t="s">
        <v>87</v>
      </c>
      <c r="W19" s="58" t="s">
        <v>88</v>
      </c>
      <c r="X19" s="58" t="s">
        <v>89</v>
      </c>
      <c r="Y19" s="58" t="s">
        <v>90</v>
      </c>
    </row>
    <row r="20" spans="1:25" s="16" customFormat="1" ht="16.5" hidden="1" customHeight="1">
      <c r="A20" s="58" t="s">
        <v>91</v>
      </c>
      <c r="B20" s="31"/>
      <c r="C20" s="31"/>
      <c r="D20" s="31"/>
      <c r="E20" s="31"/>
      <c r="F20" s="31"/>
      <c r="G20" s="31"/>
      <c r="H20" s="31"/>
      <c r="I20" s="70"/>
      <c r="J20" s="70"/>
      <c r="K20" s="70"/>
      <c r="L20" s="70"/>
      <c r="M20" s="64"/>
      <c r="N20" s="31"/>
      <c r="O20" s="31"/>
      <c r="P20" s="64"/>
      <c r="Q20" s="31"/>
      <c r="R20" s="31"/>
      <c r="S20" s="31"/>
      <c r="T20" s="31"/>
      <c r="U20" s="31"/>
      <c r="V20" s="31"/>
      <c r="W20" s="31"/>
      <c r="X20" s="31"/>
      <c r="Y20" s="31"/>
    </row>
    <row r="21" spans="1:25" s="1" customFormat="1" ht="27" hidden="1" customHeight="1">
      <c r="A21" s="58" t="s">
        <v>92</v>
      </c>
      <c r="B21" s="22"/>
      <c r="C21" s="22"/>
      <c r="D21" s="22"/>
      <c r="E21" s="22"/>
      <c r="F21" s="22"/>
      <c r="G21" s="22"/>
      <c r="H21" s="22"/>
      <c r="I21" s="49"/>
      <c r="J21" s="49"/>
      <c r="K21" s="49"/>
      <c r="L21" s="49"/>
      <c r="M21" s="65"/>
      <c r="N21" s="25"/>
      <c r="O21" s="25"/>
      <c r="P21" s="11"/>
      <c r="Q21" s="25"/>
      <c r="R21" s="6"/>
      <c r="S21" s="6"/>
      <c r="T21" s="6"/>
      <c r="U21" s="6"/>
      <c r="V21" s="6"/>
      <c r="W21" s="6"/>
      <c r="X21" s="6"/>
      <c r="Y21" s="6"/>
    </row>
    <row r="22" spans="1:25" s="20" customFormat="1" ht="15.75" customHeight="1">
      <c r="A22" s="36"/>
      <c r="B22" s="5" t="s">
        <v>93</v>
      </c>
      <c r="C22" s="4" t="s">
        <v>94</v>
      </c>
      <c r="D22" s="21" t="str">
        <f>IF(DATA!$D$18,CONCATENATE(DATA!$C$18,RIGHT(C22,2)),"MISSING ID")</f>
        <v>101</v>
      </c>
      <c r="E22" s="69" t="str">
        <f>IF(DATA!$D$18,'Sample information'!M$8,"MISSING ID")</f>
        <v>P1252P1</v>
      </c>
      <c r="F22" s="46" t="e">
        <f t="shared" ref="F22:F53" si="0">IF((COUNTA(O22)&gt;0),ROUND((($B$8*$B$11)/($B$9+$B$10)),2),"")</f>
        <v>#N/A</v>
      </c>
      <c r="G22" s="43" t="e">
        <f t="shared" ref="G22:G53" si="1">IF((COUNTA(O22)&gt;0),IF((($B$9+$B$10)&gt;1),ROUND((0.75*F22),2),F22),"")</f>
        <v>#N/A</v>
      </c>
      <c r="H22" s="5" t="str">
        <f t="shared" ref="H22:H53" si="2">$O$10</f>
        <v>Genomic DNA</v>
      </c>
      <c r="I22" s="21" t="str">
        <f t="shared" ref="I22:I53" si="3">$O$11</f>
        <v>Qubit</v>
      </c>
      <c r="J22" s="21" t="str">
        <f t="shared" ref="J22:J53" si="4">$O$12</f>
        <v>Plant Kit Macherey-Nagel</v>
      </c>
      <c r="K22" s="55">
        <f t="shared" ref="K22:K53" si="5">ROUND(S22,2)</f>
        <v>149</v>
      </c>
      <c r="L22" s="55">
        <f t="shared" ref="L22:L53" si="6">ROUND(T22,2)</f>
        <v>100</v>
      </c>
      <c r="M22" s="3" t="str">
        <f>IF(DATA!$D$18,IF((COUNTA(O22)&gt;0),CONCATENATE("P",DATA!$B$18,"_",D22),""),"MISSING ID")</f>
        <v>P1252_101</v>
      </c>
      <c r="N22" s="62" t="s">
        <v>95</v>
      </c>
      <c r="O22" s="78" t="s">
        <v>327</v>
      </c>
      <c r="P22" s="79"/>
      <c r="Q22" s="80" t="s">
        <v>297</v>
      </c>
      <c r="R22" s="81"/>
      <c r="S22" s="81">
        <v>149</v>
      </c>
      <c r="T22" s="81">
        <v>100</v>
      </c>
      <c r="U22" s="15">
        <f t="shared" ref="U22:U53" si="7">ROUND(((K22*L22)/1000),3)</f>
        <v>14.9</v>
      </c>
      <c r="V22" s="88"/>
      <c r="W22" s="85"/>
      <c r="X22" s="86"/>
      <c r="Y22" s="87"/>
    </row>
    <row r="23" spans="1:25" s="20" customFormat="1" ht="15.75" customHeight="1">
      <c r="A23" s="36"/>
      <c r="B23" s="5" t="s">
        <v>93</v>
      </c>
      <c r="C23" s="4" t="s">
        <v>96</v>
      </c>
      <c r="D23" s="21" t="str">
        <f>IF(DATA!$D$18,CONCATENATE(DATA!$C$18,RIGHT(C23,2)),"MISSING ID")</f>
        <v>102</v>
      </c>
      <c r="E23" s="69" t="str">
        <f>IF(DATA!$D$18,'Sample information'!M$8,"MISSING ID")</f>
        <v>P1252P1</v>
      </c>
      <c r="F23" s="46" t="str">
        <f t="shared" si="0"/>
        <v/>
      </c>
      <c r="G23" s="43" t="str">
        <f t="shared" si="1"/>
        <v/>
      </c>
      <c r="H23" s="5" t="str">
        <f t="shared" si="2"/>
        <v>Genomic DNA</v>
      </c>
      <c r="I23" s="21" t="str">
        <f t="shared" si="3"/>
        <v>Qubit</v>
      </c>
      <c r="J23" s="21" t="str">
        <f t="shared" si="4"/>
        <v>Plant Kit Macherey-Nagel</v>
      </c>
      <c r="K23" s="55">
        <f t="shared" si="5"/>
        <v>0</v>
      </c>
      <c r="L23" s="55">
        <f t="shared" si="6"/>
        <v>0</v>
      </c>
      <c r="M23" s="3" t="str">
        <f>IF(DATA!$D$18,IF((COUNTA(O23)&gt;0),CONCATENATE("P",DATA!$B$18,"_",D23),""),"MISSING ID")</f>
        <v/>
      </c>
      <c r="N23" s="5" t="s">
        <v>97</v>
      </c>
      <c r="O23" s="78"/>
      <c r="P23" s="79"/>
      <c r="Q23" s="80"/>
      <c r="R23" s="81"/>
      <c r="S23" s="81"/>
      <c r="T23" s="81"/>
      <c r="U23" s="15">
        <f t="shared" si="7"/>
        <v>0</v>
      </c>
      <c r="V23" s="88"/>
      <c r="W23" s="85"/>
      <c r="X23" s="86"/>
      <c r="Y23" s="87"/>
    </row>
    <row r="24" spans="1:25" s="20" customFormat="1" ht="15.75" customHeight="1">
      <c r="A24" s="36"/>
      <c r="B24" s="5" t="s">
        <v>93</v>
      </c>
      <c r="C24" s="4" t="s">
        <v>98</v>
      </c>
      <c r="D24" s="21" t="str">
        <f>IF(DATA!$D$18,CONCATENATE(DATA!$C$18,RIGHT(C24,2)),"MISSING ID")</f>
        <v>103</v>
      </c>
      <c r="E24" s="69" t="str">
        <f>IF(DATA!$D$18,'Sample information'!M$8,"MISSING ID")</f>
        <v>P1252P1</v>
      </c>
      <c r="F24" s="46" t="str">
        <f t="shared" si="0"/>
        <v/>
      </c>
      <c r="G24" s="43" t="str">
        <f t="shared" si="1"/>
        <v/>
      </c>
      <c r="H24" s="5" t="str">
        <f t="shared" si="2"/>
        <v>Genomic DNA</v>
      </c>
      <c r="I24" s="21" t="str">
        <f t="shared" si="3"/>
        <v>Qubit</v>
      </c>
      <c r="J24" s="21" t="str">
        <f t="shared" si="4"/>
        <v>Plant Kit Macherey-Nagel</v>
      </c>
      <c r="K24" s="55">
        <f t="shared" si="5"/>
        <v>0</v>
      </c>
      <c r="L24" s="55">
        <f t="shared" si="6"/>
        <v>0</v>
      </c>
      <c r="M24" s="3" t="str">
        <f>IF(DATA!$D$18,IF((COUNTA(O24)&gt;0),CONCATENATE("P",DATA!$B$18,"_",D24),""),"MISSING ID")</f>
        <v/>
      </c>
      <c r="N24" s="5" t="s">
        <v>99</v>
      </c>
      <c r="O24" s="78"/>
      <c r="P24" s="79"/>
      <c r="Q24" s="80"/>
      <c r="R24" s="81"/>
      <c r="S24" s="81"/>
      <c r="T24" s="81"/>
      <c r="U24" s="15">
        <f t="shared" si="7"/>
        <v>0</v>
      </c>
      <c r="V24" s="88"/>
      <c r="W24" s="85"/>
      <c r="X24" s="86"/>
      <c r="Y24" s="87"/>
    </row>
    <row r="25" spans="1:25" s="20" customFormat="1" ht="15.75" customHeight="1">
      <c r="A25" s="36"/>
      <c r="B25" s="5" t="s">
        <v>93</v>
      </c>
      <c r="C25" s="4" t="s">
        <v>100</v>
      </c>
      <c r="D25" s="21" t="str">
        <f>IF(DATA!$D$18,CONCATENATE(DATA!$C$18,RIGHT(C25,2)),"MISSING ID")</f>
        <v>104</v>
      </c>
      <c r="E25" s="69" t="str">
        <f>IF(DATA!$D$18,'Sample information'!M$8,"MISSING ID")</f>
        <v>P1252P1</v>
      </c>
      <c r="F25" s="46" t="str">
        <f t="shared" si="0"/>
        <v/>
      </c>
      <c r="G25" s="43" t="str">
        <f t="shared" si="1"/>
        <v/>
      </c>
      <c r="H25" s="5" t="str">
        <f t="shared" si="2"/>
        <v>Genomic DNA</v>
      </c>
      <c r="I25" s="21" t="str">
        <f t="shared" si="3"/>
        <v>Qubit</v>
      </c>
      <c r="J25" s="21" t="str">
        <f t="shared" si="4"/>
        <v>Plant Kit Macherey-Nagel</v>
      </c>
      <c r="K25" s="55">
        <f t="shared" si="5"/>
        <v>0</v>
      </c>
      <c r="L25" s="55">
        <f t="shared" si="6"/>
        <v>0</v>
      </c>
      <c r="M25" s="3" t="str">
        <f>IF(DATA!$D$18,IF((COUNTA(O25)&gt;0),CONCATENATE("P",DATA!$B$18,"_",D25),""),"MISSING ID")</f>
        <v/>
      </c>
      <c r="N25" s="62" t="s">
        <v>101</v>
      </c>
      <c r="O25" s="78"/>
      <c r="P25" s="79"/>
      <c r="Q25" s="80"/>
      <c r="R25" s="81"/>
      <c r="S25" s="81"/>
      <c r="T25" s="81"/>
      <c r="U25" s="15">
        <f t="shared" si="7"/>
        <v>0</v>
      </c>
      <c r="V25" s="88"/>
      <c r="W25" s="85"/>
      <c r="X25" s="86"/>
      <c r="Y25" s="87"/>
    </row>
    <row r="26" spans="1:25" s="20" customFormat="1" ht="15.75" customHeight="1">
      <c r="A26" s="36"/>
      <c r="B26" s="5" t="s">
        <v>93</v>
      </c>
      <c r="C26" s="4" t="s">
        <v>102</v>
      </c>
      <c r="D26" s="21" t="str">
        <f>IF(DATA!$D$18,CONCATENATE(DATA!$C$18,RIGHT(C26,2)),"MISSING ID")</f>
        <v>105</v>
      </c>
      <c r="E26" s="69" t="str">
        <f>IF(DATA!$D$18,'Sample information'!M$8,"MISSING ID")</f>
        <v>P1252P1</v>
      </c>
      <c r="F26" s="46" t="str">
        <f t="shared" si="0"/>
        <v/>
      </c>
      <c r="G26" s="43" t="str">
        <f t="shared" si="1"/>
        <v/>
      </c>
      <c r="H26" s="5" t="str">
        <f t="shared" si="2"/>
        <v>Genomic DNA</v>
      </c>
      <c r="I26" s="21" t="str">
        <f t="shared" si="3"/>
        <v>Qubit</v>
      </c>
      <c r="J26" s="21" t="str">
        <f t="shared" si="4"/>
        <v>Plant Kit Macherey-Nagel</v>
      </c>
      <c r="K26" s="55">
        <f t="shared" si="5"/>
        <v>0</v>
      </c>
      <c r="L26" s="55">
        <f t="shared" si="6"/>
        <v>0</v>
      </c>
      <c r="M26" s="3" t="str">
        <f>IF(DATA!$D$18,IF((COUNTA(O26)&gt;0),CONCATENATE("P",DATA!$B$18,"_",D26),""),"MISSING ID")</f>
        <v/>
      </c>
      <c r="N26" s="5" t="s">
        <v>103</v>
      </c>
      <c r="O26" s="79"/>
      <c r="P26" s="79"/>
      <c r="Q26" s="80"/>
      <c r="R26" s="81"/>
      <c r="S26" s="81"/>
      <c r="T26" s="81"/>
      <c r="U26" s="15">
        <f t="shared" si="7"/>
        <v>0</v>
      </c>
      <c r="V26" s="88"/>
      <c r="W26" s="85"/>
      <c r="X26" s="86"/>
      <c r="Y26" s="87"/>
    </row>
    <row r="27" spans="1:25" s="20" customFormat="1" ht="15.75" customHeight="1">
      <c r="A27" s="36"/>
      <c r="B27" s="5" t="s">
        <v>93</v>
      </c>
      <c r="C27" s="4" t="s">
        <v>104</v>
      </c>
      <c r="D27" s="21" t="str">
        <f>IF(DATA!$D$18,CONCATENATE(DATA!$C$18,RIGHT(C27,2)),"MISSING ID")</f>
        <v>106</v>
      </c>
      <c r="E27" s="69" t="str">
        <f>IF(DATA!$D$18,'Sample information'!M$8,"MISSING ID")</f>
        <v>P1252P1</v>
      </c>
      <c r="F27" s="46" t="str">
        <f t="shared" si="0"/>
        <v/>
      </c>
      <c r="G27" s="43" t="str">
        <f t="shared" si="1"/>
        <v/>
      </c>
      <c r="H27" s="5" t="str">
        <f t="shared" si="2"/>
        <v>Genomic DNA</v>
      </c>
      <c r="I27" s="21" t="str">
        <f t="shared" si="3"/>
        <v>Qubit</v>
      </c>
      <c r="J27" s="21" t="str">
        <f t="shared" si="4"/>
        <v>Plant Kit Macherey-Nagel</v>
      </c>
      <c r="K27" s="55">
        <f t="shared" si="5"/>
        <v>0</v>
      </c>
      <c r="L27" s="55">
        <f t="shared" si="6"/>
        <v>0</v>
      </c>
      <c r="M27" s="3" t="str">
        <f>IF(DATA!$D$18,IF((COUNTA(O27)&gt;0),CONCATENATE("P",DATA!$B$18,"_",D27),""),"MISSING ID")</f>
        <v/>
      </c>
      <c r="N27" s="5" t="s">
        <v>105</v>
      </c>
      <c r="O27" s="79"/>
      <c r="P27" s="79"/>
      <c r="Q27" s="80"/>
      <c r="R27" s="81"/>
      <c r="S27" s="81"/>
      <c r="T27" s="81"/>
      <c r="U27" s="15">
        <f t="shared" si="7"/>
        <v>0</v>
      </c>
      <c r="V27" s="88"/>
      <c r="W27" s="85"/>
      <c r="X27" s="86"/>
      <c r="Y27" s="87"/>
    </row>
    <row r="28" spans="1:25" s="20" customFormat="1" ht="15.75" customHeight="1">
      <c r="A28" s="36"/>
      <c r="B28" s="5" t="s">
        <v>93</v>
      </c>
      <c r="C28" s="4" t="s">
        <v>106</v>
      </c>
      <c r="D28" s="21" t="str">
        <f>IF(DATA!$D$18,CONCATENATE(DATA!$C$18,RIGHT(C28,2)),"MISSING ID")</f>
        <v>107</v>
      </c>
      <c r="E28" s="69" t="str">
        <f>IF(DATA!$D$18,'Sample information'!M$8,"MISSING ID")</f>
        <v>P1252P1</v>
      </c>
      <c r="F28" s="46" t="str">
        <f t="shared" si="0"/>
        <v/>
      </c>
      <c r="G28" s="43" t="str">
        <f t="shared" si="1"/>
        <v/>
      </c>
      <c r="H28" s="5" t="str">
        <f t="shared" si="2"/>
        <v>Genomic DNA</v>
      </c>
      <c r="I28" s="21" t="str">
        <f t="shared" si="3"/>
        <v>Qubit</v>
      </c>
      <c r="J28" s="21" t="str">
        <f t="shared" si="4"/>
        <v>Plant Kit Macherey-Nagel</v>
      </c>
      <c r="K28" s="55">
        <f t="shared" si="5"/>
        <v>0</v>
      </c>
      <c r="L28" s="55">
        <f t="shared" si="6"/>
        <v>0</v>
      </c>
      <c r="M28" s="3" t="str">
        <f>IF(DATA!$D$18,IF((COUNTA(O28)&gt;0),CONCATENATE("P",DATA!$B$18,"_",D28),""),"MISSING ID")</f>
        <v/>
      </c>
      <c r="N28" s="62" t="s">
        <v>107</v>
      </c>
      <c r="O28" s="79"/>
      <c r="P28" s="79"/>
      <c r="Q28" s="80"/>
      <c r="R28" s="81"/>
      <c r="S28" s="81"/>
      <c r="T28" s="81"/>
      <c r="U28" s="15">
        <f t="shared" si="7"/>
        <v>0</v>
      </c>
      <c r="V28" s="88"/>
      <c r="W28" s="85"/>
      <c r="X28" s="86"/>
      <c r="Y28" s="87"/>
    </row>
    <row r="29" spans="1:25" s="20" customFormat="1" ht="15.75" customHeight="1">
      <c r="A29" s="36"/>
      <c r="B29" s="5" t="s">
        <v>93</v>
      </c>
      <c r="C29" s="4" t="s">
        <v>108</v>
      </c>
      <c r="D29" s="21" t="str">
        <f>IF(DATA!$D$18,CONCATENATE(DATA!$C$18,RIGHT(C29,2)),"MISSING ID")</f>
        <v>108</v>
      </c>
      <c r="E29" s="69" t="str">
        <f>IF(DATA!$D$18,'Sample information'!M$8,"MISSING ID")</f>
        <v>P1252P1</v>
      </c>
      <c r="F29" s="46" t="str">
        <f t="shared" si="0"/>
        <v/>
      </c>
      <c r="G29" s="43" t="str">
        <f t="shared" si="1"/>
        <v/>
      </c>
      <c r="H29" s="5" t="str">
        <f t="shared" si="2"/>
        <v>Genomic DNA</v>
      </c>
      <c r="I29" s="21" t="str">
        <f t="shared" si="3"/>
        <v>Qubit</v>
      </c>
      <c r="J29" s="21" t="str">
        <f t="shared" si="4"/>
        <v>Plant Kit Macherey-Nagel</v>
      </c>
      <c r="K29" s="55">
        <f t="shared" si="5"/>
        <v>0</v>
      </c>
      <c r="L29" s="55">
        <f t="shared" si="6"/>
        <v>0</v>
      </c>
      <c r="M29" s="3" t="str">
        <f>IF(DATA!$D$18,IF((COUNTA(O29)&gt;0),CONCATENATE("P",DATA!$B$18,"_",D29),""),"MISSING ID")</f>
        <v/>
      </c>
      <c r="N29" s="5" t="s">
        <v>109</v>
      </c>
      <c r="O29" s="79"/>
      <c r="P29" s="79"/>
      <c r="Q29" s="80"/>
      <c r="R29" s="81"/>
      <c r="S29" s="81"/>
      <c r="T29" s="81"/>
      <c r="U29" s="15">
        <f t="shared" si="7"/>
        <v>0</v>
      </c>
      <c r="V29" s="88"/>
      <c r="W29" s="85"/>
      <c r="X29" s="86"/>
      <c r="Y29" s="87"/>
    </row>
    <row r="30" spans="1:25" s="20" customFormat="1" ht="15.75" customHeight="1">
      <c r="A30" s="36"/>
      <c r="B30" s="5" t="s">
        <v>93</v>
      </c>
      <c r="C30" s="4" t="s">
        <v>110</v>
      </c>
      <c r="D30" s="21" t="str">
        <f>IF(DATA!$D$18,CONCATENATE(DATA!$C$18,RIGHT(C30,2)),"MISSING ID")</f>
        <v>109</v>
      </c>
      <c r="E30" s="69" t="str">
        <f>IF(DATA!$D$18,'Sample information'!M$8,"MISSING ID")</f>
        <v>P1252P1</v>
      </c>
      <c r="F30" s="46" t="str">
        <f t="shared" si="0"/>
        <v/>
      </c>
      <c r="G30" s="43" t="str">
        <f t="shared" si="1"/>
        <v/>
      </c>
      <c r="H30" s="5" t="str">
        <f t="shared" si="2"/>
        <v>Genomic DNA</v>
      </c>
      <c r="I30" s="21" t="str">
        <f t="shared" si="3"/>
        <v>Qubit</v>
      </c>
      <c r="J30" s="21" t="str">
        <f t="shared" si="4"/>
        <v>Plant Kit Macherey-Nagel</v>
      </c>
      <c r="K30" s="55">
        <f t="shared" si="5"/>
        <v>0</v>
      </c>
      <c r="L30" s="55">
        <f t="shared" si="6"/>
        <v>0</v>
      </c>
      <c r="M30" s="3" t="str">
        <f>IF(DATA!$D$18,IF((COUNTA(O30)&gt;0),CONCATENATE("P",DATA!$B$18,"_",D30),""),"MISSING ID")</f>
        <v/>
      </c>
      <c r="N30" s="62" t="s">
        <v>111</v>
      </c>
      <c r="O30" s="79"/>
      <c r="P30" s="79"/>
      <c r="Q30" s="80"/>
      <c r="R30" s="81"/>
      <c r="S30" s="81"/>
      <c r="T30" s="81"/>
      <c r="U30" s="15">
        <f t="shared" si="7"/>
        <v>0</v>
      </c>
      <c r="V30" s="88"/>
      <c r="W30" s="85"/>
      <c r="X30" s="86"/>
      <c r="Y30" s="87"/>
    </row>
    <row r="31" spans="1:25" s="20" customFormat="1" ht="15.75" customHeight="1">
      <c r="A31" s="36"/>
      <c r="B31" s="5" t="s">
        <v>93</v>
      </c>
      <c r="C31" s="4" t="s">
        <v>112</v>
      </c>
      <c r="D31" s="21" t="str">
        <f>IF(DATA!$D$18,CONCATENATE(DATA!$C$18,RIGHT(C31,2)),"MISSING ID")</f>
        <v>110</v>
      </c>
      <c r="E31" s="69" t="str">
        <f>IF(DATA!$D$18,'Sample information'!M$8,"MISSING ID")</f>
        <v>P1252P1</v>
      </c>
      <c r="F31" s="46" t="str">
        <f t="shared" si="0"/>
        <v/>
      </c>
      <c r="G31" s="43" t="str">
        <f t="shared" si="1"/>
        <v/>
      </c>
      <c r="H31" s="5" t="str">
        <f t="shared" si="2"/>
        <v>Genomic DNA</v>
      </c>
      <c r="I31" s="21" t="str">
        <f t="shared" si="3"/>
        <v>Qubit</v>
      </c>
      <c r="J31" s="21" t="str">
        <f t="shared" si="4"/>
        <v>Plant Kit Macherey-Nagel</v>
      </c>
      <c r="K31" s="55">
        <f t="shared" si="5"/>
        <v>0</v>
      </c>
      <c r="L31" s="55">
        <f t="shared" si="6"/>
        <v>0</v>
      </c>
      <c r="M31" s="3" t="str">
        <f>IF(DATA!$D$18,IF((COUNTA(O31)&gt;0),CONCATENATE("P",DATA!$B$18,"_",D31),""),"MISSING ID")</f>
        <v/>
      </c>
      <c r="N31" s="5" t="s">
        <v>113</v>
      </c>
      <c r="O31" s="79"/>
      <c r="P31" s="79"/>
      <c r="Q31" s="80"/>
      <c r="R31" s="81"/>
      <c r="S31" s="81"/>
      <c r="T31" s="81"/>
      <c r="U31" s="15">
        <f t="shared" si="7"/>
        <v>0</v>
      </c>
      <c r="V31" s="88"/>
      <c r="W31" s="85"/>
      <c r="X31" s="86"/>
      <c r="Y31" s="87"/>
    </row>
    <row r="32" spans="1:25" s="20" customFormat="1" ht="15.75" customHeight="1">
      <c r="A32" s="36"/>
      <c r="B32" s="5" t="s">
        <v>93</v>
      </c>
      <c r="C32" s="4" t="s">
        <v>114</v>
      </c>
      <c r="D32" s="21" t="str">
        <f>IF(DATA!$D$18,CONCATENATE(DATA!$C$18,RIGHT(C32,2)),"MISSING ID")</f>
        <v>111</v>
      </c>
      <c r="E32" s="69" t="str">
        <f>IF(DATA!$D$18,'Sample information'!M$8,"MISSING ID")</f>
        <v>P1252P1</v>
      </c>
      <c r="F32" s="46" t="str">
        <f t="shared" si="0"/>
        <v/>
      </c>
      <c r="G32" s="43" t="str">
        <f t="shared" si="1"/>
        <v/>
      </c>
      <c r="H32" s="5" t="str">
        <f t="shared" si="2"/>
        <v>Genomic DNA</v>
      </c>
      <c r="I32" s="21" t="str">
        <f t="shared" si="3"/>
        <v>Qubit</v>
      </c>
      <c r="J32" s="21" t="str">
        <f t="shared" si="4"/>
        <v>Plant Kit Macherey-Nagel</v>
      </c>
      <c r="K32" s="55">
        <f t="shared" si="5"/>
        <v>0</v>
      </c>
      <c r="L32" s="55">
        <f t="shared" si="6"/>
        <v>0</v>
      </c>
      <c r="M32" s="3" t="str">
        <f>IF(DATA!$D$18,IF((COUNTA(O32)&gt;0),CONCATENATE("P",DATA!$B$18,"_",D32),""),"MISSING ID")</f>
        <v/>
      </c>
      <c r="N32" s="5" t="s">
        <v>115</v>
      </c>
      <c r="O32" s="79"/>
      <c r="P32" s="79"/>
      <c r="Q32" s="80"/>
      <c r="R32" s="81"/>
      <c r="S32" s="81"/>
      <c r="T32" s="81"/>
      <c r="U32" s="15">
        <f t="shared" si="7"/>
        <v>0</v>
      </c>
      <c r="V32" s="88"/>
      <c r="W32" s="85"/>
      <c r="X32" s="86"/>
      <c r="Y32" s="87"/>
    </row>
    <row r="33" spans="1:25" s="20" customFormat="1" ht="15.75" customHeight="1">
      <c r="A33" s="36"/>
      <c r="B33" s="5" t="s">
        <v>93</v>
      </c>
      <c r="C33" s="4" t="s">
        <v>116</v>
      </c>
      <c r="D33" s="21" t="str">
        <f>IF(DATA!$D$18,CONCATENATE(DATA!$C$18,RIGHT(C33,2)),"MISSING ID")</f>
        <v>112</v>
      </c>
      <c r="E33" s="69" t="str">
        <f>IF(DATA!$D$18,'Sample information'!M$8,"MISSING ID")</f>
        <v>P1252P1</v>
      </c>
      <c r="F33" s="46" t="str">
        <f t="shared" si="0"/>
        <v/>
      </c>
      <c r="G33" s="43" t="str">
        <f t="shared" si="1"/>
        <v/>
      </c>
      <c r="H33" s="5" t="str">
        <f t="shared" si="2"/>
        <v>Genomic DNA</v>
      </c>
      <c r="I33" s="21" t="str">
        <f t="shared" si="3"/>
        <v>Qubit</v>
      </c>
      <c r="J33" s="21" t="str">
        <f t="shared" si="4"/>
        <v>Plant Kit Macherey-Nagel</v>
      </c>
      <c r="K33" s="55">
        <f t="shared" si="5"/>
        <v>0</v>
      </c>
      <c r="L33" s="55">
        <f t="shared" si="6"/>
        <v>0</v>
      </c>
      <c r="M33" s="3" t="str">
        <f>IF(DATA!$D$18,IF((COUNTA(O33)&gt;0),CONCATENATE("P",DATA!$B$18,"_",D33),""),"MISSING ID")</f>
        <v/>
      </c>
      <c r="N33" s="62" t="s">
        <v>117</v>
      </c>
      <c r="O33" s="79"/>
      <c r="P33" s="79"/>
      <c r="Q33" s="80"/>
      <c r="R33" s="81"/>
      <c r="S33" s="81"/>
      <c r="T33" s="81"/>
      <c r="U33" s="15">
        <f t="shared" si="7"/>
        <v>0</v>
      </c>
      <c r="V33" s="88"/>
      <c r="W33" s="85"/>
      <c r="X33" s="86"/>
      <c r="Y33" s="87"/>
    </row>
    <row r="34" spans="1:25" s="20" customFormat="1" ht="15.75" customHeight="1">
      <c r="A34" s="36"/>
      <c r="B34" s="5" t="s">
        <v>93</v>
      </c>
      <c r="C34" s="4" t="s">
        <v>118</v>
      </c>
      <c r="D34" s="21" t="str">
        <f>IF(DATA!$D$18,CONCATENATE(DATA!$C$18,RIGHT(C34,2)),"MISSING ID")</f>
        <v>113</v>
      </c>
      <c r="E34" s="69" t="str">
        <f>IF(DATA!$D$18,'Sample information'!M$8,"MISSING ID")</f>
        <v>P1252P1</v>
      </c>
      <c r="F34" s="46" t="str">
        <f t="shared" si="0"/>
        <v/>
      </c>
      <c r="G34" s="43" t="str">
        <f t="shared" si="1"/>
        <v/>
      </c>
      <c r="H34" s="5" t="str">
        <f t="shared" si="2"/>
        <v>Genomic DNA</v>
      </c>
      <c r="I34" s="21" t="str">
        <f t="shared" si="3"/>
        <v>Qubit</v>
      </c>
      <c r="J34" s="21" t="str">
        <f t="shared" si="4"/>
        <v>Plant Kit Macherey-Nagel</v>
      </c>
      <c r="K34" s="55">
        <f t="shared" si="5"/>
        <v>0</v>
      </c>
      <c r="L34" s="55">
        <f t="shared" si="6"/>
        <v>0</v>
      </c>
      <c r="M34" s="3" t="str">
        <f>IF(DATA!$D$18,IF((COUNTA(O34)&gt;0),CONCATENATE("P",DATA!$B$18,"_",D34),""),"MISSING ID")</f>
        <v/>
      </c>
      <c r="N34" s="5" t="s">
        <v>119</v>
      </c>
      <c r="O34" s="79"/>
      <c r="P34" s="79"/>
      <c r="Q34" s="80"/>
      <c r="R34" s="81"/>
      <c r="S34" s="81"/>
      <c r="T34" s="81"/>
      <c r="U34" s="15">
        <f t="shared" si="7"/>
        <v>0</v>
      </c>
      <c r="V34" s="88"/>
      <c r="W34" s="85"/>
      <c r="X34" s="86"/>
      <c r="Y34" s="87"/>
    </row>
    <row r="35" spans="1:25" s="20" customFormat="1" ht="15.75" customHeight="1">
      <c r="A35" s="36"/>
      <c r="B35" s="5" t="s">
        <v>93</v>
      </c>
      <c r="C35" s="4" t="s">
        <v>120</v>
      </c>
      <c r="D35" s="21" t="str">
        <f>IF(DATA!$D$18,CONCATENATE(DATA!$C$18,RIGHT(C35,2)),"MISSING ID")</f>
        <v>114</v>
      </c>
      <c r="E35" s="69" t="str">
        <f>IF(DATA!$D$18,'Sample information'!M$8,"MISSING ID")</f>
        <v>P1252P1</v>
      </c>
      <c r="F35" s="46" t="str">
        <f t="shared" si="0"/>
        <v/>
      </c>
      <c r="G35" s="43" t="str">
        <f t="shared" si="1"/>
        <v/>
      </c>
      <c r="H35" s="5" t="str">
        <f t="shared" si="2"/>
        <v>Genomic DNA</v>
      </c>
      <c r="I35" s="21" t="str">
        <f t="shared" si="3"/>
        <v>Qubit</v>
      </c>
      <c r="J35" s="21" t="str">
        <f t="shared" si="4"/>
        <v>Plant Kit Macherey-Nagel</v>
      </c>
      <c r="K35" s="55">
        <f t="shared" si="5"/>
        <v>0</v>
      </c>
      <c r="L35" s="55">
        <f t="shared" si="6"/>
        <v>0</v>
      </c>
      <c r="M35" s="3" t="str">
        <f>IF(DATA!$D$18,IF((COUNTA(O35)&gt;0),CONCATENATE("P",DATA!$B$18,"_",D35),""),"MISSING ID")</f>
        <v/>
      </c>
      <c r="N35" s="5" t="s">
        <v>121</v>
      </c>
      <c r="O35" s="79"/>
      <c r="P35" s="79"/>
      <c r="Q35" s="80"/>
      <c r="R35" s="81"/>
      <c r="S35" s="81"/>
      <c r="T35" s="81"/>
      <c r="U35" s="15">
        <f t="shared" si="7"/>
        <v>0</v>
      </c>
      <c r="V35" s="88"/>
      <c r="W35" s="85"/>
      <c r="X35" s="86"/>
      <c r="Y35" s="87"/>
    </row>
    <row r="36" spans="1:25" s="20" customFormat="1" ht="15.75" customHeight="1">
      <c r="A36" s="36"/>
      <c r="B36" s="5" t="s">
        <v>93</v>
      </c>
      <c r="C36" s="4" t="s">
        <v>122</v>
      </c>
      <c r="D36" s="21" t="str">
        <f>IF(DATA!$D$18,CONCATENATE(DATA!$C$18,RIGHT(C36,2)),"MISSING ID")</f>
        <v>115</v>
      </c>
      <c r="E36" s="69" t="str">
        <f>IF(DATA!$D$18,'Sample information'!M$8,"MISSING ID")</f>
        <v>P1252P1</v>
      </c>
      <c r="F36" s="46" t="str">
        <f t="shared" si="0"/>
        <v/>
      </c>
      <c r="G36" s="43" t="str">
        <f t="shared" si="1"/>
        <v/>
      </c>
      <c r="H36" s="5" t="str">
        <f t="shared" si="2"/>
        <v>Genomic DNA</v>
      </c>
      <c r="I36" s="21" t="str">
        <f t="shared" si="3"/>
        <v>Qubit</v>
      </c>
      <c r="J36" s="21" t="str">
        <f t="shared" si="4"/>
        <v>Plant Kit Macherey-Nagel</v>
      </c>
      <c r="K36" s="55">
        <f t="shared" si="5"/>
        <v>0</v>
      </c>
      <c r="L36" s="55">
        <f t="shared" si="6"/>
        <v>0</v>
      </c>
      <c r="M36" s="3" t="str">
        <f>IF(DATA!$D$18,IF((COUNTA(O36)&gt;0),CONCATENATE("P",DATA!$B$18,"_",D36),""),"MISSING ID")</f>
        <v/>
      </c>
      <c r="N36" s="62" t="s">
        <v>123</v>
      </c>
      <c r="O36" s="79"/>
      <c r="P36" s="79"/>
      <c r="Q36" s="80"/>
      <c r="R36" s="81"/>
      <c r="S36" s="81"/>
      <c r="T36" s="81"/>
      <c r="U36" s="15">
        <f t="shared" si="7"/>
        <v>0</v>
      </c>
      <c r="V36" s="88"/>
      <c r="W36" s="85"/>
      <c r="X36" s="86"/>
      <c r="Y36" s="87"/>
    </row>
    <row r="37" spans="1:25" s="20" customFormat="1" ht="15.75" customHeight="1">
      <c r="A37" s="36"/>
      <c r="B37" s="5" t="s">
        <v>93</v>
      </c>
      <c r="C37" s="4" t="s">
        <v>124</v>
      </c>
      <c r="D37" s="21" t="str">
        <f>IF(DATA!$D$18,CONCATENATE(DATA!$C$18,RIGHT(C37,2)),"MISSING ID")</f>
        <v>116</v>
      </c>
      <c r="E37" s="69" t="str">
        <f>IF(DATA!$D$18,'Sample information'!M$8,"MISSING ID")</f>
        <v>P1252P1</v>
      </c>
      <c r="F37" s="46" t="str">
        <f t="shared" si="0"/>
        <v/>
      </c>
      <c r="G37" s="43" t="str">
        <f t="shared" si="1"/>
        <v/>
      </c>
      <c r="H37" s="5" t="str">
        <f t="shared" si="2"/>
        <v>Genomic DNA</v>
      </c>
      <c r="I37" s="21" t="str">
        <f t="shared" si="3"/>
        <v>Qubit</v>
      </c>
      <c r="J37" s="21" t="str">
        <f t="shared" si="4"/>
        <v>Plant Kit Macherey-Nagel</v>
      </c>
      <c r="K37" s="55">
        <f t="shared" si="5"/>
        <v>0</v>
      </c>
      <c r="L37" s="55">
        <f t="shared" si="6"/>
        <v>0</v>
      </c>
      <c r="M37" s="3" t="str">
        <f>IF(DATA!$D$18,IF((COUNTA(O37)&gt;0),CONCATENATE("P",DATA!$B$18,"_",D37),""),"MISSING ID")</f>
        <v/>
      </c>
      <c r="N37" s="5" t="s">
        <v>125</v>
      </c>
      <c r="O37" s="79"/>
      <c r="P37" s="79"/>
      <c r="Q37" s="80"/>
      <c r="R37" s="81"/>
      <c r="S37" s="81"/>
      <c r="T37" s="81"/>
      <c r="U37" s="15">
        <f t="shared" si="7"/>
        <v>0</v>
      </c>
      <c r="V37" s="88"/>
      <c r="W37" s="85"/>
      <c r="X37" s="86"/>
      <c r="Y37" s="87"/>
    </row>
    <row r="38" spans="1:25" s="20" customFormat="1" ht="15.75" customHeight="1">
      <c r="A38" s="36"/>
      <c r="B38" s="5" t="s">
        <v>93</v>
      </c>
      <c r="C38" s="4" t="s">
        <v>126</v>
      </c>
      <c r="D38" s="21" t="str">
        <f>IF(DATA!$D$18,CONCATENATE(DATA!$C$18,RIGHT(C38,2)),"MISSING ID")</f>
        <v>117</v>
      </c>
      <c r="E38" s="69" t="str">
        <f>IF(DATA!$D$18,'Sample information'!M$8,"MISSING ID")</f>
        <v>P1252P1</v>
      </c>
      <c r="F38" s="46" t="str">
        <f t="shared" si="0"/>
        <v/>
      </c>
      <c r="G38" s="43" t="str">
        <f t="shared" si="1"/>
        <v/>
      </c>
      <c r="H38" s="5" t="str">
        <f t="shared" si="2"/>
        <v>Genomic DNA</v>
      </c>
      <c r="I38" s="21" t="str">
        <f t="shared" si="3"/>
        <v>Qubit</v>
      </c>
      <c r="J38" s="21" t="str">
        <f t="shared" si="4"/>
        <v>Plant Kit Macherey-Nagel</v>
      </c>
      <c r="K38" s="55">
        <f t="shared" si="5"/>
        <v>0</v>
      </c>
      <c r="L38" s="55">
        <f t="shared" si="6"/>
        <v>0</v>
      </c>
      <c r="M38" s="3" t="str">
        <f>IF(DATA!$D$18,IF((COUNTA(O38)&gt;0),CONCATENATE("P",DATA!$B$18,"_",D38),""),"MISSING ID")</f>
        <v/>
      </c>
      <c r="N38" s="62" t="s">
        <v>127</v>
      </c>
      <c r="O38" s="79"/>
      <c r="P38" s="79"/>
      <c r="Q38" s="80"/>
      <c r="R38" s="81"/>
      <c r="S38" s="81"/>
      <c r="T38" s="81"/>
      <c r="U38" s="15">
        <f t="shared" si="7"/>
        <v>0</v>
      </c>
      <c r="V38" s="88"/>
      <c r="W38" s="85"/>
      <c r="X38" s="86"/>
      <c r="Y38" s="87"/>
    </row>
    <row r="39" spans="1:25" s="20" customFormat="1" ht="15.75" customHeight="1">
      <c r="A39" s="36"/>
      <c r="B39" s="5" t="s">
        <v>93</v>
      </c>
      <c r="C39" s="4" t="s">
        <v>128</v>
      </c>
      <c r="D39" s="21" t="str">
        <f>IF(DATA!$D$18,CONCATENATE(DATA!$C$18,RIGHT(C39,2)),"MISSING ID")</f>
        <v>118</v>
      </c>
      <c r="E39" s="69" t="str">
        <f>IF(DATA!$D$18,'Sample information'!M$8,"MISSING ID")</f>
        <v>P1252P1</v>
      </c>
      <c r="F39" s="46" t="str">
        <f t="shared" si="0"/>
        <v/>
      </c>
      <c r="G39" s="43" t="str">
        <f t="shared" si="1"/>
        <v/>
      </c>
      <c r="H39" s="5" t="str">
        <f t="shared" si="2"/>
        <v>Genomic DNA</v>
      </c>
      <c r="I39" s="21" t="str">
        <f t="shared" si="3"/>
        <v>Qubit</v>
      </c>
      <c r="J39" s="21" t="str">
        <f t="shared" si="4"/>
        <v>Plant Kit Macherey-Nagel</v>
      </c>
      <c r="K39" s="55">
        <f t="shared" si="5"/>
        <v>0</v>
      </c>
      <c r="L39" s="55">
        <f t="shared" si="6"/>
        <v>0</v>
      </c>
      <c r="M39" s="3" t="str">
        <f>IF(DATA!$D$18,IF((COUNTA(O39)&gt;0),CONCATENATE("P",DATA!$B$18,"_",D39),""),"MISSING ID")</f>
        <v/>
      </c>
      <c r="N39" s="5" t="s">
        <v>129</v>
      </c>
      <c r="O39" s="79"/>
      <c r="P39" s="79"/>
      <c r="Q39" s="80"/>
      <c r="R39" s="81"/>
      <c r="S39" s="81"/>
      <c r="T39" s="81"/>
      <c r="U39" s="15">
        <f t="shared" si="7"/>
        <v>0</v>
      </c>
      <c r="V39" s="88"/>
      <c r="W39" s="85"/>
      <c r="X39" s="86"/>
      <c r="Y39" s="87"/>
    </row>
    <row r="40" spans="1:25" s="20" customFormat="1" ht="15.75" customHeight="1">
      <c r="A40" s="36"/>
      <c r="B40" s="5" t="s">
        <v>93</v>
      </c>
      <c r="C40" s="4" t="s">
        <v>130</v>
      </c>
      <c r="D40" s="21" t="str">
        <f>IF(DATA!$D$18,CONCATENATE(DATA!$C$18,RIGHT(C40,2)),"MISSING ID")</f>
        <v>119</v>
      </c>
      <c r="E40" s="69" t="str">
        <f>IF(DATA!$D$18,'Sample information'!M$8,"MISSING ID")</f>
        <v>P1252P1</v>
      </c>
      <c r="F40" s="46" t="str">
        <f t="shared" si="0"/>
        <v/>
      </c>
      <c r="G40" s="43" t="str">
        <f t="shared" si="1"/>
        <v/>
      </c>
      <c r="H40" s="5" t="str">
        <f t="shared" si="2"/>
        <v>Genomic DNA</v>
      </c>
      <c r="I40" s="21" t="str">
        <f t="shared" si="3"/>
        <v>Qubit</v>
      </c>
      <c r="J40" s="21" t="str">
        <f t="shared" si="4"/>
        <v>Plant Kit Macherey-Nagel</v>
      </c>
      <c r="K40" s="55">
        <f t="shared" si="5"/>
        <v>0</v>
      </c>
      <c r="L40" s="55">
        <f t="shared" si="6"/>
        <v>0</v>
      </c>
      <c r="M40" s="3" t="str">
        <f>IF(DATA!$D$18,IF((COUNTA(O40)&gt;0),CONCATENATE("P",DATA!$B$18,"_",D40),""),"MISSING ID")</f>
        <v/>
      </c>
      <c r="N40" s="5" t="s">
        <v>131</v>
      </c>
      <c r="O40" s="79"/>
      <c r="P40" s="79"/>
      <c r="Q40" s="80"/>
      <c r="R40" s="81"/>
      <c r="S40" s="81"/>
      <c r="T40" s="81"/>
      <c r="U40" s="15">
        <f t="shared" si="7"/>
        <v>0</v>
      </c>
      <c r="V40" s="88"/>
      <c r="W40" s="85"/>
      <c r="X40" s="86"/>
      <c r="Y40" s="87"/>
    </row>
    <row r="41" spans="1:25" s="20" customFormat="1" ht="15.75" customHeight="1">
      <c r="A41" s="36"/>
      <c r="B41" s="5" t="s">
        <v>93</v>
      </c>
      <c r="C41" s="4" t="s">
        <v>132</v>
      </c>
      <c r="D41" s="21" t="str">
        <f>IF(DATA!$D$18,CONCATENATE(DATA!$C$18,RIGHT(C41,2)),"MISSING ID")</f>
        <v>120</v>
      </c>
      <c r="E41" s="69" t="str">
        <f>IF(DATA!$D$18,'Sample information'!M$8,"MISSING ID")</f>
        <v>P1252P1</v>
      </c>
      <c r="F41" s="46" t="str">
        <f t="shared" si="0"/>
        <v/>
      </c>
      <c r="G41" s="43" t="str">
        <f t="shared" si="1"/>
        <v/>
      </c>
      <c r="H41" s="5" t="str">
        <f t="shared" si="2"/>
        <v>Genomic DNA</v>
      </c>
      <c r="I41" s="21" t="str">
        <f t="shared" si="3"/>
        <v>Qubit</v>
      </c>
      <c r="J41" s="21" t="str">
        <f t="shared" si="4"/>
        <v>Plant Kit Macherey-Nagel</v>
      </c>
      <c r="K41" s="55">
        <f t="shared" si="5"/>
        <v>0</v>
      </c>
      <c r="L41" s="55">
        <f t="shared" si="6"/>
        <v>0</v>
      </c>
      <c r="M41" s="3" t="str">
        <f>IF(DATA!$D$18,IF((COUNTA(O41)&gt;0),CONCATENATE("P",DATA!$B$18,"_",D41),""),"MISSING ID")</f>
        <v/>
      </c>
      <c r="N41" s="62" t="s">
        <v>133</v>
      </c>
      <c r="O41" s="79"/>
      <c r="P41" s="79"/>
      <c r="Q41" s="80"/>
      <c r="R41" s="81"/>
      <c r="S41" s="81"/>
      <c r="T41" s="81"/>
      <c r="U41" s="15">
        <f t="shared" si="7"/>
        <v>0</v>
      </c>
      <c r="V41" s="88"/>
      <c r="W41" s="85"/>
      <c r="X41" s="86"/>
      <c r="Y41" s="87"/>
    </row>
    <row r="42" spans="1:25" s="20" customFormat="1" ht="15.75" customHeight="1">
      <c r="A42" s="36"/>
      <c r="B42" s="5" t="s">
        <v>93</v>
      </c>
      <c r="C42" s="4" t="s">
        <v>134</v>
      </c>
      <c r="D42" s="21" t="str">
        <f>IF(DATA!$D$18,CONCATENATE(DATA!$C$18,RIGHT(C42,2)),"MISSING ID")</f>
        <v>121</v>
      </c>
      <c r="E42" s="69" t="str">
        <f>IF(DATA!$D$18,'Sample information'!M$8,"MISSING ID")</f>
        <v>P1252P1</v>
      </c>
      <c r="F42" s="46" t="str">
        <f t="shared" si="0"/>
        <v/>
      </c>
      <c r="G42" s="43" t="str">
        <f t="shared" si="1"/>
        <v/>
      </c>
      <c r="H42" s="5" t="str">
        <f t="shared" si="2"/>
        <v>Genomic DNA</v>
      </c>
      <c r="I42" s="21" t="str">
        <f t="shared" si="3"/>
        <v>Qubit</v>
      </c>
      <c r="J42" s="21" t="str">
        <f t="shared" si="4"/>
        <v>Plant Kit Macherey-Nagel</v>
      </c>
      <c r="K42" s="55">
        <f t="shared" si="5"/>
        <v>0</v>
      </c>
      <c r="L42" s="55">
        <f t="shared" si="6"/>
        <v>0</v>
      </c>
      <c r="M42" s="3" t="str">
        <f>IF(DATA!$D$18,IF((COUNTA(O42)&gt;0),CONCATENATE("P",DATA!$B$18,"_",D42),""),"MISSING ID")</f>
        <v/>
      </c>
      <c r="N42" s="5" t="s">
        <v>135</v>
      </c>
      <c r="O42" s="79"/>
      <c r="P42" s="79"/>
      <c r="Q42" s="80"/>
      <c r="R42" s="81"/>
      <c r="S42" s="81"/>
      <c r="T42" s="81"/>
      <c r="U42" s="15">
        <f t="shared" si="7"/>
        <v>0</v>
      </c>
      <c r="V42" s="88"/>
      <c r="W42" s="85"/>
      <c r="X42" s="86"/>
      <c r="Y42" s="87"/>
    </row>
    <row r="43" spans="1:25" s="20" customFormat="1" ht="15.75" customHeight="1">
      <c r="A43" s="36"/>
      <c r="B43" s="5" t="s">
        <v>93</v>
      </c>
      <c r="C43" s="4" t="s">
        <v>136</v>
      </c>
      <c r="D43" s="21" t="str">
        <f>IF(DATA!$D$18,CONCATENATE(DATA!$C$18,RIGHT(C43,2)),"MISSING ID")</f>
        <v>122</v>
      </c>
      <c r="E43" s="69" t="str">
        <f>IF(DATA!$D$18,'Sample information'!M$8,"MISSING ID")</f>
        <v>P1252P1</v>
      </c>
      <c r="F43" s="46" t="str">
        <f t="shared" si="0"/>
        <v/>
      </c>
      <c r="G43" s="43" t="str">
        <f t="shared" si="1"/>
        <v/>
      </c>
      <c r="H43" s="5" t="str">
        <f t="shared" si="2"/>
        <v>Genomic DNA</v>
      </c>
      <c r="I43" s="21" t="str">
        <f t="shared" si="3"/>
        <v>Qubit</v>
      </c>
      <c r="J43" s="21" t="str">
        <f t="shared" si="4"/>
        <v>Plant Kit Macherey-Nagel</v>
      </c>
      <c r="K43" s="55">
        <f t="shared" si="5"/>
        <v>0</v>
      </c>
      <c r="L43" s="55">
        <f t="shared" si="6"/>
        <v>0</v>
      </c>
      <c r="M43" s="3" t="str">
        <f>IF(DATA!$D$18,IF((COUNTA(O43)&gt;0),CONCATENATE("P",DATA!$B$18,"_",D43),""),"MISSING ID")</f>
        <v/>
      </c>
      <c r="N43" s="5" t="s">
        <v>137</v>
      </c>
      <c r="O43" s="79"/>
      <c r="P43" s="79"/>
      <c r="Q43" s="80"/>
      <c r="R43" s="81"/>
      <c r="S43" s="81"/>
      <c r="T43" s="81"/>
      <c r="U43" s="15">
        <f t="shared" si="7"/>
        <v>0</v>
      </c>
      <c r="V43" s="88"/>
      <c r="W43" s="85"/>
      <c r="X43" s="86"/>
      <c r="Y43" s="87"/>
    </row>
    <row r="44" spans="1:25" s="20" customFormat="1" ht="15.75" customHeight="1">
      <c r="A44" s="36"/>
      <c r="B44" s="5" t="s">
        <v>93</v>
      </c>
      <c r="C44" s="4" t="s">
        <v>138</v>
      </c>
      <c r="D44" s="21" t="str">
        <f>IF(DATA!$D$18,CONCATENATE(DATA!$C$18,RIGHT(C44,2)),"MISSING ID")</f>
        <v>123</v>
      </c>
      <c r="E44" s="69" t="str">
        <f>IF(DATA!$D$18,'Sample information'!M$8,"MISSING ID")</f>
        <v>P1252P1</v>
      </c>
      <c r="F44" s="46" t="str">
        <f t="shared" si="0"/>
        <v/>
      </c>
      <c r="G44" s="43" t="str">
        <f t="shared" si="1"/>
        <v/>
      </c>
      <c r="H44" s="5" t="str">
        <f t="shared" si="2"/>
        <v>Genomic DNA</v>
      </c>
      <c r="I44" s="21" t="str">
        <f t="shared" si="3"/>
        <v>Qubit</v>
      </c>
      <c r="J44" s="21" t="str">
        <f t="shared" si="4"/>
        <v>Plant Kit Macherey-Nagel</v>
      </c>
      <c r="K44" s="55">
        <f t="shared" si="5"/>
        <v>0</v>
      </c>
      <c r="L44" s="55">
        <f t="shared" si="6"/>
        <v>0</v>
      </c>
      <c r="M44" s="3" t="str">
        <f>IF(DATA!$D$18,IF((COUNTA(O44)&gt;0),CONCATENATE("P",DATA!$B$18,"_",D44),""),"MISSING ID")</f>
        <v/>
      </c>
      <c r="N44" s="62" t="s">
        <v>139</v>
      </c>
      <c r="O44" s="79"/>
      <c r="P44" s="79"/>
      <c r="Q44" s="80"/>
      <c r="R44" s="81"/>
      <c r="S44" s="81"/>
      <c r="T44" s="81"/>
      <c r="U44" s="15">
        <f t="shared" si="7"/>
        <v>0</v>
      </c>
      <c r="V44" s="88"/>
      <c r="W44" s="85"/>
      <c r="X44" s="86"/>
      <c r="Y44" s="87"/>
    </row>
    <row r="45" spans="1:25" s="20" customFormat="1" ht="15.75" customHeight="1">
      <c r="A45" s="36"/>
      <c r="B45" s="5" t="s">
        <v>93</v>
      </c>
      <c r="C45" s="4" t="s">
        <v>140</v>
      </c>
      <c r="D45" s="21" t="str">
        <f>IF(DATA!$D$18,CONCATENATE(DATA!$C$18,RIGHT(C45,2)),"MISSING ID")</f>
        <v>124</v>
      </c>
      <c r="E45" s="69" t="str">
        <f>IF(DATA!$D$18,'Sample information'!M$8,"MISSING ID")</f>
        <v>P1252P1</v>
      </c>
      <c r="F45" s="46" t="str">
        <f t="shared" si="0"/>
        <v/>
      </c>
      <c r="G45" s="43" t="str">
        <f t="shared" si="1"/>
        <v/>
      </c>
      <c r="H45" s="5" t="str">
        <f t="shared" si="2"/>
        <v>Genomic DNA</v>
      </c>
      <c r="I45" s="21" t="str">
        <f t="shared" si="3"/>
        <v>Qubit</v>
      </c>
      <c r="J45" s="21" t="str">
        <f t="shared" si="4"/>
        <v>Plant Kit Macherey-Nagel</v>
      </c>
      <c r="K45" s="55">
        <f t="shared" si="5"/>
        <v>0</v>
      </c>
      <c r="L45" s="55">
        <f t="shared" si="6"/>
        <v>0</v>
      </c>
      <c r="M45" s="3" t="str">
        <f>IF(DATA!$D$18,IF((COUNTA(O45)&gt;0),CONCATENATE("P",DATA!$B$18,"_",D45),""),"MISSING ID")</f>
        <v/>
      </c>
      <c r="N45" s="5" t="s">
        <v>141</v>
      </c>
      <c r="O45" s="79"/>
      <c r="P45" s="79"/>
      <c r="Q45" s="80"/>
      <c r="R45" s="81"/>
      <c r="S45" s="81"/>
      <c r="T45" s="81"/>
      <c r="U45" s="15">
        <f t="shared" si="7"/>
        <v>0</v>
      </c>
      <c r="V45" s="88"/>
      <c r="W45" s="85"/>
      <c r="X45" s="86"/>
      <c r="Y45" s="87"/>
    </row>
    <row r="46" spans="1:25" s="20" customFormat="1" ht="15.75" customHeight="1">
      <c r="A46" s="36"/>
      <c r="B46" s="5" t="s">
        <v>93</v>
      </c>
      <c r="C46" s="4" t="s">
        <v>142</v>
      </c>
      <c r="D46" s="21" t="str">
        <f>IF(DATA!$D$18,CONCATENATE(DATA!$C$18,RIGHT(C46,2)),"MISSING ID")</f>
        <v>125</v>
      </c>
      <c r="E46" s="69" t="str">
        <f>IF(DATA!$D$18,'Sample information'!M$8,"MISSING ID")</f>
        <v>P1252P1</v>
      </c>
      <c r="F46" s="46" t="str">
        <f t="shared" si="0"/>
        <v/>
      </c>
      <c r="G46" s="43" t="str">
        <f t="shared" si="1"/>
        <v/>
      </c>
      <c r="H46" s="5" t="str">
        <f t="shared" si="2"/>
        <v>Genomic DNA</v>
      </c>
      <c r="I46" s="21" t="str">
        <f t="shared" si="3"/>
        <v>Qubit</v>
      </c>
      <c r="J46" s="21" t="str">
        <f t="shared" si="4"/>
        <v>Plant Kit Macherey-Nagel</v>
      </c>
      <c r="K46" s="55">
        <f t="shared" si="5"/>
        <v>0</v>
      </c>
      <c r="L46" s="55">
        <f t="shared" si="6"/>
        <v>0</v>
      </c>
      <c r="M46" s="3" t="str">
        <f>IF(DATA!$D$18,IF((COUNTA(O46)&gt;0),CONCATENATE("P",DATA!$B$18,"_",D46),""),"MISSING ID")</f>
        <v/>
      </c>
      <c r="N46" s="62" t="s">
        <v>143</v>
      </c>
      <c r="O46" s="79"/>
      <c r="P46" s="79"/>
      <c r="Q46" s="80"/>
      <c r="R46" s="81"/>
      <c r="S46" s="81"/>
      <c r="T46" s="81"/>
      <c r="U46" s="15">
        <f t="shared" si="7"/>
        <v>0</v>
      </c>
      <c r="V46" s="88"/>
      <c r="W46" s="85"/>
      <c r="X46" s="86"/>
      <c r="Y46" s="87"/>
    </row>
    <row r="47" spans="1:25" s="20" customFormat="1" ht="15.75" customHeight="1">
      <c r="A47" s="36"/>
      <c r="B47" s="5" t="s">
        <v>93</v>
      </c>
      <c r="C47" s="4" t="s">
        <v>144</v>
      </c>
      <c r="D47" s="21" t="str">
        <f>IF(DATA!$D$18,CONCATENATE(DATA!$C$18,RIGHT(C47,2)),"MISSING ID")</f>
        <v>126</v>
      </c>
      <c r="E47" s="69" t="str">
        <f>IF(DATA!$D$18,'Sample information'!M$8,"MISSING ID")</f>
        <v>P1252P1</v>
      </c>
      <c r="F47" s="46" t="str">
        <f t="shared" si="0"/>
        <v/>
      </c>
      <c r="G47" s="43" t="str">
        <f t="shared" si="1"/>
        <v/>
      </c>
      <c r="H47" s="5" t="str">
        <f t="shared" si="2"/>
        <v>Genomic DNA</v>
      </c>
      <c r="I47" s="21" t="str">
        <f t="shared" si="3"/>
        <v>Qubit</v>
      </c>
      <c r="J47" s="21" t="str">
        <f t="shared" si="4"/>
        <v>Plant Kit Macherey-Nagel</v>
      </c>
      <c r="K47" s="55">
        <f t="shared" si="5"/>
        <v>0</v>
      </c>
      <c r="L47" s="55">
        <f t="shared" si="6"/>
        <v>0</v>
      </c>
      <c r="M47" s="3" t="str">
        <f>IF(DATA!$D$18,IF((COUNTA(O47)&gt;0),CONCATENATE("P",DATA!$B$18,"_",D47),""),"MISSING ID")</f>
        <v/>
      </c>
      <c r="N47" s="5" t="s">
        <v>145</v>
      </c>
      <c r="O47" s="79"/>
      <c r="P47" s="79"/>
      <c r="Q47" s="80"/>
      <c r="R47" s="81"/>
      <c r="S47" s="81"/>
      <c r="T47" s="81"/>
      <c r="U47" s="15">
        <f t="shared" si="7"/>
        <v>0</v>
      </c>
      <c r="V47" s="88"/>
      <c r="W47" s="85"/>
      <c r="X47" s="86"/>
      <c r="Y47" s="87"/>
    </row>
    <row r="48" spans="1:25" s="20" customFormat="1" ht="15.75" customHeight="1">
      <c r="A48" s="36"/>
      <c r="B48" s="5" t="s">
        <v>93</v>
      </c>
      <c r="C48" s="4" t="s">
        <v>146</v>
      </c>
      <c r="D48" s="21" t="str">
        <f>IF(DATA!$D$18,CONCATENATE(DATA!$C$18,RIGHT(C48,2)),"MISSING ID")</f>
        <v>127</v>
      </c>
      <c r="E48" s="69" t="str">
        <f>IF(DATA!$D$18,'Sample information'!M$8,"MISSING ID")</f>
        <v>P1252P1</v>
      </c>
      <c r="F48" s="46" t="str">
        <f t="shared" si="0"/>
        <v/>
      </c>
      <c r="G48" s="43" t="str">
        <f t="shared" si="1"/>
        <v/>
      </c>
      <c r="H48" s="5" t="str">
        <f t="shared" si="2"/>
        <v>Genomic DNA</v>
      </c>
      <c r="I48" s="21" t="str">
        <f t="shared" si="3"/>
        <v>Qubit</v>
      </c>
      <c r="J48" s="21" t="str">
        <f t="shared" si="4"/>
        <v>Plant Kit Macherey-Nagel</v>
      </c>
      <c r="K48" s="55">
        <f t="shared" si="5"/>
        <v>0</v>
      </c>
      <c r="L48" s="55">
        <f t="shared" si="6"/>
        <v>0</v>
      </c>
      <c r="M48" s="3" t="str">
        <f>IF(DATA!$D$18,IF((COUNTA(O48)&gt;0),CONCATENATE("P",DATA!$B$18,"_",D48),""),"MISSING ID")</f>
        <v/>
      </c>
      <c r="N48" s="5" t="s">
        <v>147</v>
      </c>
      <c r="O48" s="79"/>
      <c r="P48" s="79"/>
      <c r="Q48" s="80"/>
      <c r="R48" s="81"/>
      <c r="S48" s="81"/>
      <c r="T48" s="81"/>
      <c r="U48" s="15">
        <f t="shared" si="7"/>
        <v>0</v>
      </c>
      <c r="V48" s="88"/>
      <c r="W48" s="85"/>
      <c r="X48" s="86"/>
      <c r="Y48" s="87"/>
    </row>
    <row r="49" spans="1:25" s="20" customFormat="1" ht="15.75" customHeight="1">
      <c r="A49" s="36"/>
      <c r="B49" s="5" t="s">
        <v>93</v>
      </c>
      <c r="C49" s="4" t="s">
        <v>148</v>
      </c>
      <c r="D49" s="21" t="str">
        <f>IF(DATA!$D$18,CONCATENATE(DATA!$C$18,RIGHT(C49,2)),"MISSING ID")</f>
        <v>128</v>
      </c>
      <c r="E49" s="69" t="str">
        <f>IF(DATA!$D$18,'Sample information'!M$8,"MISSING ID")</f>
        <v>P1252P1</v>
      </c>
      <c r="F49" s="46" t="str">
        <f t="shared" si="0"/>
        <v/>
      </c>
      <c r="G49" s="43" t="str">
        <f t="shared" si="1"/>
        <v/>
      </c>
      <c r="H49" s="5" t="str">
        <f t="shared" si="2"/>
        <v>Genomic DNA</v>
      </c>
      <c r="I49" s="21" t="str">
        <f t="shared" si="3"/>
        <v>Qubit</v>
      </c>
      <c r="J49" s="21" t="str">
        <f t="shared" si="4"/>
        <v>Plant Kit Macherey-Nagel</v>
      </c>
      <c r="K49" s="55">
        <f t="shared" si="5"/>
        <v>0</v>
      </c>
      <c r="L49" s="55">
        <f t="shared" si="6"/>
        <v>0</v>
      </c>
      <c r="M49" s="3" t="str">
        <f>IF(DATA!$D$18,IF((COUNTA(O49)&gt;0),CONCATENATE("P",DATA!$B$18,"_",D49),""),"MISSING ID")</f>
        <v/>
      </c>
      <c r="N49" s="62" t="s">
        <v>149</v>
      </c>
      <c r="O49" s="79"/>
      <c r="P49" s="79"/>
      <c r="Q49" s="80"/>
      <c r="R49" s="81"/>
      <c r="S49" s="81"/>
      <c r="T49" s="81"/>
      <c r="U49" s="15">
        <f t="shared" si="7"/>
        <v>0</v>
      </c>
      <c r="V49" s="88"/>
      <c r="W49" s="85"/>
      <c r="X49" s="86"/>
      <c r="Y49" s="87"/>
    </row>
    <row r="50" spans="1:25" s="20" customFormat="1" ht="15.75" customHeight="1">
      <c r="A50" s="36"/>
      <c r="B50" s="5" t="s">
        <v>93</v>
      </c>
      <c r="C50" s="4" t="s">
        <v>150</v>
      </c>
      <c r="D50" s="21" t="str">
        <f>IF(DATA!$D$18,CONCATENATE(DATA!$C$18,RIGHT(C50,2)),"MISSING ID")</f>
        <v>129</v>
      </c>
      <c r="E50" s="69" t="str">
        <f>IF(DATA!$D$18,'Sample information'!M$8,"MISSING ID")</f>
        <v>P1252P1</v>
      </c>
      <c r="F50" s="46" t="str">
        <f t="shared" si="0"/>
        <v/>
      </c>
      <c r="G50" s="43" t="str">
        <f t="shared" si="1"/>
        <v/>
      </c>
      <c r="H50" s="5" t="str">
        <f t="shared" si="2"/>
        <v>Genomic DNA</v>
      </c>
      <c r="I50" s="21" t="str">
        <f t="shared" si="3"/>
        <v>Qubit</v>
      </c>
      <c r="J50" s="21" t="str">
        <f t="shared" si="4"/>
        <v>Plant Kit Macherey-Nagel</v>
      </c>
      <c r="K50" s="55">
        <f t="shared" si="5"/>
        <v>0</v>
      </c>
      <c r="L50" s="55">
        <f t="shared" si="6"/>
        <v>0</v>
      </c>
      <c r="M50" s="3" t="str">
        <f>IF(DATA!$D$18,IF((COUNTA(O50)&gt;0),CONCATENATE("P",DATA!$B$18,"_",D50),""),"MISSING ID")</f>
        <v/>
      </c>
      <c r="N50" s="5" t="s">
        <v>151</v>
      </c>
      <c r="O50" s="79"/>
      <c r="P50" s="79"/>
      <c r="Q50" s="80"/>
      <c r="R50" s="81"/>
      <c r="S50" s="81"/>
      <c r="T50" s="81"/>
      <c r="U50" s="15">
        <f t="shared" si="7"/>
        <v>0</v>
      </c>
      <c r="V50" s="88"/>
      <c r="W50" s="85"/>
      <c r="X50" s="86"/>
      <c r="Y50" s="87"/>
    </row>
    <row r="51" spans="1:25" s="20" customFormat="1" ht="15.75" customHeight="1">
      <c r="A51" s="36"/>
      <c r="B51" s="5" t="s">
        <v>93</v>
      </c>
      <c r="C51" s="4" t="s">
        <v>152</v>
      </c>
      <c r="D51" s="21" t="str">
        <f>IF(DATA!$D$18,CONCATENATE(DATA!$C$18,RIGHT(C51,2)),"MISSING ID")</f>
        <v>130</v>
      </c>
      <c r="E51" s="69" t="str">
        <f>IF(DATA!$D$18,'Sample information'!M$8,"MISSING ID")</f>
        <v>P1252P1</v>
      </c>
      <c r="F51" s="46" t="str">
        <f t="shared" si="0"/>
        <v/>
      </c>
      <c r="G51" s="43" t="str">
        <f t="shared" si="1"/>
        <v/>
      </c>
      <c r="H51" s="5" t="str">
        <f t="shared" si="2"/>
        <v>Genomic DNA</v>
      </c>
      <c r="I51" s="21" t="str">
        <f t="shared" si="3"/>
        <v>Qubit</v>
      </c>
      <c r="J51" s="21" t="str">
        <f t="shared" si="4"/>
        <v>Plant Kit Macherey-Nagel</v>
      </c>
      <c r="K51" s="55">
        <f t="shared" si="5"/>
        <v>0</v>
      </c>
      <c r="L51" s="55">
        <f t="shared" si="6"/>
        <v>0</v>
      </c>
      <c r="M51" s="3" t="str">
        <f>IF(DATA!$D$18,IF((COUNTA(O51)&gt;0),CONCATENATE("P",DATA!$B$18,"_",D51),""),"MISSING ID")</f>
        <v/>
      </c>
      <c r="N51" s="5" t="s">
        <v>153</v>
      </c>
      <c r="O51" s="79"/>
      <c r="P51" s="79"/>
      <c r="Q51" s="80"/>
      <c r="R51" s="81"/>
      <c r="S51" s="81"/>
      <c r="T51" s="81"/>
      <c r="U51" s="15">
        <f t="shared" si="7"/>
        <v>0</v>
      </c>
      <c r="V51" s="88"/>
      <c r="W51" s="85"/>
      <c r="X51" s="86"/>
      <c r="Y51" s="87"/>
    </row>
    <row r="52" spans="1:25" s="20" customFormat="1" ht="15.75" customHeight="1">
      <c r="A52" s="36"/>
      <c r="B52" s="5" t="s">
        <v>93</v>
      </c>
      <c r="C52" s="4" t="s">
        <v>154</v>
      </c>
      <c r="D52" s="21" t="str">
        <f>IF(DATA!$D$18,CONCATENATE(DATA!$C$18,RIGHT(C52,2)),"MISSING ID")</f>
        <v>131</v>
      </c>
      <c r="E52" s="69" t="str">
        <f>IF(DATA!$D$18,'Sample information'!M$8,"MISSING ID")</f>
        <v>P1252P1</v>
      </c>
      <c r="F52" s="46" t="str">
        <f t="shared" si="0"/>
        <v/>
      </c>
      <c r="G52" s="43" t="str">
        <f t="shared" si="1"/>
        <v/>
      </c>
      <c r="H52" s="5" t="str">
        <f t="shared" si="2"/>
        <v>Genomic DNA</v>
      </c>
      <c r="I52" s="21" t="str">
        <f t="shared" si="3"/>
        <v>Qubit</v>
      </c>
      <c r="J52" s="21" t="str">
        <f t="shared" si="4"/>
        <v>Plant Kit Macherey-Nagel</v>
      </c>
      <c r="K52" s="55">
        <f t="shared" si="5"/>
        <v>0</v>
      </c>
      <c r="L52" s="55">
        <f t="shared" si="6"/>
        <v>0</v>
      </c>
      <c r="M52" s="3" t="str">
        <f>IF(DATA!$D$18,IF((COUNTA(O52)&gt;0),CONCATENATE("P",DATA!$B$18,"_",D52),""),"MISSING ID")</f>
        <v/>
      </c>
      <c r="N52" s="62" t="s">
        <v>155</v>
      </c>
      <c r="O52" s="79"/>
      <c r="P52" s="79"/>
      <c r="Q52" s="80"/>
      <c r="R52" s="81"/>
      <c r="S52" s="81"/>
      <c r="T52" s="81"/>
      <c r="U52" s="15">
        <f t="shared" si="7"/>
        <v>0</v>
      </c>
      <c r="V52" s="88"/>
      <c r="W52" s="85"/>
      <c r="X52" s="86"/>
      <c r="Y52" s="87"/>
    </row>
    <row r="53" spans="1:25" s="20" customFormat="1" ht="15.75" customHeight="1">
      <c r="A53" s="36"/>
      <c r="B53" s="5" t="s">
        <v>93</v>
      </c>
      <c r="C53" s="4" t="s">
        <v>156</v>
      </c>
      <c r="D53" s="21" t="str">
        <f>IF(DATA!$D$18,CONCATENATE(DATA!$C$18,RIGHT(C53,2)),"MISSING ID")</f>
        <v>132</v>
      </c>
      <c r="E53" s="69" t="str">
        <f>IF(DATA!$D$18,'Sample information'!M$8,"MISSING ID")</f>
        <v>P1252P1</v>
      </c>
      <c r="F53" s="46" t="str">
        <f t="shared" si="0"/>
        <v/>
      </c>
      <c r="G53" s="43" t="str">
        <f t="shared" si="1"/>
        <v/>
      </c>
      <c r="H53" s="5" t="str">
        <f t="shared" si="2"/>
        <v>Genomic DNA</v>
      </c>
      <c r="I53" s="21" t="str">
        <f t="shared" si="3"/>
        <v>Qubit</v>
      </c>
      <c r="J53" s="21" t="str">
        <f t="shared" si="4"/>
        <v>Plant Kit Macherey-Nagel</v>
      </c>
      <c r="K53" s="55">
        <f t="shared" si="5"/>
        <v>0</v>
      </c>
      <c r="L53" s="55">
        <f t="shared" si="6"/>
        <v>0</v>
      </c>
      <c r="M53" s="3" t="str">
        <f>IF(DATA!$D$18,IF((COUNTA(O53)&gt;0),CONCATENATE("P",DATA!$B$18,"_",D53),""),"MISSING ID")</f>
        <v/>
      </c>
      <c r="N53" s="5" t="s">
        <v>157</v>
      </c>
      <c r="O53" s="79"/>
      <c r="P53" s="79"/>
      <c r="Q53" s="80"/>
      <c r="R53" s="81"/>
      <c r="S53" s="81"/>
      <c r="T53" s="81"/>
      <c r="U53" s="15">
        <f t="shared" si="7"/>
        <v>0</v>
      </c>
      <c r="V53" s="88"/>
      <c r="W53" s="85"/>
      <c r="X53" s="86"/>
      <c r="Y53" s="87"/>
    </row>
    <row r="54" spans="1:25" s="20" customFormat="1" ht="15.75" customHeight="1">
      <c r="A54" s="36"/>
      <c r="B54" s="5" t="s">
        <v>93</v>
      </c>
      <c r="C54" s="4" t="s">
        <v>158</v>
      </c>
      <c r="D54" s="21" t="str">
        <f>IF(DATA!$D$18,CONCATENATE(DATA!$C$18,RIGHT(C54,2)),"MISSING ID")</f>
        <v>133</v>
      </c>
      <c r="E54" s="69" t="str">
        <f>IF(DATA!$D$18,'Sample information'!M$8,"MISSING ID")</f>
        <v>P1252P1</v>
      </c>
      <c r="F54" s="46" t="str">
        <f t="shared" ref="F54:F85" si="8">IF((COUNTA(O54)&gt;0),ROUND((($B$8*$B$11)/($B$9+$B$10)),2),"")</f>
        <v/>
      </c>
      <c r="G54" s="43" t="str">
        <f t="shared" ref="G54:G85" si="9">IF((COUNTA(O54)&gt;0),IF((($B$9+$B$10)&gt;1),ROUND((0.75*F54),2),F54),"")</f>
        <v/>
      </c>
      <c r="H54" s="5" t="str">
        <f t="shared" ref="H54:H85" si="10">$O$10</f>
        <v>Genomic DNA</v>
      </c>
      <c r="I54" s="21" t="str">
        <f t="shared" ref="I54:I85" si="11">$O$11</f>
        <v>Qubit</v>
      </c>
      <c r="J54" s="21" t="str">
        <f t="shared" ref="J54:J85" si="12">$O$12</f>
        <v>Plant Kit Macherey-Nagel</v>
      </c>
      <c r="K54" s="55">
        <f t="shared" ref="K54:K85" si="13">ROUND(S54,2)</f>
        <v>0</v>
      </c>
      <c r="L54" s="55">
        <f t="shared" ref="L54:L85" si="14">ROUND(T54,2)</f>
        <v>0</v>
      </c>
      <c r="M54" s="3" t="str">
        <f>IF(DATA!$D$18,IF((COUNTA(O54)&gt;0),CONCATENATE("P",DATA!$B$18,"_",D54),""),"MISSING ID")</f>
        <v/>
      </c>
      <c r="N54" s="62" t="s">
        <v>159</v>
      </c>
      <c r="O54" s="79"/>
      <c r="P54" s="79"/>
      <c r="Q54" s="80"/>
      <c r="R54" s="81"/>
      <c r="S54" s="81"/>
      <c r="T54" s="81"/>
      <c r="U54" s="15">
        <f t="shared" ref="U54:U85" si="15">ROUND(((K54*L54)/1000),3)</f>
        <v>0</v>
      </c>
      <c r="V54" s="88"/>
      <c r="W54" s="85"/>
      <c r="X54" s="86"/>
      <c r="Y54" s="87"/>
    </row>
    <row r="55" spans="1:25" s="20" customFormat="1" ht="15.75" customHeight="1">
      <c r="A55" s="36"/>
      <c r="B55" s="5" t="s">
        <v>93</v>
      </c>
      <c r="C55" s="4" t="s">
        <v>160</v>
      </c>
      <c r="D55" s="21" t="str">
        <f>IF(DATA!$D$18,CONCATENATE(DATA!$C$18,RIGHT(C55,2)),"MISSING ID")</f>
        <v>134</v>
      </c>
      <c r="E55" s="69" t="str">
        <f>IF(DATA!$D$18,'Sample information'!M$8,"MISSING ID")</f>
        <v>P1252P1</v>
      </c>
      <c r="F55" s="46" t="str">
        <f t="shared" si="8"/>
        <v/>
      </c>
      <c r="G55" s="43" t="str">
        <f t="shared" si="9"/>
        <v/>
      </c>
      <c r="H55" s="5" t="str">
        <f t="shared" si="10"/>
        <v>Genomic DNA</v>
      </c>
      <c r="I55" s="21" t="str">
        <f t="shared" si="11"/>
        <v>Qubit</v>
      </c>
      <c r="J55" s="21" t="str">
        <f t="shared" si="12"/>
        <v>Plant Kit Macherey-Nagel</v>
      </c>
      <c r="K55" s="55">
        <f t="shared" si="13"/>
        <v>0</v>
      </c>
      <c r="L55" s="55">
        <f t="shared" si="14"/>
        <v>0</v>
      </c>
      <c r="M55" s="3" t="str">
        <f>IF(DATA!$D$18,IF((COUNTA(O55)&gt;0),CONCATENATE("P",DATA!$B$18,"_",D55),""),"MISSING ID")</f>
        <v/>
      </c>
      <c r="N55" s="5" t="s">
        <v>161</v>
      </c>
      <c r="O55" s="79"/>
      <c r="P55" s="79"/>
      <c r="Q55" s="80"/>
      <c r="R55" s="81"/>
      <c r="S55" s="81"/>
      <c r="T55" s="81"/>
      <c r="U55" s="15">
        <f t="shared" si="15"/>
        <v>0</v>
      </c>
      <c r="V55" s="88"/>
      <c r="W55" s="85"/>
      <c r="X55" s="86"/>
      <c r="Y55" s="87"/>
    </row>
    <row r="56" spans="1:25" s="20" customFormat="1" ht="15.75" customHeight="1">
      <c r="A56" s="36"/>
      <c r="B56" s="5" t="s">
        <v>93</v>
      </c>
      <c r="C56" s="4" t="s">
        <v>162</v>
      </c>
      <c r="D56" s="21" t="str">
        <f>IF(DATA!$D$18,CONCATENATE(DATA!$C$18,RIGHT(C56,2)),"MISSING ID")</f>
        <v>135</v>
      </c>
      <c r="E56" s="69" t="str">
        <f>IF(DATA!$D$18,'Sample information'!M$8,"MISSING ID")</f>
        <v>P1252P1</v>
      </c>
      <c r="F56" s="46" t="str">
        <f t="shared" si="8"/>
        <v/>
      </c>
      <c r="G56" s="43" t="str">
        <f t="shared" si="9"/>
        <v/>
      </c>
      <c r="H56" s="5" t="str">
        <f t="shared" si="10"/>
        <v>Genomic DNA</v>
      </c>
      <c r="I56" s="21" t="str">
        <f t="shared" si="11"/>
        <v>Qubit</v>
      </c>
      <c r="J56" s="21" t="str">
        <f t="shared" si="12"/>
        <v>Plant Kit Macherey-Nagel</v>
      </c>
      <c r="K56" s="55">
        <f t="shared" si="13"/>
        <v>0</v>
      </c>
      <c r="L56" s="55">
        <f t="shared" si="14"/>
        <v>0</v>
      </c>
      <c r="M56" s="3" t="str">
        <f>IF(DATA!$D$18,IF((COUNTA(O56)&gt;0),CONCATENATE("P",DATA!$B$18,"_",D56),""),"MISSING ID")</f>
        <v/>
      </c>
      <c r="N56" s="5" t="s">
        <v>163</v>
      </c>
      <c r="O56" s="79"/>
      <c r="P56" s="79"/>
      <c r="Q56" s="80"/>
      <c r="R56" s="81"/>
      <c r="S56" s="81"/>
      <c r="T56" s="81"/>
      <c r="U56" s="15">
        <f t="shared" si="15"/>
        <v>0</v>
      </c>
      <c r="V56" s="88"/>
      <c r="W56" s="85"/>
      <c r="X56" s="86"/>
      <c r="Y56" s="87"/>
    </row>
    <row r="57" spans="1:25" s="20" customFormat="1" ht="15.75" customHeight="1">
      <c r="A57" s="36"/>
      <c r="B57" s="5" t="s">
        <v>93</v>
      </c>
      <c r="C57" s="4" t="s">
        <v>164</v>
      </c>
      <c r="D57" s="21" t="str">
        <f>IF(DATA!$D$18,CONCATENATE(DATA!$C$18,RIGHT(C57,2)),"MISSING ID")</f>
        <v>136</v>
      </c>
      <c r="E57" s="69" t="str">
        <f>IF(DATA!$D$18,'Sample information'!M$8,"MISSING ID")</f>
        <v>P1252P1</v>
      </c>
      <c r="F57" s="46" t="str">
        <f t="shared" si="8"/>
        <v/>
      </c>
      <c r="G57" s="43" t="str">
        <f t="shared" si="9"/>
        <v/>
      </c>
      <c r="H57" s="5" t="str">
        <f t="shared" si="10"/>
        <v>Genomic DNA</v>
      </c>
      <c r="I57" s="21" t="str">
        <f t="shared" si="11"/>
        <v>Qubit</v>
      </c>
      <c r="J57" s="21" t="str">
        <f t="shared" si="12"/>
        <v>Plant Kit Macherey-Nagel</v>
      </c>
      <c r="K57" s="55">
        <f t="shared" si="13"/>
        <v>0</v>
      </c>
      <c r="L57" s="55">
        <f t="shared" si="14"/>
        <v>0</v>
      </c>
      <c r="M57" s="3" t="str">
        <f>IF(DATA!$D$18,IF((COUNTA(O57)&gt;0),CONCATENATE("P",DATA!$B$18,"_",D57),""),"MISSING ID")</f>
        <v/>
      </c>
      <c r="N57" s="62" t="s">
        <v>165</v>
      </c>
      <c r="O57" s="79"/>
      <c r="P57" s="79"/>
      <c r="Q57" s="80"/>
      <c r="R57" s="81"/>
      <c r="S57" s="81"/>
      <c r="T57" s="81"/>
      <c r="U57" s="15">
        <f t="shared" si="15"/>
        <v>0</v>
      </c>
      <c r="V57" s="88"/>
      <c r="W57" s="85"/>
      <c r="X57" s="86"/>
      <c r="Y57" s="87"/>
    </row>
    <row r="58" spans="1:25" s="20" customFormat="1" ht="15.75" customHeight="1">
      <c r="A58" s="36"/>
      <c r="B58" s="5" t="s">
        <v>93</v>
      </c>
      <c r="C58" s="4" t="s">
        <v>166</v>
      </c>
      <c r="D58" s="21" t="str">
        <f>IF(DATA!$D$18,CONCATENATE(DATA!$C$18,RIGHT(C58,2)),"MISSING ID")</f>
        <v>137</v>
      </c>
      <c r="E58" s="69" t="str">
        <f>IF(DATA!$D$18,'Sample information'!M$8,"MISSING ID")</f>
        <v>P1252P1</v>
      </c>
      <c r="F58" s="46" t="str">
        <f t="shared" si="8"/>
        <v/>
      </c>
      <c r="G58" s="43" t="str">
        <f t="shared" si="9"/>
        <v/>
      </c>
      <c r="H58" s="5" t="str">
        <f t="shared" si="10"/>
        <v>Genomic DNA</v>
      </c>
      <c r="I58" s="21" t="str">
        <f t="shared" si="11"/>
        <v>Qubit</v>
      </c>
      <c r="J58" s="21" t="str">
        <f t="shared" si="12"/>
        <v>Plant Kit Macherey-Nagel</v>
      </c>
      <c r="K58" s="55">
        <f t="shared" si="13"/>
        <v>0</v>
      </c>
      <c r="L58" s="55">
        <f t="shared" si="14"/>
        <v>0</v>
      </c>
      <c r="M58" s="3" t="str">
        <f>IF(DATA!$D$18,IF((COUNTA(O58)&gt;0),CONCATENATE("P",DATA!$B$18,"_",D58),""),"MISSING ID")</f>
        <v/>
      </c>
      <c r="N58" s="5" t="s">
        <v>167</v>
      </c>
      <c r="O58" s="79"/>
      <c r="P58" s="79"/>
      <c r="Q58" s="80"/>
      <c r="R58" s="81"/>
      <c r="S58" s="81"/>
      <c r="T58" s="81"/>
      <c r="U58" s="15">
        <f t="shared" si="15"/>
        <v>0</v>
      </c>
      <c r="V58" s="88"/>
      <c r="W58" s="85"/>
      <c r="X58" s="86"/>
      <c r="Y58" s="87"/>
    </row>
    <row r="59" spans="1:25" s="20" customFormat="1" ht="15.75" customHeight="1">
      <c r="A59" s="36"/>
      <c r="B59" s="5" t="s">
        <v>93</v>
      </c>
      <c r="C59" s="4" t="s">
        <v>168</v>
      </c>
      <c r="D59" s="21" t="str">
        <f>IF(DATA!$D$18,CONCATENATE(DATA!$C$18,RIGHT(C59,2)),"MISSING ID")</f>
        <v>138</v>
      </c>
      <c r="E59" s="69" t="str">
        <f>IF(DATA!$D$18,'Sample information'!M$8,"MISSING ID")</f>
        <v>P1252P1</v>
      </c>
      <c r="F59" s="46" t="str">
        <f t="shared" si="8"/>
        <v/>
      </c>
      <c r="G59" s="43" t="str">
        <f t="shared" si="9"/>
        <v/>
      </c>
      <c r="H59" s="5" t="str">
        <f t="shared" si="10"/>
        <v>Genomic DNA</v>
      </c>
      <c r="I59" s="21" t="str">
        <f t="shared" si="11"/>
        <v>Qubit</v>
      </c>
      <c r="J59" s="21" t="str">
        <f t="shared" si="12"/>
        <v>Plant Kit Macherey-Nagel</v>
      </c>
      <c r="K59" s="55">
        <f t="shared" si="13"/>
        <v>0</v>
      </c>
      <c r="L59" s="55">
        <f t="shared" si="14"/>
        <v>0</v>
      </c>
      <c r="M59" s="3" t="str">
        <f>IF(DATA!$D$18,IF((COUNTA(O59)&gt;0),CONCATENATE("P",DATA!$B$18,"_",D59),""),"MISSING ID")</f>
        <v/>
      </c>
      <c r="N59" s="5" t="s">
        <v>169</v>
      </c>
      <c r="O59" s="79"/>
      <c r="P59" s="79"/>
      <c r="Q59" s="80"/>
      <c r="R59" s="81"/>
      <c r="S59" s="81"/>
      <c r="T59" s="81"/>
      <c r="U59" s="15">
        <f t="shared" si="15"/>
        <v>0</v>
      </c>
      <c r="V59" s="88"/>
      <c r="W59" s="85"/>
      <c r="X59" s="86"/>
      <c r="Y59" s="87"/>
    </row>
    <row r="60" spans="1:25" s="20" customFormat="1" ht="15.75" customHeight="1">
      <c r="A60" s="36"/>
      <c r="B60" s="5" t="s">
        <v>93</v>
      </c>
      <c r="C60" s="4" t="s">
        <v>170</v>
      </c>
      <c r="D60" s="21" t="str">
        <f>IF(DATA!$D$18,CONCATENATE(DATA!$C$18,RIGHT(C60,2)),"MISSING ID")</f>
        <v>139</v>
      </c>
      <c r="E60" s="69" t="str">
        <f>IF(DATA!$D$18,'Sample information'!M$8,"MISSING ID")</f>
        <v>P1252P1</v>
      </c>
      <c r="F60" s="46" t="str">
        <f t="shared" si="8"/>
        <v/>
      </c>
      <c r="G60" s="43" t="str">
        <f t="shared" si="9"/>
        <v/>
      </c>
      <c r="H60" s="5" t="str">
        <f t="shared" si="10"/>
        <v>Genomic DNA</v>
      </c>
      <c r="I60" s="21" t="str">
        <f t="shared" si="11"/>
        <v>Qubit</v>
      </c>
      <c r="J60" s="21" t="str">
        <f t="shared" si="12"/>
        <v>Plant Kit Macherey-Nagel</v>
      </c>
      <c r="K60" s="55">
        <f t="shared" si="13"/>
        <v>0</v>
      </c>
      <c r="L60" s="55">
        <f t="shared" si="14"/>
        <v>0</v>
      </c>
      <c r="M60" s="3" t="str">
        <f>IF(DATA!$D$18,IF((COUNTA(O60)&gt;0),CONCATENATE("P",DATA!$B$18,"_",D60),""),"MISSING ID")</f>
        <v/>
      </c>
      <c r="N60" s="62" t="s">
        <v>171</v>
      </c>
      <c r="O60" s="79"/>
      <c r="P60" s="79"/>
      <c r="Q60" s="80"/>
      <c r="R60" s="81"/>
      <c r="S60" s="81"/>
      <c r="T60" s="81"/>
      <c r="U60" s="15">
        <f t="shared" si="15"/>
        <v>0</v>
      </c>
      <c r="V60" s="88"/>
      <c r="W60" s="85"/>
      <c r="X60" s="86"/>
      <c r="Y60" s="87"/>
    </row>
    <row r="61" spans="1:25" s="20" customFormat="1" ht="15.75" customHeight="1">
      <c r="A61" s="36"/>
      <c r="B61" s="5" t="s">
        <v>93</v>
      </c>
      <c r="C61" s="4" t="s">
        <v>172</v>
      </c>
      <c r="D61" s="21" t="str">
        <f>IF(DATA!$D$18,CONCATENATE(DATA!$C$18,RIGHT(C61,2)),"MISSING ID")</f>
        <v>140</v>
      </c>
      <c r="E61" s="69" t="str">
        <f>IF(DATA!$D$18,'Sample information'!M$8,"MISSING ID")</f>
        <v>P1252P1</v>
      </c>
      <c r="F61" s="46" t="str">
        <f t="shared" si="8"/>
        <v/>
      </c>
      <c r="G61" s="43" t="str">
        <f t="shared" si="9"/>
        <v/>
      </c>
      <c r="H61" s="5" t="str">
        <f t="shared" si="10"/>
        <v>Genomic DNA</v>
      </c>
      <c r="I61" s="21" t="str">
        <f t="shared" si="11"/>
        <v>Qubit</v>
      </c>
      <c r="J61" s="21" t="str">
        <f t="shared" si="12"/>
        <v>Plant Kit Macherey-Nagel</v>
      </c>
      <c r="K61" s="55">
        <f t="shared" si="13"/>
        <v>0</v>
      </c>
      <c r="L61" s="55">
        <f t="shared" si="14"/>
        <v>0</v>
      </c>
      <c r="M61" s="3" t="str">
        <f>IF(DATA!$D$18,IF((COUNTA(O61)&gt;0),CONCATENATE("P",DATA!$B$18,"_",D61),""),"MISSING ID")</f>
        <v/>
      </c>
      <c r="N61" s="5" t="s">
        <v>173</v>
      </c>
      <c r="O61" s="79"/>
      <c r="P61" s="79"/>
      <c r="Q61" s="80"/>
      <c r="R61" s="81"/>
      <c r="S61" s="81"/>
      <c r="T61" s="81"/>
      <c r="U61" s="15">
        <f t="shared" si="15"/>
        <v>0</v>
      </c>
      <c r="V61" s="88"/>
      <c r="W61" s="85"/>
      <c r="X61" s="86"/>
      <c r="Y61" s="87"/>
    </row>
    <row r="62" spans="1:25" s="20" customFormat="1" ht="15.75" customHeight="1">
      <c r="A62" s="36"/>
      <c r="B62" s="5" t="s">
        <v>93</v>
      </c>
      <c r="C62" s="4" t="s">
        <v>174</v>
      </c>
      <c r="D62" s="21" t="str">
        <f>IF(DATA!$D$18,CONCATENATE(DATA!$C$18,RIGHT(C62,2)),"MISSING ID")</f>
        <v>141</v>
      </c>
      <c r="E62" s="69" t="str">
        <f>IF(DATA!$D$18,'Sample information'!M$8,"MISSING ID")</f>
        <v>P1252P1</v>
      </c>
      <c r="F62" s="46" t="str">
        <f t="shared" si="8"/>
        <v/>
      </c>
      <c r="G62" s="43" t="str">
        <f t="shared" si="9"/>
        <v/>
      </c>
      <c r="H62" s="5" t="str">
        <f t="shared" si="10"/>
        <v>Genomic DNA</v>
      </c>
      <c r="I62" s="21" t="str">
        <f t="shared" si="11"/>
        <v>Qubit</v>
      </c>
      <c r="J62" s="21" t="str">
        <f t="shared" si="12"/>
        <v>Plant Kit Macherey-Nagel</v>
      </c>
      <c r="K62" s="55">
        <f t="shared" si="13"/>
        <v>0</v>
      </c>
      <c r="L62" s="55">
        <f t="shared" si="14"/>
        <v>0</v>
      </c>
      <c r="M62" s="3" t="str">
        <f>IF(DATA!$D$18,IF((COUNTA(O62)&gt;0),CONCATENATE("P",DATA!$B$18,"_",D62),""),"MISSING ID")</f>
        <v/>
      </c>
      <c r="N62" s="62" t="s">
        <v>175</v>
      </c>
      <c r="O62" s="79"/>
      <c r="P62" s="79"/>
      <c r="Q62" s="80"/>
      <c r="R62" s="81"/>
      <c r="S62" s="81"/>
      <c r="T62" s="81"/>
      <c r="U62" s="15">
        <f t="shared" si="15"/>
        <v>0</v>
      </c>
      <c r="V62" s="88"/>
      <c r="W62" s="85"/>
      <c r="X62" s="86"/>
      <c r="Y62" s="87"/>
    </row>
    <row r="63" spans="1:25" s="20" customFormat="1" ht="15.75" customHeight="1">
      <c r="A63" s="36"/>
      <c r="B63" s="5" t="s">
        <v>93</v>
      </c>
      <c r="C63" s="4" t="s">
        <v>176</v>
      </c>
      <c r="D63" s="21" t="str">
        <f>IF(DATA!$D$18,CONCATENATE(DATA!$C$18,RIGHT(C63,2)),"MISSING ID")</f>
        <v>142</v>
      </c>
      <c r="E63" s="69" t="str">
        <f>IF(DATA!$D$18,'Sample information'!M$8,"MISSING ID")</f>
        <v>P1252P1</v>
      </c>
      <c r="F63" s="46" t="str">
        <f t="shared" si="8"/>
        <v/>
      </c>
      <c r="G63" s="43" t="str">
        <f t="shared" si="9"/>
        <v/>
      </c>
      <c r="H63" s="5" t="str">
        <f t="shared" si="10"/>
        <v>Genomic DNA</v>
      </c>
      <c r="I63" s="21" t="str">
        <f t="shared" si="11"/>
        <v>Qubit</v>
      </c>
      <c r="J63" s="21" t="str">
        <f t="shared" si="12"/>
        <v>Plant Kit Macherey-Nagel</v>
      </c>
      <c r="K63" s="55">
        <f t="shared" si="13"/>
        <v>0</v>
      </c>
      <c r="L63" s="55">
        <f t="shared" si="14"/>
        <v>0</v>
      </c>
      <c r="M63" s="3" t="str">
        <f>IF(DATA!$D$18,IF((COUNTA(O63)&gt;0),CONCATENATE("P",DATA!$B$18,"_",D63),""),"MISSING ID")</f>
        <v/>
      </c>
      <c r="N63" s="5" t="s">
        <v>177</v>
      </c>
      <c r="O63" s="79"/>
      <c r="P63" s="79"/>
      <c r="Q63" s="80"/>
      <c r="R63" s="81"/>
      <c r="S63" s="81"/>
      <c r="T63" s="81"/>
      <c r="U63" s="15">
        <f t="shared" si="15"/>
        <v>0</v>
      </c>
      <c r="V63" s="88"/>
      <c r="W63" s="85"/>
      <c r="X63" s="86"/>
      <c r="Y63" s="87"/>
    </row>
    <row r="64" spans="1:25" s="20" customFormat="1" ht="15.75" customHeight="1">
      <c r="A64" s="36"/>
      <c r="B64" s="5" t="s">
        <v>93</v>
      </c>
      <c r="C64" s="4" t="s">
        <v>178</v>
      </c>
      <c r="D64" s="21" t="str">
        <f>IF(DATA!$D$18,CONCATENATE(DATA!$C$18,RIGHT(C64,2)),"MISSING ID")</f>
        <v>143</v>
      </c>
      <c r="E64" s="69" t="str">
        <f>IF(DATA!$D$18,'Sample information'!M$8,"MISSING ID")</f>
        <v>P1252P1</v>
      </c>
      <c r="F64" s="46" t="str">
        <f t="shared" si="8"/>
        <v/>
      </c>
      <c r="G64" s="43" t="str">
        <f t="shared" si="9"/>
        <v/>
      </c>
      <c r="H64" s="5" t="str">
        <f t="shared" si="10"/>
        <v>Genomic DNA</v>
      </c>
      <c r="I64" s="21" t="str">
        <f t="shared" si="11"/>
        <v>Qubit</v>
      </c>
      <c r="J64" s="21" t="str">
        <f t="shared" si="12"/>
        <v>Plant Kit Macherey-Nagel</v>
      </c>
      <c r="K64" s="55">
        <f t="shared" si="13"/>
        <v>0</v>
      </c>
      <c r="L64" s="55">
        <f t="shared" si="14"/>
        <v>0</v>
      </c>
      <c r="M64" s="3" t="str">
        <f>IF(DATA!$D$18,IF((COUNTA(O64)&gt;0),CONCATENATE("P",DATA!$B$18,"_",D64),""),"MISSING ID")</f>
        <v/>
      </c>
      <c r="N64" s="5" t="s">
        <v>179</v>
      </c>
      <c r="O64" s="79"/>
      <c r="P64" s="79"/>
      <c r="Q64" s="80"/>
      <c r="R64" s="81"/>
      <c r="S64" s="81"/>
      <c r="T64" s="81"/>
      <c r="U64" s="15">
        <f t="shared" si="15"/>
        <v>0</v>
      </c>
      <c r="V64" s="88"/>
      <c r="W64" s="85"/>
      <c r="X64" s="86"/>
      <c r="Y64" s="87"/>
    </row>
    <row r="65" spans="1:25" s="20" customFormat="1" ht="15.75" customHeight="1">
      <c r="A65" s="36"/>
      <c r="B65" s="5" t="s">
        <v>93</v>
      </c>
      <c r="C65" s="4" t="s">
        <v>180</v>
      </c>
      <c r="D65" s="21" t="str">
        <f>IF(DATA!$D$18,CONCATENATE(DATA!$C$18,RIGHT(C65,2)),"MISSING ID")</f>
        <v>144</v>
      </c>
      <c r="E65" s="69" t="str">
        <f>IF(DATA!$D$18,'Sample information'!M$8,"MISSING ID")</f>
        <v>P1252P1</v>
      </c>
      <c r="F65" s="46" t="str">
        <f t="shared" si="8"/>
        <v/>
      </c>
      <c r="G65" s="43" t="str">
        <f t="shared" si="9"/>
        <v/>
      </c>
      <c r="H65" s="5" t="str">
        <f t="shared" si="10"/>
        <v>Genomic DNA</v>
      </c>
      <c r="I65" s="21" t="str">
        <f t="shared" si="11"/>
        <v>Qubit</v>
      </c>
      <c r="J65" s="21" t="str">
        <f t="shared" si="12"/>
        <v>Plant Kit Macherey-Nagel</v>
      </c>
      <c r="K65" s="55">
        <f t="shared" si="13"/>
        <v>0</v>
      </c>
      <c r="L65" s="55">
        <f t="shared" si="14"/>
        <v>0</v>
      </c>
      <c r="M65" s="3" t="str">
        <f>IF(DATA!$D$18,IF((COUNTA(O65)&gt;0),CONCATENATE("P",DATA!$B$18,"_",D65),""),"MISSING ID")</f>
        <v/>
      </c>
      <c r="N65" s="62" t="s">
        <v>181</v>
      </c>
      <c r="O65" s="79"/>
      <c r="P65" s="79"/>
      <c r="Q65" s="80"/>
      <c r="R65" s="81"/>
      <c r="S65" s="81"/>
      <c r="T65" s="81"/>
      <c r="U65" s="15">
        <f t="shared" si="15"/>
        <v>0</v>
      </c>
      <c r="V65" s="88"/>
      <c r="W65" s="85"/>
      <c r="X65" s="86"/>
      <c r="Y65" s="87"/>
    </row>
    <row r="66" spans="1:25" s="20" customFormat="1" ht="15.75" customHeight="1">
      <c r="A66" s="36"/>
      <c r="B66" s="5" t="s">
        <v>93</v>
      </c>
      <c r="C66" s="4" t="s">
        <v>182</v>
      </c>
      <c r="D66" s="21" t="str">
        <f>IF(DATA!$D$18,CONCATENATE(DATA!$C$18,RIGHT(C66,2)),"MISSING ID")</f>
        <v>145</v>
      </c>
      <c r="E66" s="69" t="str">
        <f>IF(DATA!$D$18,'Sample information'!M$8,"MISSING ID")</f>
        <v>P1252P1</v>
      </c>
      <c r="F66" s="46" t="str">
        <f t="shared" si="8"/>
        <v/>
      </c>
      <c r="G66" s="43" t="str">
        <f t="shared" si="9"/>
        <v/>
      </c>
      <c r="H66" s="5" t="str">
        <f t="shared" si="10"/>
        <v>Genomic DNA</v>
      </c>
      <c r="I66" s="21" t="str">
        <f t="shared" si="11"/>
        <v>Qubit</v>
      </c>
      <c r="J66" s="21" t="str">
        <f t="shared" si="12"/>
        <v>Plant Kit Macherey-Nagel</v>
      </c>
      <c r="K66" s="55">
        <f t="shared" si="13"/>
        <v>0</v>
      </c>
      <c r="L66" s="55">
        <f t="shared" si="14"/>
        <v>0</v>
      </c>
      <c r="M66" s="3" t="str">
        <f>IF(DATA!$D$18,IF((COUNTA(O66)&gt;0),CONCATENATE("P",DATA!$B$18,"_",D66),""),"MISSING ID")</f>
        <v/>
      </c>
      <c r="N66" s="5" t="s">
        <v>183</v>
      </c>
      <c r="O66" s="79"/>
      <c r="P66" s="79"/>
      <c r="Q66" s="80"/>
      <c r="R66" s="81"/>
      <c r="S66" s="81"/>
      <c r="T66" s="81"/>
      <c r="U66" s="15">
        <f t="shared" si="15"/>
        <v>0</v>
      </c>
      <c r="V66" s="88"/>
      <c r="W66" s="85"/>
      <c r="X66" s="86"/>
      <c r="Y66" s="87"/>
    </row>
    <row r="67" spans="1:25" s="20" customFormat="1" ht="15.75" customHeight="1">
      <c r="A67" s="36"/>
      <c r="B67" s="5" t="s">
        <v>93</v>
      </c>
      <c r="C67" s="4" t="s">
        <v>184</v>
      </c>
      <c r="D67" s="21" t="str">
        <f>IF(DATA!$D$18,CONCATENATE(DATA!$C$18,RIGHT(C67,2)),"MISSING ID")</f>
        <v>146</v>
      </c>
      <c r="E67" s="69" t="str">
        <f>IF(DATA!$D$18,'Sample information'!M$8,"MISSING ID")</f>
        <v>P1252P1</v>
      </c>
      <c r="F67" s="46" t="str">
        <f t="shared" si="8"/>
        <v/>
      </c>
      <c r="G67" s="43" t="str">
        <f t="shared" si="9"/>
        <v/>
      </c>
      <c r="H67" s="5" t="str">
        <f t="shared" si="10"/>
        <v>Genomic DNA</v>
      </c>
      <c r="I67" s="21" t="str">
        <f t="shared" si="11"/>
        <v>Qubit</v>
      </c>
      <c r="J67" s="21" t="str">
        <f t="shared" si="12"/>
        <v>Plant Kit Macherey-Nagel</v>
      </c>
      <c r="K67" s="55">
        <f t="shared" si="13"/>
        <v>0</v>
      </c>
      <c r="L67" s="55">
        <f t="shared" si="14"/>
        <v>0</v>
      </c>
      <c r="M67" s="3" t="str">
        <f>IF(DATA!$D$18,IF((COUNTA(O67)&gt;0),CONCATENATE("P",DATA!$B$18,"_",D67),""),"MISSING ID")</f>
        <v/>
      </c>
      <c r="N67" s="5" t="s">
        <v>185</v>
      </c>
      <c r="O67" s="79"/>
      <c r="P67" s="79"/>
      <c r="Q67" s="80"/>
      <c r="R67" s="81"/>
      <c r="S67" s="81"/>
      <c r="T67" s="81"/>
      <c r="U67" s="15">
        <f t="shared" si="15"/>
        <v>0</v>
      </c>
      <c r="V67" s="88"/>
      <c r="W67" s="85"/>
      <c r="X67" s="86"/>
      <c r="Y67" s="87"/>
    </row>
    <row r="68" spans="1:25" s="20" customFormat="1" ht="15.75" customHeight="1">
      <c r="A68" s="36"/>
      <c r="B68" s="5" t="s">
        <v>93</v>
      </c>
      <c r="C68" s="4" t="s">
        <v>186</v>
      </c>
      <c r="D68" s="21" t="str">
        <f>IF(DATA!$D$18,CONCATENATE(DATA!$C$18,RIGHT(C68,2)),"MISSING ID")</f>
        <v>147</v>
      </c>
      <c r="E68" s="69" t="str">
        <f>IF(DATA!$D$18,'Sample information'!M$8,"MISSING ID")</f>
        <v>P1252P1</v>
      </c>
      <c r="F68" s="46" t="str">
        <f t="shared" si="8"/>
        <v/>
      </c>
      <c r="G68" s="43" t="str">
        <f t="shared" si="9"/>
        <v/>
      </c>
      <c r="H68" s="5" t="str">
        <f t="shared" si="10"/>
        <v>Genomic DNA</v>
      </c>
      <c r="I68" s="21" t="str">
        <f t="shared" si="11"/>
        <v>Qubit</v>
      </c>
      <c r="J68" s="21" t="str">
        <f t="shared" si="12"/>
        <v>Plant Kit Macherey-Nagel</v>
      </c>
      <c r="K68" s="55">
        <f t="shared" si="13"/>
        <v>0</v>
      </c>
      <c r="L68" s="55">
        <f t="shared" si="14"/>
        <v>0</v>
      </c>
      <c r="M68" s="3" t="str">
        <f>IF(DATA!$D$18,IF((COUNTA(O68)&gt;0),CONCATENATE("P",DATA!$B$18,"_",D68),""),"MISSING ID")</f>
        <v/>
      </c>
      <c r="N68" s="62" t="s">
        <v>187</v>
      </c>
      <c r="O68" s="79"/>
      <c r="P68" s="79"/>
      <c r="Q68" s="80"/>
      <c r="R68" s="81"/>
      <c r="S68" s="81"/>
      <c r="T68" s="81"/>
      <c r="U68" s="15">
        <f t="shared" si="15"/>
        <v>0</v>
      </c>
      <c r="V68" s="88"/>
      <c r="W68" s="85"/>
      <c r="X68" s="86"/>
      <c r="Y68" s="87"/>
    </row>
    <row r="69" spans="1:25" s="20" customFormat="1" ht="15.75" customHeight="1">
      <c r="A69" s="36"/>
      <c r="B69" s="5" t="s">
        <v>93</v>
      </c>
      <c r="C69" s="4" t="s">
        <v>188</v>
      </c>
      <c r="D69" s="21" t="str">
        <f>IF(DATA!$D$18,CONCATENATE(DATA!$C$18,RIGHT(C69,2)),"MISSING ID")</f>
        <v>148</v>
      </c>
      <c r="E69" s="69" t="str">
        <f>IF(DATA!$D$18,'Sample information'!M$8,"MISSING ID")</f>
        <v>P1252P1</v>
      </c>
      <c r="F69" s="46" t="str">
        <f t="shared" si="8"/>
        <v/>
      </c>
      <c r="G69" s="43" t="str">
        <f t="shared" si="9"/>
        <v/>
      </c>
      <c r="H69" s="5" t="str">
        <f t="shared" si="10"/>
        <v>Genomic DNA</v>
      </c>
      <c r="I69" s="21" t="str">
        <f t="shared" si="11"/>
        <v>Qubit</v>
      </c>
      <c r="J69" s="21" t="str">
        <f t="shared" si="12"/>
        <v>Plant Kit Macherey-Nagel</v>
      </c>
      <c r="K69" s="55">
        <f t="shared" si="13"/>
        <v>0</v>
      </c>
      <c r="L69" s="55">
        <f t="shared" si="14"/>
        <v>0</v>
      </c>
      <c r="M69" s="3" t="str">
        <f>IF(DATA!$D$18,IF((COUNTA(O69)&gt;0),CONCATENATE("P",DATA!$B$18,"_",D69),""),"MISSING ID")</f>
        <v/>
      </c>
      <c r="N69" s="5" t="s">
        <v>189</v>
      </c>
      <c r="O69" s="79"/>
      <c r="P69" s="79"/>
      <c r="Q69" s="80"/>
      <c r="R69" s="81"/>
      <c r="S69" s="81"/>
      <c r="T69" s="81"/>
      <c r="U69" s="15">
        <f t="shared" si="15"/>
        <v>0</v>
      </c>
      <c r="V69" s="88"/>
      <c r="W69" s="85"/>
      <c r="X69" s="86"/>
      <c r="Y69" s="87"/>
    </row>
    <row r="70" spans="1:25" s="20" customFormat="1" ht="15.75" customHeight="1">
      <c r="A70" s="36"/>
      <c r="B70" s="5" t="s">
        <v>93</v>
      </c>
      <c r="C70" s="4" t="s">
        <v>190</v>
      </c>
      <c r="D70" s="21" t="str">
        <f>IF(DATA!$D$18,CONCATENATE(DATA!$C$18,RIGHT(C70,2)),"MISSING ID")</f>
        <v>149</v>
      </c>
      <c r="E70" s="69" t="str">
        <f>IF(DATA!$D$18,'Sample information'!M$8,"MISSING ID")</f>
        <v>P1252P1</v>
      </c>
      <c r="F70" s="46" t="str">
        <f t="shared" si="8"/>
        <v/>
      </c>
      <c r="G70" s="43" t="str">
        <f t="shared" si="9"/>
        <v/>
      </c>
      <c r="H70" s="5" t="str">
        <f t="shared" si="10"/>
        <v>Genomic DNA</v>
      </c>
      <c r="I70" s="21" t="str">
        <f t="shared" si="11"/>
        <v>Qubit</v>
      </c>
      <c r="J70" s="21" t="str">
        <f t="shared" si="12"/>
        <v>Plant Kit Macherey-Nagel</v>
      </c>
      <c r="K70" s="55">
        <f t="shared" si="13"/>
        <v>0</v>
      </c>
      <c r="L70" s="55">
        <f t="shared" si="14"/>
        <v>0</v>
      </c>
      <c r="M70" s="3" t="str">
        <f>IF(DATA!$D$18,IF((COUNTA(O70)&gt;0),CONCATENATE("P",DATA!$B$18,"_",D70),""),"MISSING ID")</f>
        <v/>
      </c>
      <c r="N70" s="62" t="s">
        <v>191</v>
      </c>
      <c r="O70" s="79"/>
      <c r="P70" s="79"/>
      <c r="Q70" s="80"/>
      <c r="R70" s="81"/>
      <c r="S70" s="81"/>
      <c r="T70" s="81"/>
      <c r="U70" s="15">
        <f t="shared" si="15"/>
        <v>0</v>
      </c>
      <c r="V70" s="88"/>
      <c r="W70" s="85"/>
      <c r="X70" s="86"/>
      <c r="Y70" s="87"/>
    </row>
    <row r="71" spans="1:25" s="20" customFormat="1" ht="15.75" customHeight="1">
      <c r="A71" s="36"/>
      <c r="B71" s="5" t="s">
        <v>93</v>
      </c>
      <c r="C71" s="4" t="s">
        <v>192</v>
      </c>
      <c r="D71" s="21" t="str">
        <f>IF(DATA!$D$18,CONCATENATE(DATA!$C$18,RIGHT(C71,2)),"MISSING ID")</f>
        <v>150</v>
      </c>
      <c r="E71" s="69" t="str">
        <f>IF(DATA!$D$18,'Sample information'!M$8,"MISSING ID")</f>
        <v>P1252P1</v>
      </c>
      <c r="F71" s="46" t="str">
        <f t="shared" si="8"/>
        <v/>
      </c>
      <c r="G71" s="43" t="str">
        <f t="shared" si="9"/>
        <v/>
      </c>
      <c r="H71" s="5" t="str">
        <f t="shared" si="10"/>
        <v>Genomic DNA</v>
      </c>
      <c r="I71" s="21" t="str">
        <f t="shared" si="11"/>
        <v>Qubit</v>
      </c>
      <c r="J71" s="21" t="str">
        <f t="shared" si="12"/>
        <v>Plant Kit Macherey-Nagel</v>
      </c>
      <c r="K71" s="55">
        <f t="shared" si="13"/>
        <v>0</v>
      </c>
      <c r="L71" s="55">
        <f t="shared" si="14"/>
        <v>0</v>
      </c>
      <c r="M71" s="3" t="str">
        <f>IF(DATA!$D$18,IF((COUNTA(O71)&gt;0),CONCATENATE("P",DATA!$B$18,"_",D71),""),"MISSING ID")</f>
        <v/>
      </c>
      <c r="N71" s="5" t="s">
        <v>193</v>
      </c>
      <c r="O71" s="79"/>
      <c r="P71" s="79"/>
      <c r="Q71" s="80"/>
      <c r="R71" s="81"/>
      <c r="S71" s="81"/>
      <c r="T71" s="81"/>
      <c r="U71" s="15">
        <f t="shared" si="15"/>
        <v>0</v>
      </c>
      <c r="V71" s="88"/>
      <c r="W71" s="85"/>
      <c r="X71" s="86"/>
      <c r="Y71" s="87"/>
    </row>
    <row r="72" spans="1:25" s="20" customFormat="1" ht="15.75" customHeight="1">
      <c r="A72" s="36"/>
      <c r="B72" s="5" t="s">
        <v>93</v>
      </c>
      <c r="C72" s="4" t="s">
        <v>194</v>
      </c>
      <c r="D72" s="21" t="str">
        <f>IF(DATA!$D$18,CONCATENATE(DATA!$C$18,RIGHT(C72,2)),"MISSING ID")</f>
        <v>151</v>
      </c>
      <c r="E72" s="69" t="str">
        <f>IF(DATA!$D$18,'Sample information'!M$8,"MISSING ID")</f>
        <v>P1252P1</v>
      </c>
      <c r="F72" s="46" t="str">
        <f t="shared" si="8"/>
        <v/>
      </c>
      <c r="G72" s="43" t="str">
        <f t="shared" si="9"/>
        <v/>
      </c>
      <c r="H72" s="5" t="str">
        <f t="shared" si="10"/>
        <v>Genomic DNA</v>
      </c>
      <c r="I72" s="21" t="str">
        <f t="shared" si="11"/>
        <v>Qubit</v>
      </c>
      <c r="J72" s="21" t="str">
        <f t="shared" si="12"/>
        <v>Plant Kit Macherey-Nagel</v>
      </c>
      <c r="K72" s="55">
        <f t="shared" si="13"/>
        <v>0</v>
      </c>
      <c r="L72" s="55">
        <f t="shared" si="14"/>
        <v>0</v>
      </c>
      <c r="M72" s="3" t="str">
        <f>IF(DATA!$D$18,IF((COUNTA(O72)&gt;0),CONCATENATE("P",DATA!$B$18,"_",D72),""),"MISSING ID")</f>
        <v/>
      </c>
      <c r="N72" s="5" t="s">
        <v>195</v>
      </c>
      <c r="O72" s="79"/>
      <c r="P72" s="79"/>
      <c r="Q72" s="80"/>
      <c r="R72" s="81"/>
      <c r="S72" s="81"/>
      <c r="T72" s="81"/>
      <c r="U72" s="15">
        <f t="shared" si="15"/>
        <v>0</v>
      </c>
      <c r="V72" s="88"/>
      <c r="W72" s="85"/>
      <c r="X72" s="86"/>
      <c r="Y72" s="87"/>
    </row>
    <row r="73" spans="1:25" s="20" customFormat="1" ht="15.75" customHeight="1">
      <c r="A73" s="36"/>
      <c r="B73" s="5" t="s">
        <v>93</v>
      </c>
      <c r="C73" s="4" t="s">
        <v>196</v>
      </c>
      <c r="D73" s="21" t="str">
        <f>IF(DATA!$D$18,CONCATENATE(DATA!$C$18,RIGHT(C73,2)),"MISSING ID")</f>
        <v>152</v>
      </c>
      <c r="E73" s="69" t="str">
        <f>IF(DATA!$D$18,'Sample information'!M$8,"MISSING ID")</f>
        <v>P1252P1</v>
      </c>
      <c r="F73" s="46" t="str">
        <f t="shared" si="8"/>
        <v/>
      </c>
      <c r="G73" s="43" t="str">
        <f t="shared" si="9"/>
        <v/>
      </c>
      <c r="H73" s="5" t="str">
        <f t="shared" si="10"/>
        <v>Genomic DNA</v>
      </c>
      <c r="I73" s="21" t="str">
        <f t="shared" si="11"/>
        <v>Qubit</v>
      </c>
      <c r="J73" s="21" t="str">
        <f t="shared" si="12"/>
        <v>Plant Kit Macherey-Nagel</v>
      </c>
      <c r="K73" s="55">
        <f t="shared" si="13"/>
        <v>0</v>
      </c>
      <c r="L73" s="55">
        <f t="shared" si="14"/>
        <v>0</v>
      </c>
      <c r="M73" s="3" t="str">
        <f>IF(DATA!$D$18,IF((COUNTA(O73)&gt;0),CONCATENATE("P",DATA!$B$18,"_",D73),""),"MISSING ID")</f>
        <v/>
      </c>
      <c r="N73" s="62" t="s">
        <v>197</v>
      </c>
      <c r="O73" s="79"/>
      <c r="P73" s="79"/>
      <c r="Q73" s="80"/>
      <c r="R73" s="81"/>
      <c r="S73" s="81"/>
      <c r="T73" s="81"/>
      <c r="U73" s="15">
        <f t="shared" si="15"/>
        <v>0</v>
      </c>
      <c r="V73" s="88"/>
      <c r="W73" s="85"/>
      <c r="X73" s="86"/>
      <c r="Y73" s="87"/>
    </row>
    <row r="74" spans="1:25" s="20" customFormat="1" ht="15.75" customHeight="1">
      <c r="A74" s="36"/>
      <c r="B74" s="5" t="s">
        <v>93</v>
      </c>
      <c r="C74" s="4" t="s">
        <v>198</v>
      </c>
      <c r="D74" s="21" t="str">
        <f>IF(DATA!$D$18,CONCATENATE(DATA!$C$18,RIGHT(C74,2)),"MISSING ID")</f>
        <v>153</v>
      </c>
      <c r="E74" s="69" t="str">
        <f>IF(DATA!$D$18,'Sample information'!M$8,"MISSING ID")</f>
        <v>P1252P1</v>
      </c>
      <c r="F74" s="46" t="str">
        <f t="shared" si="8"/>
        <v/>
      </c>
      <c r="G74" s="43" t="str">
        <f t="shared" si="9"/>
        <v/>
      </c>
      <c r="H74" s="5" t="str">
        <f t="shared" si="10"/>
        <v>Genomic DNA</v>
      </c>
      <c r="I74" s="21" t="str">
        <f t="shared" si="11"/>
        <v>Qubit</v>
      </c>
      <c r="J74" s="21" t="str">
        <f t="shared" si="12"/>
        <v>Plant Kit Macherey-Nagel</v>
      </c>
      <c r="K74" s="55">
        <f t="shared" si="13"/>
        <v>0</v>
      </c>
      <c r="L74" s="55">
        <f t="shared" si="14"/>
        <v>0</v>
      </c>
      <c r="M74" s="3" t="str">
        <f>IF(DATA!$D$18,IF((COUNTA(O74)&gt;0),CONCATENATE("P",DATA!$B$18,"_",D74),""),"MISSING ID")</f>
        <v/>
      </c>
      <c r="N74" s="5" t="s">
        <v>199</v>
      </c>
      <c r="O74" s="79"/>
      <c r="P74" s="79"/>
      <c r="Q74" s="80"/>
      <c r="R74" s="81"/>
      <c r="S74" s="81"/>
      <c r="T74" s="81"/>
      <c r="U74" s="15">
        <f t="shared" si="15"/>
        <v>0</v>
      </c>
      <c r="V74" s="88"/>
      <c r="W74" s="85"/>
      <c r="X74" s="86"/>
      <c r="Y74" s="87"/>
    </row>
    <row r="75" spans="1:25" s="20" customFormat="1" ht="15.75" customHeight="1">
      <c r="A75" s="36"/>
      <c r="B75" s="5" t="s">
        <v>93</v>
      </c>
      <c r="C75" s="4" t="s">
        <v>200</v>
      </c>
      <c r="D75" s="21" t="str">
        <f>IF(DATA!$D$18,CONCATENATE(DATA!$C$18,RIGHT(C75,2)),"MISSING ID")</f>
        <v>154</v>
      </c>
      <c r="E75" s="69" t="str">
        <f>IF(DATA!$D$18,'Sample information'!M$8,"MISSING ID")</f>
        <v>P1252P1</v>
      </c>
      <c r="F75" s="46" t="str">
        <f t="shared" si="8"/>
        <v/>
      </c>
      <c r="G75" s="43" t="str">
        <f t="shared" si="9"/>
        <v/>
      </c>
      <c r="H75" s="5" t="str">
        <f t="shared" si="10"/>
        <v>Genomic DNA</v>
      </c>
      <c r="I75" s="21" t="str">
        <f t="shared" si="11"/>
        <v>Qubit</v>
      </c>
      <c r="J75" s="21" t="str">
        <f t="shared" si="12"/>
        <v>Plant Kit Macherey-Nagel</v>
      </c>
      <c r="K75" s="55">
        <f t="shared" si="13"/>
        <v>0</v>
      </c>
      <c r="L75" s="55">
        <f t="shared" si="14"/>
        <v>0</v>
      </c>
      <c r="M75" s="3" t="str">
        <f>IF(DATA!$D$18,IF((COUNTA(O75)&gt;0),CONCATENATE("P",DATA!$B$18,"_",D75),""),"MISSING ID")</f>
        <v/>
      </c>
      <c r="N75" s="5" t="s">
        <v>201</v>
      </c>
      <c r="O75" s="79"/>
      <c r="P75" s="79"/>
      <c r="Q75" s="80"/>
      <c r="R75" s="81"/>
      <c r="S75" s="81"/>
      <c r="T75" s="81"/>
      <c r="U75" s="15">
        <f t="shared" si="15"/>
        <v>0</v>
      </c>
      <c r="V75" s="88"/>
      <c r="W75" s="85"/>
      <c r="X75" s="86"/>
      <c r="Y75" s="87"/>
    </row>
    <row r="76" spans="1:25" s="20" customFormat="1" ht="15.75" customHeight="1">
      <c r="A76" s="36"/>
      <c r="B76" s="5" t="s">
        <v>93</v>
      </c>
      <c r="C76" s="4" t="s">
        <v>202</v>
      </c>
      <c r="D76" s="21" t="str">
        <f>IF(DATA!$D$18,CONCATENATE(DATA!$C$18,RIGHT(C76,2)),"MISSING ID")</f>
        <v>155</v>
      </c>
      <c r="E76" s="69" t="str">
        <f>IF(DATA!$D$18,'Sample information'!M$8,"MISSING ID")</f>
        <v>P1252P1</v>
      </c>
      <c r="F76" s="46" t="str">
        <f t="shared" si="8"/>
        <v/>
      </c>
      <c r="G76" s="43" t="str">
        <f t="shared" si="9"/>
        <v/>
      </c>
      <c r="H76" s="5" t="str">
        <f t="shared" si="10"/>
        <v>Genomic DNA</v>
      </c>
      <c r="I76" s="21" t="str">
        <f t="shared" si="11"/>
        <v>Qubit</v>
      </c>
      <c r="J76" s="21" t="str">
        <f t="shared" si="12"/>
        <v>Plant Kit Macherey-Nagel</v>
      </c>
      <c r="K76" s="55">
        <f t="shared" si="13"/>
        <v>0</v>
      </c>
      <c r="L76" s="55">
        <f t="shared" si="14"/>
        <v>0</v>
      </c>
      <c r="M76" s="3" t="str">
        <f>IF(DATA!$D$18,IF((COUNTA(O76)&gt;0),CONCATENATE("P",DATA!$B$18,"_",D76),""),"MISSING ID")</f>
        <v/>
      </c>
      <c r="N76" s="62" t="s">
        <v>203</v>
      </c>
      <c r="O76" s="79"/>
      <c r="P76" s="79"/>
      <c r="Q76" s="80"/>
      <c r="R76" s="81"/>
      <c r="S76" s="81"/>
      <c r="T76" s="81"/>
      <c r="U76" s="15">
        <f t="shared" si="15"/>
        <v>0</v>
      </c>
      <c r="V76" s="88"/>
      <c r="W76" s="85"/>
      <c r="X76" s="86"/>
      <c r="Y76" s="87"/>
    </row>
    <row r="77" spans="1:25" s="20" customFormat="1" ht="15.75" customHeight="1">
      <c r="A77" s="36"/>
      <c r="B77" s="5" t="s">
        <v>93</v>
      </c>
      <c r="C77" s="4" t="s">
        <v>204</v>
      </c>
      <c r="D77" s="21" t="str">
        <f>IF(DATA!$D$18,CONCATENATE(DATA!$C$18,RIGHT(C77,2)),"MISSING ID")</f>
        <v>156</v>
      </c>
      <c r="E77" s="69" t="str">
        <f>IF(DATA!$D$18,'Sample information'!M$8,"MISSING ID")</f>
        <v>P1252P1</v>
      </c>
      <c r="F77" s="46" t="str">
        <f t="shared" si="8"/>
        <v/>
      </c>
      <c r="G77" s="43" t="str">
        <f t="shared" si="9"/>
        <v/>
      </c>
      <c r="H77" s="5" t="str">
        <f t="shared" si="10"/>
        <v>Genomic DNA</v>
      </c>
      <c r="I77" s="21" t="str">
        <f t="shared" si="11"/>
        <v>Qubit</v>
      </c>
      <c r="J77" s="21" t="str">
        <f t="shared" si="12"/>
        <v>Plant Kit Macherey-Nagel</v>
      </c>
      <c r="K77" s="55">
        <f t="shared" si="13"/>
        <v>0</v>
      </c>
      <c r="L77" s="55">
        <f t="shared" si="14"/>
        <v>0</v>
      </c>
      <c r="M77" s="3" t="str">
        <f>IF(DATA!$D$18,IF((COUNTA(O77)&gt;0),CONCATENATE("P",DATA!$B$18,"_",D77),""),"MISSING ID")</f>
        <v/>
      </c>
      <c r="N77" s="5" t="s">
        <v>205</v>
      </c>
      <c r="O77" s="79"/>
      <c r="P77" s="79"/>
      <c r="Q77" s="80"/>
      <c r="R77" s="81"/>
      <c r="S77" s="81"/>
      <c r="T77" s="81"/>
      <c r="U77" s="15">
        <f t="shared" si="15"/>
        <v>0</v>
      </c>
      <c r="V77" s="88"/>
      <c r="W77" s="85"/>
      <c r="X77" s="86"/>
      <c r="Y77" s="87"/>
    </row>
    <row r="78" spans="1:25" s="20" customFormat="1" ht="15.75" customHeight="1">
      <c r="A78" s="36"/>
      <c r="B78" s="5" t="s">
        <v>93</v>
      </c>
      <c r="C78" s="4" t="s">
        <v>206</v>
      </c>
      <c r="D78" s="21" t="str">
        <f>IF(DATA!$D$18,CONCATENATE(DATA!$C$18,RIGHT(C78,2)),"MISSING ID")</f>
        <v>157</v>
      </c>
      <c r="E78" s="69" t="str">
        <f>IF(DATA!$D$18,'Sample information'!M$8,"MISSING ID")</f>
        <v>P1252P1</v>
      </c>
      <c r="F78" s="46" t="str">
        <f t="shared" si="8"/>
        <v/>
      </c>
      <c r="G78" s="43" t="str">
        <f t="shared" si="9"/>
        <v/>
      </c>
      <c r="H78" s="5" t="str">
        <f t="shared" si="10"/>
        <v>Genomic DNA</v>
      </c>
      <c r="I78" s="21" t="str">
        <f t="shared" si="11"/>
        <v>Qubit</v>
      </c>
      <c r="J78" s="21" t="str">
        <f t="shared" si="12"/>
        <v>Plant Kit Macherey-Nagel</v>
      </c>
      <c r="K78" s="55">
        <f t="shared" si="13"/>
        <v>0</v>
      </c>
      <c r="L78" s="55">
        <f t="shared" si="14"/>
        <v>0</v>
      </c>
      <c r="M78" s="3" t="str">
        <f>IF(DATA!$D$18,IF((COUNTA(O78)&gt;0),CONCATENATE("P",DATA!$B$18,"_",D78),""),"MISSING ID")</f>
        <v/>
      </c>
      <c r="N78" s="62" t="s">
        <v>207</v>
      </c>
      <c r="O78" s="79"/>
      <c r="P78" s="79"/>
      <c r="Q78" s="80"/>
      <c r="R78" s="81"/>
      <c r="S78" s="81"/>
      <c r="T78" s="81"/>
      <c r="U78" s="15">
        <f t="shared" si="15"/>
        <v>0</v>
      </c>
      <c r="V78" s="88"/>
      <c r="W78" s="85"/>
      <c r="X78" s="86"/>
      <c r="Y78" s="87"/>
    </row>
    <row r="79" spans="1:25" s="20" customFormat="1" ht="15.75" customHeight="1">
      <c r="A79" s="36"/>
      <c r="B79" s="5" t="s">
        <v>93</v>
      </c>
      <c r="C79" s="4" t="s">
        <v>208</v>
      </c>
      <c r="D79" s="21" t="str">
        <f>IF(DATA!$D$18,CONCATENATE(DATA!$C$18,RIGHT(C79,2)),"MISSING ID")</f>
        <v>158</v>
      </c>
      <c r="E79" s="69" t="str">
        <f>IF(DATA!$D$18,'Sample information'!M$8,"MISSING ID")</f>
        <v>P1252P1</v>
      </c>
      <c r="F79" s="46" t="str">
        <f t="shared" si="8"/>
        <v/>
      </c>
      <c r="G79" s="43" t="str">
        <f t="shared" si="9"/>
        <v/>
      </c>
      <c r="H79" s="5" t="str">
        <f t="shared" si="10"/>
        <v>Genomic DNA</v>
      </c>
      <c r="I79" s="21" t="str">
        <f t="shared" si="11"/>
        <v>Qubit</v>
      </c>
      <c r="J79" s="21" t="str">
        <f t="shared" si="12"/>
        <v>Plant Kit Macherey-Nagel</v>
      </c>
      <c r="K79" s="55">
        <f t="shared" si="13"/>
        <v>0</v>
      </c>
      <c r="L79" s="55">
        <f t="shared" si="14"/>
        <v>0</v>
      </c>
      <c r="M79" s="3" t="str">
        <f>IF(DATA!$D$18,IF((COUNTA(O79)&gt;0),CONCATENATE("P",DATA!$B$18,"_",D79),""),"MISSING ID")</f>
        <v/>
      </c>
      <c r="N79" s="5" t="s">
        <v>209</v>
      </c>
      <c r="O79" s="79"/>
      <c r="P79" s="79"/>
      <c r="Q79" s="80"/>
      <c r="R79" s="81"/>
      <c r="S79" s="81"/>
      <c r="T79" s="81"/>
      <c r="U79" s="15">
        <f t="shared" si="15"/>
        <v>0</v>
      </c>
      <c r="V79" s="88"/>
      <c r="W79" s="85"/>
      <c r="X79" s="86"/>
      <c r="Y79" s="87"/>
    </row>
    <row r="80" spans="1:25" s="20" customFormat="1" ht="15.75" customHeight="1">
      <c r="A80" s="36"/>
      <c r="B80" s="5" t="s">
        <v>93</v>
      </c>
      <c r="C80" s="4" t="s">
        <v>210</v>
      </c>
      <c r="D80" s="21" t="str">
        <f>IF(DATA!$D$18,CONCATENATE(DATA!$C$18,RIGHT(C80,2)),"MISSING ID")</f>
        <v>159</v>
      </c>
      <c r="E80" s="69" t="str">
        <f>IF(DATA!$D$18,'Sample information'!M$8,"MISSING ID")</f>
        <v>P1252P1</v>
      </c>
      <c r="F80" s="46" t="str">
        <f t="shared" si="8"/>
        <v/>
      </c>
      <c r="G80" s="43" t="str">
        <f t="shared" si="9"/>
        <v/>
      </c>
      <c r="H80" s="5" t="str">
        <f t="shared" si="10"/>
        <v>Genomic DNA</v>
      </c>
      <c r="I80" s="21" t="str">
        <f t="shared" si="11"/>
        <v>Qubit</v>
      </c>
      <c r="J80" s="21" t="str">
        <f t="shared" si="12"/>
        <v>Plant Kit Macherey-Nagel</v>
      </c>
      <c r="K80" s="55">
        <f t="shared" si="13"/>
        <v>0</v>
      </c>
      <c r="L80" s="55">
        <f t="shared" si="14"/>
        <v>0</v>
      </c>
      <c r="M80" s="3" t="str">
        <f>IF(DATA!$D$18,IF((COUNTA(O80)&gt;0),CONCATENATE("P",DATA!$B$18,"_",D80),""),"MISSING ID")</f>
        <v/>
      </c>
      <c r="N80" s="5" t="s">
        <v>211</v>
      </c>
      <c r="O80" s="79"/>
      <c r="P80" s="79"/>
      <c r="Q80" s="80"/>
      <c r="R80" s="81"/>
      <c r="S80" s="81"/>
      <c r="T80" s="81"/>
      <c r="U80" s="15">
        <f t="shared" si="15"/>
        <v>0</v>
      </c>
      <c r="V80" s="88"/>
      <c r="W80" s="85"/>
      <c r="X80" s="86"/>
      <c r="Y80" s="87"/>
    </row>
    <row r="81" spans="1:25" s="20" customFormat="1" ht="15.75" customHeight="1">
      <c r="A81" s="36"/>
      <c r="B81" s="5" t="s">
        <v>93</v>
      </c>
      <c r="C81" s="4" t="s">
        <v>212</v>
      </c>
      <c r="D81" s="21" t="str">
        <f>IF(DATA!$D$18,CONCATENATE(DATA!$C$18,RIGHT(C81,2)),"MISSING ID")</f>
        <v>160</v>
      </c>
      <c r="E81" s="69" t="str">
        <f>IF(DATA!$D$18,'Sample information'!M$8,"MISSING ID")</f>
        <v>P1252P1</v>
      </c>
      <c r="F81" s="46" t="str">
        <f t="shared" si="8"/>
        <v/>
      </c>
      <c r="G81" s="43" t="str">
        <f t="shared" si="9"/>
        <v/>
      </c>
      <c r="H81" s="5" t="str">
        <f t="shared" si="10"/>
        <v>Genomic DNA</v>
      </c>
      <c r="I81" s="21" t="str">
        <f t="shared" si="11"/>
        <v>Qubit</v>
      </c>
      <c r="J81" s="21" t="str">
        <f t="shared" si="12"/>
        <v>Plant Kit Macherey-Nagel</v>
      </c>
      <c r="K81" s="55">
        <f t="shared" si="13"/>
        <v>0</v>
      </c>
      <c r="L81" s="55">
        <f t="shared" si="14"/>
        <v>0</v>
      </c>
      <c r="M81" s="3" t="str">
        <f>IF(DATA!$D$18,IF((COUNTA(O81)&gt;0),CONCATENATE("P",DATA!$B$18,"_",D81),""),"MISSING ID")</f>
        <v/>
      </c>
      <c r="N81" s="62" t="s">
        <v>213</v>
      </c>
      <c r="O81" s="79"/>
      <c r="P81" s="79"/>
      <c r="Q81" s="80"/>
      <c r="R81" s="81"/>
      <c r="S81" s="81"/>
      <c r="T81" s="81"/>
      <c r="U81" s="15">
        <f t="shared" si="15"/>
        <v>0</v>
      </c>
      <c r="V81" s="88"/>
      <c r="W81" s="85"/>
      <c r="X81" s="86"/>
      <c r="Y81" s="87"/>
    </row>
    <row r="82" spans="1:25" s="20" customFormat="1" ht="15.75" customHeight="1">
      <c r="A82" s="36"/>
      <c r="B82" s="5" t="s">
        <v>93</v>
      </c>
      <c r="C82" s="4" t="s">
        <v>214</v>
      </c>
      <c r="D82" s="21" t="str">
        <f>IF(DATA!$D$18,CONCATENATE(DATA!$C$18,RIGHT(C82,2)),"MISSING ID")</f>
        <v>161</v>
      </c>
      <c r="E82" s="69" t="str">
        <f>IF(DATA!$D$18,'Sample information'!M$8,"MISSING ID")</f>
        <v>P1252P1</v>
      </c>
      <c r="F82" s="46" t="str">
        <f t="shared" si="8"/>
        <v/>
      </c>
      <c r="G82" s="43" t="str">
        <f t="shared" si="9"/>
        <v/>
      </c>
      <c r="H82" s="5" t="str">
        <f t="shared" si="10"/>
        <v>Genomic DNA</v>
      </c>
      <c r="I82" s="21" t="str">
        <f t="shared" si="11"/>
        <v>Qubit</v>
      </c>
      <c r="J82" s="21" t="str">
        <f t="shared" si="12"/>
        <v>Plant Kit Macherey-Nagel</v>
      </c>
      <c r="K82" s="55">
        <f t="shared" si="13"/>
        <v>0</v>
      </c>
      <c r="L82" s="55">
        <f t="shared" si="14"/>
        <v>0</v>
      </c>
      <c r="M82" s="3" t="str">
        <f>IF(DATA!$D$18,IF((COUNTA(O82)&gt;0),CONCATENATE("P",DATA!$B$18,"_",D82),""),"MISSING ID")</f>
        <v/>
      </c>
      <c r="N82" s="5" t="s">
        <v>215</v>
      </c>
      <c r="O82" s="79"/>
      <c r="P82" s="79"/>
      <c r="Q82" s="80"/>
      <c r="R82" s="81"/>
      <c r="S82" s="81"/>
      <c r="T82" s="81"/>
      <c r="U82" s="15">
        <f t="shared" si="15"/>
        <v>0</v>
      </c>
      <c r="V82" s="88"/>
      <c r="W82" s="85"/>
      <c r="X82" s="86"/>
      <c r="Y82" s="87"/>
    </row>
    <row r="83" spans="1:25" s="20" customFormat="1" ht="15.75" customHeight="1">
      <c r="A83" s="36"/>
      <c r="B83" s="5" t="s">
        <v>93</v>
      </c>
      <c r="C83" s="4" t="s">
        <v>216</v>
      </c>
      <c r="D83" s="21" t="str">
        <f>IF(DATA!$D$18,CONCATENATE(DATA!$C$18,RIGHT(C83,2)),"MISSING ID")</f>
        <v>162</v>
      </c>
      <c r="E83" s="69" t="str">
        <f>IF(DATA!$D$18,'Sample information'!M$8,"MISSING ID")</f>
        <v>P1252P1</v>
      </c>
      <c r="F83" s="46" t="str">
        <f t="shared" si="8"/>
        <v/>
      </c>
      <c r="G83" s="43" t="str">
        <f t="shared" si="9"/>
        <v/>
      </c>
      <c r="H83" s="5" t="str">
        <f t="shared" si="10"/>
        <v>Genomic DNA</v>
      </c>
      <c r="I83" s="21" t="str">
        <f t="shared" si="11"/>
        <v>Qubit</v>
      </c>
      <c r="J83" s="21" t="str">
        <f t="shared" si="12"/>
        <v>Plant Kit Macherey-Nagel</v>
      </c>
      <c r="K83" s="55">
        <f t="shared" si="13"/>
        <v>0</v>
      </c>
      <c r="L83" s="55">
        <f t="shared" si="14"/>
        <v>0</v>
      </c>
      <c r="M83" s="3" t="str">
        <f>IF(DATA!$D$18,IF((COUNTA(O83)&gt;0),CONCATENATE("P",DATA!$B$18,"_",D83),""),"MISSING ID")</f>
        <v/>
      </c>
      <c r="N83" s="5" t="s">
        <v>217</v>
      </c>
      <c r="O83" s="79"/>
      <c r="P83" s="79"/>
      <c r="Q83" s="80"/>
      <c r="R83" s="81"/>
      <c r="S83" s="81"/>
      <c r="T83" s="81"/>
      <c r="U83" s="15">
        <f t="shared" si="15"/>
        <v>0</v>
      </c>
      <c r="V83" s="88"/>
      <c r="W83" s="85"/>
      <c r="X83" s="86"/>
      <c r="Y83" s="87"/>
    </row>
    <row r="84" spans="1:25" s="20" customFormat="1" ht="15.75" customHeight="1">
      <c r="A84" s="36"/>
      <c r="B84" s="5" t="s">
        <v>93</v>
      </c>
      <c r="C84" s="4" t="s">
        <v>218</v>
      </c>
      <c r="D84" s="21" t="str">
        <f>IF(DATA!$D$18,CONCATENATE(DATA!$C$18,RIGHT(C84,2)),"MISSING ID")</f>
        <v>163</v>
      </c>
      <c r="E84" s="69" t="str">
        <f>IF(DATA!$D$18,'Sample information'!M$8,"MISSING ID")</f>
        <v>P1252P1</v>
      </c>
      <c r="F84" s="46" t="str">
        <f t="shared" si="8"/>
        <v/>
      </c>
      <c r="G84" s="43" t="str">
        <f t="shared" si="9"/>
        <v/>
      </c>
      <c r="H84" s="5" t="str">
        <f t="shared" si="10"/>
        <v>Genomic DNA</v>
      </c>
      <c r="I84" s="21" t="str">
        <f t="shared" si="11"/>
        <v>Qubit</v>
      </c>
      <c r="J84" s="21" t="str">
        <f t="shared" si="12"/>
        <v>Plant Kit Macherey-Nagel</v>
      </c>
      <c r="K84" s="55">
        <f t="shared" si="13"/>
        <v>0</v>
      </c>
      <c r="L84" s="55">
        <f t="shared" si="14"/>
        <v>0</v>
      </c>
      <c r="M84" s="3" t="str">
        <f>IF(DATA!$D$18,IF((COUNTA(O84)&gt;0),CONCATENATE("P",DATA!$B$18,"_",D84),""),"MISSING ID")</f>
        <v/>
      </c>
      <c r="N84" s="62" t="s">
        <v>219</v>
      </c>
      <c r="O84" s="79"/>
      <c r="P84" s="79"/>
      <c r="Q84" s="80"/>
      <c r="R84" s="81"/>
      <c r="S84" s="81"/>
      <c r="T84" s="81"/>
      <c r="U84" s="15">
        <f t="shared" si="15"/>
        <v>0</v>
      </c>
      <c r="V84" s="88"/>
      <c r="W84" s="85"/>
      <c r="X84" s="86"/>
      <c r="Y84" s="87"/>
    </row>
    <row r="85" spans="1:25" s="20" customFormat="1" ht="15.75" customHeight="1">
      <c r="A85" s="36"/>
      <c r="B85" s="5" t="s">
        <v>93</v>
      </c>
      <c r="C85" s="4" t="s">
        <v>220</v>
      </c>
      <c r="D85" s="21" t="str">
        <f>IF(DATA!$D$18,CONCATENATE(DATA!$C$18,RIGHT(C85,2)),"MISSING ID")</f>
        <v>164</v>
      </c>
      <c r="E85" s="69" t="str">
        <f>IF(DATA!$D$18,'Sample information'!M$8,"MISSING ID")</f>
        <v>P1252P1</v>
      </c>
      <c r="F85" s="46" t="str">
        <f t="shared" si="8"/>
        <v/>
      </c>
      <c r="G85" s="43" t="str">
        <f t="shared" si="9"/>
        <v/>
      </c>
      <c r="H85" s="5" t="str">
        <f t="shared" si="10"/>
        <v>Genomic DNA</v>
      </c>
      <c r="I85" s="21" t="str">
        <f t="shared" si="11"/>
        <v>Qubit</v>
      </c>
      <c r="J85" s="21" t="str">
        <f t="shared" si="12"/>
        <v>Plant Kit Macherey-Nagel</v>
      </c>
      <c r="K85" s="55">
        <f t="shared" si="13"/>
        <v>0</v>
      </c>
      <c r="L85" s="55">
        <f t="shared" si="14"/>
        <v>0</v>
      </c>
      <c r="M85" s="3" t="str">
        <f>IF(DATA!$D$18,IF((COUNTA(O85)&gt;0),CONCATENATE("P",DATA!$B$18,"_",D85),""),"MISSING ID")</f>
        <v/>
      </c>
      <c r="N85" s="5" t="s">
        <v>221</v>
      </c>
      <c r="O85" s="79"/>
      <c r="P85" s="79"/>
      <c r="Q85" s="80"/>
      <c r="R85" s="81"/>
      <c r="S85" s="81"/>
      <c r="T85" s="81"/>
      <c r="U85" s="15">
        <f t="shared" si="15"/>
        <v>0</v>
      </c>
      <c r="V85" s="88"/>
      <c r="W85" s="85"/>
      <c r="X85" s="86"/>
      <c r="Y85" s="87"/>
    </row>
    <row r="86" spans="1:25" s="20" customFormat="1" ht="15.75" customHeight="1">
      <c r="A86" s="36"/>
      <c r="B86" s="5" t="s">
        <v>93</v>
      </c>
      <c r="C86" s="4" t="s">
        <v>222</v>
      </c>
      <c r="D86" s="21" t="str">
        <f>IF(DATA!$D$18,CONCATENATE(DATA!$C$18,RIGHT(C86,2)),"MISSING ID")</f>
        <v>165</v>
      </c>
      <c r="E86" s="69" t="str">
        <f>IF(DATA!$D$18,'Sample information'!M$8,"MISSING ID")</f>
        <v>P1252P1</v>
      </c>
      <c r="F86" s="46" t="str">
        <f t="shared" ref="F86:F117" si="16">IF((COUNTA(O86)&gt;0),ROUND((($B$8*$B$11)/($B$9+$B$10)),2),"")</f>
        <v/>
      </c>
      <c r="G86" s="43" t="str">
        <f t="shared" ref="G86:G117" si="17">IF((COUNTA(O86)&gt;0),IF((($B$9+$B$10)&gt;1),ROUND((0.75*F86),2),F86),"")</f>
        <v/>
      </c>
      <c r="H86" s="5" t="str">
        <f t="shared" ref="H86:H117" si="18">$O$10</f>
        <v>Genomic DNA</v>
      </c>
      <c r="I86" s="21" t="str">
        <f t="shared" ref="I86:I117" si="19">$O$11</f>
        <v>Qubit</v>
      </c>
      <c r="J86" s="21" t="str">
        <f t="shared" ref="J86:J117" si="20">$O$12</f>
        <v>Plant Kit Macherey-Nagel</v>
      </c>
      <c r="K86" s="55">
        <f t="shared" ref="K86:K117" si="21">ROUND(S86,2)</f>
        <v>0</v>
      </c>
      <c r="L86" s="55">
        <f t="shared" ref="L86:L117" si="22">ROUND(T86,2)</f>
        <v>0</v>
      </c>
      <c r="M86" s="3" t="str">
        <f>IF(DATA!$D$18,IF((COUNTA(O86)&gt;0),CONCATENATE("P",DATA!$B$18,"_",D86),""),"MISSING ID")</f>
        <v/>
      </c>
      <c r="N86" s="62" t="s">
        <v>223</v>
      </c>
      <c r="O86" s="79"/>
      <c r="P86" s="79"/>
      <c r="Q86" s="80"/>
      <c r="R86" s="81"/>
      <c r="S86" s="81"/>
      <c r="T86" s="81"/>
      <c r="U86" s="15">
        <f t="shared" ref="U86:U117" si="23">ROUND(((K86*L86)/1000),3)</f>
        <v>0</v>
      </c>
      <c r="V86" s="88"/>
      <c r="W86" s="85"/>
      <c r="X86" s="86"/>
      <c r="Y86" s="87"/>
    </row>
    <row r="87" spans="1:25" s="20" customFormat="1" ht="15.75" customHeight="1">
      <c r="A87" s="36"/>
      <c r="B87" s="5" t="s">
        <v>93</v>
      </c>
      <c r="C87" s="4" t="s">
        <v>224</v>
      </c>
      <c r="D87" s="21" t="str">
        <f>IF(DATA!$D$18,CONCATENATE(DATA!$C$18,RIGHT(C87,2)),"MISSING ID")</f>
        <v>166</v>
      </c>
      <c r="E87" s="69" t="str">
        <f>IF(DATA!$D$18,'Sample information'!M$8,"MISSING ID")</f>
        <v>P1252P1</v>
      </c>
      <c r="F87" s="46" t="str">
        <f t="shared" si="16"/>
        <v/>
      </c>
      <c r="G87" s="43" t="str">
        <f t="shared" si="17"/>
        <v/>
      </c>
      <c r="H87" s="5" t="str">
        <f t="shared" si="18"/>
        <v>Genomic DNA</v>
      </c>
      <c r="I87" s="21" t="str">
        <f t="shared" si="19"/>
        <v>Qubit</v>
      </c>
      <c r="J87" s="21" t="str">
        <f t="shared" si="20"/>
        <v>Plant Kit Macherey-Nagel</v>
      </c>
      <c r="K87" s="55">
        <f t="shared" si="21"/>
        <v>0</v>
      </c>
      <c r="L87" s="55">
        <f t="shared" si="22"/>
        <v>0</v>
      </c>
      <c r="M87" s="3" t="str">
        <f>IF(DATA!$D$18,IF((COUNTA(O87)&gt;0),CONCATENATE("P",DATA!$B$18,"_",D87),""),"MISSING ID")</f>
        <v/>
      </c>
      <c r="N87" s="5" t="s">
        <v>225</v>
      </c>
      <c r="O87" s="79"/>
      <c r="P87" s="79"/>
      <c r="Q87" s="80"/>
      <c r="R87" s="81"/>
      <c r="S87" s="81"/>
      <c r="T87" s="81"/>
      <c r="U87" s="15">
        <f t="shared" si="23"/>
        <v>0</v>
      </c>
      <c r="V87" s="88"/>
      <c r="W87" s="85"/>
      <c r="X87" s="86"/>
      <c r="Y87" s="87"/>
    </row>
    <row r="88" spans="1:25" s="20" customFormat="1" ht="15.75" customHeight="1">
      <c r="A88" s="36"/>
      <c r="B88" s="5" t="s">
        <v>93</v>
      </c>
      <c r="C88" s="4" t="s">
        <v>226</v>
      </c>
      <c r="D88" s="21" t="str">
        <f>IF(DATA!$D$18,CONCATENATE(DATA!$C$18,RIGHT(C88,2)),"MISSING ID")</f>
        <v>167</v>
      </c>
      <c r="E88" s="69" t="str">
        <f>IF(DATA!$D$18,'Sample information'!M$8,"MISSING ID")</f>
        <v>P1252P1</v>
      </c>
      <c r="F88" s="46" t="str">
        <f t="shared" si="16"/>
        <v/>
      </c>
      <c r="G88" s="43" t="str">
        <f t="shared" si="17"/>
        <v/>
      </c>
      <c r="H88" s="5" t="str">
        <f t="shared" si="18"/>
        <v>Genomic DNA</v>
      </c>
      <c r="I88" s="21" t="str">
        <f t="shared" si="19"/>
        <v>Qubit</v>
      </c>
      <c r="J88" s="21" t="str">
        <f t="shared" si="20"/>
        <v>Plant Kit Macherey-Nagel</v>
      </c>
      <c r="K88" s="55">
        <f t="shared" si="21"/>
        <v>0</v>
      </c>
      <c r="L88" s="55">
        <f t="shared" si="22"/>
        <v>0</v>
      </c>
      <c r="M88" s="3" t="str">
        <f>IF(DATA!$D$18,IF((COUNTA(O88)&gt;0),CONCATENATE("P",DATA!$B$18,"_",D88),""),"MISSING ID")</f>
        <v/>
      </c>
      <c r="N88" s="5" t="s">
        <v>227</v>
      </c>
      <c r="O88" s="79"/>
      <c r="P88" s="79"/>
      <c r="Q88" s="80"/>
      <c r="R88" s="81"/>
      <c r="S88" s="81"/>
      <c r="T88" s="81"/>
      <c r="U88" s="15">
        <f t="shared" si="23"/>
        <v>0</v>
      </c>
      <c r="V88" s="88"/>
      <c r="W88" s="85"/>
      <c r="X88" s="86"/>
      <c r="Y88" s="87"/>
    </row>
    <row r="89" spans="1:25" s="20" customFormat="1" ht="15.75" customHeight="1">
      <c r="A89" s="36"/>
      <c r="B89" s="5" t="s">
        <v>93</v>
      </c>
      <c r="C89" s="4" t="s">
        <v>228</v>
      </c>
      <c r="D89" s="21" t="str">
        <f>IF(DATA!$D$18,CONCATENATE(DATA!$C$18,RIGHT(C89,2)),"MISSING ID")</f>
        <v>168</v>
      </c>
      <c r="E89" s="69" t="str">
        <f>IF(DATA!$D$18,'Sample information'!M$8,"MISSING ID")</f>
        <v>P1252P1</v>
      </c>
      <c r="F89" s="46" t="str">
        <f t="shared" si="16"/>
        <v/>
      </c>
      <c r="G89" s="43" t="str">
        <f t="shared" si="17"/>
        <v/>
      </c>
      <c r="H89" s="5" t="str">
        <f t="shared" si="18"/>
        <v>Genomic DNA</v>
      </c>
      <c r="I89" s="21" t="str">
        <f t="shared" si="19"/>
        <v>Qubit</v>
      </c>
      <c r="J89" s="21" t="str">
        <f t="shared" si="20"/>
        <v>Plant Kit Macherey-Nagel</v>
      </c>
      <c r="K89" s="55">
        <f t="shared" si="21"/>
        <v>0</v>
      </c>
      <c r="L89" s="55">
        <f t="shared" si="22"/>
        <v>0</v>
      </c>
      <c r="M89" s="3" t="str">
        <f>IF(DATA!$D$18,IF((COUNTA(O89)&gt;0),CONCATENATE("P",DATA!$B$18,"_",D89),""),"MISSING ID")</f>
        <v/>
      </c>
      <c r="N89" s="62" t="s">
        <v>229</v>
      </c>
      <c r="O89" s="79"/>
      <c r="P89" s="79"/>
      <c r="Q89" s="80"/>
      <c r="R89" s="81"/>
      <c r="S89" s="81"/>
      <c r="T89" s="81"/>
      <c r="U89" s="15">
        <f t="shared" si="23"/>
        <v>0</v>
      </c>
      <c r="V89" s="88"/>
      <c r="W89" s="85"/>
      <c r="X89" s="86"/>
      <c r="Y89" s="87"/>
    </row>
    <row r="90" spans="1:25" s="20" customFormat="1" ht="15.75" customHeight="1">
      <c r="A90" s="36"/>
      <c r="B90" s="5" t="s">
        <v>93</v>
      </c>
      <c r="C90" s="4" t="s">
        <v>230</v>
      </c>
      <c r="D90" s="21" t="str">
        <f>IF(DATA!$D$18,CONCATENATE(DATA!$C$18,RIGHT(C90,2)),"MISSING ID")</f>
        <v>169</v>
      </c>
      <c r="E90" s="69" t="str">
        <f>IF(DATA!$D$18,'Sample information'!M$8,"MISSING ID")</f>
        <v>P1252P1</v>
      </c>
      <c r="F90" s="46" t="str">
        <f t="shared" si="16"/>
        <v/>
      </c>
      <c r="G90" s="43" t="str">
        <f t="shared" si="17"/>
        <v/>
      </c>
      <c r="H90" s="5" t="str">
        <f t="shared" si="18"/>
        <v>Genomic DNA</v>
      </c>
      <c r="I90" s="21" t="str">
        <f t="shared" si="19"/>
        <v>Qubit</v>
      </c>
      <c r="J90" s="21" t="str">
        <f t="shared" si="20"/>
        <v>Plant Kit Macherey-Nagel</v>
      </c>
      <c r="K90" s="55">
        <f t="shared" si="21"/>
        <v>0</v>
      </c>
      <c r="L90" s="55">
        <f t="shared" si="22"/>
        <v>0</v>
      </c>
      <c r="M90" s="3" t="str">
        <f>IF(DATA!$D$18,IF((COUNTA(O90)&gt;0),CONCATENATE("P",DATA!$B$18,"_",D90),""),"MISSING ID")</f>
        <v/>
      </c>
      <c r="N90" s="5" t="s">
        <v>231</v>
      </c>
      <c r="O90" s="79"/>
      <c r="P90" s="79"/>
      <c r="Q90" s="80"/>
      <c r="R90" s="81"/>
      <c r="S90" s="81"/>
      <c r="T90" s="81"/>
      <c r="U90" s="15">
        <f t="shared" si="23"/>
        <v>0</v>
      </c>
      <c r="V90" s="88"/>
      <c r="W90" s="85"/>
      <c r="X90" s="86"/>
      <c r="Y90" s="87"/>
    </row>
    <row r="91" spans="1:25" s="20" customFormat="1" ht="15.75" customHeight="1">
      <c r="A91" s="36"/>
      <c r="B91" s="5" t="s">
        <v>93</v>
      </c>
      <c r="C91" s="4" t="s">
        <v>232</v>
      </c>
      <c r="D91" s="21" t="str">
        <f>IF(DATA!$D$18,CONCATENATE(DATA!$C$18,RIGHT(C91,2)),"MISSING ID")</f>
        <v>170</v>
      </c>
      <c r="E91" s="69" t="str">
        <f>IF(DATA!$D$18,'Sample information'!M$8,"MISSING ID")</f>
        <v>P1252P1</v>
      </c>
      <c r="F91" s="46" t="str">
        <f t="shared" si="16"/>
        <v/>
      </c>
      <c r="G91" s="43" t="str">
        <f t="shared" si="17"/>
        <v/>
      </c>
      <c r="H91" s="5" t="str">
        <f t="shared" si="18"/>
        <v>Genomic DNA</v>
      </c>
      <c r="I91" s="21" t="str">
        <f t="shared" si="19"/>
        <v>Qubit</v>
      </c>
      <c r="J91" s="21" t="str">
        <f t="shared" si="20"/>
        <v>Plant Kit Macherey-Nagel</v>
      </c>
      <c r="K91" s="55">
        <f t="shared" si="21"/>
        <v>0</v>
      </c>
      <c r="L91" s="55">
        <f t="shared" si="22"/>
        <v>0</v>
      </c>
      <c r="M91" s="3" t="str">
        <f>IF(DATA!$D$18,IF((COUNTA(O91)&gt;0),CONCATENATE("P",DATA!$B$18,"_",D91),""),"MISSING ID")</f>
        <v/>
      </c>
      <c r="N91" s="5" t="s">
        <v>233</v>
      </c>
      <c r="O91" s="79"/>
      <c r="P91" s="79"/>
      <c r="Q91" s="80"/>
      <c r="R91" s="81"/>
      <c r="S91" s="81"/>
      <c r="T91" s="81"/>
      <c r="U91" s="15">
        <f t="shared" si="23"/>
        <v>0</v>
      </c>
      <c r="V91" s="88"/>
      <c r="W91" s="85"/>
      <c r="X91" s="86"/>
      <c r="Y91" s="87"/>
    </row>
    <row r="92" spans="1:25" s="20" customFormat="1" ht="15.75" customHeight="1">
      <c r="A92" s="36"/>
      <c r="B92" s="5" t="s">
        <v>93</v>
      </c>
      <c r="C92" s="4" t="s">
        <v>234</v>
      </c>
      <c r="D92" s="21" t="str">
        <f>IF(DATA!$D$18,CONCATENATE(DATA!$C$18,RIGHT(C92,2)),"MISSING ID")</f>
        <v>171</v>
      </c>
      <c r="E92" s="69" t="str">
        <f>IF(DATA!$D$18,'Sample information'!M$8,"MISSING ID")</f>
        <v>P1252P1</v>
      </c>
      <c r="F92" s="46" t="str">
        <f t="shared" si="16"/>
        <v/>
      </c>
      <c r="G92" s="43" t="str">
        <f t="shared" si="17"/>
        <v/>
      </c>
      <c r="H92" s="5" t="str">
        <f t="shared" si="18"/>
        <v>Genomic DNA</v>
      </c>
      <c r="I92" s="21" t="str">
        <f t="shared" si="19"/>
        <v>Qubit</v>
      </c>
      <c r="J92" s="21" t="str">
        <f t="shared" si="20"/>
        <v>Plant Kit Macherey-Nagel</v>
      </c>
      <c r="K92" s="55">
        <f t="shared" si="21"/>
        <v>0</v>
      </c>
      <c r="L92" s="55">
        <f t="shared" si="22"/>
        <v>0</v>
      </c>
      <c r="M92" s="3" t="str">
        <f>IF(DATA!$D$18,IF((COUNTA(O92)&gt;0),CONCATENATE("P",DATA!$B$18,"_",D92),""),"MISSING ID")</f>
        <v/>
      </c>
      <c r="N92" s="62" t="s">
        <v>235</v>
      </c>
      <c r="O92" s="79"/>
      <c r="P92" s="79"/>
      <c r="Q92" s="80"/>
      <c r="R92" s="81"/>
      <c r="S92" s="81"/>
      <c r="T92" s="81"/>
      <c r="U92" s="15">
        <f t="shared" si="23"/>
        <v>0</v>
      </c>
      <c r="V92" s="88"/>
      <c r="W92" s="85"/>
      <c r="X92" s="86"/>
      <c r="Y92" s="87"/>
    </row>
    <row r="93" spans="1:25" s="20" customFormat="1" ht="15.75" customHeight="1">
      <c r="A93" s="36"/>
      <c r="B93" s="5" t="s">
        <v>93</v>
      </c>
      <c r="C93" s="4" t="s">
        <v>236</v>
      </c>
      <c r="D93" s="21" t="str">
        <f>IF(DATA!$D$18,CONCATENATE(DATA!$C$18,RIGHT(C93,2)),"MISSING ID")</f>
        <v>172</v>
      </c>
      <c r="E93" s="69" t="str">
        <f>IF(DATA!$D$18,'Sample information'!M$8,"MISSING ID")</f>
        <v>P1252P1</v>
      </c>
      <c r="F93" s="46" t="str">
        <f t="shared" si="16"/>
        <v/>
      </c>
      <c r="G93" s="43" t="str">
        <f t="shared" si="17"/>
        <v/>
      </c>
      <c r="H93" s="5" t="str">
        <f t="shared" si="18"/>
        <v>Genomic DNA</v>
      </c>
      <c r="I93" s="21" t="str">
        <f t="shared" si="19"/>
        <v>Qubit</v>
      </c>
      <c r="J93" s="21" t="str">
        <f t="shared" si="20"/>
        <v>Plant Kit Macherey-Nagel</v>
      </c>
      <c r="K93" s="55">
        <f t="shared" si="21"/>
        <v>0</v>
      </c>
      <c r="L93" s="55">
        <f t="shared" si="22"/>
        <v>0</v>
      </c>
      <c r="M93" s="3" t="str">
        <f>IF(DATA!$D$18,IF((COUNTA(O93)&gt;0),CONCATENATE("P",DATA!$B$18,"_",D93),""),"MISSING ID")</f>
        <v/>
      </c>
      <c r="N93" s="5" t="s">
        <v>237</v>
      </c>
      <c r="O93" s="79"/>
      <c r="P93" s="79"/>
      <c r="Q93" s="80"/>
      <c r="R93" s="81"/>
      <c r="S93" s="81"/>
      <c r="T93" s="81"/>
      <c r="U93" s="15">
        <f t="shared" si="23"/>
        <v>0</v>
      </c>
      <c r="V93" s="88"/>
      <c r="W93" s="85"/>
      <c r="X93" s="86"/>
      <c r="Y93" s="87"/>
    </row>
    <row r="94" spans="1:25" s="20" customFormat="1" ht="15.75" customHeight="1">
      <c r="A94" s="36"/>
      <c r="B94" s="5" t="s">
        <v>93</v>
      </c>
      <c r="C94" s="4" t="s">
        <v>238</v>
      </c>
      <c r="D94" s="21" t="str">
        <f>IF(DATA!$D$18,CONCATENATE(DATA!$C$18,RIGHT(C94,2)),"MISSING ID")</f>
        <v>173</v>
      </c>
      <c r="E94" s="69" t="str">
        <f>IF(DATA!$D$18,'Sample information'!M$8,"MISSING ID")</f>
        <v>P1252P1</v>
      </c>
      <c r="F94" s="46" t="str">
        <f t="shared" si="16"/>
        <v/>
      </c>
      <c r="G94" s="43" t="str">
        <f t="shared" si="17"/>
        <v/>
      </c>
      <c r="H94" s="5" t="str">
        <f t="shared" si="18"/>
        <v>Genomic DNA</v>
      </c>
      <c r="I94" s="21" t="str">
        <f t="shared" si="19"/>
        <v>Qubit</v>
      </c>
      <c r="J94" s="21" t="str">
        <f t="shared" si="20"/>
        <v>Plant Kit Macherey-Nagel</v>
      </c>
      <c r="K94" s="55">
        <f t="shared" si="21"/>
        <v>0</v>
      </c>
      <c r="L94" s="55">
        <f t="shared" si="22"/>
        <v>0</v>
      </c>
      <c r="M94" s="3" t="str">
        <f>IF(DATA!$D$18,IF((COUNTA(O94)&gt;0),CONCATENATE("P",DATA!$B$18,"_",D94),""),"MISSING ID")</f>
        <v/>
      </c>
      <c r="N94" s="62" t="s">
        <v>239</v>
      </c>
      <c r="O94" s="79"/>
      <c r="P94" s="79"/>
      <c r="Q94" s="80"/>
      <c r="R94" s="81"/>
      <c r="S94" s="81"/>
      <c r="T94" s="81"/>
      <c r="U94" s="15">
        <f t="shared" si="23"/>
        <v>0</v>
      </c>
      <c r="V94" s="88"/>
      <c r="W94" s="85"/>
      <c r="X94" s="86"/>
      <c r="Y94" s="87"/>
    </row>
    <row r="95" spans="1:25" s="20" customFormat="1" ht="15.75" customHeight="1">
      <c r="A95" s="36"/>
      <c r="B95" s="5" t="s">
        <v>93</v>
      </c>
      <c r="C95" s="4" t="s">
        <v>240</v>
      </c>
      <c r="D95" s="21" t="str">
        <f>IF(DATA!$D$18,CONCATENATE(DATA!$C$18,RIGHT(C95,2)),"MISSING ID")</f>
        <v>174</v>
      </c>
      <c r="E95" s="69" t="str">
        <f>IF(DATA!$D$18,'Sample information'!M$8,"MISSING ID")</f>
        <v>P1252P1</v>
      </c>
      <c r="F95" s="46" t="str">
        <f t="shared" si="16"/>
        <v/>
      </c>
      <c r="G95" s="43" t="str">
        <f t="shared" si="17"/>
        <v/>
      </c>
      <c r="H95" s="5" t="str">
        <f t="shared" si="18"/>
        <v>Genomic DNA</v>
      </c>
      <c r="I95" s="21" t="str">
        <f t="shared" si="19"/>
        <v>Qubit</v>
      </c>
      <c r="J95" s="21" t="str">
        <f t="shared" si="20"/>
        <v>Plant Kit Macherey-Nagel</v>
      </c>
      <c r="K95" s="55">
        <f t="shared" si="21"/>
        <v>0</v>
      </c>
      <c r="L95" s="55">
        <f t="shared" si="22"/>
        <v>0</v>
      </c>
      <c r="M95" s="3" t="str">
        <f>IF(DATA!$D$18,IF((COUNTA(O95)&gt;0),CONCATENATE("P",DATA!$B$18,"_",D95),""),"MISSING ID")</f>
        <v/>
      </c>
      <c r="N95" s="5" t="s">
        <v>241</v>
      </c>
      <c r="O95" s="79"/>
      <c r="P95" s="79"/>
      <c r="Q95" s="80"/>
      <c r="R95" s="81"/>
      <c r="S95" s="81"/>
      <c r="T95" s="81"/>
      <c r="U95" s="15">
        <f t="shared" si="23"/>
        <v>0</v>
      </c>
      <c r="V95" s="88"/>
      <c r="W95" s="85"/>
      <c r="X95" s="86"/>
      <c r="Y95" s="87"/>
    </row>
    <row r="96" spans="1:25" s="20" customFormat="1" ht="15.75" customHeight="1">
      <c r="A96" s="36"/>
      <c r="B96" s="5" t="s">
        <v>93</v>
      </c>
      <c r="C96" s="4" t="s">
        <v>242</v>
      </c>
      <c r="D96" s="21" t="str">
        <f>IF(DATA!$D$18,CONCATENATE(DATA!$C$18,RIGHT(C96,2)),"MISSING ID")</f>
        <v>175</v>
      </c>
      <c r="E96" s="69" t="str">
        <f>IF(DATA!$D$18,'Sample information'!M$8,"MISSING ID")</f>
        <v>P1252P1</v>
      </c>
      <c r="F96" s="46" t="str">
        <f t="shared" si="16"/>
        <v/>
      </c>
      <c r="G96" s="43" t="str">
        <f t="shared" si="17"/>
        <v/>
      </c>
      <c r="H96" s="5" t="str">
        <f t="shared" si="18"/>
        <v>Genomic DNA</v>
      </c>
      <c r="I96" s="21" t="str">
        <f t="shared" si="19"/>
        <v>Qubit</v>
      </c>
      <c r="J96" s="21" t="str">
        <f t="shared" si="20"/>
        <v>Plant Kit Macherey-Nagel</v>
      </c>
      <c r="K96" s="55">
        <f t="shared" si="21"/>
        <v>0</v>
      </c>
      <c r="L96" s="55">
        <f t="shared" si="22"/>
        <v>0</v>
      </c>
      <c r="M96" s="3" t="str">
        <f>IF(DATA!$D$18,IF((COUNTA(O96)&gt;0),CONCATENATE("P",DATA!$B$18,"_",D96),""),"MISSING ID")</f>
        <v/>
      </c>
      <c r="N96" s="5" t="s">
        <v>243</v>
      </c>
      <c r="O96" s="79"/>
      <c r="P96" s="79"/>
      <c r="Q96" s="80"/>
      <c r="R96" s="81"/>
      <c r="S96" s="81"/>
      <c r="T96" s="81"/>
      <c r="U96" s="15">
        <f t="shared" si="23"/>
        <v>0</v>
      </c>
      <c r="V96" s="88"/>
      <c r="W96" s="85"/>
      <c r="X96" s="86"/>
      <c r="Y96" s="87"/>
    </row>
    <row r="97" spans="1:25" s="20" customFormat="1" ht="15.75" customHeight="1">
      <c r="A97" s="36"/>
      <c r="B97" s="5" t="s">
        <v>93</v>
      </c>
      <c r="C97" s="4" t="s">
        <v>244</v>
      </c>
      <c r="D97" s="21" t="str">
        <f>IF(DATA!$D$18,CONCATENATE(DATA!$C$18,RIGHT(C97,2)),"MISSING ID")</f>
        <v>176</v>
      </c>
      <c r="E97" s="69" t="str">
        <f>IF(DATA!$D$18,'Sample information'!M$8,"MISSING ID")</f>
        <v>P1252P1</v>
      </c>
      <c r="F97" s="46" t="str">
        <f t="shared" si="16"/>
        <v/>
      </c>
      <c r="G97" s="43" t="str">
        <f t="shared" si="17"/>
        <v/>
      </c>
      <c r="H97" s="5" t="str">
        <f t="shared" si="18"/>
        <v>Genomic DNA</v>
      </c>
      <c r="I97" s="21" t="str">
        <f t="shared" si="19"/>
        <v>Qubit</v>
      </c>
      <c r="J97" s="21" t="str">
        <f t="shared" si="20"/>
        <v>Plant Kit Macherey-Nagel</v>
      </c>
      <c r="K97" s="55">
        <f t="shared" si="21"/>
        <v>0</v>
      </c>
      <c r="L97" s="55">
        <f t="shared" si="22"/>
        <v>0</v>
      </c>
      <c r="M97" s="3" t="str">
        <f>IF(DATA!$D$18,IF((COUNTA(O97)&gt;0),CONCATENATE("P",DATA!$B$18,"_",D97),""),"MISSING ID")</f>
        <v/>
      </c>
      <c r="N97" s="62" t="s">
        <v>245</v>
      </c>
      <c r="O97" s="79"/>
      <c r="P97" s="79"/>
      <c r="Q97" s="80"/>
      <c r="R97" s="81"/>
      <c r="S97" s="81"/>
      <c r="T97" s="81"/>
      <c r="U97" s="15">
        <f t="shared" si="23"/>
        <v>0</v>
      </c>
      <c r="V97" s="88"/>
      <c r="W97" s="85"/>
      <c r="X97" s="86"/>
      <c r="Y97" s="87"/>
    </row>
    <row r="98" spans="1:25" s="20" customFormat="1" ht="15.75" customHeight="1">
      <c r="A98" s="36"/>
      <c r="B98" s="5" t="s">
        <v>93</v>
      </c>
      <c r="C98" s="4" t="s">
        <v>246</v>
      </c>
      <c r="D98" s="21" t="str">
        <f>IF(DATA!$D$18,CONCATENATE(DATA!$C$18,RIGHT(C98,2)),"MISSING ID")</f>
        <v>177</v>
      </c>
      <c r="E98" s="69" t="str">
        <f>IF(DATA!$D$18,'Sample information'!M$8,"MISSING ID")</f>
        <v>P1252P1</v>
      </c>
      <c r="F98" s="46" t="str">
        <f t="shared" si="16"/>
        <v/>
      </c>
      <c r="G98" s="43" t="str">
        <f t="shared" si="17"/>
        <v/>
      </c>
      <c r="H98" s="5" t="str">
        <f t="shared" si="18"/>
        <v>Genomic DNA</v>
      </c>
      <c r="I98" s="21" t="str">
        <f t="shared" si="19"/>
        <v>Qubit</v>
      </c>
      <c r="J98" s="21" t="str">
        <f t="shared" si="20"/>
        <v>Plant Kit Macherey-Nagel</v>
      </c>
      <c r="K98" s="55">
        <f t="shared" si="21"/>
        <v>0</v>
      </c>
      <c r="L98" s="55">
        <f t="shared" si="22"/>
        <v>0</v>
      </c>
      <c r="M98" s="3" t="str">
        <f>IF(DATA!$D$18,IF((COUNTA(O98)&gt;0),CONCATENATE("P",DATA!$B$18,"_",D98),""),"MISSING ID")</f>
        <v/>
      </c>
      <c r="N98" s="5" t="s">
        <v>247</v>
      </c>
      <c r="O98" s="79"/>
      <c r="P98" s="79"/>
      <c r="Q98" s="80"/>
      <c r="R98" s="81"/>
      <c r="S98" s="81"/>
      <c r="T98" s="81"/>
      <c r="U98" s="15">
        <f t="shared" si="23"/>
        <v>0</v>
      </c>
      <c r="V98" s="88"/>
      <c r="W98" s="85"/>
      <c r="X98" s="86"/>
      <c r="Y98" s="87"/>
    </row>
    <row r="99" spans="1:25" s="20" customFormat="1" ht="15.75" customHeight="1">
      <c r="A99" s="36"/>
      <c r="B99" s="5" t="s">
        <v>93</v>
      </c>
      <c r="C99" s="4" t="s">
        <v>248</v>
      </c>
      <c r="D99" s="21" t="str">
        <f>IF(DATA!$D$18,CONCATENATE(DATA!$C$18,RIGHT(C99,2)),"MISSING ID")</f>
        <v>178</v>
      </c>
      <c r="E99" s="69" t="str">
        <f>IF(DATA!$D$18,'Sample information'!M$8,"MISSING ID")</f>
        <v>P1252P1</v>
      </c>
      <c r="F99" s="46" t="str">
        <f t="shared" si="16"/>
        <v/>
      </c>
      <c r="G99" s="43" t="str">
        <f t="shared" si="17"/>
        <v/>
      </c>
      <c r="H99" s="5" t="str">
        <f t="shared" si="18"/>
        <v>Genomic DNA</v>
      </c>
      <c r="I99" s="21" t="str">
        <f t="shared" si="19"/>
        <v>Qubit</v>
      </c>
      <c r="J99" s="21" t="str">
        <f t="shared" si="20"/>
        <v>Plant Kit Macherey-Nagel</v>
      </c>
      <c r="K99" s="55">
        <f t="shared" si="21"/>
        <v>0</v>
      </c>
      <c r="L99" s="55">
        <f t="shared" si="22"/>
        <v>0</v>
      </c>
      <c r="M99" s="3" t="str">
        <f>IF(DATA!$D$18,IF((COUNTA(O99)&gt;0),CONCATENATE("P",DATA!$B$18,"_",D99),""),"MISSING ID")</f>
        <v/>
      </c>
      <c r="N99" s="5" t="s">
        <v>249</v>
      </c>
      <c r="O99" s="79"/>
      <c r="P99" s="79"/>
      <c r="Q99" s="80"/>
      <c r="R99" s="81"/>
      <c r="S99" s="81"/>
      <c r="T99" s="81"/>
      <c r="U99" s="15">
        <f t="shared" si="23"/>
        <v>0</v>
      </c>
      <c r="V99" s="88"/>
      <c r="W99" s="85"/>
      <c r="X99" s="86"/>
      <c r="Y99" s="87"/>
    </row>
    <row r="100" spans="1:25" s="20" customFormat="1" ht="15.75" customHeight="1">
      <c r="A100" s="36"/>
      <c r="B100" s="5" t="s">
        <v>93</v>
      </c>
      <c r="C100" s="4" t="s">
        <v>250</v>
      </c>
      <c r="D100" s="21" t="str">
        <f>IF(DATA!$D$18,CONCATENATE(DATA!$C$18,RIGHT(C100,2)),"MISSING ID")</f>
        <v>179</v>
      </c>
      <c r="E100" s="69" t="str">
        <f>IF(DATA!$D$18,'Sample information'!M$8,"MISSING ID")</f>
        <v>P1252P1</v>
      </c>
      <c r="F100" s="46" t="str">
        <f t="shared" si="16"/>
        <v/>
      </c>
      <c r="G100" s="43" t="str">
        <f t="shared" si="17"/>
        <v/>
      </c>
      <c r="H100" s="5" t="str">
        <f t="shared" si="18"/>
        <v>Genomic DNA</v>
      </c>
      <c r="I100" s="21" t="str">
        <f t="shared" si="19"/>
        <v>Qubit</v>
      </c>
      <c r="J100" s="21" t="str">
        <f t="shared" si="20"/>
        <v>Plant Kit Macherey-Nagel</v>
      </c>
      <c r="K100" s="55">
        <f t="shared" si="21"/>
        <v>0</v>
      </c>
      <c r="L100" s="55">
        <f t="shared" si="22"/>
        <v>0</v>
      </c>
      <c r="M100" s="3" t="str">
        <f>IF(DATA!$D$18,IF((COUNTA(O100)&gt;0),CONCATENATE("P",DATA!$B$18,"_",D100),""),"MISSING ID")</f>
        <v/>
      </c>
      <c r="N100" s="62" t="s">
        <v>251</v>
      </c>
      <c r="O100" s="79"/>
      <c r="P100" s="79"/>
      <c r="Q100" s="80"/>
      <c r="R100" s="81"/>
      <c r="S100" s="81"/>
      <c r="T100" s="81"/>
      <c r="U100" s="15">
        <f t="shared" si="23"/>
        <v>0</v>
      </c>
      <c r="V100" s="88"/>
      <c r="W100" s="85"/>
      <c r="X100" s="86"/>
      <c r="Y100" s="87"/>
    </row>
    <row r="101" spans="1:25" s="20" customFormat="1" ht="15.75" customHeight="1">
      <c r="A101" s="36"/>
      <c r="B101" s="5" t="s">
        <v>93</v>
      </c>
      <c r="C101" s="4" t="s">
        <v>252</v>
      </c>
      <c r="D101" s="21" t="str">
        <f>IF(DATA!$D$18,CONCATENATE(DATA!$C$18,RIGHT(C101,2)),"MISSING ID")</f>
        <v>180</v>
      </c>
      <c r="E101" s="69" t="str">
        <f>IF(DATA!$D$18,'Sample information'!M$8,"MISSING ID")</f>
        <v>P1252P1</v>
      </c>
      <c r="F101" s="46" t="str">
        <f t="shared" si="16"/>
        <v/>
      </c>
      <c r="G101" s="43" t="str">
        <f t="shared" si="17"/>
        <v/>
      </c>
      <c r="H101" s="5" t="str">
        <f t="shared" si="18"/>
        <v>Genomic DNA</v>
      </c>
      <c r="I101" s="21" t="str">
        <f t="shared" si="19"/>
        <v>Qubit</v>
      </c>
      <c r="J101" s="21" t="str">
        <f t="shared" si="20"/>
        <v>Plant Kit Macherey-Nagel</v>
      </c>
      <c r="K101" s="55">
        <f t="shared" si="21"/>
        <v>0</v>
      </c>
      <c r="L101" s="55">
        <f t="shared" si="22"/>
        <v>0</v>
      </c>
      <c r="M101" s="3" t="str">
        <f>IF(DATA!$D$18,IF((COUNTA(O101)&gt;0),CONCATENATE("P",DATA!$B$18,"_",D101),""),"MISSING ID")</f>
        <v/>
      </c>
      <c r="N101" s="5" t="s">
        <v>253</v>
      </c>
      <c r="O101" s="79"/>
      <c r="P101" s="79"/>
      <c r="Q101" s="80"/>
      <c r="R101" s="81"/>
      <c r="S101" s="81"/>
      <c r="T101" s="81"/>
      <c r="U101" s="15">
        <f t="shared" si="23"/>
        <v>0</v>
      </c>
      <c r="V101" s="88"/>
      <c r="W101" s="85"/>
      <c r="X101" s="86"/>
      <c r="Y101" s="87"/>
    </row>
    <row r="102" spans="1:25" s="20" customFormat="1" ht="15.75" customHeight="1">
      <c r="A102" s="36"/>
      <c r="B102" s="5" t="s">
        <v>93</v>
      </c>
      <c r="C102" s="4" t="s">
        <v>254</v>
      </c>
      <c r="D102" s="21" t="str">
        <f>IF(DATA!$D$18,CONCATENATE(DATA!$C$18,RIGHT(C102,2)),"MISSING ID")</f>
        <v>181</v>
      </c>
      <c r="E102" s="69" t="str">
        <f>IF(DATA!$D$18,'Sample information'!M$8,"MISSING ID")</f>
        <v>P1252P1</v>
      </c>
      <c r="F102" s="46" t="str">
        <f t="shared" si="16"/>
        <v/>
      </c>
      <c r="G102" s="43" t="str">
        <f t="shared" si="17"/>
        <v/>
      </c>
      <c r="H102" s="5" t="str">
        <f t="shared" si="18"/>
        <v>Genomic DNA</v>
      </c>
      <c r="I102" s="21" t="str">
        <f t="shared" si="19"/>
        <v>Qubit</v>
      </c>
      <c r="J102" s="21" t="str">
        <f t="shared" si="20"/>
        <v>Plant Kit Macherey-Nagel</v>
      </c>
      <c r="K102" s="55">
        <f t="shared" si="21"/>
        <v>0</v>
      </c>
      <c r="L102" s="55">
        <f t="shared" si="22"/>
        <v>0</v>
      </c>
      <c r="M102" s="3" t="str">
        <f>IF(DATA!$D$18,IF((COUNTA(O102)&gt;0),CONCATENATE("P",DATA!$B$18,"_",D102),""),"MISSING ID")</f>
        <v/>
      </c>
      <c r="N102" s="62" t="s">
        <v>255</v>
      </c>
      <c r="O102" s="79"/>
      <c r="P102" s="79"/>
      <c r="Q102" s="80"/>
      <c r="R102" s="81"/>
      <c r="S102" s="81"/>
      <c r="T102" s="81"/>
      <c r="U102" s="15">
        <f t="shared" si="23"/>
        <v>0</v>
      </c>
      <c r="V102" s="88"/>
      <c r="W102" s="85"/>
      <c r="X102" s="86"/>
      <c r="Y102" s="87"/>
    </row>
    <row r="103" spans="1:25" s="20" customFormat="1" ht="15.75" customHeight="1">
      <c r="A103" s="36"/>
      <c r="B103" s="5" t="s">
        <v>93</v>
      </c>
      <c r="C103" s="4" t="s">
        <v>256</v>
      </c>
      <c r="D103" s="21" t="str">
        <f>IF(DATA!$D$18,CONCATENATE(DATA!$C$18,RIGHT(C103,2)),"MISSING ID")</f>
        <v>182</v>
      </c>
      <c r="E103" s="69" t="str">
        <f>IF(DATA!$D$18,'Sample information'!M$8,"MISSING ID")</f>
        <v>P1252P1</v>
      </c>
      <c r="F103" s="46" t="str">
        <f t="shared" si="16"/>
        <v/>
      </c>
      <c r="G103" s="43" t="str">
        <f t="shared" si="17"/>
        <v/>
      </c>
      <c r="H103" s="5" t="str">
        <f t="shared" si="18"/>
        <v>Genomic DNA</v>
      </c>
      <c r="I103" s="21" t="str">
        <f t="shared" si="19"/>
        <v>Qubit</v>
      </c>
      <c r="J103" s="21" t="str">
        <f t="shared" si="20"/>
        <v>Plant Kit Macherey-Nagel</v>
      </c>
      <c r="K103" s="55">
        <f t="shared" si="21"/>
        <v>0</v>
      </c>
      <c r="L103" s="55">
        <f t="shared" si="22"/>
        <v>0</v>
      </c>
      <c r="M103" s="3" t="str">
        <f>IF(DATA!$D$18,IF((COUNTA(O103)&gt;0),CONCATENATE("P",DATA!$B$18,"_",D103),""),"MISSING ID")</f>
        <v/>
      </c>
      <c r="N103" s="5" t="s">
        <v>257</v>
      </c>
      <c r="O103" s="79"/>
      <c r="P103" s="79"/>
      <c r="Q103" s="80"/>
      <c r="R103" s="81"/>
      <c r="S103" s="81"/>
      <c r="T103" s="81"/>
      <c r="U103" s="15">
        <f t="shared" si="23"/>
        <v>0</v>
      </c>
      <c r="V103" s="88"/>
      <c r="W103" s="85"/>
      <c r="X103" s="86"/>
      <c r="Y103" s="87"/>
    </row>
    <row r="104" spans="1:25" s="20" customFormat="1" ht="15.75" customHeight="1">
      <c r="A104" s="36"/>
      <c r="B104" s="5" t="s">
        <v>93</v>
      </c>
      <c r="C104" s="4" t="s">
        <v>258</v>
      </c>
      <c r="D104" s="21" t="str">
        <f>IF(DATA!$D$18,CONCATENATE(DATA!$C$18,RIGHT(C104,2)),"MISSING ID")</f>
        <v>183</v>
      </c>
      <c r="E104" s="69" t="str">
        <f>IF(DATA!$D$18,'Sample information'!M$8,"MISSING ID")</f>
        <v>P1252P1</v>
      </c>
      <c r="F104" s="46" t="str">
        <f t="shared" si="16"/>
        <v/>
      </c>
      <c r="G104" s="43" t="str">
        <f t="shared" si="17"/>
        <v/>
      </c>
      <c r="H104" s="5" t="str">
        <f t="shared" si="18"/>
        <v>Genomic DNA</v>
      </c>
      <c r="I104" s="21" t="str">
        <f t="shared" si="19"/>
        <v>Qubit</v>
      </c>
      <c r="J104" s="21" t="str">
        <f t="shared" si="20"/>
        <v>Plant Kit Macherey-Nagel</v>
      </c>
      <c r="K104" s="55">
        <f t="shared" si="21"/>
        <v>0</v>
      </c>
      <c r="L104" s="55">
        <f t="shared" si="22"/>
        <v>0</v>
      </c>
      <c r="M104" s="3" t="str">
        <f>IF(DATA!$D$18,IF((COUNTA(O104)&gt;0),CONCATENATE("P",DATA!$B$18,"_",D104),""),"MISSING ID")</f>
        <v/>
      </c>
      <c r="N104" s="5" t="s">
        <v>259</v>
      </c>
      <c r="O104" s="79"/>
      <c r="P104" s="79"/>
      <c r="Q104" s="80"/>
      <c r="R104" s="81"/>
      <c r="S104" s="81"/>
      <c r="T104" s="81"/>
      <c r="U104" s="15">
        <f t="shared" si="23"/>
        <v>0</v>
      </c>
      <c r="V104" s="88"/>
      <c r="W104" s="85"/>
      <c r="X104" s="86"/>
      <c r="Y104" s="87"/>
    </row>
    <row r="105" spans="1:25" s="20" customFormat="1" ht="15.75" customHeight="1">
      <c r="A105" s="36"/>
      <c r="B105" s="5" t="s">
        <v>93</v>
      </c>
      <c r="C105" s="4" t="s">
        <v>260</v>
      </c>
      <c r="D105" s="21" t="str">
        <f>IF(DATA!$D$18,CONCATENATE(DATA!$C$18,RIGHT(C105,2)),"MISSING ID")</f>
        <v>184</v>
      </c>
      <c r="E105" s="69" t="str">
        <f>IF(DATA!$D$18,'Sample information'!M$8,"MISSING ID")</f>
        <v>P1252P1</v>
      </c>
      <c r="F105" s="46" t="str">
        <f t="shared" si="16"/>
        <v/>
      </c>
      <c r="G105" s="43" t="str">
        <f t="shared" si="17"/>
        <v/>
      </c>
      <c r="H105" s="5" t="str">
        <f t="shared" si="18"/>
        <v>Genomic DNA</v>
      </c>
      <c r="I105" s="21" t="str">
        <f t="shared" si="19"/>
        <v>Qubit</v>
      </c>
      <c r="J105" s="21" t="str">
        <f t="shared" si="20"/>
        <v>Plant Kit Macherey-Nagel</v>
      </c>
      <c r="K105" s="55">
        <f t="shared" si="21"/>
        <v>0</v>
      </c>
      <c r="L105" s="55">
        <f t="shared" si="22"/>
        <v>0</v>
      </c>
      <c r="M105" s="3" t="str">
        <f>IF(DATA!$D$18,IF((COUNTA(O105)&gt;0),CONCATENATE("P",DATA!$B$18,"_",D105),""),"MISSING ID")</f>
        <v/>
      </c>
      <c r="N105" s="62" t="s">
        <v>261</v>
      </c>
      <c r="O105" s="79"/>
      <c r="P105" s="79"/>
      <c r="Q105" s="80"/>
      <c r="R105" s="81"/>
      <c r="S105" s="81"/>
      <c r="T105" s="81"/>
      <c r="U105" s="15">
        <f t="shared" si="23"/>
        <v>0</v>
      </c>
      <c r="V105" s="88"/>
      <c r="W105" s="85"/>
      <c r="X105" s="86"/>
      <c r="Y105" s="87"/>
    </row>
    <row r="106" spans="1:25" s="20" customFormat="1" ht="15.75" customHeight="1">
      <c r="A106" s="36"/>
      <c r="B106" s="5" t="s">
        <v>93</v>
      </c>
      <c r="C106" s="4" t="s">
        <v>262</v>
      </c>
      <c r="D106" s="21" t="str">
        <f>IF(DATA!$D$18,CONCATENATE(DATA!$C$18,RIGHT(C106,2)),"MISSING ID")</f>
        <v>185</v>
      </c>
      <c r="E106" s="69" t="str">
        <f>IF(DATA!$D$18,'Sample information'!M$8,"MISSING ID")</f>
        <v>P1252P1</v>
      </c>
      <c r="F106" s="46" t="str">
        <f t="shared" si="16"/>
        <v/>
      </c>
      <c r="G106" s="43" t="str">
        <f t="shared" si="17"/>
        <v/>
      </c>
      <c r="H106" s="5" t="str">
        <f t="shared" si="18"/>
        <v>Genomic DNA</v>
      </c>
      <c r="I106" s="21" t="str">
        <f t="shared" si="19"/>
        <v>Qubit</v>
      </c>
      <c r="J106" s="21" t="str">
        <f t="shared" si="20"/>
        <v>Plant Kit Macherey-Nagel</v>
      </c>
      <c r="K106" s="55">
        <f t="shared" si="21"/>
        <v>0</v>
      </c>
      <c r="L106" s="55">
        <f t="shared" si="22"/>
        <v>0</v>
      </c>
      <c r="M106" s="3" t="str">
        <f>IF(DATA!$D$18,IF((COUNTA(O106)&gt;0),CONCATENATE("P",DATA!$B$18,"_",D106),""),"MISSING ID")</f>
        <v/>
      </c>
      <c r="N106" s="5" t="s">
        <v>263</v>
      </c>
      <c r="O106" s="79"/>
      <c r="P106" s="79"/>
      <c r="Q106" s="80"/>
      <c r="R106" s="81"/>
      <c r="S106" s="81"/>
      <c r="T106" s="81"/>
      <c r="U106" s="15">
        <f t="shared" si="23"/>
        <v>0</v>
      </c>
      <c r="V106" s="88"/>
      <c r="W106" s="85"/>
      <c r="X106" s="86"/>
      <c r="Y106" s="87"/>
    </row>
    <row r="107" spans="1:25" s="20" customFormat="1" ht="15.75" customHeight="1">
      <c r="A107" s="36"/>
      <c r="B107" s="5" t="s">
        <v>93</v>
      </c>
      <c r="C107" s="4" t="s">
        <v>264</v>
      </c>
      <c r="D107" s="21" t="str">
        <f>IF(DATA!$D$18,CONCATENATE(DATA!$C$18,RIGHT(C107,2)),"MISSING ID")</f>
        <v>186</v>
      </c>
      <c r="E107" s="69" t="str">
        <f>IF(DATA!$D$18,'Sample information'!M$8,"MISSING ID")</f>
        <v>P1252P1</v>
      </c>
      <c r="F107" s="46" t="str">
        <f t="shared" si="16"/>
        <v/>
      </c>
      <c r="G107" s="43" t="str">
        <f t="shared" si="17"/>
        <v/>
      </c>
      <c r="H107" s="5" t="str">
        <f t="shared" si="18"/>
        <v>Genomic DNA</v>
      </c>
      <c r="I107" s="21" t="str">
        <f t="shared" si="19"/>
        <v>Qubit</v>
      </c>
      <c r="J107" s="21" t="str">
        <f t="shared" si="20"/>
        <v>Plant Kit Macherey-Nagel</v>
      </c>
      <c r="K107" s="55">
        <f t="shared" si="21"/>
        <v>0</v>
      </c>
      <c r="L107" s="55">
        <f t="shared" si="22"/>
        <v>0</v>
      </c>
      <c r="M107" s="3" t="str">
        <f>IF(DATA!$D$18,IF((COUNTA(O107)&gt;0),CONCATENATE("P",DATA!$B$18,"_",D107),""),"MISSING ID")</f>
        <v/>
      </c>
      <c r="N107" s="5" t="s">
        <v>265</v>
      </c>
      <c r="O107" s="79"/>
      <c r="P107" s="79"/>
      <c r="Q107" s="80"/>
      <c r="R107" s="81"/>
      <c r="S107" s="81"/>
      <c r="T107" s="81"/>
      <c r="U107" s="15">
        <f t="shared" si="23"/>
        <v>0</v>
      </c>
      <c r="V107" s="88"/>
      <c r="W107" s="85"/>
      <c r="X107" s="86"/>
      <c r="Y107" s="87"/>
    </row>
    <row r="108" spans="1:25" s="20" customFormat="1" ht="15.75" customHeight="1">
      <c r="A108" s="36"/>
      <c r="B108" s="5" t="s">
        <v>93</v>
      </c>
      <c r="C108" s="4" t="s">
        <v>266</v>
      </c>
      <c r="D108" s="21" t="str">
        <f>IF(DATA!$D$18,CONCATENATE(DATA!$C$18,RIGHT(C108,2)),"MISSING ID")</f>
        <v>187</v>
      </c>
      <c r="E108" s="69" t="str">
        <f>IF(DATA!$D$18,'Sample information'!M$8,"MISSING ID")</f>
        <v>P1252P1</v>
      </c>
      <c r="F108" s="46" t="str">
        <f t="shared" si="16"/>
        <v/>
      </c>
      <c r="G108" s="43" t="str">
        <f t="shared" si="17"/>
        <v/>
      </c>
      <c r="H108" s="5" t="str">
        <f t="shared" si="18"/>
        <v>Genomic DNA</v>
      </c>
      <c r="I108" s="21" t="str">
        <f t="shared" si="19"/>
        <v>Qubit</v>
      </c>
      <c r="J108" s="21" t="str">
        <f t="shared" si="20"/>
        <v>Plant Kit Macherey-Nagel</v>
      </c>
      <c r="K108" s="55">
        <f t="shared" si="21"/>
        <v>0</v>
      </c>
      <c r="L108" s="55">
        <f t="shared" si="22"/>
        <v>0</v>
      </c>
      <c r="M108" s="3" t="str">
        <f>IF(DATA!$D$18,IF((COUNTA(O108)&gt;0),CONCATENATE("P",DATA!$B$18,"_",D108),""),"MISSING ID")</f>
        <v/>
      </c>
      <c r="N108" s="62" t="s">
        <v>267</v>
      </c>
      <c r="O108" s="79"/>
      <c r="P108" s="79"/>
      <c r="Q108" s="80"/>
      <c r="R108" s="81"/>
      <c r="S108" s="81"/>
      <c r="T108" s="81"/>
      <c r="U108" s="15">
        <f t="shared" si="23"/>
        <v>0</v>
      </c>
      <c r="V108" s="88"/>
      <c r="W108" s="85"/>
      <c r="X108" s="86"/>
      <c r="Y108" s="87"/>
    </row>
    <row r="109" spans="1:25" s="20" customFormat="1" ht="15.75" customHeight="1">
      <c r="A109" s="36"/>
      <c r="B109" s="5" t="s">
        <v>93</v>
      </c>
      <c r="C109" s="4" t="s">
        <v>268</v>
      </c>
      <c r="D109" s="21" t="str">
        <f>IF(DATA!$D$18,CONCATENATE(DATA!$C$18,RIGHT(C109,2)),"MISSING ID")</f>
        <v>188</v>
      </c>
      <c r="E109" s="69" t="str">
        <f>IF(DATA!$D$18,'Sample information'!M$8,"MISSING ID")</f>
        <v>P1252P1</v>
      </c>
      <c r="F109" s="46" t="str">
        <f t="shared" si="16"/>
        <v/>
      </c>
      <c r="G109" s="43" t="str">
        <f t="shared" si="17"/>
        <v/>
      </c>
      <c r="H109" s="5" t="str">
        <f t="shared" si="18"/>
        <v>Genomic DNA</v>
      </c>
      <c r="I109" s="21" t="str">
        <f t="shared" si="19"/>
        <v>Qubit</v>
      </c>
      <c r="J109" s="21" t="str">
        <f t="shared" si="20"/>
        <v>Plant Kit Macherey-Nagel</v>
      </c>
      <c r="K109" s="55">
        <f t="shared" si="21"/>
        <v>0</v>
      </c>
      <c r="L109" s="55">
        <f t="shared" si="22"/>
        <v>0</v>
      </c>
      <c r="M109" s="3" t="str">
        <f>IF(DATA!$D$18,IF((COUNTA(O109)&gt;0),CONCATENATE("P",DATA!$B$18,"_",D109),""),"MISSING ID")</f>
        <v/>
      </c>
      <c r="N109" s="5" t="s">
        <v>269</v>
      </c>
      <c r="O109" s="79"/>
      <c r="P109" s="79"/>
      <c r="Q109" s="80"/>
      <c r="R109" s="81"/>
      <c r="S109" s="81"/>
      <c r="T109" s="81"/>
      <c r="U109" s="15">
        <f t="shared" si="23"/>
        <v>0</v>
      </c>
      <c r="V109" s="88"/>
      <c r="W109" s="85"/>
      <c r="X109" s="86"/>
      <c r="Y109" s="87"/>
    </row>
    <row r="110" spans="1:25" s="20" customFormat="1" ht="15.75" customHeight="1">
      <c r="A110" s="36"/>
      <c r="B110" s="5" t="s">
        <v>93</v>
      </c>
      <c r="C110" s="4" t="s">
        <v>270</v>
      </c>
      <c r="D110" s="21" t="str">
        <f>IF(DATA!$D$18,CONCATENATE(DATA!$C$18,RIGHT(C110,2)),"MISSING ID")</f>
        <v>189</v>
      </c>
      <c r="E110" s="69" t="str">
        <f>IF(DATA!$D$18,'Sample information'!M$8,"MISSING ID")</f>
        <v>P1252P1</v>
      </c>
      <c r="F110" s="46" t="str">
        <f t="shared" si="16"/>
        <v/>
      </c>
      <c r="G110" s="43" t="str">
        <f t="shared" si="17"/>
        <v/>
      </c>
      <c r="H110" s="5" t="str">
        <f t="shared" si="18"/>
        <v>Genomic DNA</v>
      </c>
      <c r="I110" s="21" t="str">
        <f t="shared" si="19"/>
        <v>Qubit</v>
      </c>
      <c r="J110" s="21" t="str">
        <f t="shared" si="20"/>
        <v>Plant Kit Macherey-Nagel</v>
      </c>
      <c r="K110" s="55">
        <f t="shared" si="21"/>
        <v>0</v>
      </c>
      <c r="L110" s="55">
        <f t="shared" si="22"/>
        <v>0</v>
      </c>
      <c r="M110" s="3" t="str">
        <f>IF(DATA!$D$18,IF((COUNTA(O110)&gt;0),CONCATENATE("P",DATA!$B$18,"_",D110),""),"MISSING ID")</f>
        <v/>
      </c>
      <c r="N110" s="62" t="s">
        <v>271</v>
      </c>
      <c r="O110" s="79"/>
      <c r="P110" s="79"/>
      <c r="Q110" s="80"/>
      <c r="R110" s="81"/>
      <c r="S110" s="81"/>
      <c r="T110" s="81"/>
      <c r="U110" s="15">
        <f t="shared" si="23"/>
        <v>0</v>
      </c>
      <c r="V110" s="88"/>
      <c r="W110" s="85"/>
      <c r="X110" s="86"/>
      <c r="Y110" s="87"/>
    </row>
    <row r="111" spans="1:25" s="20" customFormat="1" ht="15.75" customHeight="1">
      <c r="A111" s="36"/>
      <c r="B111" s="5" t="s">
        <v>93</v>
      </c>
      <c r="C111" s="4" t="s">
        <v>272</v>
      </c>
      <c r="D111" s="21" t="str">
        <f>IF(DATA!$D$18,CONCATENATE(DATA!$C$18,RIGHT(C111,2)),"MISSING ID")</f>
        <v>190</v>
      </c>
      <c r="E111" s="69" t="str">
        <f>IF(DATA!$D$18,'Sample information'!M$8,"MISSING ID")</f>
        <v>P1252P1</v>
      </c>
      <c r="F111" s="46" t="str">
        <f t="shared" si="16"/>
        <v/>
      </c>
      <c r="G111" s="43" t="str">
        <f t="shared" si="17"/>
        <v/>
      </c>
      <c r="H111" s="5" t="str">
        <f t="shared" si="18"/>
        <v>Genomic DNA</v>
      </c>
      <c r="I111" s="21" t="str">
        <f t="shared" si="19"/>
        <v>Qubit</v>
      </c>
      <c r="J111" s="21" t="str">
        <f t="shared" si="20"/>
        <v>Plant Kit Macherey-Nagel</v>
      </c>
      <c r="K111" s="55">
        <f t="shared" si="21"/>
        <v>0</v>
      </c>
      <c r="L111" s="55">
        <f t="shared" si="22"/>
        <v>0</v>
      </c>
      <c r="M111" s="3" t="str">
        <f>IF(DATA!$D$18,IF((COUNTA(O111)&gt;0),CONCATENATE("P",DATA!$B$18,"_",D111),""),"MISSING ID")</f>
        <v/>
      </c>
      <c r="N111" s="5" t="s">
        <v>273</v>
      </c>
      <c r="O111" s="79"/>
      <c r="P111" s="79"/>
      <c r="Q111" s="80"/>
      <c r="R111" s="81"/>
      <c r="S111" s="81"/>
      <c r="T111" s="81"/>
      <c r="U111" s="15">
        <f t="shared" si="23"/>
        <v>0</v>
      </c>
      <c r="V111" s="88"/>
      <c r="W111" s="85"/>
      <c r="X111" s="86"/>
      <c r="Y111" s="87"/>
    </row>
    <row r="112" spans="1:25" s="20" customFormat="1" ht="15.75" customHeight="1">
      <c r="A112" s="36"/>
      <c r="B112" s="5" t="s">
        <v>93</v>
      </c>
      <c r="C112" s="4" t="s">
        <v>274</v>
      </c>
      <c r="D112" s="21" t="str">
        <f>IF(DATA!$D$18,CONCATENATE(DATA!$C$18,RIGHT(C112,2)),"MISSING ID")</f>
        <v>191</v>
      </c>
      <c r="E112" s="69" t="str">
        <f>IF(DATA!$D$18,'Sample information'!M$8,"MISSING ID")</f>
        <v>P1252P1</v>
      </c>
      <c r="F112" s="46" t="str">
        <f t="shared" si="16"/>
        <v/>
      </c>
      <c r="G112" s="43" t="str">
        <f t="shared" si="17"/>
        <v/>
      </c>
      <c r="H112" s="5" t="str">
        <f t="shared" si="18"/>
        <v>Genomic DNA</v>
      </c>
      <c r="I112" s="21" t="str">
        <f t="shared" si="19"/>
        <v>Qubit</v>
      </c>
      <c r="J112" s="21" t="str">
        <f t="shared" si="20"/>
        <v>Plant Kit Macherey-Nagel</v>
      </c>
      <c r="K112" s="55">
        <f t="shared" si="21"/>
        <v>0</v>
      </c>
      <c r="L112" s="55">
        <f t="shared" si="22"/>
        <v>0</v>
      </c>
      <c r="M112" s="3" t="str">
        <f>IF(DATA!$D$18,IF((COUNTA(O112)&gt;0),CONCATENATE("P",DATA!$B$18,"_",D112),""),"MISSING ID")</f>
        <v/>
      </c>
      <c r="N112" s="5" t="s">
        <v>275</v>
      </c>
      <c r="O112" s="79"/>
      <c r="P112" s="79"/>
      <c r="Q112" s="80"/>
      <c r="R112" s="81"/>
      <c r="S112" s="81"/>
      <c r="T112" s="81"/>
      <c r="U112" s="15">
        <f t="shared" si="23"/>
        <v>0</v>
      </c>
      <c r="V112" s="88"/>
      <c r="W112" s="85"/>
      <c r="X112" s="86"/>
      <c r="Y112" s="87"/>
    </row>
    <row r="113" spans="1:25" s="20" customFormat="1" ht="15.75" customHeight="1">
      <c r="A113" s="36"/>
      <c r="B113" s="5" t="s">
        <v>93</v>
      </c>
      <c r="C113" s="4" t="s">
        <v>276</v>
      </c>
      <c r="D113" s="21" t="str">
        <f>IF(DATA!$D$18,CONCATENATE(DATA!$C$18,RIGHT(C113,2)),"MISSING ID")</f>
        <v>192</v>
      </c>
      <c r="E113" s="69" t="str">
        <f>IF(DATA!$D$18,'Sample information'!M$8,"MISSING ID")</f>
        <v>P1252P1</v>
      </c>
      <c r="F113" s="46" t="str">
        <f t="shared" si="16"/>
        <v/>
      </c>
      <c r="G113" s="43" t="str">
        <f t="shared" si="17"/>
        <v/>
      </c>
      <c r="H113" s="5" t="str">
        <f t="shared" si="18"/>
        <v>Genomic DNA</v>
      </c>
      <c r="I113" s="21" t="str">
        <f t="shared" si="19"/>
        <v>Qubit</v>
      </c>
      <c r="J113" s="21" t="str">
        <f t="shared" si="20"/>
        <v>Plant Kit Macherey-Nagel</v>
      </c>
      <c r="K113" s="55">
        <f t="shared" si="21"/>
        <v>0</v>
      </c>
      <c r="L113" s="55">
        <f t="shared" si="22"/>
        <v>0</v>
      </c>
      <c r="M113" s="3" t="str">
        <f>IF(DATA!$D$18,IF((COUNTA(O113)&gt;0),CONCATENATE("P",DATA!$B$18,"_",D113),""),"MISSING ID")</f>
        <v/>
      </c>
      <c r="N113" s="62" t="s">
        <v>277</v>
      </c>
      <c r="O113" s="79"/>
      <c r="P113" s="79"/>
      <c r="Q113" s="80"/>
      <c r="R113" s="81"/>
      <c r="S113" s="81"/>
      <c r="T113" s="81"/>
      <c r="U113" s="15">
        <f t="shared" si="23"/>
        <v>0</v>
      </c>
      <c r="V113" s="88"/>
      <c r="W113" s="85"/>
      <c r="X113" s="86"/>
      <c r="Y113" s="87"/>
    </row>
    <row r="114" spans="1:25" s="20" customFormat="1" ht="15.75" customHeight="1">
      <c r="A114" s="36"/>
      <c r="B114" s="5" t="s">
        <v>93</v>
      </c>
      <c r="C114" s="4" t="s">
        <v>278</v>
      </c>
      <c r="D114" s="21" t="str">
        <f>IF(DATA!$D$18,CONCATENATE(DATA!$C$18,RIGHT(C114,2)),"MISSING ID")</f>
        <v>193</v>
      </c>
      <c r="E114" s="69" t="str">
        <f>IF(DATA!$D$18,'Sample information'!M$8,"MISSING ID")</f>
        <v>P1252P1</v>
      </c>
      <c r="F114" s="46" t="str">
        <f t="shared" si="16"/>
        <v/>
      </c>
      <c r="G114" s="43" t="str">
        <f t="shared" si="17"/>
        <v/>
      </c>
      <c r="H114" s="5" t="str">
        <f t="shared" si="18"/>
        <v>Genomic DNA</v>
      </c>
      <c r="I114" s="21" t="str">
        <f t="shared" si="19"/>
        <v>Qubit</v>
      </c>
      <c r="J114" s="21" t="str">
        <f t="shared" si="20"/>
        <v>Plant Kit Macherey-Nagel</v>
      </c>
      <c r="K114" s="55">
        <f t="shared" si="21"/>
        <v>0</v>
      </c>
      <c r="L114" s="55">
        <f t="shared" si="22"/>
        <v>0</v>
      </c>
      <c r="M114" s="3" t="str">
        <f>IF(DATA!$D$18,IF((COUNTA(O114)&gt;0),CONCATENATE("P",DATA!$B$18,"_",D114),""),"MISSING ID")</f>
        <v/>
      </c>
      <c r="N114" s="5" t="s">
        <v>279</v>
      </c>
      <c r="O114" s="79"/>
      <c r="P114" s="79"/>
      <c r="Q114" s="80"/>
      <c r="R114" s="81"/>
      <c r="S114" s="81"/>
      <c r="T114" s="81"/>
      <c r="U114" s="15">
        <f t="shared" si="23"/>
        <v>0</v>
      </c>
      <c r="V114" s="88"/>
      <c r="W114" s="85"/>
      <c r="X114" s="86"/>
      <c r="Y114" s="87"/>
    </row>
    <row r="115" spans="1:25" s="20" customFormat="1" ht="15.75" customHeight="1">
      <c r="A115" s="36"/>
      <c r="B115" s="5" t="s">
        <v>93</v>
      </c>
      <c r="C115" s="4" t="s">
        <v>280</v>
      </c>
      <c r="D115" s="21" t="str">
        <f>IF(DATA!$D$18,CONCATENATE(DATA!$C$18,RIGHT(C115,2)),"MISSING ID")</f>
        <v>194</v>
      </c>
      <c r="E115" s="69" t="str">
        <f>IF(DATA!$D$18,'Sample information'!M$8,"MISSING ID")</f>
        <v>P1252P1</v>
      </c>
      <c r="F115" s="46" t="str">
        <f t="shared" si="16"/>
        <v/>
      </c>
      <c r="G115" s="43" t="str">
        <f t="shared" si="17"/>
        <v/>
      </c>
      <c r="H115" s="5" t="str">
        <f t="shared" si="18"/>
        <v>Genomic DNA</v>
      </c>
      <c r="I115" s="21" t="str">
        <f t="shared" si="19"/>
        <v>Qubit</v>
      </c>
      <c r="J115" s="21" t="str">
        <f t="shared" si="20"/>
        <v>Plant Kit Macherey-Nagel</v>
      </c>
      <c r="K115" s="55">
        <f t="shared" si="21"/>
        <v>0</v>
      </c>
      <c r="L115" s="55">
        <f t="shared" si="22"/>
        <v>0</v>
      </c>
      <c r="M115" s="3" t="str">
        <f>IF(DATA!$D$18,IF((COUNTA(O115)&gt;0),CONCATENATE("P",DATA!$B$18,"_",D115),""),"MISSING ID")</f>
        <v/>
      </c>
      <c r="N115" s="5" t="s">
        <v>281</v>
      </c>
      <c r="O115" s="79"/>
      <c r="P115" s="79"/>
      <c r="Q115" s="80"/>
      <c r="R115" s="81"/>
      <c r="S115" s="81"/>
      <c r="T115" s="81"/>
      <c r="U115" s="15">
        <f t="shared" si="23"/>
        <v>0</v>
      </c>
      <c r="V115" s="88"/>
      <c r="W115" s="85"/>
      <c r="X115" s="86"/>
      <c r="Y115" s="87"/>
    </row>
    <row r="116" spans="1:25" s="20" customFormat="1" ht="15.75" customHeight="1">
      <c r="A116" s="36"/>
      <c r="B116" s="5" t="s">
        <v>93</v>
      </c>
      <c r="C116" s="4" t="s">
        <v>282</v>
      </c>
      <c r="D116" s="21" t="str">
        <f>IF(DATA!$D$18,CONCATENATE(DATA!$C$18,RIGHT(C116,2)),"MISSING ID")</f>
        <v>195</v>
      </c>
      <c r="E116" s="69" t="str">
        <f>IF(DATA!$D$18,'Sample information'!M$8,"MISSING ID")</f>
        <v>P1252P1</v>
      </c>
      <c r="F116" s="46" t="str">
        <f t="shared" si="16"/>
        <v/>
      </c>
      <c r="G116" s="43" t="str">
        <f t="shared" si="17"/>
        <v/>
      </c>
      <c r="H116" s="5" t="str">
        <f t="shared" si="18"/>
        <v>Genomic DNA</v>
      </c>
      <c r="I116" s="21" t="str">
        <f t="shared" si="19"/>
        <v>Qubit</v>
      </c>
      <c r="J116" s="21" t="str">
        <f t="shared" si="20"/>
        <v>Plant Kit Macherey-Nagel</v>
      </c>
      <c r="K116" s="55">
        <f t="shared" si="21"/>
        <v>0</v>
      </c>
      <c r="L116" s="55">
        <f t="shared" si="22"/>
        <v>0</v>
      </c>
      <c r="M116" s="3" t="str">
        <f>IF(DATA!$D$18,IF((COUNTA(O116)&gt;0),CONCATENATE("P",DATA!$B$18,"_",D116),""),"MISSING ID")</f>
        <v/>
      </c>
      <c r="N116" s="62" t="s">
        <v>283</v>
      </c>
      <c r="O116" s="79"/>
      <c r="P116" s="79"/>
      <c r="Q116" s="80"/>
      <c r="R116" s="81"/>
      <c r="S116" s="81"/>
      <c r="T116" s="81"/>
      <c r="U116" s="15">
        <f t="shared" si="23"/>
        <v>0</v>
      </c>
      <c r="V116" s="88"/>
      <c r="W116" s="85"/>
      <c r="X116" s="86"/>
      <c r="Y116" s="87"/>
    </row>
    <row r="117" spans="1:25" s="20" customFormat="1" ht="15.75" customHeight="1">
      <c r="A117" s="36"/>
      <c r="B117" s="5" t="s">
        <v>93</v>
      </c>
      <c r="C117" s="4" t="s">
        <v>284</v>
      </c>
      <c r="D117" s="21" t="str">
        <f>IF(DATA!$D$18,CONCATENATE(DATA!$C$18,RIGHT(C117,2)),"MISSING ID")</f>
        <v>196</v>
      </c>
      <c r="E117" s="69" t="str">
        <f>IF(DATA!$D$18,'Sample information'!M$8,"MISSING ID")</f>
        <v>P1252P1</v>
      </c>
      <c r="F117" s="46" t="str">
        <f t="shared" si="16"/>
        <v/>
      </c>
      <c r="G117" s="43" t="str">
        <f t="shared" si="17"/>
        <v/>
      </c>
      <c r="H117" s="5" t="str">
        <f t="shared" si="18"/>
        <v>Genomic DNA</v>
      </c>
      <c r="I117" s="21" t="str">
        <f t="shared" si="19"/>
        <v>Qubit</v>
      </c>
      <c r="J117" s="21" t="str">
        <f t="shared" si="20"/>
        <v>Plant Kit Macherey-Nagel</v>
      </c>
      <c r="K117" s="55">
        <f t="shared" si="21"/>
        <v>0</v>
      </c>
      <c r="L117" s="55">
        <f t="shared" si="22"/>
        <v>0</v>
      </c>
      <c r="M117" s="3" t="str">
        <f>IF(DATA!$D$18,IF((COUNTA(O117)&gt;0),CONCATENATE("P",DATA!$B$18,"_",D117),""),"MISSING ID")</f>
        <v/>
      </c>
      <c r="N117" s="5" t="s">
        <v>285</v>
      </c>
      <c r="O117" s="79"/>
      <c r="P117" s="79"/>
      <c r="Q117" s="80"/>
      <c r="R117" s="81"/>
      <c r="S117" s="81"/>
      <c r="T117" s="81"/>
      <c r="U117" s="15">
        <f t="shared" si="23"/>
        <v>0</v>
      </c>
      <c r="V117" s="88"/>
      <c r="W117" s="85"/>
      <c r="X117" s="86"/>
      <c r="Y117" s="87"/>
    </row>
    <row r="118" spans="1:25" ht="11.25" hidden="1" customHeight="1">
      <c r="A118" s="27" t="s">
        <v>286</v>
      </c>
      <c r="B118" s="27"/>
      <c r="C118" s="58"/>
      <c r="D118" s="58"/>
      <c r="E118" s="27"/>
      <c r="F118" s="27"/>
      <c r="G118" s="27"/>
      <c r="H118" s="27"/>
      <c r="I118" s="27"/>
      <c r="J118" s="27"/>
      <c r="K118" s="27"/>
      <c r="L118" s="27"/>
      <c r="M118" s="27"/>
      <c r="N118" s="27"/>
      <c r="O118" s="27"/>
      <c r="P118" s="27"/>
      <c r="Q118" s="27"/>
      <c r="R118" s="27"/>
      <c r="S118" s="27"/>
      <c r="T118" s="27"/>
      <c r="U118" s="27"/>
      <c r="V118" s="27"/>
      <c r="W118" s="27"/>
      <c r="X118" s="27"/>
      <c r="Y118" s="27"/>
    </row>
  </sheetData>
  <sheetProtection password="DB33" sheet="1" objects="1" scenarios="1" selectLockedCells="1"/>
  <mergeCells count="7">
    <mergeCell ref="M11:N11"/>
    <mergeCell ref="M12:N12"/>
    <mergeCell ref="A1:L5"/>
    <mergeCell ref="M1:Y1"/>
    <mergeCell ref="O7:O8"/>
    <mergeCell ref="M8:N8"/>
    <mergeCell ref="M10:N10"/>
  </mergeCells>
  <conditionalFormatting sqref="D22 E22 M22 D23 E23 M23 D24 E24 M24 D25 E25 M25 D26 E26 M26 D27 E27 M27 D28 E28 M28 D29 E29 M29 D30 E30 M30 D31 E31 M31 D32 E32 M32 D33 E33 M33 D34 E34 M34 D35 E35 M35 D36 E36 M36 D37 E37 M37 D38 E38 M38 D39 E39 M39 D40 E40 M40 D41 E41 M41 D42 E42 M42 D43 E43 M43 D44 E44 M44 D45 E45 M45 D46 E46 M46 D47 E47 M47 D48 E48 M48 D49 E49 M49 D50 E50 M50 D51 E51 M51 D52 E52 M52 D53 E53 M53 D54 E54 M54 D55 E55 M55 D56 E56 M56 D57 E57 M57 D58 E58 M58 D59 E59 M59 D60 E60 M60 D61 E61 M61 D62 E62 M62 D63 E63 M63 D64 E64 M64 D65 E65 M65 D66 E66 M66 D67 E67 M67 D68 E68 M68 D69 E69 M69 D70 E70 M70 D71 E71 M71 D72 E72 M72 D73 E73 M73 D74 E74 M74 D75 E75 M75 D76 E76 M76 D77 E77 M77 D78 E78 M78 D79 E79 M79 D80 E80 M80 D81 E81 M81 D82 E82 M82 D83 E83 M83 D84 E84 M84 D85 E85 M85 D86 E86 M86 D87 E87 M87 D88 E88 M88 D89 E89 M89 D90 E90 M90 D91 E91 M91 D92 E92 M92 D93 E93 M93 D94 E94 M94 D95 E95 M95 D96 E96 M96 D97 E97 M97 D98 E98 M98 D99 E99 M99 D100 E100 M100 D101 E101 M101 D102 E102 M102 D103 E103 M103 D104 E104 M104 D105 E105 M105 D106 E106 M106 D107 E107 M107 D108 E108 M108 D109 E109 M109 D110 E110 M110 D111 E111 M111 D112 E112 M112 D113 E113 M113 D114 E114 M114 D115 E115 M115 D116 E116 M116 D117 E117 M117">
    <cfRule type="containsText" dxfId="4" priority="1" stopIfTrue="1" operator="containsText" text="MISSING ID">
      <formula>NOT(ISERROR(SEARCH("MISSING ID", D22)))</formula>
    </cfRule>
  </conditionalFormatting>
  <conditionalFormatting sqref="N7 V15">
    <cfRule type="containsText" dxfId="3" priority="4" stopIfTrue="1" operator="containsText" text="REQUIRED">
      <formula>NOT(ISERROR(SEARCH("REQUIRED", N7)))</formula>
    </cfRule>
  </conditionalFormatting>
  <conditionalFormatting sqref="B8 B9 B10 B11">
    <cfRule type="cellIs" dxfId="2" priority="5" stopIfTrue="1" operator="greaterThan">
      <formula>0</formula>
    </cfRule>
  </conditionalFormatting>
  <conditionalFormatting sqref="B7 O10">
    <cfRule type="containsBlanks" dxfId="1" priority="6" stopIfTrue="1">
      <formula>LEN(TRIM(B7))=0</formula>
    </cfRule>
  </conditionalFormatting>
  <conditionalFormatting sqref="V22 V23 V24 V25 V26 V27 V28 V29 V30 V31 V32 V33 V34 V35 V36 V37 V38 V39 V40 V41 V42 V43 V44 V45 V46 V47 V48 V49 V50 V51 V52 V53 V54 V55 V56 V57 V58 V59 V60 V61 V62 V63 V64 V65 V66 V67 V68 V69 V70 V71 V72 V73 V74 V75 V76 V77 V78 V79 V80 V81 V82 V83 V84 V85 V86 V87 V88 V89 V90 V91 V92 V93 V94 V95 V96 V97 V98 V99 V100 V101 V102 V103 V104 V105 V106 V107 V108 V109 V110 V111 V112 V113 V114 V115 V116 V117">
    <cfRule type="cellIs" dxfId="0" priority="9" stopIfTrue="1" operator="lessThan">
      <formula>8</formula>
    </cfRule>
  </conditionalFormatting>
  <dataValidations count="3">
    <dataValidation type="decimal" operator="greaterThan" allowBlank="1" showErrorMessage="1" sqref="V22:V117">
      <formula1>0</formula1>
    </dataValidation>
    <dataValidation type="whole" errorStyle="warning" allowBlank="1" showErrorMessage="1" sqref="Y22:Y117">
      <formula1>0</formula1>
      <formula2>100</formula2>
    </dataValidation>
    <dataValidation type="decimal" operator="greaterThan" allowBlank="1" showErrorMessage="1" sqref="R22:T117">
      <formula1>0</formula1>
    </dataValidation>
  </dataValidations>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92">
        <x14:dataValidation type="list" errorStyle="warning" allowBlank="1" showErrorMessage="1">
          <x14:formula1>
            <xm:f>DATA!A5:A8</xm:f>
          </x14:formula1>
          <xm:sqref>B7</xm:sqref>
        </x14:dataValidation>
        <x14:dataValidation type="list" allowBlank="1" showErrorMessage="1">
          <x14:formula1>
            <xm:f>DATA!D5:D10</xm:f>
          </x14:formula1>
          <xm:sqref>O10</xm:sqref>
        </x14:dataValidation>
        <x14:dataValidation type="list" errorStyle="warning" allowBlank="1" showErrorMessage="1">
          <x14:formula1>
            <xm:f>DATA!I5:I14</xm:f>
          </x14:formula1>
          <xm:sqref>O11</xm:sqref>
        </x14:dataValidation>
        <x14:dataValidation type="list" errorStyle="warning" allowBlank="1" showErrorMessage="1">
          <x14:formula1>
            <xm:f>DATA!H5:H14</xm:f>
          </x14:formula1>
          <xm:sqref>Q22:Q25</xm:sqref>
        </x14:dataValidation>
        <x14:dataValidation type="list" errorStyle="warning" allowBlank="1" showErrorMessage="1">
          <x14:formula1>
            <xm:f>DATA!G5:G14</xm:f>
          </x14:formula1>
          <xm:sqref>X22</xm:sqref>
        </x14:dataValidation>
        <x14:dataValidation type="list" errorStyle="warning" allowBlank="1" showErrorMessage="1">
          <x14:formula1>
            <xm:f>DATA!G5:G14</xm:f>
          </x14:formula1>
          <xm:sqref>X23</xm:sqref>
        </x14:dataValidation>
        <x14:dataValidation type="list" errorStyle="warning" allowBlank="1" showErrorMessage="1">
          <x14:formula1>
            <xm:f>DATA!G5:G14</xm:f>
          </x14:formula1>
          <xm:sqref>X24</xm:sqref>
        </x14:dataValidation>
        <x14:dataValidation type="list" errorStyle="warning" allowBlank="1" showErrorMessage="1">
          <x14:formula1>
            <xm:f>DATA!G5:G14</xm:f>
          </x14:formula1>
          <xm:sqref>X25</xm:sqref>
        </x14:dataValidation>
        <x14:dataValidation type="list" errorStyle="warning" allowBlank="1" showErrorMessage="1">
          <x14:formula1>
            <xm:f>DATA!H5:H14</xm:f>
          </x14:formula1>
          <xm:sqref>Q26</xm:sqref>
        </x14:dataValidation>
        <x14:dataValidation type="list" errorStyle="warning" allowBlank="1" showErrorMessage="1">
          <x14:formula1>
            <xm:f>DATA!G5:G14</xm:f>
          </x14:formula1>
          <xm:sqref>X26</xm:sqref>
        </x14:dataValidation>
        <x14:dataValidation type="list" errorStyle="warning" allowBlank="1" showErrorMessage="1">
          <x14:formula1>
            <xm:f>DATA!H5:H14</xm:f>
          </x14:formula1>
          <xm:sqref>Q27</xm:sqref>
        </x14:dataValidation>
        <x14:dataValidation type="list" errorStyle="warning" allowBlank="1" showErrorMessage="1">
          <x14:formula1>
            <xm:f>DATA!G5:G14</xm:f>
          </x14:formula1>
          <xm:sqref>X27</xm:sqref>
        </x14:dataValidation>
        <x14:dataValidation type="list" errorStyle="warning" allowBlank="1" showErrorMessage="1">
          <x14:formula1>
            <xm:f>DATA!H5:H14</xm:f>
          </x14:formula1>
          <xm:sqref>Q28</xm:sqref>
        </x14:dataValidation>
        <x14:dataValidation type="list" errorStyle="warning" allowBlank="1" showErrorMessage="1">
          <x14:formula1>
            <xm:f>DATA!G5:G14</xm:f>
          </x14:formula1>
          <xm:sqref>X28</xm:sqref>
        </x14:dataValidation>
        <x14:dataValidation type="list" errorStyle="warning" allowBlank="1" showErrorMessage="1">
          <x14:formula1>
            <xm:f>DATA!H5:H14</xm:f>
          </x14:formula1>
          <xm:sqref>Q29</xm:sqref>
        </x14:dataValidation>
        <x14:dataValidation type="list" errorStyle="warning" allowBlank="1" showErrorMessage="1">
          <x14:formula1>
            <xm:f>DATA!G5:G14</xm:f>
          </x14:formula1>
          <xm:sqref>X29</xm:sqref>
        </x14:dataValidation>
        <x14:dataValidation type="list" errorStyle="warning" allowBlank="1" showErrorMessage="1">
          <x14:formula1>
            <xm:f>DATA!H5:H14</xm:f>
          </x14:formula1>
          <xm:sqref>Q30</xm:sqref>
        </x14:dataValidation>
        <x14:dataValidation type="list" errorStyle="warning" allowBlank="1" showErrorMessage="1">
          <x14:formula1>
            <xm:f>DATA!G5:G14</xm:f>
          </x14:formula1>
          <xm:sqref>X30</xm:sqref>
        </x14:dataValidation>
        <x14:dataValidation type="list" errorStyle="warning" allowBlank="1" showErrorMessage="1">
          <x14:formula1>
            <xm:f>DATA!H5:H14</xm:f>
          </x14:formula1>
          <xm:sqref>Q31</xm:sqref>
        </x14:dataValidation>
        <x14:dataValidation type="list" errorStyle="warning" allowBlank="1" showErrorMessage="1">
          <x14:formula1>
            <xm:f>DATA!G5:G14</xm:f>
          </x14:formula1>
          <xm:sqref>X31</xm:sqref>
        </x14:dataValidation>
        <x14:dataValidation type="list" errorStyle="warning" allowBlank="1" showErrorMessage="1">
          <x14:formula1>
            <xm:f>DATA!H5:H14</xm:f>
          </x14:formula1>
          <xm:sqref>Q32</xm:sqref>
        </x14:dataValidation>
        <x14:dataValidation type="list" errorStyle="warning" allowBlank="1" showErrorMessage="1">
          <x14:formula1>
            <xm:f>DATA!G5:G14</xm:f>
          </x14:formula1>
          <xm:sqref>X32</xm:sqref>
        </x14:dataValidation>
        <x14:dataValidation type="list" errorStyle="warning" allowBlank="1" showErrorMessage="1">
          <x14:formula1>
            <xm:f>DATA!H5:H14</xm:f>
          </x14:formula1>
          <xm:sqref>Q33</xm:sqref>
        </x14:dataValidation>
        <x14:dataValidation type="list" errorStyle="warning" allowBlank="1" showErrorMessage="1">
          <x14:formula1>
            <xm:f>DATA!G5:G14</xm:f>
          </x14:formula1>
          <xm:sqref>X33</xm:sqref>
        </x14:dataValidation>
        <x14:dataValidation type="list" errorStyle="warning" allowBlank="1" showErrorMessage="1">
          <x14:formula1>
            <xm:f>DATA!H5:H14</xm:f>
          </x14:formula1>
          <xm:sqref>Q34</xm:sqref>
        </x14:dataValidation>
        <x14:dataValidation type="list" errorStyle="warning" allowBlank="1" showErrorMessage="1">
          <x14:formula1>
            <xm:f>DATA!G5:G14</xm:f>
          </x14:formula1>
          <xm:sqref>X34</xm:sqref>
        </x14:dataValidation>
        <x14:dataValidation type="list" errorStyle="warning" allowBlank="1" showErrorMessage="1">
          <x14:formula1>
            <xm:f>DATA!H5:H14</xm:f>
          </x14:formula1>
          <xm:sqref>Q35</xm:sqref>
        </x14:dataValidation>
        <x14:dataValidation type="list" errorStyle="warning" allowBlank="1" showErrorMessage="1">
          <x14:formula1>
            <xm:f>DATA!G5:G14</xm:f>
          </x14:formula1>
          <xm:sqref>X35</xm:sqref>
        </x14:dataValidation>
        <x14:dataValidation type="list" errorStyle="warning" allowBlank="1" showErrorMessage="1">
          <x14:formula1>
            <xm:f>DATA!H5:H14</xm:f>
          </x14:formula1>
          <xm:sqref>Q36</xm:sqref>
        </x14:dataValidation>
        <x14:dataValidation type="list" errorStyle="warning" allowBlank="1" showErrorMessage="1">
          <x14:formula1>
            <xm:f>DATA!G5:G14</xm:f>
          </x14:formula1>
          <xm:sqref>X36</xm:sqref>
        </x14:dataValidation>
        <x14:dataValidation type="list" errorStyle="warning" allowBlank="1" showErrorMessage="1">
          <x14:formula1>
            <xm:f>DATA!H5:H14</xm:f>
          </x14:formula1>
          <xm:sqref>Q37</xm:sqref>
        </x14:dataValidation>
        <x14:dataValidation type="list" errorStyle="warning" allowBlank="1" showErrorMessage="1">
          <x14:formula1>
            <xm:f>DATA!G5:G14</xm:f>
          </x14:formula1>
          <xm:sqref>X37</xm:sqref>
        </x14:dataValidation>
        <x14:dataValidation type="list" errorStyle="warning" allowBlank="1" showErrorMessage="1">
          <x14:formula1>
            <xm:f>DATA!H5:H14</xm:f>
          </x14:formula1>
          <xm:sqref>Q38</xm:sqref>
        </x14:dataValidation>
        <x14:dataValidation type="list" errorStyle="warning" allowBlank="1" showErrorMessage="1">
          <x14:formula1>
            <xm:f>DATA!G5:G14</xm:f>
          </x14:formula1>
          <xm:sqref>X38</xm:sqref>
        </x14:dataValidation>
        <x14:dataValidation type="list" errorStyle="warning" allowBlank="1" showErrorMessage="1">
          <x14:formula1>
            <xm:f>DATA!H5:H14</xm:f>
          </x14:formula1>
          <xm:sqref>Q39</xm:sqref>
        </x14:dataValidation>
        <x14:dataValidation type="list" errorStyle="warning" allowBlank="1" showErrorMessage="1">
          <x14:formula1>
            <xm:f>DATA!G5:G14</xm:f>
          </x14:formula1>
          <xm:sqref>X39</xm:sqref>
        </x14:dataValidation>
        <x14:dataValidation type="list" errorStyle="warning" allowBlank="1" showErrorMessage="1">
          <x14:formula1>
            <xm:f>DATA!H5:H14</xm:f>
          </x14:formula1>
          <xm:sqref>Q40</xm:sqref>
        </x14:dataValidation>
        <x14:dataValidation type="list" errorStyle="warning" allowBlank="1" showErrorMessage="1">
          <x14:formula1>
            <xm:f>DATA!G5:G14</xm:f>
          </x14:formula1>
          <xm:sqref>X40</xm:sqref>
        </x14:dataValidation>
        <x14:dataValidation type="list" errorStyle="warning" allowBlank="1" showErrorMessage="1">
          <x14:formula1>
            <xm:f>DATA!H5:H14</xm:f>
          </x14:formula1>
          <xm:sqref>Q41</xm:sqref>
        </x14:dataValidation>
        <x14:dataValidation type="list" errorStyle="warning" allowBlank="1" showErrorMessage="1">
          <x14:formula1>
            <xm:f>DATA!G5:G14</xm:f>
          </x14:formula1>
          <xm:sqref>X41</xm:sqref>
        </x14:dataValidation>
        <x14:dataValidation type="list" errorStyle="warning" allowBlank="1" showErrorMessage="1">
          <x14:formula1>
            <xm:f>DATA!H5:H14</xm:f>
          </x14:formula1>
          <xm:sqref>Q42</xm:sqref>
        </x14:dataValidation>
        <x14:dataValidation type="list" errorStyle="warning" allowBlank="1" showErrorMessage="1">
          <x14:formula1>
            <xm:f>DATA!G5:G14</xm:f>
          </x14:formula1>
          <xm:sqref>X42</xm:sqref>
        </x14:dataValidation>
        <x14:dataValidation type="list" errorStyle="warning" allowBlank="1" showErrorMessage="1">
          <x14:formula1>
            <xm:f>DATA!H5:H14</xm:f>
          </x14:formula1>
          <xm:sqref>Q43</xm:sqref>
        </x14:dataValidation>
        <x14:dataValidation type="list" errorStyle="warning" allowBlank="1" showErrorMessage="1">
          <x14:formula1>
            <xm:f>DATA!G5:G14</xm:f>
          </x14:formula1>
          <xm:sqref>X43</xm:sqref>
        </x14:dataValidation>
        <x14:dataValidation type="list" errorStyle="warning" allowBlank="1" showErrorMessage="1">
          <x14:formula1>
            <xm:f>DATA!H5:H14</xm:f>
          </x14:formula1>
          <xm:sqref>Q44</xm:sqref>
        </x14:dataValidation>
        <x14:dataValidation type="list" errorStyle="warning" allowBlank="1" showErrorMessage="1">
          <x14:formula1>
            <xm:f>DATA!G5:G14</xm:f>
          </x14:formula1>
          <xm:sqref>X44</xm:sqref>
        </x14:dataValidation>
        <x14:dataValidation type="list" errorStyle="warning" allowBlank="1" showErrorMessage="1">
          <x14:formula1>
            <xm:f>DATA!H5:H14</xm:f>
          </x14:formula1>
          <xm:sqref>Q45</xm:sqref>
        </x14:dataValidation>
        <x14:dataValidation type="list" errorStyle="warning" allowBlank="1" showErrorMessage="1">
          <x14:formula1>
            <xm:f>DATA!G5:G14</xm:f>
          </x14:formula1>
          <xm:sqref>X45</xm:sqref>
        </x14:dataValidation>
        <x14:dataValidation type="list" errorStyle="warning" allowBlank="1" showErrorMessage="1">
          <x14:formula1>
            <xm:f>DATA!H5:H14</xm:f>
          </x14:formula1>
          <xm:sqref>Q46</xm:sqref>
        </x14:dataValidation>
        <x14:dataValidation type="list" errorStyle="warning" allowBlank="1" showErrorMessage="1">
          <x14:formula1>
            <xm:f>DATA!G5:G14</xm:f>
          </x14:formula1>
          <xm:sqref>X46</xm:sqref>
        </x14:dataValidation>
        <x14:dataValidation type="list" errorStyle="warning" allowBlank="1" showErrorMessage="1">
          <x14:formula1>
            <xm:f>DATA!H5:H14</xm:f>
          </x14:formula1>
          <xm:sqref>Q47</xm:sqref>
        </x14:dataValidation>
        <x14:dataValidation type="list" errorStyle="warning" allowBlank="1" showErrorMessage="1">
          <x14:formula1>
            <xm:f>DATA!G5:G14</xm:f>
          </x14:formula1>
          <xm:sqref>X47</xm:sqref>
        </x14:dataValidation>
        <x14:dataValidation type="list" errorStyle="warning" allowBlank="1" showErrorMessage="1">
          <x14:formula1>
            <xm:f>DATA!H5:H14</xm:f>
          </x14:formula1>
          <xm:sqref>Q48</xm:sqref>
        </x14:dataValidation>
        <x14:dataValidation type="list" errorStyle="warning" allowBlank="1" showErrorMessage="1">
          <x14:formula1>
            <xm:f>DATA!G5:G14</xm:f>
          </x14:formula1>
          <xm:sqref>X48</xm:sqref>
        </x14:dataValidation>
        <x14:dataValidation type="list" errorStyle="warning" allowBlank="1" showErrorMessage="1">
          <x14:formula1>
            <xm:f>DATA!H5:H14</xm:f>
          </x14:formula1>
          <xm:sqref>Q49</xm:sqref>
        </x14:dataValidation>
        <x14:dataValidation type="list" errorStyle="warning" allowBlank="1" showErrorMessage="1">
          <x14:formula1>
            <xm:f>DATA!G5:G14</xm:f>
          </x14:formula1>
          <xm:sqref>X49</xm:sqref>
        </x14:dataValidation>
        <x14:dataValidation type="list" errorStyle="warning" allowBlank="1" showErrorMessage="1">
          <x14:formula1>
            <xm:f>DATA!H5:H14</xm:f>
          </x14:formula1>
          <xm:sqref>Q50</xm:sqref>
        </x14:dataValidation>
        <x14:dataValidation type="list" errorStyle="warning" allowBlank="1" showErrorMessage="1">
          <x14:formula1>
            <xm:f>DATA!G5:G14</xm:f>
          </x14:formula1>
          <xm:sqref>X50</xm:sqref>
        </x14:dataValidation>
        <x14:dataValidation type="list" errorStyle="warning" allowBlank="1" showErrorMessage="1">
          <x14:formula1>
            <xm:f>DATA!H5:H14</xm:f>
          </x14:formula1>
          <xm:sqref>Q51</xm:sqref>
        </x14:dataValidation>
        <x14:dataValidation type="list" errorStyle="warning" allowBlank="1" showErrorMessage="1">
          <x14:formula1>
            <xm:f>DATA!G5:G14</xm:f>
          </x14:formula1>
          <xm:sqref>X51</xm:sqref>
        </x14:dataValidation>
        <x14:dataValidation type="list" errorStyle="warning" allowBlank="1" showErrorMessage="1">
          <x14:formula1>
            <xm:f>DATA!H5:H14</xm:f>
          </x14:formula1>
          <xm:sqref>Q52</xm:sqref>
        </x14:dataValidation>
        <x14:dataValidation type="list" errorStyle="warning" allowBlank="1" showErrorMessage="1">
          <x14:formula1>
            <xm:f>DATA!G5:G14</xm:f>
          </x14:formula1>
          <xm:sqref>X52</xm:sqref>
        </x14:dataValidation>
        <x14:dataValidation type="list" errorStyle="warning" allowBlank="1" showErrorMessage="1">
          <x14:formula1>
            <xm:f>DATA!H5:H14</xm:f>
          </x14:formula1>
          <xm:sqref>Q53</xm:sqref>
        </x14:dataValidation>
        <x14:dataValidation type="list" errorStyle="warning" allowBlank="1" showErrorMessage="1">
          <x14:formula1>
            <xm:f>DATA!G5:G14</xm:f>
          </x14:formula1>
          <xm:sqref>X53</xm:sqref>
        </x14:dataValidation>
        <x14:dataValidation type="list" errorStyle="warning" allowBlank="1" showErrorMessage="1">
          <x14:formula1>
            <xm:f>DATA!H5:H14</xm:f>
          </x14:formula1>
          <xm:sqref>Q54</xm:sqref>
        </x14:dataValidation>
        <x14:dataValidation type="list" errorStyle="warning" allowBlank="1" showErrorMessage="1">
          <x14:formula1>
            <xm:f>DATA!G5:G14</xm:f>
          </x14:formula1>
          <xm:sqref>X54</xm:sqref>
        </x14:dataValidation>
        <x14:dataValidation type="list" errorStyle="warning" allowBlank="1" showErrorMessage="1">
          <x14:formula1>
            <xm:f>DATA!H5:H14</xm:f>
          </x14:formula1>
          <xm:sqref>Q55</xm:sqref>
        </x14:dataValidation>
        <x14:dataValidation type="list" errorStyle="warning" allowBlank="1" showErrorMessage="1">
          <x14:formula1>
            <xm:f>DATA!G5:G14</xm:f>
          </x14:formula1>
          <xm:sqref>X55</xm:sqref>
        </x14:dataValidation>
        <x14:dataValidation type="list" errorStyle="warning" allowBlank="1" showErrorMessage="1">
          <x14:formula1>
            <xm:f>DATA!H5:H14</xm:f>
          </x14:formula1>
          <xm:sqref>Q56</xm:sqref>
        </x14:dataValidation>
        <x14:dataValidation type="list" errorStyle="warning" allowBlank="1" showErrorMessage="1">
          <x14:formula1>
            <xm:f>DATA!G5:G14</xm:f>
          </x14:formula1>
          <xm:sqref>X56</xm:sqref>
        </x14:dataValidation>
        <x14:dataValidation type="list" errorStyle="warning" allowBlank="1" showErrorMessage="1">
          <x14:formula1>
            <xm:f>DATA!H5:H14</xm:f>
          </x14:formula1>
          <xm:sqref>Q57</xm:sqref>
        </x14:dataValidation>
        <x14:dataValidation type="list" errorStyle="warning" allowBlank="1" showErrorMessage="1">
          <x14:formula1>
            <xm:f>DATA!G5:G14</xm:f>
          </x14:formula1>
          <xm:sqref>X57</xm:sqref>
        </x14:dataValidation>
        <x14:dataValidation type="list" errorStyle="warning" allowBlank="1" showErrorMessage="1">
          <x14:formula1>
            <xm:f>DATA!H5:H14</xm:f>
          </x14:formula1>
          <xm:sqref>Q58</xm:sqref>
        </x14:dataValidation>
        <x14:dataValidation type="list" errorStyle="warning" allowBlank="1" showErrorMessage="1">
          <x14:formula1>
            <xm:f>DATA!G5:G14</xm:f>
          </x14:formula1>
          <xm:sqref>X58</xm:sqref>
        </x14:dataValidation>
        <x14:dataValidation type="list" errorStyle="warning" allowBlank="1" showErrorMessage="1">
          <x14:formula1>
            <xm:f>DATA!H5:H14</xm:f>
          </x14:formula1>
          <xm:sqref>Q59</xm:sqref>
        </x14:dataValidation>
        <x14:dataValidation type="list" errorStyle="warning" allowBlank="1" showErrorMessage="1">
          <x14:formula1>
            <xm:f>DATA!G5:G14</xm:f>
          </x14:formula1>
          <xm:sqref>X59</xm:sqref>
        </x14:dataValidation>
        <x14:dataValidation type="list" errorStyle="warning" allowBlank="1" showErrorMessage="1">
          <x14:formula1>
            <xm:f>DATA!H5:H14</xm:f>
          </x14:formula1>
          <xm:sqref>Q60</xm:sqref>
        </x14:dataValidation>
        <x14:dataValidation type="list" errorStyle="warning" allowBlank="1" showErrorMessage="1">
          <x14:formula1>
            <xm:f>DATA!G5:G14</xm:f>
          </x14:formula1>
          <xm:sqref>X60</xm:sqref>
        </x14:dataValidation>
        <x14:dataValidation type="list" errorStyle="warning" allowBlank="1" showErrorMessage="1">
          <x14:formula1>
            <xm:f>DATA!H5:H14</xm:f>
          </x14:formula1>
          <xm:sqref>Q61</xm:sqref>
        </x14:dataValidation>
        <x14:dataValidation type="list" errorStyle="warning" allowBlank="1" showErrorMessage="1">
          <x14:formula1>
            <xm:f>DATA!G5:G14</xm:f>
          </x14:formula1>
          <xm:sqref>X61</xm:sqref>
        </x14:dataValidation>
        <x14:dataValidation type="list" errorStyle="warning" allowBlank="1" showErrorMessage="1">
          <x14:formula1>
            <xm:f>DATA!H5:H14</xm:f>
          </x14:formula1>
          <xm:sqref>Q62</xm:sqref>
        </x14:dataValidation>
        <x14:dataValidation type="list" errorStyle="warning" allowBlank="1" showErrorMessage="1">
          <x14:formula1>
            <xm:f>DATA!G5:G14</xm:f>
          </x14:formula1>
          <xm:sqref>X62</xm:sqref>
        </x14:dataValidation>
        <x14:dataValidation type="list" errorStyle="warning" allowBlank="1" showErrorMessage="1">
          <x14:formula1>
            <xm:f>DATA!H5:H14</xm:f>
          </x14:formula1>
          <xm:sqref>Q63</xm:sqref>
        </x14:dataValidation>
        <x14:dataValidation type="list" errorStyle="warning" allowBlank="1" showErrorMessage="1">
          <x14:formula1>
            <xm:f>DATA!G5:G14</xm:f>
          </x14:formula1>
          <xm:sqref>X63</xm:sqref>
        </x14:dataValidation>
        <x14:dataValidation type="list" errorStyle="warning" allowBlank="1" showErrorMessage="1">
          <x14:formula1>
            <xm:f>DATA!H5:H14</xm:f>
          </x14:formula1>
          <xm:sqref>Q64</xm:sqref>
        </x14:dataValidation>
        <x14:dataValidation type="list" errorStyle="warning" allowBlank="1" showErrorMessage="1">
          <x14:formula1>
            <xm:f>DATA!G5:G14</xm:f>
          </x14:formula1>
          <xm:sqref>X64</xm:sqref>
        </x14:dataValidation>
        <x14:dataValidation type="list" errorStyle="warning" allowBlank="1" showErrorMessage="1">
          <x14:formula1>
            <xm:f>DATA!H5:H14</xm:f>
          </x14:formula1>
          <xm:sqref>Q65</xm:sqref>
        </x14:dataValidation>
        <x14:dataValidation type="list" errorStyle="warning" allowBlank="1" showErrorMessage="1">
          <x14:formula1>
            <xm:f>DATA!G5:G14</xm:f>
          </x14:formula1>
          <xm:sqref>X65</xm:sqref>
        </x14:dataValidation>
        <x14:dataValidation type="list" errorStyle="warning" allowBlank="1" showErrorMessage="1">
          <x14:formula1>
            <xm:f>DATA!H5:H14</xm:f>
          </x14:formula1>
          <xm:sqref>Q66</xm:sqref>
        </x14:dataValidation>
        <x14:dataValidation type="list" errorStyle="warning" allowBlank="1" showErrorMessage="1">
          <x14:formula1>
            <xm:f>DATA!G5:G14</xm:f>
          </x14:formula1>
          <xm:sqref>X66</xm:sqref>
        </x14:dataValidation>
        <x14:dataValidation type="list" errorStyle="warning" allowBlank="1" showErrorMessage="1">
          <x14:formula1>
            <xm:f>DATA!H5:H14</xm:f>
          </x14:formula1>
          <xm:sqref>Q67</xm:sqref>
        </x14:dataValidation>
        <x14:dataValidation type="list" errorStyle="warning" allowBlank="1" showErrorMessage="1">
          <x14:formula1>
            <xm:f>DATA!G5:G14</xm:f>
          </x14:formula1>
          <xm:sqref>X67</xm:sqref>
        </x14:dataValidation>
        <x14:dataValidation type="list" errorStyle="warning" allowBlank="1" showErrorMessage="1">
          <x14:formula1>
            <xm:f>DATA!H5:H14</xm:f>
          </x14:formula1>
          <xm:sqref>Q68</xm:sqref>
        </x14:dataValidation>
        <x14:dataValidation type="list" errorStyle="warning" allowBlank="1" showErrorMessage="1">
          <x14:formula1>
            <xm:f>DATA!G5:G14</xm:f>
          </x14:formula1>
          <xm:sqref>X68</xm:sqref>
        </x14:dataValidation>
        <x14:dataValidation type="list" errorStyle="warning" allowBlank="1" showErrorMessage="1">
          <x14:formula1>
            <xm:f>DATA!H5:H14</xm:f>
          </x14:formula1>
          <xm:sqref>Q69</xm:sqref>
        </x14:dataValidation>
        <x14:dataValidation type="list" errorStyle="warning" allowBlank="1" showErrorMessage="1">
          <x14:formula1>
            <xm:f>DATA!G5:G14</xm:f>
          </x14:formula1>
          <xm:sqref>X69</xm:sqref>
        </x14:dataValidation>
        <x14:dataValidation type="list" errorStyle="warning" allowBlank="1" showErrorMessage="1">
          <x14:formula1>
            <xm:f>DATA!H5:H14</xm:f>
          </x14:formula1>
          <xm:sqref>Q70</xm:sqref>
        </x14:dataValidation>
        <x14:dataValidation type="list" errorStyle="warning" allowBlank="1" showErrorMessage="1">
          <x14:formula1>
            <xm:f>DATA!G5:G14</xm:f>
          </x14:formula1>
          <xm:sqref>X70</xm:sqref>
        </x14:dataValidation>
        <x14:dataValidation type="list" errorStyle="warning" allowBlank="1" showErrorMessage="1">
          <x14:formula1>
            <xm:f>DATA!H5:H14</xm:f>
          </x14:formula1>
          <xm:sqref>Q71</xm:sqref>
        </x14:dataValidation>
        <x14:dataValidation type="list" errorStyle="warning" allowBlank="1" showErrorMessage="1">
          <x14:formula1>
            <xm:f>DATA!G5:G14</xm:f>
          </x14:formula1>
          <xm:sqref>X71</xm:sqref>
        </x14:dataValidation>
        <x14:dataValidation type="list" errorStyle="warning" allowBlank="1" showErrorMessage="1">
          <x14:formula1>
            <xm:f>DATA!H5:H14</xm:f>
          </x14:formula1>
          <xm:sqref>Q72</xm:sqref>
        </x14:dataValidation>
        <x14:dataValidation type="list" errorStyle="warning" allowBlank="1" showErrorMessage="1">
          <x14:formula1>
            <xm:f>DATA!G5:G14</xm:f>
          </x14:formula1>
          <xm:sqref>X72</xm:sqref>
        </x14:dataValidation>
        <x14:dataValidation type="list" errorStyle="warning" allowBlank="1" showErrorMessage="1">
          <x14:formula1>
            <xm:f>DATA!H5:H14</xm:f>
          </x14:formula1>
          <xm:sqref>Q73</xm:sqref>
        </x14:dataValidation>
        <x14:dataValidation type="list" errorStyle="warning" allowBlank="1" showErrorMessage="1">
          <x14:formula1>
            <xm:f>DATA!G5:G14</xm:f>
          </x14:formula1>
          <xm:sqref>X73</xm:sqref>
        </x14:dataValidation>
        <x14:dataValidation type="list" errorStyle="warning" allowBlank="1" showErrorMessage="1">
          <x14:formula1>
            <xm:f>DATA!H5:H14</xm:f>
          </x14:formula1>
          <xm:sqref>Q74</xm:sqref>
        </x14:dataValidation>
        <x14:dataValidation type="list" errorStyle="warning" allowBlank="1" showErrorMessage="1">
          <x14:formula1>
            <xm:f>DATA!G5:G14</xm:f>
          </x14:formula1>
          <xm:sqref>X74</xm:sqref>
        </x14:dataValidation>
        <x14:dataValidation type="list" errorStyle="warning" allowBlank="1" showErrorMessage="1">
          <x14:formula1>
            <xm:f>DATA!H5:H14</xm:f>
          </x14:formula1>
          <xm:sqref>Q75</xm:sqref>
        </x14:dataValidation>
        <x14:dataValidation type="list" errorStyle="warning" allowBlank="1" showErrorMessage="1">
          <x14:formula1>
            <xm:f>DATA!G5:G14</xm:f>
          </x14:formula1>
          <xm:sqref>X75</xm:sqref>
        </x14:dataValidation>
        <x14:dataValidation type="list" errorStyle="warning" allowBlank="1" showErrorMessage="1">
          <x14:formula1>
            <xm:f>DATA!H5:H14</xm:f>
          </x14:formula1>
          <xm:sqref>Q76</xm:sqref>
        </x14:dataValidation>
        <x14:dataValidation type="list" errorStyle="warning" allowBlank="1" showErrorMessage="1">
          <x14:formula1>
            <xm:f>DATA!G5:G14</xm:f>
          </x14:formula1>
          <xm:sqref>X76</xm:sqref>
        </x14:dataValidation>
        <x14:dataValidation type="list" errorStyle="warning" allowBlank="1" showErrorMessage="1">
          <x14:formula1>
            <xm:f>DATA!H5:H14</xm:f>
          </x14:formula1>
          <xm:sqref>Q77</xm:sqref>
        </x14:dataValidation>
        <x14:dataValidation type="list" errorStyle="warning" allowBlank="1" showErrorMessage="1">
          <x14:formula1>
            <xm:f>DATA!G5:G14</xm:f>
          </x14:formula1>
          <xm:sqref>X77</xm:sqref>
        </x14:dataValidation>
        <x14:dataValidation type="list" errorStyle="warning" allowBlank="1" showErrorMessage="1">
          <x14:formula1>
            <xm:f>DATA!H5:H14</xm:f>
          </x14:formula1>
          <xm:sqref>Q78</xm:sqref>
        </x14:dataValidation>
        <x14:dataValidation type="list" errorStyle="warning" allowBlank="1" showErrorMessage="1">
          <x14:formula1>
            <xm:f>DATA!G5:G14</xm:f>
          </x14:formula1>
          <xm:sqref>X78</xm:sqref>
        </x14:dataValidation>
        <x14:dataValidation type="list" errorStyle="warning" allowBlank="1" showErrorMessage="1">
          <x14:formula1>
            <xm:f>DATA!H5:H14</xm:f>
          </x14:formula1>
          <xm:sqref>Q79</xm:sqref>
        </x14:dataValidation>
        <x14:dataValidation type="list" errorStyle="warning" allowBlank="1" showErrorMessage="1">
          <x14:formula1>
            <xm:f>DATA!G5:G14</xm:f>
          </x14:formula1>
          <xm:sqref>X79</xm:sqref>
        </x14:dataValidation>
        <x14:dataValidation type="list" errorStyle="warning" allowBlank="1" showErrorMessage="1">
          <x14:formula1>
            <xm:f>DATA!H5:H14</xm:f>
          </x14:formula1>
          <xm:sqref>Q80</xm:sqref>
        </x14:dataValidation>
        <x14:dataValidation type="list" errorStyle="warning" allowBlank="1" showErrorMessage="1">
          <x14:formula1>
            <xm:f>DATA!G5:G14</xm:f>
          </x14:formula1>
          <xm:sqref>X80</xm:sqref>
        </x14:dataValidation>
        <x14:dataValidation type="list" errorStyle="warning" allowBlank="1" showErrorMessage="1">
          <x14:formula1>
            <xm:f>DATA!H5:H14</xm:f>
          </x14:formula1>
          <xm:sqref>Q81</xm:sqref>
        </x14:dataValidation>
        <x14:dataValidation type="list" errorStyle="warning" allowBlank="1" showErrorMessage="1">
          <x14:formula1>
            <xm:f>DATA!G5:G14</xm:f>
          </x14:formula1>
          <xm:sqref>X81</xm:sqref>
        </x14:dataValidation>
        <x14:dataValidation type="list" errorStyle="warning" allowBlank="1" showErrorMessage="1">
          <x14:formula1>
            <xm:f>DATA!H5:H14</xm:f>
          </x14:formula1>
          <xm:sqref>Q82</xm:sqref>
        </x14:dataValidation>
        <x14:dataValidation type="list" errorStyle="warning" allowBlank="1" showErrorMessage="1">
          <x14:formula1>
            <xm:f>DATA!G5:G14</xm:f>
          </x14:formula1>
          <xm:sqref>X82</xm:sqref>
        </x14:dataValidation>
        <x14:dataValidation type="list" errorStyle="warning" allowBlank="1" showErrorMessage="1">
          <x14:formula1>
            <xm:f>DATA!H5:H14</xm:f>
          </x14:formula1>
          <xm:sqref>Q83</xm:sqref>
        </x14:dataValidation>
        <x14:dataValidation type="list" errorStyle="warning" allowBlank="1" showErrorMessage="1">
          <x14:formula1>
            <xm:f>DATA!G5:G14</xm:f>
          </x14:formula1>
          <xm:sqref>X83</xm:sqref>
        </x14:dataValidation>
        <x14:dataValidation type="list" errorStyle="warning" allowBlank="1" showErrorMessage="1">
          <x14:formula1>
            <xm:f>DATA!H5:H14</xm:f>
          </x14:formula1>
          <xm:sqref>Q84</xm:sqref>
        </x14:dataValidation>
        <x14:dataValidation type="list" errorStyle="warning" allowBlank="1" showErrorMessage="1">
          <x14:formula1>
            <xm:f>DATA!G5:G14</xm:f>
          </x14:formula1>
          <xm:sqref>X84</xm:sqref>
        </x14:dataValidation>
        <x14:dataValidation type="list" errorStyle="warning" allowBlank="1" showErrorMessage="1">
          <x14:formula1>
            <xm:f>DATA!H5:H14</xm:f>
          </x14:formula1>
          <xm:sqref>Q85</xm:sqref>
        </x14:dataValidation>
        <x14:dataValidation type="list" errorStyle="warning" allowBlank="1" showErrorMessage="1">
          <x14:formula1>
            <xm:f>DATA!G5:G14</xm:f>
          </x14:formula1>
          <xm:sqref>X85</xm:sqref>
        </x14:dataValidation>
        <x14:dataValidation type="list" errorStyle="warning" allowBlank="1" showErrorMessage="1">
          <x14:formula1>
            <xm:f>DATA!H5:H14</xm:f>
          </x14:formula1>
          <xm:sqref>Q86</xm:sqref>
        </x14:dataValidation>
        <x14:dataValidation type="list" errorStyle="warning" allowBlank="1" showErrorMessage="1">
          <x14:formula1>
            <xm:f>DATA!G5:G14</xm:f>
          </x14:formula1>
          <xm:sqref>X86</xm:sqref>
        </x14:dataValidation>
        <x14:dataValidation type="list" errorStyle="warning" allowBlank="1" showErrorMessage="1">
          <x14:formula1>
            <xm:f>DATA!H5:H14</xm:f>
          </x14:formula1>
          <xm:sqref>Q87</xm:sqref>
        </x14:dataValidation>
        <x14:dataValidation type="list" errorStyle="warning" allowBlank="1" showErrorMessage="1">
          <x14:formula1>
            <xm:f>DATA!G5:G14</xm:f>
          </x14:formula1>
          <xm:sqref>X87</xm:sqref>
        </x14:dataValidation>
        <x14:dataValidation type="list" errorStyle="warning" allowBlank="1" showErrorMessage="1">
          <x14:formula1>
            <xm:f>DATA!H5:H14</xm:f>
          </x14:formula1>
          <xm:sqref>Q88</xm:sqref>
        </x14:dataValidation>
        <x14:dataValidation type="list" errorStyle="warning" allowBlank="1" showErrorMessage="1">
          <x14:formula1>
            <xm:f>DATA!G5:G14</xm:f>
          </x14:formula1>
          <xm:sqref>X88</xm:sqref>
        </x14:dataValidation>
        <x14:dataValidation type="list" errorStyle="warning" allowBlank="1" showErrorMessage="1">
          <x14:formula1>
            <xm:f>DATA!H5:H14</xm:f>
          </x14:formula1>
          <xm:sqref>Q89</xm:sqref>
        </x14:dataValidation>
        <x14:dataValidation type="list" errorStyle="warning" allowBlank="1" showErrorMessage="1">
          <x14:formula1>
            <xm:f>DATA!G5:G14</xm:f>
          </x14:formula1>
          <xm:sqref>X89</xm:sqref>
        </x14:dataValidation>
        <x14:dataValidation type="list" errorStyle="warning" allowBlank="1" showErrorMessage="1">
          <x14:formula1>
            <xm:f>DATA!H5:H14</xm:f>
          </x14:formula1>
          <xm:sqref>Q90</xm:sqref>
        </x14:dataValidation>
        <x14:dataValidation type="list" errorStyle="warning" allowBlank="1" showErrorMessage="1">
          <x14:formula1>
            <xm:f>DATA!G5:G14</xm:f>
          </x14:formula1>
          <xm:sqref>X90</xm:sqref>
        </x14:dataValidation>
        <x14:dataValidation type="list" errorStyle="warning" allowBlank="1" showErrorMessage="1">
          <x14:formula1>
            <xm:f>DATA!H5:H14</xm:f>
          </x14:formula1>
          <xm:sqref>Q91</xm:sqref>
        </x14:dataValidation>
        <x14:dataValidation type="list" errorStyle="warning" allowBlank="1" showErrorMessage="1">
          <x14:formula1>
            <xm:f>DATA!G5:G14</xm:f>
          </x14:formula1>
          <xm:sqref>X91</xm:sqref>
        </x14:dataValidation>
        <x14:dataValidation type="list" errorStyle="warning" allowBlank="1" showErrorMessage="1">
          <x14:formula1>
            <xm:f>DATA!H5:H14</xm:f>
          </x14:formula1>
          <xm:sqref>Q92</xm:sqref>
        </x14:dataValidation>
        <x14:dataValidation type="list" errorStyle="warning" allowBlank="1" showErrorMessage="1">
          <x14:formula1>
            <xm:f>DATA!G5:G14</xm:f>
          </x14:formula1>
          <xm:sqref>X92</xm:sqref>
        </x14:dataValidation>
        <x14:dataValidation type="list" errorStyle="warning" allowBlank="1" showErrorMessage="1">
          <x14:formula1>
            <xm:f>DATA!H5:H14</xm:f>
          </x14:formula1>
          <xm:sqref>Q93</xm:sqref>
        </x14:dataValidation>
        <x14:dataValidation type="list" errorStyle="warning" allowBlank="1" showErrorMessage="1">
          <x14:formula1>
            <xm:f>DATA!G5:G14</xm:f>
          </x14:formula1>
          <xm:sqref>X93</xm:sqref>
        </x14:dataValidation>
        <x14:dataValidation type="list" errorStyle="warning" allowBlank="1" showErrorMessage="1">
          <x14:formula1>
            <xm:f>DATA!H5:H14</xm:f>
          </x14:formula1>
          <xm:sqref>Q94</xm:sqref>
        </x14:dataValidation>
        <x14:dataValidation type="list" errorStyle="warning" allowBlank="1" showErrorMessage="1">
          <x14:formula1>
            <xm:f>DATA!G5:G14</xm:f>
          </x14:formula1>
          <xm:sqref>X94</xm:sqref>
        </x14:dataValidation>
        <x14:dataValidation type="list" errorStyle="warning" allowBlank="1" showErrorMessage="1">
          <x14:formula1>
            <xm:f>DATA!H5:H14</xm:f>
          </x14:formula1>
          <xm:sqref>Q95</xm:sqref>
        </x14:dataValidation>
        <x14:dataValidation type="list" errorStyle="warning" allowBlank="1" showErrorMessage="1">
          <x14:formula1>
            <xm:f>DATA!G5:G14</xm:f>
          </x14:formula1>
          <xm:sqref>X95</xm:sqref>
        </x14:dataValidation>
        <x14:dataValidation type="list" errorStyle="warning" allowBlank="1" showErrorMessage="1">
          <x14:formula1>
            <xm:f>DATA!H5:H14</xm:f>
          </x14:formula1>
          <xm:sqref>Q96</xm:sqref>
        </x14:dataValidation>
        <x14:dataValidation type="list" errorStyle="warning" allowBlank="1" showErrorMessage="1">
          <x14:formula1>
            <xm:f>DATA!G5:G14</xm:f>
          </x14:formula1>
          <xm:sqref>X96</xm:sqref>
        </x14:dataValidation>
        <x14:dataValidation type="list" errorStyle="warning" allowBlank="1" showErrorMessage="1">
          <x14:formula1>
            <xm:f>DATA!H5:H14</xm:f>
          </x14:formula1>
          <xm:sqref>Q97</xm:sqref>
        </x14:dataValidation>
        <x14:dataValidation type="list" errorStyle="warning" allowBlank="1" showErrorMessage="1">
          <x14:formula1>
            <xm:f>DATA!G5:G14</xm:f>
          </x14:formula1>
          <xm:sqref>X97</xm:sqref>
        </x14:dataValidation>
        <x14:dataValidation type="list" errorStyle="warning" allowBlank="1" showErrorMessage="1">
          <x14:formula1>
            <xm:f>DATA!H5:H14</xm:f>
          </x14:formula1>
          <xm:sqref>Q98</xm:sqref>
        </x14:dataValidation>
        <x14:dataValidation type="list" errorStyle="warning" allowBlank="1" showErrorMessage="1">
          <x14:formula1>
            <xm:f>DATA!G5:G14</xm:f>
          </x14:formula1>
          <xm:sqref>X98</xm:sqref>
        </x14:dataValidation>
        <x14:dataValidation type="list" errorStyle="warning" allowBlank="1" showErrorMessage="1">
          <x14:formula1>
            <xm:f>DATA!H5:H14</xm:f>
          </x14:formula1>
          <xm:sqref>Q99</xm:sqref>
        </x14:dataValidation>
        <x14:dataValidation type="list" errorStyle="warning" allowBlank="1" showErrorMessage="1">
          <x14:formula1>
            <xm:f>DATA!G5:G14</xm:f>
          </x14:formula1>
          <xm:sqref>X99</xm:sqref>
        </x14:dataValidation>
        <x14:dataValidation type="list" errorStyle="warning" allowBlank="1" showErrorMessage="1">
          <x14:formula1>
            <xm:f>DATA!H5:H14</xm:f>
          </x14:formula1>
          <xm:sqref>Q100</xm:sqref>
        </x14:dataValidation>
        <x14:dataValidation type="list" errorStyle="warning" allowBlank="1" showErrorMessage="1">
          <x14:formula1>
            <xm:f>DATA!G5:G14</xm:f>
          </x14:formula1>
          <xm:sqref>X100</xm:sqref>
        </x14:dataValidation>
        <x14:dataValidation type="list" errorStyle="warning" allowBlank="1" showErrorMessage="1">
          <x14:formula1>
            <xm:f>DATA!H5:H14</xm:f>
          </x14:formula1>
          <xm:sqref>Q101</xm:sqref>
        </x14:dataValidation>
        <x14:dataValidation type="list" errorStyle="warning" allowBlank="1" showErrorMessage="1">
          <x14:formula1>
            <xm:f>DATA!G5:G14</xm:f>
          </x14:formula1>
          <xm:sqref>X101</xm:sqref>
        </x14:dataValidation>
        <x14:dataValidation type="list" errorStyle="warning" allowBlank="1" showErrorMessage="1">
          <x14:formula1>
            <xm:f>DATA!H5:H14</xm:f>
          </x14:formula1>
          <xm:sqref>Q102</xm:sqref>
        </x14:dataValidation>
        <x14:dataValidation type="list" errorStyle="warning" allowBlank="1" showErrorMessage="1">
          <x14:formula1>
            <xm:f>DATA!G5:G14</xm:f>
          </x14:formula1>
          <xm:sqref>X102</xm:sqref>
        </x14:dataValidation>
        <x14:dataValidation type="list" errorStyle="warning" allowBlank="1" showErrorMessage="1">
          <x14:formula1>
            <xm:f>DATA!H5:H14</xm:f>
          </x14:formula1>
          <xm:sqref>Q103</xm:sqref>
        </x14:dataValidation>
        <x14:dataValidation type="list" errorStyle="warning" allowBlank="1" showErrorMessage="1">
          <x14:formula1>
            <xm:f>DATA!G5:G14</xm:f>
          </x14:formula1>
          <xm:sqref>X103</xm:sqref>
        </x14:dataValidation>
        <x14:dataValidation type="list" errorStyle="warning" allowBlank="1" showErrorMessage="1">
          <x14:formula1>
            <xm:f>DATA!H5:H14</xm:f>
          </x14:formula1>
          <xm:sqref>Q104</xm:sqref>
        </x14:dataValidation>
        <x14:dataValidation type="list" errorStyle="warning" allowBlank="1" showErrorMessage="1">
          <x14:formula1>
            <xm:f>DATA!G5:G14</xm:f>
          </x14:formula1>
          <xm:sqref>X104</xm:sqref>
        </x14:dataValidation>
        <x14:dataValidation type="list" errorStyle="warning" allowBlank="1" showErrorMessage="1">
          <x14:formula1>
            <xm:f>DATA!H5:H14</xm:f>
          </x14:formula1>
          <xm:sqref>Q105</xm:sqref>
        </x14:dataValidation>
        <x14:dataValidation type="list" errorStyle="warning" allowBlank="1" showErrorMessage="1">
          <x14:formula1>
            <xm:f>DATA!G5:G14</xm:f>
          </x14:formula1>
          <xm:sqref>X105</xm:sqref>
        </x14:dataValidation>
        <x14:dataValidation type="list" errorStyle="warning" allowBlank="1" showErrorMessage="1">
          <x14:formula1>
            <xm:f>DATA!H5:H14</xm:f>
          </x14:formula1>
          <xm:sqref>Q106</xm:sqref>
        </x14:dataValidation>
        <x14:dataValidation type="list" errorStyle="warning" allowBlank="1" showErrorMessage="1">
          <x14:formula1>
            <xm:f>DATA!G5:G14</xm:f>
          </x14:formula1>
          <xm:sqref>X106</xm:sqref>
        </x14:dataValidation>
        <x14:dataValidation type="list" errorStyle="warning" allowBlank="1" showErrorMessage="1">
          <x14:formula1>
            <xm:f>DATA!H5:H14</xm:f>
          </x14:formula1>
          <xm:sqref>Q107</xm:sqref>
        </x14:dataValidation>
        <x14:dataValidation type="list" errorStyle="warning" allowBlank="1" showErrorMessage="1">
          <x14:formula1>
            <xm:f>DATA!G5:G14</xm:f>
          </x14:formula1>
          <xm:sqref>X107</xm:sqref>
        </x14:dataValidation>
        <x14:dataValidation type="list" errorStyle="warning" allowBlank="1" showErrorMessage="1">
          <x14:formula1>
            <xm:f>DATA!H5:H14</xm:f>
          </x14:formula1>
          <xm:sqref>Q108</xm:sqref>
        </x14:dataValidation>
        <x14:dataValidation type="list" errorStyle="warning" allowBlank="1" showErrorMessage="1">
          <x14:formula1>
            <xm:f>DATA!G5:G14</xm:f>
          </x14:formula1>
          <xm:sqref>X108</xm:sqref>
        </x14:dataValidation>
        <x14:dataValidation type="list" errorStyle="warning" allowBlank="1" showErrorMessage="1">
          <x14:formula1>
            <xm:f>DATA!H5:H14</xm:f>
          </x14:formula1>
          <xm:sqref>Q109</xm:sqref>
        </x14:dataValidation>
        <x14:dataValidation type="list" errorStyle="warning" allowBlank="1" showErrorMessage="1">
          <x14:formula1>
            <xm:f>DATA!G5:G14</xm:f>
          </x14:formula1>
          <xm:sqref>X109</xm:sqref>
        </x14:dataValidation>
        <x14:dataValidation type="list" errorStyle="warning" allowBlank="1" showErrorMessage="1">
          <x14:formula1>
            <xm:f>DATA!H5:H14</xm:f>
          </x14:formula1>
          <xm:sqref>Q110</xm:sqref>
        </x14:dataValidation>
        <x14:dataValidation type="list" errorStyle="warning" allowBlank="1" showErrorMessage="1">
          <x14:formula1>
            <xm:f>DATA!G5:G14</xm:f>
          </x14:formula1>
          <xm:sqref>X110</xm:sqref>
        </x14:dataValidation>
        <x14:dataValidation type="list" errorStyle="warning" allowBlank="1" showErrorMessage="1">
          <x14:formula1>
            <xm:f>DATA!H5:H14</xm:f>
          </x14:formula1>
          <xm:sqref>Q111</xm:sqref>
        </x14:dataValidation>
        <x14:dataValidation type="list" errorStyle="warning" allowBlank="1" showErrorMessage="1">
          <x14:formula1>
            <xm:f>DATA!G5:G14</xm:f>
          </x14:formula1>
          <xm:sqref>X111</xm:sqref>
        </x14:dataValidation>
        <x14:dataValidation type="list" errorStyle="warning" allowBlank="1" showErrorMessage="1">
          <x14:formula1>
            <xm:f>DATA!H5:H14</xm:f>
          </x14:formula1>
          <xm:sqref>Q112</xm:sqref>
        </x14:dataValidation>
        <x14:dataValidation type="list" errorStyle="warning" allowBlank="1" showErrorMessage="1">
          <x14:formula1>
            <xm:f>DATA!G5:G14</xm:f>
          </x14:formula1>
          <xm:sqref>X112</xm:sqref>
        </x14:dataValidation>
        <x14:dataValidation type="list" errorStyle="warning" allowBlank="1" showErrorMessage="1">
          <x14:formula1>
            <xm:f>DATA!H5:H14</xm:f>
          </x14:formula1>
          <xm:sqref>Q113</xm:sqref>
        </x14:dataValidation>
        <x14:dataValidation type="list" errorStyle="warning" allowBlank="1" showErrorMessage="1">
          <x14:formula1>
            <xm:f>DATA!G5:G14</xm:f>
          </x14:formula1>
          <xm:sqref>X113</xm:sqref>
        </x14:dataValidation>
        <x14:dataValidation type="list" errorStyle="warning" allowBlank="1" showErrorMessage="1">
          <x14:formula1>
            <xm:f>DATA!H5:H14</xm:f>
          </x14:formula1>
          <xm:sqref>Q114</xm:sqref>
        </x14:dataValidation>
        <x14:dataValidation type="list" errorStyle="warning" allowBlank="1" showErrorMessage="1">
          <x14:formula1>
            <xm:f>DATA!G5:G14</xm:f>
          </x14:formula1>
          <xm:sqref>X114</xm:sqref>
        </x14:dataValidation>
        <x14:dataValidation type="list" errorStyle="warning" allowBlank="1" showErrorMessage="1">
          <x14:formula1>
            <xm:f>DATA!H5:H14</xm:f>
          </x14:formula1>
          <xm:sqref>Q115</xm:sqref>
        </x14:dataValidation>
        <x14:dataValidation type="list" errorStyle="warning" allowBlank="1" showErrorMessage="1">
          <x14:formula1>
            <xm:f>DATA!G5:G14</xm:f>
          </x14:formula1>
          <xm:sqref>X115</xm:sqref>
        </x14:dataValidation>
        <x14:dataValidation type="list" errorStyle="warning" allowBlank="1" showErrorMessage="1">
          <x14:formula1>
            <xm:f>DATA!H5:H14</xm:f>
          </x14:formula1>
          <xm:sqref>Q116</xm:sqref>
        </x14:dataValidation>
        <x14:dataValidation type="list" errorStyle="warning" allowBlank="1" showErrorMessage="1">
          <x14:formula1>
            <xm:f>DATA!G5:G14</xm:f>
          </x14:formula1>
          <xm:sqref>X116</xm:sqref>
        </x14:dataValidation>
        <x14:dataValidation type="list" errorStyle="warning" allowBlank="1" showErrorMessage="1">
          <x14:formula1>
            <xm:f>DATA!H5:H14</xm:f>
          </x14:formula1>
          <xm:sqref>Q117</xm:sqref>
        </x14:dataValidation>
        <x14:dataValidation type="list" errorStyle="warning" allowBlank="1" showErrorMessage="1">
          <x14:formula1>
            <xm:f>DATA!G5:G14</xm:f>
          </x14:formula1>
          <xm:sqref>X117</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workbookViewId="0">
      <selection sqref="A1:R1"/>
    </sheetView>
  </sheetViews>
  <sheetFormatPr baseColWidth="10" defaultColWidth="17.1640625" defaultRowHeight="12.75" customHeight="1" x14ac:dyDescent="0"/>
  <cols>
    <col min="7" max="7" width="18.5" customWidth="1"/>
  </cols>
  <sheetData>
    <row r="1" spans="1:18" ht="17">
      <c r="A1" s="106" t="s">
        <v>287</v>
      </c>
      <c r="B1" s="106"/>
      <c r="C1" s="106"/>
      <c r="D1" s="106"/>
      <c r="E1" s="106"/>
      <c r="F1" s="106"/>
      <c r="G1" s="106"/>
      <c r="H1" s="107"/>
      <c r="I1" s="107"/>
      <c r="J1" s="107"/>
      <c r="K1" s="107"/>
      <c r="L1" s="107"/>
      <c r="M1" s="108"/>
      <c r="N1" s="109"/>
      <c r="O1" s="109"/>
      <c r="P1" s="109"/>
      <c r="Q1" s="106"/>
      <c r="R1" s="106"/>
    </row>
    <row r="3" spans="1:18" ht="15">
      <c r="A3" s="110" t="s">
        <v>288</v>
      </c>
      <c r="B3" s="110"/>
      <c r="C3" s="110"/>
      <c r="D3" s="110"/>
      <c r="E3" s="110"/>
      <c r="F3" s="110"/>
      <c r="G3" s="110"/>
      <c r="H3" s="111"/>
      <c r="I3" s="111"/>
      <c r="J3" s="111"/>
      <c r="K3" s="111"/>
      <c r="L3" s="111"/>
      <c r="M3" s="110"/>
      <c r="N3" s="112"/>
      <c r="O3" s="112"/>
      <c r="P3" s="112"/>
      <c r="Q3" s="110"/>
      <c r="R3" s="110"/>
    </row>
    <row r="4" spans="1:18" ht="12.75" customHeight="1">
      <c r="A4" s="45" t="s">
        <v>289</v>
      </c>
      <c r="B4" s="2"/>
      <c r="D4" s="12" t="s">
        <v>290</v>
      </c>
      <c r="E4" s="12"/>
      <c r="G4" s="12" t="s">
        <v>69</v>
      </c>
      <c r="H4" s="12" t="s">
        <v>291</v>
      </c>
      <c r="I4" s="12" t="s">
        <v>292</v>
      </c>
    </row>
    <row r="5" spans="1:18" ht="12.75" customHeight="1">
      <c r="A5" t="s">
        <v>293</v>
      </c>
      <c r="B5">
        <v>143</v>
      </c>
      <c r="D5" t="s">
        <v>294</v>
      </c>
      <c r="E5" t="s">
        <v>295</v>
      </c>
      <c r="G5" t="s">
        <v>296</v>
      </c>
      <c r="H5" t="s">
        <v>297</v>
      </c>
      <c r="I5" t="s">
        <v>298</v>
      </c>
    </row>
    <row r="6" spans="1:18" ht="12.75" customHeight="1">
      <c r="A6" t="s">
        <v>299</v>
      </c>
      <c r="B6">
        <v>114</v>
      </c>
      <c r="D6" t="s">
        <v>300</v>
      </c>
      <c r="E6" t="s">
        <v>301</v>
      </c>
      <c r="G6" t="s">
        <v>302</v>
      </c>
      <c r="H6" t="s">
        <v>303</v>
      </c>
      <c r="I6" t="s">
        <v>304</v>
      </c>
    </row>
    <row r="7" spans="1:18" ht="12.75" customHeight="1">
      <c r="A7" t="s">
        <v>305</v>
      </c>
      <c r="B7">
        <v>10</v>
      </c>
      <c r="D7" t="s">
        <v>306</v>
      </c>
      <c r="E7" t="s">
        <v>301</v>
      </c>
      <c r="G7" t="s">
        <v>307</v>
      </c>
      <c r="H7" t="s">
        <v>308</v>
      </c>
      <c r="I7" t="s">
        <v>309</v>
      </c>
    </row>
    <row r="8" spans="1:18" ht="12.75" customHeight="1">
      <c r="A8" t="s">
        <v>310</v>
      </c>
      <c r="B8">
        <v>18</v>
      </c>
      <c r="D8" t="s">
        <v>311</v>
      </c>
      <c r="E8" t="s">
        <v>301</v>
      </c>
      <c r="G8" t="s">
        <v>312</v>
      </c>
      <c r="I8" t="s">
        <v>313</v>
      </c>
    </row>
    <row r="9" spans="1:18" ht="12.75" customHeight="1">
      <c r="D9" t="s">
        <v>314</v>
      </c>
      <c r="E9" t="s">
        <v>295</v>
      </c>
      <c r="G9" t="s">
        <v>315</v>
      </c>
    </row>
    <row r="10" spans="1:18" ht="12.75" customHeight="1">
      <c r="D10" t="s">
        <v>316</v>
      </c>
      <c r="E10" t="s">
        <v>295</v>
      </c>
      <c r="G10" t="s">
        <v>317</v>
      </c>
    </row>
    <row r="11" spans="1:18" ht="12.75" customHeight="1">
      <c r="G11" t="s">
        <v>318</v>
      </c>
    </row>
    <row r="12" spans="1:18" ht="12.75" customHeight="1">
      <c r="G12" t="s">
        <v>319</v>
      </c>
    </row>
    <row r="15" spans="1:18" ht="15">
      <c r="A15" s="110" t="s">
        <v>320</v>
      </c>
      <c r="B15" s="110"/>
      <c r="C15" s="110"/>
      <c r="D15" s="110"/>
      <c r="E15" s="110"/>
      <c r="F15" s="110"/>
      <c r="G15" s="110"/>
      <c r="H15" s="110"/>
      <c r="I15" s="110"/>
      <c r="J15" s="110"/>
      <c r="K15" s="110"/>
      <c r="L15" s="110"/>
      <c r="M15" s="110"/>
      <c r="N15" s="110"/>
      <c r="O15" s="110"/>
      <c r="P15" s="110"/>
      <c r="Q15" s="110"/>
      <c r="R15" s="110"/>
    </row>
    <row r="16" spans="1:18" ht="12.75" customHeight="1">
      <c r="A16" s="50"/>
      <c r="B16" s="50"/>
    </row>
    <row r="17" spans="1:4" ht="12.75" customHeight="1">
      <c r="A17" s="12" t="s">
        <v>321</v>
      </c>
      <c r="B17" s="12" t="s">
        <v>322</v>
      </c>
      <c r="C17" s="12" t="s">
        <v>323</v>
      </c>
      <c r="D17" s="12" t="s">
        <v>324</v>
      </c>
    </row>
    <row r="18" spans="1:4" ht="12.75" customHeight="1">
      <c r="A18" t="str">
        <f>VLOOKUP('Sample information'!O10,D5:E10,2,FALSE)</f>
        <v>DNA</v>
      </c>
      <c r="B18" t="str">
        <f>MID('Sample information'!M8,2,(FIND("P",'Sample information'!M8,2)-2))</f>
        <v>1252</v>
      </c>
      <c r="C18" t="str">
        <f>RIGHT('Sample information'!M8,1)</f>
        <v>1</v>
      </c>
      <c r="D18" t="b">
        <f>AND(ISNUMBER(VALUE(B18)),ISNUMBER(VALUE(C18)),(LEN(B18)&gt;=3))</f>
        <v>1</v>
      </c>
    </row>
    <row r="19" spans="1:4" ht="12.75" customHeight="1">
      <c r="B19" s="30"/>
      <c r="C19" s="30"/>
    </row>
  </sheetData>
  <mergeCells count="3">
    <mergeCell ref="A1:R1"/>
    <mergeCell ref="A3:R3"/>
    <mergeCell ref="A15:R15"/>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Sample information</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Ricardo Pereyra</cp:lastModifiedBy>
  <dcterms:modified xsi:type="dcterms:W3CDTF">2015-01-13T11:25:37Z</dcterms:modified>
</cp:coreProperties>
</file>