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7.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da_m1_18/Downloads/"/>
    </mc:Choice>
  </mc:AlternateContent>
  <xr:revisionPtr revIDLastSave="0" documentId="13_ncr:1_{E875B0CD-A50D-9047-A584-099C27AFD1C7}" xr6:coauthVersionLast="47" xr6:coauthVersionMax="47" xr10:uidLastSave="{00000000-0000-0000-0000-000000000000}"/>
  <bookViews>
    <workbookView xWindow="0" yWindow="0" windowWidth="28800" windowHeight="18000" activeTab="1" xr2:uid="{00000000-000D-0000-FFFF-FFFF00000000}"/>
  </bookViews>
  <sheets>
    <sheet name="DASHBOARD 1" sheetId="3" r:id="rId1"/>
    <sheet name="DASHBORD 2" sheetId="44" r:id="rId2"/>
    <sheet name="CPI" sheetId="37" r:id="rId3"/>
    <sheet name="Sheet3" sheetId="51" r:id="rId4"/>
    <sheet name="Sheet1" sheetId="49" r:id="rId5"/>
    <sheet name="SLICER YEAR" sheetId="38" r:id="rId6"/>
    <sheet name="Sheet4" sheetId="39" r:id="rId7"/>
    <sheet name="KPI F" sheetId="40" r:id="rId8"/>
    <sheet name="SLICER MONTH" sheetId="41" r:id="rId9"/>
    <sheet name="PC" sheetId="42" r:id="rId10"/>
    <sheet name="TotaL" sheetId="43" r:id="rId11"/>
    <sheet name="category" sheetId="45" r:id="rId12"/>
    <sheet name="line month" sheetId="46" r:id="rId13"/>
    <sheet name="line pc" sheetId="47" r:id="rId14"/>
    <sheet name="Sheet13" sheetId="48" r:id="rId15"/>
    <sheet name="combo" sheetId="50" r:id="rId16"/>
    <sheet name="tree" sheetId="52" r:id="rId17"/>
  </sheets>
  <definedNames>
    <definedName name="_xlchart.v1.0" hidden="1">tree!$E$4:$E$16</definedName>
    <definedName name="_xlchart.v1.1" hidden="1">tree!$F$4:$F$16</definedName>
    <definedName name="_xlchart.v1.2" hidden="1">tree!$E$4:$E$16</definedName>
    <definedName name="_xlchart.v1.3" hidden="1">tree!$F$4:$F$16</definedName>
    <definedName name="Slicer_Category">#N/A</definedName>
    <definedName name="Slicer_MONTH">#N/A</definedName>
    <definedName name="Slicer_Year1">#N/A</definedName>
  </definedNames>
  <calcPr calcId="191029"/>
  <pivotCaches>
    <pivotCache cacheId="87"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52" l="1"/>
  <c r="F16" i="52"/>
  <c r="F14" i="52"/>
  <c r="F13" i="52"/>
  <c r="F12" i="52"/>
  <c r="F11" i="52"/>
  <c r="F10" i="52"/>
  <c r="F9" i="52"/>
  <c r="F8" i="52"/>
  <c r="F7" i="52"/>
  <c r="F6" i="52"/>
  <c r="F5" i="52"/>
  <c r="F4" i="52"/>
  <c r="E17" i="43"/>
  <c r="D17" i="43"/>
  <c r="C16" i="42"/>
  <c r="C15" i="42"/>
  <c r="C7" i="42"/>
  <c r="C12" i="40"/>
  <c r="C4" i="40"/>
  <c r="C6" i="42"/>
  <c r="C11" i="40"/>
  <c r="C14" i="42"/>
  <c r="C13" i="42"/>
  <c r="C5" i="42"/>
  <c r="C10" i="40"/>
  <c r="C4" i="42"/>
  <c r="C9" i="40"/>
  <c r="C16" i="40"/>
  <c r="C8" i="40"/>
  <c r="C10" i="42"/>
  <c r="C15" i="40"/>
  <c r="C7" i="40"/>
  <c r="C9" i="42"/>
  <c r="C14" i="40"/>
  <c r="C6" i="40"/>
  <c r="C8" i="42"/>
  <c r="C13" i="40"/>
  <c r="C5" i="40"/>
  <c r="C12" i="42"/>
  <c r="C11" i="42"/>
</calcChain>
</file>

<file path=xl/sharedStrings.xml><?xml version="1.0" encoding="utf-8"?>
<sst xmlns="http://schemas.openxmlformats.org/spreadsheetml/2006/main" count="536" uniqueCount="35">
  <si>
    <t>Category</t>
  </si>
  <si>
    <t>Value</t>
  </si>
  <si>
    <t>Percentage Change (From Prior Month)</t>
  </si>
  <si>
    <t>Headline_CPI</t>
  </si>
  <si>
    <t>Food and non-alcoholic beverages</t>
  </si>
  <si>
    <t>Alcoholic beverages and tobacco</t>
  </si>
  <si>
    <t>Clothing and footwear</t>
  </si>
  <si>
    <t>Housing and utilities</t>
  </si>
  <si>
    <t>Household contents and services</t>
  </si>
  <si>
    <t>Health</t>
  </si>
  <si>
    <t>Transport</t>
  </si>
  <si>
    <t>Communication</t>
  </si>
  <si>
    <t>Recreation and culture</t>
  </si>
  <si>
    <t>Education</t>
  </si>
  <si>
    <t>Restaurants and hotels</t>
  </si>
  <si>
    <t>Miscellaneous goods and services</t>
  </si>
  <si>
    <t>Row Labels</t>
  </si>
  <si>
    <t>Grand Total</t>
  </si>
  <si>
    <t>Sum of Percentage Change (From Prior Month)</t>
  </si>
  <si>
    <t>=</t>
  </si>
  <si>
    <t>March</t>
  </si>
  <si>
    <t>February</t>
  </si>
  <si>
    <t>January</t>
  </si>
  <si>
    <t>December</t>
  </si>
  <si>
    <t>Year</t>
  </si>
  <si>
    <t>November</t>
  </si>
  <si>
    <t>October</t>
  </si>
  <si>
    <t>September</t>
  </si>
  <si>
    <t>August</t>
  </si>
  <si>
    <t>July</t>
  </si>
  <si>
    <t>June</t>
  </si>
  <si>
    <t>May</t>
  </si>
  <si>
    <t>Sum of Value</t>
  </si>
  <si>
    <t>April</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</si>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</sst>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C09]dd\ mmmm\ yyyy;@"/>
  </numFmts>
  <fonts count="5">
    <font>
      <sz val="10"/>
      <color rgb="FF000000"/>
      <name val="Arial"/>
      <scheme val="minor"/>
    </font>
    <font>
      <b/>
      <sz val="8"/>
      <color rgb="FF000000"/>
      <name val="&quot;Helvetica Neue&quot;"/>
    </font>
    <font>
      <sz val="8"/>
      <color rgb="FF000000"/>
      <name val="&quot;Helvetica Neue&quot;"/>
    </font>
    <font>
      <sz val="10"/>
      <color rgb="FF000000"/>
      <name val="Arial"/>
      <family val="2"/>
      <scheme val="minor"/>
    </font>
    <font>
      <sz val="10"/>
      <color rgb="FF000000"/>
      <name val="Helvetica Neue"/>
      <family val="2"/>
    </font>
  </fonts>
  <fills count="6">
    <fill>
      <patternFill patternType="none"/>
    </fill>
    <fill>
      <patternFill patternType="gray125"/>
    </fill>
    <fill>
      <patternFill patternType="solid">
        <fgColor rgb="FFB0B3B2"/>
        <bgColor rgb="FFB0B3B2"/>
      </patternFill>
    </fill>
    <fill>
      <patternFill patternType="solid">
        <fgColor theme="0"/>
        <bgColor indexed="64"/>
      </patternFill>
    </fill>
    <fill>
      <patternFill patternType="solid">
        <fgColor theme="3" tint="0.499984740745262"/>
        <bgColor indexed="64"/>
      </patternFill>
    </fill>
    <fill>
      <patternFill patternType="solid">
        <fgColor theme="9" tint="0.7999816888943144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000000"/>
      </left>
      <right style="thin">
        <color rgb="FF000000"/>
      </right>
      <top/>
      <bottom/>
      <diagonal/>
    </border>
  </borders>
  <cellStyleXfs count="1">
    <xf numFmtId="0" fontId="0" fillId="0" borderId="0"/>
  </cellStyleXfs>
  <cellXfs count="23">
    <xf numFmtId="0" fontId="0" fillId="0" borderId="0" xfId="0"/>
    <xf numFmtId="0" fontId="1" fillId="2" borderId="1" xfId="0" applyFont="1" applyFill="1" applyBorder="1" applyAlignment="1">
      <alignment vertical="top"/>
    </xf>
    <xf numFmtId="0" fontId="2" fillId="0" borderId="1" xfId="0" applyFont="1" applyBorder="1" applyAlignment="1">
      <alignment vertical="top"/>
    </xf>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0" fontId="3" fillId="3"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1" xfId="0" applyFont="1" applyBorder="1"/>
    <xf numFmtId="164" fontId="1" fillId="2" borderId="11" xfId="0" applyNumberFormat="1" applyFont="1" applyFill="1" applyBorder="1" applyAlignment="1">
      <alignment vertical="top"/>
    </xf>
    <xf numFmtId="0" fontId="4" fillId="0" borderId="0" xfId="0" applyFont="1"/>
    <xf numFmtId="0" fontId="1" fillId="4" borderId="1" xfId="0" applyFont="1" applyFill="1" applyBorder="1" applyAlignment="1">
      <alignment vertical="top"/>
    </xf>
    <xf numFmtId="0" fontId="0" fillId="0" borderId="0" xfId="0" applyNumberFormat="1"/>
    <xf numFmtId="0" fontId="0" fillId="5" borderId="0" xfId="0" applyFill="1"/>
  </cellXfs>
  <cellStyles count="1">
    <cellStyle name="Normal" xfId="0" builtinId="0"/>
  </cellStyles>
  <dxfs count="0"/>
  <tableStyles count="0" defaultTableStyle="TableStyleMedium2" defaultPivotStyle="PivotStyleLight16"/>
  <colors>
    <mruColors>
      <color rgb="FFFF00FE"/>
      <color rgb="FFAB7942"/>
      <color rgb="FF626200"/>
      <color rgb="FF00D8F7"/>
      <color rgb="FFD1FF00"/>
      <color rgb="FFFC0054"/>
      <color rgb="FF00FA00"/>
      <color rgb="FF00FDFF"/>
      <color rgb="FFFF83DC"/>
      <color rgb="FFB85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pc!PivotTable43</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6076234141621E-2"/>
          <c:y val="0.1302382202224722"/>
          <c:w val="0.90149506628127185"/>
          <c:h val="0.72617972753405824"/>
        </c:manualLayout>
      </c:layout>
      <c:lineChart>
        <c:grouping val="stacked"/>
        <c:varyColors val="0"/>
        <c:ser>
          <c:idx val="0"/>
          <c:order val="0"/>
          <c:tx>
            <c:strRef>
              <c:f>'line pc'!$B$3</c:f>
              <c:strCache>
                <c:ptCount val="1"/>
                <c:pt idx="0">
                  <c:v>Total</c:v>
                </c:pt>
              </c:strCache>
            </c:strRef>
          </c:tx>
          <c:spPr>
            <a:ln w="28575" cap="rnd">
              <a:solidFill>
                <a:schemeClr val="accent6">
                  <a:lumMod val="50000"/>
                </a:schemeClr>
              </a:solidFill>
              <a:round/>
            </a:ln>
            <a:effectLst/>
          </c:spPr>
          <c:marker>
            <c:symbol val="none"/>
          </c:marker>
          <c:cat>
            <c:strRef>
              <c:f>'line pc'!$A$4:$A$16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pc'!$B$4:$B$16</c:f>
              <c:numCache>
                <c:formatCode>General</c:formatCode>
                <c:ptCount val="12"/>
                <c:pt idx="0">
                  <c:v>9.9999999999999978E-2</c:v>
                </c:pt>
                <c:pt idx="1">
                  <c:v>0.30000000000000004</c:v>
                </c:pt>
                <c:pt idx="2">
                  <c:v>-0.1</c:v>
                </c:pt>
                <c:pt idx="3">
                  <c:v>-0.1</c:v>
                </c:pt>
                <c:pt idx="4">
                  <c:v>0.3</c:v>
                </c:pt>
                <c:pt idx="5">
                  <c:v>0.4</c:v>
                </c:pt>
                <c:pt idx="6">
                  <c:v>-0.4</c:v>
                </c:pt>
                <c:pt idx="7">
                  <c:v>0.2</c:v>
                </c:pt>
                <c:pt idx="8">
                  <c:v>-0.2</c:v>
                </c:pt>
                <c:pt idx="9">
                  <c:v>-0.1</c:v>
                </c:pt>
                <c:pt idx="10">
                  <c:v>-0.6</c:v>
                </c:pt>
                <c:pt idx="11">
                  <c:v>-0.1</c:v>
                </c:pt>
              </c:numCache>
            </c:numRef>
          </c:val>
          <c:smooth val="0"/>
          <c:extLst>
            <c:ext xmlns:c16="http://schemas.microsoft.com/office/drawing/2014/chart" uri="{C3380CC4-5D6E-409C-BE32-E72D297353CC}">
              <c16:uniqueId val="{00000000-0D2C-E54C-8B6F-40E45DEF27EE}"/>
            </c:ext>
          </c:extLst>
        </c:ser>
        <c:dLbls>
          <c:showLegendKey val="0"/>
          <c:showVal val="0"/>
          <c:showCatName val="0"/>
          <c:showSerName val="0"/>
          <c:showPercent val="0"/>
          <c:showBubbleSize val="0"/>
        </c:dLbls>
        <c:smooth val="0"/>
        <c:axId val="2013095296"/>
        <c:axId val="1941020992"/>
      </c:lineChart>
      <c:catAx>
        <c:axId val="201309529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0"/>
                  <a:t>MONTHS</a:t>
                </a:r>
              </a:p>
            </c:rich>
          </c:tx>
          <c:layout>
            <c:manualLayout>
              <c:xMode val="edge"/>
              <c:yMode val="edge"/>
              <c:x val="0.44635104156284255"/>
              <c:y val="0.917165354330708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20992"/>
        <c:crosses val="autoZero"/>
        <c:auto val="1"/>
        <c:lblAlgn val="ctr"/>
        <c:lblOffset val="100"/>
        <c:noMultiLvlLbl val="0"/>
      </c:catAx>
      <c:valAx>
        <c:axId val="1941020992"/>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ZA" sz="1200" b="0" i="0" u="none" strike="noStrike" baseline="0">
                    <a:effectLst/>
                  </a:rPr>
                  <a:t>Total Percentage Change</a:t>
                </a:r>
                <a:endParaRPr lang="en-GB" sz="1200" b="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9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[cpi.xlsx]combo!PivotTable45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533666936492748E-2"/>
          <c:y val="1.8341989166247834E-2"/>
          <c:w val="0.68357372942018602"/>
          <c:h val="0.7754718864367306"/>
        </c:manualLayout>
      </c:layout>
      <c:barChart>
        <c:barDir val="col"/>
        <c:grouping val="clustered"/>
        <c:varyColors val="0"/>
        <c:ser>
          <c:idx val="0"/>
          <c:order val="0"/>
          <c:tx>
            <c:strRef>
              <c:f>combo!$B$3</c:f>
              <c:strCache>
                <c:ptCount val="1"/>
                <c:pt idx="0">
                  <c:v>Sum of Value</c:v>
                </c:pt>
              </c:strCache>
            </c:strRef>
          </c:tx>
          <c:spPr>
            <a:solidFill>
              <a:schemeClr val="accent6">
                <a:lumMod val="50000"/>
              </a:schemeClr>
            </a:solidFill>
            <a:ln>
              <a:noFill/>
            </a:ln>
            <a:effectLst/>
          </c:spPr>
          <c:invertIfNegative val="0"/>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combo!$B$4:$B$16</c:f>
              <c:numCache>
                <c:formatCode>General</c:formatCode>
                <c:ptCount val="12"/>
                <c:pt idx="0">
                  <c:v>199.2</c:v>
                </c:pt>
                <c:pt idx="1">
                  <c:v>199.5</c:v>
                </c:pt>
                <c:pt idx="2">
                  <c:v>199.4</c:v>
                </c:pt>
                <c:pt idx="3">
                  <c:v>99.6</c:v>
                </c:pt>
                <c:pt idx="4">
                  <c:v>99.9</c:v>
                </c:pt>
                <c:pt idx="5">
                  <c:v>100.3</c:v>
                </c:pt>
                <c:pt idx="6">
                  <c:v>99.4</c:v>
                </c:pt>
                <c:pt idx="7">
                  <c:v>100.1</c:v>
                </c:pt>
                <c:pt idx="8">
                  <c:v>99.9</c:v>
                </c:pt>
                <c:pt idx="9">
                  <c:v>99.8</c:v>
                </c:pt>
                <c:pt idx="10">
                  <c:v>99.2</c:v>
                </c:pt>
                <c:pt idx="11">
                  <c:v>99.1</c:v>
                </c:pt>
              </c:numCache>
            </c:numRef>
          </c:val>
          <c:extLst>
            <c:ext xmlns:c16="http://schemas.microsoft.com/office/drawing/2014/chart" uri="{C3380CC4-5D6E-409C-BE32-E72D297353CC}">
              <c16:uniqueId val="{00000000-BA75-2643-888E-777B53BCF9BB}"/>
            </c:ext>
          </c:extLst>
        </c:ser>
        <c:dLbls>
          <c:showLegendKey val="0"/>
          <c:showVal val="0"/>
          <c:showCatName val="0"/>
          <c:showSerName val="0"/>
          <c:showPercent val="0"/>
          <c:showBubbleSize val="0"/>
        </c:dLbls>
        <c:gapWidth val="219"/>
        <c:axId val="2127344976"/>
        <c:axId val="2011012560"/>
      </c:barChart>
      <c:lineChart>
        <c:grouping val="standard"/>
        <c:varyColors val="0"/>
        <c:ser>
          <c:idx val="1"/>
          <c:order val="1"/>
          <c:tx>
            <c:strRef>
              <c:f>combo!$C$3</c:f>
              <c:strCache>
                <c:ptCount val="1"/>
                <c:pt idx="0">
                  <c:v>Sum of Percentage Change (From Prior Month)</c:v>
                </c:pt>
              </c:strCache>
            </c:strRef>
          </c:tx>
          <c:spPr>
            <a:ln w="28575" cap="rnd">
              <a:solidFill>
                <a:schemeClr val="accent2"/>
              </a:solidFill>
              <a:round/>
            </a:ln>
            <a:effectLst/>
          </c:spPr>
          <c:marker>
            <c:symbol val="none"/>
          </c:marker>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combo!$C$4:$C$16</c:f>
              <c:numCache>
                <c:formatCode>General</c:formatCode>
                <c:ptCount val="12"/>
                <c:pt idx="0">
                  <c:v>9.9999999999999978E-2</c:v>
                </c:pt>
                <c:pt idx="1">
                  <c:v>0.30000000000000004</c:v>
                </c:pt>
                <c:pt idx="2">
                  <c:v>-0.1</c:v>
                </c:pt>
                <c:pt idx="3">
                  <c:v>-0.1</c:v>
                </c:pt>
                <c:pt idx="4">
                  <c:v>0.3</c:v>
                </c:pt>
                <c:pt idx="5">
                  <c:v>0.4</c:v>
                </c:pt>
                <c:pt idx="6">
                  <c:v>-0.4</c:v>
                </c:pt>
                <c:pt idx="7">
                  <c:v>0.2</c:v>
                </c:pt>
                <c:pt idx="8">
                  <c:v>-0.2</c:v>
                </c:pt>
                <c:pt idx="9">
                  <c:v>-0.1</c:v>
                </c:pt>
                <c:pt idx="10">
                  <c:v>-0.6</c:v>
                </c:pt>
                <c:pt idx="11">
                  <c:v>-0.1</c:v>
                </c:pt>
              </c:numCache>
            </c:numRef>
          </c:val>
          <c:smooth val="0"/>
          <c:extLst>
            <c:ext xmlns:c16="http://schemas.microsoft.com/office/drawing/2014/chart" uri="{C3380CC4-5D6E-409C-BE32-E72D297353CC}">
              <c16:uniqueId val="{00000001-BA75-2643-888E-777B53BCF9BB}"/>
            </c:ext>
          </c:extLst>
        </c:ser>
        <c:dLbls>
          <c:showLegendKey val="0"/>
          <c:showVal val="0"/>
          <c:showCatName val="0"/>
          <c:showSerName val="0"/>
          <c:showPercent val="0"/>
          <c:showBubbleSize val="0"/>
        </c:dLbls>
        <c:marker val="1"/>
        <c:smooth val="0"/>
        <c:axId val="2010394912"/>
        <c:axId val="2010397872"/>
      </c:lineChart>
      <c:catAx>
        <c:axId val="212734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12560"/>
        <c:crosses val="autoZero"/>
        <c:auto val="1"/>
        <c:lblAlgn val="ctr"/>
        <c:lblOffset val="100"/>
        <c:noMultiLvlLbl val="0"/>
      </c:catAx>
      <c:valAx>
        <c:axId val="2011012560"/>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0"/>
                  <a:t>CPI</a:t>
                </a:r>
                <a:r>
                  <a:rPr lang="en-GB" sz="1200" b="0" baseline="0"/>
                  <a:t> VALUE</a:t>
                </a:r>
                <a:endParaRPr lang="en-GB" sz="12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44976"/>
        <c:crosses val="autoZero"/>
        <c:crossBetween val="between"/>
      </c:valAx>
      <c:valAx>
        <c:axId val="201039787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PERCENTAGE</a:t>
                </a:r>
                <a:r>
                  <a:rPr lang="en-GB" sz="1100" baseline="0"/>
                  <a:t> CHANGE</a:t>
                </a:r>
                <a:endParaRPr lang="en-GB" sz="1100"/>
              </a:p>
            </c:rich>
          </c:tx>
          <c:layout>
            <c:manualLayout>
              <c:xMode val="edge"/>
              <c:yMode val="edge"/>
              <c:x val="0.80777865834952445"/>
              <c:y val="0.174616557613396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394912"/>
        <c:crosses val="max"/>
        <c:crossBetween val="between"/>
      </c:valAx>
      <c:catAx>
        <c:axId val="2010394912"/>
        <c:scaling>
          <c:orientation val="minMax"/>
        </c:scaling>
        <c:delete val="1"/>
        <c:axPos val="b"/>
        <c:numFmt formatCode="General" sourceLinked="1"/>
        <c:majorTickMark val="out"/>
        <c:minorTickMark val="none"/>
        <c:tickLblPos val="nextTo"/>
        <c:crossAx val="2010397872"/>
        <c:crosses val="autoZero"/>
        <c:auto val="1"/>
        <c:lblAlgn val="ctr"/>
        <c:lblOffset val="100"/>
        <c:noMultiLvlLbl val="0"/>
      </c:catAx>
      <c:spPr>
        <a:noFill/>
        <a:ln>
          <a:noFill/>
        </a:ln>
        <a:effectLst/>
      </c:spPr>
    </c:plotArea>
    <c:legend>
      <c:legendPos val="r"/>
      <c:layout>
        <c:manualLayout>
          <c:xMode val="edge"/>
          <c:yMode val="edge"/>
          <c:x val="0.70483298283366758"/>
          <c:y val="0.83244824739649481"/>
          <c:w val="0.29309662379159124"/>
          <c:h val="0.16679197358394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month!PivotTable42</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29073288915798E-2"/>
          <c:y val="7.8048993875765527E-2"/>
          <c:w val="0.92258631132646884"/>
          <c:h val="0.83912195121951216"/>
        </c:manualLayout>
      </c:layout>
      <c:lineChart>
        <c:grouping val="standard"/>
        <c:varyColors val="0"/>
        <c:ser>
          <c:idx val="0"/>
          <c:order val="0"/>
          <c:tx>
            <c:strRef>
              <c:f>'line month'!$B$3</c:f>
              <c:strCache>
                <c:ptCount val="1"/>
                <c:pt idx="0">
                  <c:v>Total</c:v>
                </c:pt>
              </c:strCache>
            </c:strRef>
          </c:tx>
          <c:spPr>
            <a:ln w="28575" cap="rnd">
              <a:solidFill>
                <a:schemeClr val="accent6">
                  <a:lumMod val="50000"/>
                </a:schemeClr>
              </a:solidFill>
              <a:round/>
            </a:ln>
            <a:effectLst/>
          </c:spPr>
          <c:marker>
            <c:symbol val="none"/>
          </c:marker>
          <c:cat>
            <c:strRef>
              <c:f>'line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month'!$B$4:$B$16</c:f>
              <c:numCache>
                <c:formatCode>General</c:formatCode>
                <c:ptCount val="12"/>
                <c:pt idx="0">
                  <c:v>199.2</c:v>
                </c:pt>
                <c:pt idx="1">
                  <c:v>199.5</c:v>
                </c:pt>
                <c:pt idx="2">
                  <c:v>199.4</c:v>
                </c:pt>
                <c:pt idx="3">
                  <c:v>99.6</c:v>
                </c:pt>
                <c:pt idx="4">
                  <c:v>99.9</c:v>
                </c:pt>
                <c:pt idx="5">
                  <c:v>100.3</c:v>
                </c:pt>
                <c:pt idx="6">
                  <c:v>99.4</c:v>
                </c:pt>
                <c:pt idx="7">
                  <c:v>100.1</c:v>
                </c:pt>
                <c:pt idx="8">
                  <c:v>99.9</c:v>
                </c:pt>
                <c:pt idx="9">
                  <c:v>99.8</c:v>
                </c:pt>
                <c:pt idx="10">
                  <c:v>99.2</c:v>
                </c:pt>
                <c:pt idx="11">
                  <c:v>99.1</c:v>
                </c:pt>
              </c:numCache>
            </c:numRef>
          </c:val>
          <c:smooth val="0"/>
          <c:extLst>
            <c:ext xmlns:c16="http://schemas.microsoft.com/office/drawing/2014/chart" uri="{C3380CC4-5D6E-409C-BE32-E72D297353CC}">
              <c16:uniqueId val="{00000000-4632-3E4D-ACA9-16CF7565DBB3}"/>
            </c:ext>
          </c:extLst>
        </c:ser>
        <c:dLbls>
          <c:showLegendKey val="0"/>
          <c:showVal val="0"/>
          <c:showCatName val="0"/>
          <c:showSerName val="0"/>
          <c:showPercent val="0"/>
          <c:showBubbleSize val="0"/>
        </c:dLbls>
        <c:smooth val="0"/>
        <c:axId val="2012669088"/>
        <c:axId val="2012581456"/>
      </c:lineChart>
      <c:catAx>
        <c:axId val="201266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456"/>
        <c:crosses val="autoZero"/>
        <c:auto val="1"/>
        <c:lblAlgn val="ctr"/>
        <c:lblOffset val="100"/>
        <c:noMultiLvlLbl val="0"/>
      </c:catAx>
      <c:valAx>
        <c:axId val="2012581456"/>
        <c:scaling>
          <c:orientation val="minMax"/>
        </c:scaling>
        <c:delete val="0"/>
        <c:axPos val="l"/>
        <c:majorGridlines>
          <c:spPr>
            <a:ln w="9525" cap="flat" cmpd="sng" algn="ctr">
              <a:solidFill>
                <a:schemeClr val="accent6">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9088"/>
        <c:crosses val="autoZero"/>
        <c:crossBetween val="between"/>
      </c:valAx>
      <c:spPr>
        <a:solidFill>
          <a:schemeClr val="accent6">
            <a:lumMod val="20000"/>
            <a:lumOff val="80000"/>
          </a:schemeClr>
        </a:solidFill>
        <a:ln>
          <a:solidFill>
            <a:schemeClr val="accent6">
              <a:lumMod val="20000"/>
              <a:lumOff val="8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month!PivotTable42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month'!$B$3</c:f>
              <c:strCache>
                <c:ptCount val="1"/>
                <c:pt idx="0">
                  <c:v>Total</c:v>
                </c:pt>
              </c:strCache>
            </c:strRef>
          </c:tx>
          <c:spPr>
            <a:ln w="28575" cap="rnd">
              <a:solidFill>
                <a:schemeClr val="accent1"/>
              </a:solidFill>
              <a:round/>
            </a:ln>
            <a:effectLst/>
          </c:spPr>
          <c:marker>
            <c:symbol val="none"/>
          </c:marker>
          <c:cat>
            <c:strRef>
              <c:f>'line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month'!$B$4:$B$16</c:f>
              <c:numCache>
                <c:formatCode>General</c:formatCode>
                <c:ptCount val="12"/>
                <c:pt idx="0">
                  <c:v>199.2</c:v>
                </c:pt>
                <c:pt idx="1">
                  <c:v>199.5</c:v>
                </c:pt>
                <c:pt idx="2">
                  <c:v>199.4</c:v>
                </c:pt>
                <c:pt idx="3">
                  <c:v>99.6</c:v>
                </c:pt>
                <c:pt idx="4">
                  <c:v>99.9</c:v>
                </c:pt>
                <c:pt idx="5">
                  <c:v>100.3</c:v>
                </c:pt>
                <c:pt idx="6">
                  <c:v>99.4</c:v>
                </c:pt>
                <c:pt idx="7">
                  <c:v>100.1</c:v>
                </c:pt>
                <c:pt idx="8">
                  <c:v>99.9</c:v>
                </c:pt>
                <c:pt idx="9">
                  <c:v>99.8</c:v>
                </c:pt>
                <c:pt idx="10">
                  <c:v>99.2</c:v>
                </c:pt>
                <c:pt idx="11">
                  <c:v>99.1</c:v>
                </c:pt>
              </c:numCache>
            </c:numRef>
          </c:val>
          <c:smooth val="0"/>
          <c:extLst>
            <c:ext xmlns:c16="http://schemas.microsoft.com/office/drawing/2014/chart" uri="{C3380CC4-5D6E-409C-BE32-E72D297353CC}">
              <c16:uniqueId val="{00000000-D4C3-4048-B1C6-F0F80DA4D13C}"/>
            </c:ext>
          </c:extLst>
        </c:ser>
        <c:dLbls>
          <c:showLegendKey val="0"/>
          <c:showVal val="0"/>
          <c:showCatName val="0"/>
          <c:showSerName val="0"/>
          <c:showPercent val="0"/>
          <c:showBubbleSize val="0"/>
        </c:dLbls>
        <c:smooth val="0"/>
        <c:axId val="2012669088"/>
        <c:axId val="2012581456"/>
      </c:lineChart>
      <c:catAx>
        <c:axId val="201266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581456"/>
        <c:crosses val="autoZero"/>
        <c:auto val="1"/>
        <c:lblAlgn val="ctr"/>
        <c:lblOffset val="100"/>
        <c:noMultiLvlLbl val="0"/>
      </c:catAx>
      <c:valAx>
        <c:axId val="201258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[cpi.xlsx]line pc!PivotTable43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pc'!$B$3</c:f>
              <c:strCache>
                <c:ptCount val="1"/>
                <c:pt idx="0">
                  <c:v>Total</c:v>
                </c:pt>
              </c:strCache>
            </c:strRef>
          </c:tx>
          <c:spPr>
            <a:ln w="28575" cap="rnd">
              <a:solidFill>
                <a:schemeClr val="accent1"/>
              </a:solidFill>
              <a:round/>
            </a:ln>
            <a:effectLst/>
          </c:spPr>
          <c:marker>
            <c:symbol val="none"/>
          </c:marker>
          <c:cat>
            <c:strRef>
              <c:f>'line pc'!$A$4:$A$16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'line pc'!$B$4:$B$16</c:f>
              <c:numCache>
                <c:formatCode>General</c:formatCode>
                <c:ptCount val="12"/>
                <c:pt idx="0">
                  <c:v>9.9999999999999978E-2</c:v>
                </c:pt>
                <c:pt idx="1">
                  <c:v>0.30000000000000004</c:v>
                </c:pt>
                <c:pt idx="2">
                  <c:v>-0.1</c:v>
                </c:pt>
                <c:pt idx="3">
                  <c:v>-0.1</c:v>
                </c:pt>
                <c:pt idx="4">
                  <c:v>0.3</c:v>
                </c:pt>
                <c:pt idx="5">
                  <c:v>0.4</c:v>
                </c:pt>
                <c:pt idx="6">
                  <c:v>-0.4</c:v>
                </c:pt>
                <c:pt idx="7">
                  <c:v>0.2</c:v>
                </c:pt>
                <c:pt idx="8">
                  <c:v>-0.2</c:v>
                </c:pt>
                <c:pt idx="9">
                  <c:v>-0.1</c:v>
                </c:pt>
                <c:pt idx="10">
                  <c:v>-0.6</c:v>
                </c:pt>
                <c:pt idx="11">
                  <c:v>-0.1</c:v>
                </c:pt>
              </c:numCache>
            </c:numRef>
          </c:val>
          <c:smooth val="0"/>
          <c:extLst>
            <c:ext xmlns:c16="http://schemas.microsoft.com/office/drawing/2014/chart" uri="{C3380CC4-5D6E-409C-BE32-E72D297353CC}">
              <c16:uniqueId val="{00000000-E823-654D-8D56-2DA9A42E1FC7}"/>
            </c:ext>
          </c:extLst>
        </c:ser>
        <c:dLbls>
          <c:showLegendKey val="0"/>
          <c:showVal val="0"/>
          <c:showCatName val="0"/>
          <c:showSerName val="0"/>
          <c:showPercent val="0"/>
          <c:showBubbleSize val="0"/>
        </c:dLbls>
        <c:smooth val="0"/>
        <c:axId val="2013095296"/>
        <c:axId val="1941020992"/>
      </c:lineChart>
      <c:catAx>
        <c:axId val="20130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20992"/>
        <c:crosses val="autoZero"/>
        <c:auto val="1"/>
        <c:lblAlgn val="ctr"/>
        <c:lblOffset val="100"/>
        <c:noMultiLvlLbl val="0"/>
      </c:catAx>
      <c:valAx>
        <c:axId val="194102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9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[cpi.xlsx]combo!PivotTable45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combo!$B$3</c:f>
              <c:strCache>
                <c:ptCount val="1"/>
                <c:pt idx="0">
                  <c:v>Sum of Value</c:v>
                </c:pt>
              </c:strCache>
            </c:strRef>
          </c:tx>
          <c:spPr>
            <a:solidFill>
              <a:schemeClr val="accent1"/>
            </a:solidFill>
            <a:ln>
              <a:noFill/>
            </a:ln>
            <a:effectLst/>
          </c:spPr>
          <c:invertIfNegative val="0"/>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combo!$B$4:$B$16</c:f>
              <c:numCache>
                <c:formatCode>General</c:formatCode>
                <c:ptCount val="12"/>
                <c:pt idx="0">
                  <c:v>199.2</c:v>
                </c:pt>
                <c:pt idx="1">
                  <c:v>199.5</c:v>
                </c:pt>
                <c:pt idx="2">
                  <c:v>199.4</c:v>
                </c:pt>
                <c:pt idx="3">
                  <c:v>99.6</c:v>
                </c:pt>
                <c:pt idx="4">
                  <c:v>99.9</c:v>
                </c:pt>
                <c:pt idx="5">
                  <c:v>100.3</c:v>
                </c:pt>
                <c:pt idx="6">
                  <c:v>99.4</c:v>
                </c:pt>
                <c:pt idx="7">
                  <c:v>100.1</c:v>
                </c:pt>
                <c:pt idx="8">
                  <c:v>99.9</c:v>
                </c:pt>
                <c:pt idx="9">
                  <c:v>99.8</c:v>
                </c:pt>
                <c:pt idx="10">
                  <c:v>99.2</c:v>
                </c:pt>
                <c:pt idx="11">
                  <c:v>99.1</c:v>
                </c:pt>
              </c:numCache>
            </c:numRef>
          </c:val>
          <c:extLst>
            <c:ext xmlns:c16="http://schemas.microsoft.com/office/drawing/2014/chart" uri="{C3380CC4-5D6E-409C-BE32-E72D297353CC}">
              <c16:uniqueId val="{00000000-6FC1-1843-95FC-E938B6F5065E}"/>
            </c:ext>
          </c:extLst>
        </c:ser>
        <c:dLbls>
          <c:showLegendKey val="0"/>
          <c:showVal val="0"/>
          <c:showCatName val="0"/>
          <c:showSerName val="0"/>
          <c:showPercent val="0"/>
          <c:showBubbleSize val="0"/>
        </c:dLbls>
        <c:gapWidth val="219"/>
        <c:axId val="2127344976"/>
        <c:axId val="2011012560"/>
      </c:barChart>
      <c:lineChart>
        <c:grouping val="standard"/>
        <c:varyColors val="0"/>
        <c:ser>
          <c:idx val="1"/>
          <c:order val="1"/>
          <c:tx>
            <c:strRef>
              <c:f>combo!$C$3</c:f>
              <c:strCache>
                <c:ptCount val="1"/>
                <c:pt idx="0">
                  <c:v>Sum of Percentage Change (From Prior Month)</c:v>
                </c:pt>
              </c:strCache>
            </c:strRef>
          </c:tx>
          <c:spPr>
            <a:ln w="28575" cap="rnd">
              <a:solidFill>
                <a:schemeClr val="accent2"/>
              </a:solidFill>
              <a:round/>
            </a:ln>
            <a:effectLst/>
          </c:spPr>
          <c:marker>
            <c:symbol val="none"/>
          </c:marker>
          <c:cat>
            <c:strRef>
              <c:f>combo!$A$4:$A$16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combo!$C$4:$C$16</c:f>
              <c:numCache>
                <c:formatCode>General</c:formatCode>
                <c:ptCount val="12"/>
                <c:pt idx="0">
                  <c:v>9.9999999999999978E-2</c:v>
                </c:pt>
                <c:pt idx="1">
                  <c:v>0.30000000000000004</c:v>
                </c:pt>
                <c:pt idx="2">
                  <c:v>-0.1</c:v>
                </c:pt>
                <c:pt idx="3">
                  <c:v>-0.1</c:v>
                </c:pt>
                <c:pt idx="4">
                  <c:v>0.3</c:v>
                </c:pt>
                <c:pt idx="5">
                  <c:v>0.4</c:v>
                </c:pt>
                <c:pt idx="6">
                  <c:v>-0.4</c:v>
                </c:pt>
                <c:pt idx="7">
                  <c:v>0.2</c:v>
                </c:pt>
                <c:pt idx="8">
                  <c:v>-0.2</c:v>
                </c:pt>
                <c:pt idx="9">
                  <c:v>-0.1</c:v>
                </c:pt>
                <c:pt idx="10">
                  <c:v>-0.6</c:v>
                </c:pt>
                <c:pt idx="11">
                  <c:v>-0.1</c:v>
                </c:pt>
              </c:numCache>
            </c:numRef>
          </c:val>
          <c:smooth val="0"/>
          <c:extLst>
            <c:ext xmlns:c16="http://schemas.microsoft.com/office/drawing/2014/chart" uri="{C3380CC4-5D6E-409C-BE32-E72D297353CC}">
              <c16:uniqueId val="{00000001-6FC1-1843-95FC-E938B6F5065E}"/>
            </c:ext>
          </c:extLst>
        </c:ser>
        <c:dLbls>
          <c:showLegendKey val="0"/>
          <c:showVal val="0"/>
          <c:showCatName val="0"/>
          <c:showSerName val="0"/>
          <c:showPercent val="0"/>
          <c:showBubbleSize val="0"/>
        </c:dLbls>
        <c:marker val="1"/>
        <c:smooth val="0"/>
        <c:axId val="2010394912"/>
        <c:axId val="2010397872"/>
      </c:lineChart>
      <c:catAx>
        <c:axId val="212734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12560"/>
        <c:crosses val="autoZero"/>
        <c:auto val="1"/>
        <c:lblAlgn val="ctr"/>
        <c:lblOffset val="100"/>
        <c:noMultiLvlLbl val="0"/>
      </c:catAx>
      <c:valAx>
        <c:axId val="201101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44976"/>
        <c:crosses val="autoZero"/>
        <c:crossBetween val="between"/>
      </c:valAx>
      <c:valAx>
        <c:axId val="2010397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394912"/>
        <c:crosses val="max"/>
        <c:crossBetween val="between"/>
      </c:valAx>
      <c:catAx>
        <c:axId val="2010394912"/>
        <c:scaling>
          <c:orientation val="minMax"/>
        </c:scaling>
        <c:delete val="1"/>
        <c:axPos val="b"/>
        <c:numFmt formatCode="General" sourceLinked="1"/>
        <c:majorTickMark val="out"/>
        <c:minorTickMark val="none"/>
        <c:tickLblPos val="nextTo"/>
        <c:crossAx val="201039787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C721483-E724-B747-85EA-05D5CA491176}">
          <cx:dataPt idx="0">
            <cx:spPr>
              <a:solidFill>
                <a:srgbClr val="FBBC04"/>
              </a:solidFill>
            </cx:spPr>
          </cx:dataPt>
          <cx:dataPt idx="3">
            <cx:spPr>
              <a:solidFill>
                <a:srgbClr val="34A853">
                  <a:lumMod val="60000"/>
                  <a:lumOff val="40000"/>
                </a:srgbClr>
              </a:solidFill>
            </cx:spPr>
          </cx:dataPt>
          <cx:dataPt idx="4">
            <cx:spPr>
              <a:solidFill>
                <a:srgbClr val="46BDC6">
                  <a:lumMod val="60000"/>
                  <a:lumOff val="40000"/>
                </a:srgbClr>
              </a:solidFill>
            </cx:spPr>
          </cx:dataPt>
          <cx:dataPt idx="5"/>
          <cx:dataPt idx="7">
            <cx:spPr>
              <a:solidFill>
                <a:srgbClr val="FF6D01"/>
              </a:solidFill>
            </cx:spPr>
          </cx:dataPt>
          <cx:dataPt idx="8">
            <cx:spPr>
              <a:solidFill>
                <a:srgbClr val="4285F4">
                  <a:lumMod val="60000"/>
                  <a:lumOff val="40000"/>
                </a:srgbClr>
              </a:solidFill>
            </cx:spPr>
          </cx:dataPt>
          <cx:dataPt idx="10">
            <cx:spPr>
              <a:solidFill>
                <a:srgbClr val="000000">
                  <a:lumMod val="50000"/>
                  <a:lumOff val="50000"/>
                </a:srgbClr>
              </a:solidFill>
            </cx:spPr>
          </cx:dataPt>
          <cx:dataPt idx="11">
            <cx:spPr>
              <a:solidFill>
                <a:srgbClr val="EA4335">
                  <a:lumMod val="20000"/>
                  <a:lumOff val="80000"/>
                </a:srgbClr>
              </a:solidFill>
            </cx:spPr>
          </cx:dataPt>
          <cx:dataPt idx="12">
            <cx:spPr>
              <a:solidFill>
                <a:srgbClr val="46BDC6">
                  <a:lumMod val="50000"/>
                </a:srgbClr>
              </a:solidFill>
            </cx:spPr>
          </cx:dataPt>
          <cx:dataLabels pos="inEnd">
            <cx:visibility seriesName="0" categoryName="1" value="0"/>
          </cx:dataLabels>
          <cx:dataId val="0"/>
          <cx:layoutPr>
            <cx:parentLabelLayout val="overlapping"/>
          </cx:layoutPr>
        </cx:series>
      </cx:plotAreaRegion>
    </cx:plotArea>
  </cx:chart>
  <cx:spPr>
    <a:solidFill>
      <a:schemeClr val="accent6">
        <a:lumMod val="20000"/>
        <a:lumOff val="80000"/>
      </a:schemeClr>
    </a:solidFill>
    <a:ln>
      <a:solidFill>
        <a:schemeClr val="accent6">
          <a:lumMod val="20000"/>
          <a:lumOff val="8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1C721483-E724-B747-85EA-05D5CA491176}">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sv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svg"/><Relationship Id="rId34" Type="http://schemas.openxmlformats.org/officeDocument/2006/relationships/image" Target="../media/image34.pn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image" Target="../media/image17.svg"/><Relationship Id="rId25" Type="http://schemas.openxmlformats.org/officeDocument/2006/relationships/image" Target="../media/image25.svg"/><Relationship Id="rId33" Type="http://schemas.openxmlformats.org/officeDocument/2006/relationships/image" Target="../media/image33.svg"/><Relationship Id="rId2" Type="http://schemas.openxmlformats.org/officeDocument/2006/relationships/image" Target="../media/image2.sv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svg"/><Relationship Id="rId5" Type="http://schemas.openxmlformats.org/officeDocument/2006/relationships/image" Target="../media/image5.png"/><Relationship Id="rId15" Type="http://schemas.openxmlformats.org/officeDocument/2006/relationships/image" Target="../media/image15.svg"/><Relationship Id="rId23" Type="http://schemas.openxmlformats.org/officeDocument/2006/relationships/image" Target="../media/image23.sv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svg"/><Relationship Id="rId31" Type="http://schemas.openxmlformats.org/officeDocument/2006/relationships/image" Target="../media/image31.svg"/><Relationship Id="rId4" Type="http://schemas.openxmlformats.org/officeDocument/2006/relationships/image" Target="../media/image4.svg"/><Relationship Id="rId9" Type="http://schemas.openxmlformats.org/officeDocument/2006/relationships/image" Target="../media/image9.sv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svg"/><Relationship Id="rId30" Type="http://schemas.openxmlformats.org/officeDocument/2006/relationships/image" Target="../media/image30.png"/><Relationship Id="rId35" Type="http://schemas.openxmlformats.org/officeDocument/2006/relationships/image" Target="../media/image35.svg"/><Relationship Id="rId8" Type="http://schemas.openxmlformats.org/officeDocument/2006/relationships/image" Target="../media/image8.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8</xdr:col>
      <xdr:colOff>635000</xdr:colOff>
      <xdr:row>4</xdr:row>
      <xdr:rowOff>139700</xdr:rowOff>
    </xdr:to>
    <xdr:sp macro="" textlink="">
      <xdr:nvSpPr>
        <xdr:cNvPr id="2" name="Rectangle 1">
          <a:extLst>
            <a:ext uri="{FF2B5EF4-FFF2-40B4-BE49-F238E27FC236}">
              <a16:creationId xmlns:a16="http://schemas.microsoft.com/office/drawing/2014/main" id="{738DB494-8A8D-2B2F-7147-3B850DD8B75B}"/>
            </a:ext>
          </a:extLst>
        </xdr:cNvPr>
        <xdr:cNvSpPr/>
      </xdr:nvSpPr>
      <xdr:spPr>
        <a:xfrm>
          <a:off x="127000" y="127000"/>
          <a:ext cx="7112000" cy="6731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4000" b="1">
              <a:solidFill>
                <a:schemeClr val="tx1"/>
              </a:solidFill>
            </a:rPr>
            <a:t>CONSUMER</a:t>
          </a:r>
          <a:r>
            <a:rPr lang="en-GB" sz="4000" b="1" baseline="0">
              <a:solidFill>
                <a:schemeClr val="tx1"/>
              </a:solidFill>
            </a:rPr>
            <a:t> PRICE IDEX</a:t>
          </a:r>
          <a:endParaRPr lang="en-GB" sz="4000" b="1">
            <a:solidFill>
              <a:schemeClr val="tx1"/>
            </a:solidFill>
          </a:endParaRPr>
        </a:p>
      </xdr:txBody>
    </xdr:sp>
    <xdr:clientData/>
  </xdr:twoCellAnchor>
  <xdr:twoCellAnchor>
    <xdr:from>
      <xdr:col>15</xdr:col>
      <xdr:colOff>50800</xdr:colOff>
      <xdr:row>0</xdr:row>
      <xdr:rowOff>0</xdr:rowOff>
    </xdr:from>
    <xdr:to>
      <xdr:col>17</xdr:col>
      <xdr:colOff>241300</xdr:colOff>
      <xdr:row>7</xdr:row>
      <xdr:rowOff>127000</xdr:rowOff>
    </xdr:to>
    <xdr:sp macro="" textlink="">
      <xdr:nvSpPr>
        <xdr:cNvPr id="8" name="Snip Diagonal Corner of Rectangle 7">
          <a:extLst>
            <a:ext uri="{FF2B5EF4-FFF2-40B4-BE49-F238E27FC236}">
              <a16:creationId xmlns:a16="http://schemas.microsoft.com/office/drawing/2014/main" id="{8309AAD8-A3B8-E5DF-99DC-2E1A072DC0C1}"/>
            </a:ext>
          </a:extLst>
        </xdr:cNvPr>
        <xdr:cNvSpPr/>
      </xdr:nvSpPr>
      <xdr:spPr>
        <a:xfrm>
          <a:off x="12433300" y="0"/>
          <a:ext cx="1841500" cy="1282700"/>
        </a:xfrm>
        <a:prstGeom prst="snip2Diag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241300</xdr:colOff>
      <xdr:row>0</xdr:row>
      <xdr:rowOff>0</xdr:rowOff>
    </xdr:from>
    <xdr:to>
      <xdr:col>19</xdr:col>
      <xdr:colOff>495300</xdr:colOff>
      <xdr:row>7</xdr:row>
      <xdr:rowOff>139700</xdr:rowOff>
    </xdr:to>
    <xdr:sp macro="" textlink="">
      <xdr:nvSpPr>
        <xdr:cNvPr id="9" name="Snip Diagonal Corner of Rectangle 8">
          <a:extLst>
            <a:ext uri="{FF2B5EF4-FFF2-40B4-BE49-F238E27FC236}">
              <a16:creationId xmlns:a16="http://schemas.microsoft.com/office/drawing/2014/main" id="{701032AC-C30E-4847-A15D-D6A097E3340E}"/>
            </a:ext>
          </a:extLst>
        </xdr:cNvPr>
        <xdr:cNvSpPr/>
      </xdr:nvSpPr>
      <xdr:spPr>
        <a:xfrm>
          <a:off x="14274800" y="0"/>
          <a:ext cx="1905000" cy="1295400"/>
        </a:xfrm>
        <a:prstGeom prst="snip2DiagRect">
          <a:avLst/>
        </a:prstGeom>
        <a:solidFill>
          <a:srgbClr val="FF83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495300</xdr:colOff>
      <xdr:row>0</xdr:row>
      <xdr:rowOff>0</xdr:rowOff>
    </xdr:from>
    <xdr:to>
      <xdr:col>21</xdr:col>
      <xdr:colOff>685800</xdr:colOff>
      <xdr:row>7</xdr:row>
      <xdr:rowOff>127000</xdr:rowOff>
    </xdr:to>
    <xdr:sp macro="" textlink="">
      <xdr:nvSpPr>
        <xdr:cNvPr id="10" name="Snip Diagonal Corner of Rectangle 9">
          <a:extLst>
            <a:ext uri="{FF2B5EF4-FFF2-40B4-BE49-F238E27FC236}">
              <a16:creationId xmlns:a16="http://schemas.microsoft.com/office/drawing/2014/main" id="{D98C4162-AE89-3644-9AA9-A72472B33AD7}"/>
            </a:ext>
          </a:extLst>
        </xdr:cNvPr>
        <xdr:cNvSpPr/>
      </xdr:nvSpPr>
      <xdr:spPr>
        <a:xfrm>
          <a:off x="16179800" y="0"/>
          <a:ext cx="1841500" cy="1282700"/>
        </a:xfrm>
        <a:prstGeom prst="snip2Diag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15</xdr:col>
      <xdr:colOff>419100</xdr:colOff>
      <xdr:row>0</xdr:row>
      <xdr:rowOff>139700</xdr:rowOff>
    </xdr:from>
    <xdr:to>
      <xdr:col>16</xdr:col>
      <xdr:colOff>508000</xdr:colOff>
      <xdr:row>6</xdr:row>
      <xdr:rowOff>63500</xdr:rowOff>
    </xdr:to>
    <xdr:pic>
      <xdr:nvPicPr>
        <xdr:cNvPr id="12" name="Graphic 11" descr="Statistics outline">
          <a:extLst>
            <a:ext uri="{FF2B5EF4-FFF2-40B4-BE49-F238E27FC236}">
              <a16:creationId xmlns:a16="http://schemas.microsoft.com/office/drawing/2014/main" id="{825EA814-1646-7923-9C30-331D8F4232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801600" y="139700"/>
          <a:ext cx="914400" cy="914400"/>
        </a:xfrm>
        <a:prstGeom prst="rect">
          <a:avLst/>
        </a:prstGeom>
      </xdr:spPr>
    </xdr:pic>
    <xdr:clientData/>
  </xdr:twoCellAnchor>
  <xdr:twoCellAnchor editAs="oneCell">
    <xdr:from>
      <xdr:col>20</xdr:col>
      <xdr:colOff>139700</xdr:colOff>
      <xdr:row>1</xdr:row>
      <xdr:rowOff>50800</xdr:rowOff>
    </xdr:from>
    <xdr:to>
      <xdr:col>21</xdr:col>
      <xdr:colOff>228600</xdr:colOff>
      <xdr:row>6</xdr:row>
      <xdr:rowOff>139700</xdr:rowOff>
    </xdr:to>
    <xdr:pic>
      <xdr:nvPicPr>
        <xdr:cNvPr id="14" name="Graphic 13" descr="Daily calendar with solid fill">
          <a:extLst>
            <a:ext uri="{FF2B5EF4-FFF2-40B4-BE49-F238E27FC236}">
              <a16:creationId xmlns:a16="http://schemas.microsoft.com/office/drawing/2014/main" id="{020DE8F3-9624-4A63-425B-B95C7C6328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649700" y="215900"/>
          <a:ext cx="914400" cy="914400"/>
        </a:xfrm>
        <a:prstGeom prst="rect">
          <a:avLst/>
        </a:prstGeom>
      </xdr:spPr>
    </xdr:pic>
    <xdr:clientData/>
  </xdr:twoCellAnchor>
  <xdr:twoCellAnchor editAs="oneCell">
    <xdr:from>
      <xdr:col>17</xdr:col>
      <xdr:colOff>800100</xdr:colOff>
      <xdr:row>0</xdr:row>
      <xdr:rowOff>152400</xdr:rowOff>
    </xdr:from>
    <xdr:to>
      <xdr:col>19</xdr:col>
      <xdr:colOff>63500</xdr:colOff>
      <xdr:row>6</xdr:row>
      <xdr:rowOff>76200</xdr:rowOff>
    </xdr:to>
    <xdr:pic>
      <xdr:nvPicPr>
        <xdr:cNvPr id="22" name="Graphic 21" descr="Shopping cart with solid fill">
          <a:extLst>
            <a:ext uri="{FF2B5EF4-FFF2-40B4-BE49-F238E27FC236}">
              <a16:creationId xmlns:a16="http://schemas.microsoft.com/office/drawing/2014/main" id="{06787472-1626-245E-1BC4-4E841BE556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833600" y="152400"/>
          <a:ext cx="914400" cy="914400"/>
        </a:xfrm>
        <a:prstGeom prst="rect">
          <a:avLst/>
        </a:prstGeom>
      </xdr:spPr>
    </xdr:pic>
    <xdr:clientData/>
  </xdr:twoCellAnchor>
  <xdr:twoCellAnchor>
    <xdr:from>
      <xdr:col>0</xdr:col>
      <xdr:colOff>0</xdr:colOff>
      <xdr:row>8</xdr:row>
      <xdr:rowOff>114300</xdr:rowOff>
    </xdr:from>
    <xdr:to>
      <xdr:col>3</xdr:col>
      <xdr:colOff>533400</xdr:colOff>
      <xdr:row>25</xdr:row>
      <xdr:rowOff>25400</xdr:rowOff>
    </xdr:to>
    <xdr:sp macro="" textlink="">
      <xdr:nvSpPr>
        <xdr:cNvPr id="23" name="Oval 22">
          <a:extLst>
            <a:ext uri="{FF2B5EF4-FFF2-40B4-BE49-F238E27FC236}">
              <a16:creationId xmlns:a16="http://schemas.microsoft.com/office/drawing/2014/main" id="{692632F3-8643-F5C0-DBD4-373138371683}"/>
            </a:ext>
          </a:extLst>
        </xdr:cNvPr>
        <xdr:cNvSpPr/>
      </xdr:nvSpPr>
      <xdr:spPr>
        <a:xfrm>
          <a:off x="0" y="1435100"/>
          <a:ext cx="3009900" cy="2717800"/>
        </a:xfrm>
        <a:prstGeom prst="ellipse">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accent6">
                  <a:lumMod val="75000"/>
                </a:schemeClr>
              </a:solidFill>
            </a:ln>
          </a:endParaRPr>
        </a:p>
      </xdr:txBody>
    </xdr:sp>
    <xdr:clientData/>
  </xdr:twoCellAnchor>
  <xdr:twoCellAnchor editAs="oneCell">
    <xdr:from>
      <xdr:col>0</xdr:col>
      <xdr:colOff>609600</xdr:colOff>
      <xdr:row>10</xdr:row>
      <xdr:rowOff>0</xdr:rowOff>
    </xdr:from>
    <xdr:to>
      <xdr:col>2</xdr:col>
      <xdr:colOff>812800</xdr:colOff>
      <xdr:row>22</xdr:row>
      <xdr:rowOff>127000</xdr:rowOff>
    </xdr:to>
    <xdr:pic>
      <xdr:nvPicPr>
        <xdr:cNvPr id="24" name="Graphic 23" descr="Shopping cart with solid fill">
          <a:extLst>
            <a:ext uri="{FF2B5EF4-FFF2-40B4-BE49-F238E27FC236}">
              <a16:creationId xmlns:a16="http://schemas.microsoft.com/office/drawing/2014/main" id="{033A0EC8-66C5-7A49-92CD-B1C4519D2B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9600" y="1651000"/>
          <a:ext cx="1854200" cy="2108200"/>
        </a:xfrm>
        <a:prstGeom prst="rect">
          <a:avLst/>
        </a:prstGeom>
      </xdr:spPr>
    </xdr:pic>
    <xdr:clientData/>
  </xdr:twoCellAnchor>
  <xdr:twoCellAnchor>
    <xdr:from>
      <xdr:col>3</xdr:col>
      <xdr:colOff>330200</xdr:colOff>
      <xdr:row>21</xdr:row>
      <xdr:rowOff>50800</xdr:rowOff>
    </xdr:from>
    <xdr:to>
      <xdr:col>21</xdr:col>
      <xdr:colOff>279400</xdr:colOff>
      <xdr:row>24</xdr:row>
      <xdr:rowOff>139700</xdr:rowOff>
    </xdr:to>
    <xdr:sp macro="" textlink="">
      <xdr:nvSpPr>
        <xdr:cNvPr id="27" name="Rounded Rectangle 26">
          <a:extLst>
            <a:ext uri="{FF2B5EF4-FFF2-40B4-BE49-F238E27FC236}">
              <a16:creationId xmlns:a16="http://schemas.microsoft.com/office/drawing/2014/main" id="{78DB300F-D69F-1897-3FDF-C02C500F789F}"/>
            </a:ext>
          </a:extLst>
        </xdr:cNvPr>
        <xdr:cNvSpPr/>
      </xdr:nvSpPr>
      <xdr:spPr>
        <a:xfrm>
          <a:off x="2806700" y="3517900"/>
          <a:ext cx="14808200" cy="58420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ln>
                <a:solidFill>
                  <a:schemeClr val="accent6">
                    <a:lumMod val="40000"/>
                    <a:lumOff val="60000"/>
                  </a:schemeClr>
                </a:solidFill>
              </a:ln>
              <a:solidFill>
                <a:schemeClr val="tx1"/>
              </a:solidFill>
            </a:rPr>
            <a:t>MAJOR</a:t>
          </a:r>
          <a:r>
            <a:rPr lang="en-GB" sz="3200" b="1" baseline="0">
              <a:ln>
                <a:solidFill>
                  <a:schemeClr val="accent6">
                    <a:lumMod val="40000"/>
                    <a:lumOff val="60000"/>
                  </a:schemeClr>
                </a:solidFill>
              </a:ln>
              <a:solidFill>
                <a:schemeClr val="tx1"/>
              </a:solidFill>
            </a:rPr>
            <a:t> COMPONENTS  OF THE  CONSUMER PRICE INDEX (CPI)</a:t>
          </a:r>
          <a:endParaRPr lang="en-GB" sz="3200" b="1">
            <a:ln>
              <a:solidFill>
                <a:schemeClr val="accent6">
                  <a:lumMod val="40000"/>
                  <a:lumOff val="60000"/>
                </a:schemeClr>
              </a:solidFill>
            </a:ln>
            <a:solidFill>
              <a:schemeClr val="tx1"/>
            </a:solidFill>
          </a:endParaRPr>
        </a:p>
      </xdr:txBody>
    </xdr:sp>
    <xdr:clientData/>
  </xdr:twoCellAnchor>
  <xdr:twoCellAnchor>
    <xdr:from>
      <xdr:col>0</xdr:col>
      <xdr:colOff>50800</xdr:colOff>
      <xdr:row>25</xdr:row>
      <xdr:rowOff>25400</xdr:rowOff>
    </xdr:from>
    <xdr:to>
      <xdr:col>3</xdr:col>
      <xdr:colOff>723900</xdr:colOff>
      <xdr:row>27</xdr:row>
      <xdr:rowOff>0</xdr:rowOff>
    </xdr:to>
    <xdr:sp macro="" textlink="#REF!">
      <xdr:nvSpPr>
        <xdr:cNvPr id="3" name="TextBox 2">
          <a:extLst>
            <a:ext uri="{FF2B5EF4-FFF2-40B4-BE49-F238E27FC236}">
              <a16:creationId xmlns:a16="http://schemas.microsoft.com/office/drawing/2014/main" id="{236002C9-E559-DDDC-6D76-BF38DD667664}"/>
            </a:ext>
          </a:extLst>
        </xdr:cNvPr>
        <xdr:cNvSpPr txBox="1"/>
      </xdr:nvSpPr>
      <xdr:spPr>
        <a:xfrm>
          <a:off x="50800" y="4152900"/>
          <a:ext cx="3149600" cy="3048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25D1CE-466E-3D4A-B689-C37DA247312D}" type="TxLink">
            <a:rPr lang="en-US" sz="1400" b="1" i="0" u="none" strike="noStrike">
              <a:solidFill>
                <a:schemeClr val="accent4">
                  <a:lumMod val="75000"/>
                </a:schemeClr>
              </a:solidFill>
              <a:latin typeface="Arial"/>
              <a:cs typeface="Arial"/>
            </a:rPr>
            <a:pPr/>
            <a:t>Alcoholic beverages and tobacco</a:t>
          </a:fld>
          <a:endParaRPr lang="en-GB" sz="1400" b="1">
            <a:solidFill>
              <a:schemeClr val="accent4">
                <a:lumMod val="75000"/>
              </a:schemeClr>
            </a:solidFill>
          </a:endParaRPr>
        </a:p>
      </xdr:txBody>
    </xdr:sp>
    <xdr:clientData/>
  </xdr:twoCellAnchor>
  <xdr:twoCellAnchor editAs="oneCell">
    <xdr:from>
      <xdr:col>0</xdr:col>
      <xdr:colOff>63500</xdr:colOff>
      <xdr:row>26</xdr:row>
      <xdr:rowOff>114300</xdr:rowOff>
    </xdr:from>
    <xdr:to>
      <xdr:col>1</xdr:col>
      <xdr:colOff>38100</xdr:colOff>
      <xdr:row>33</xdr:row>
      <xdr:rowOff>101600</xdr:rowOff>
    </xdr:to>
    <xdr:pic>
      <xdr:nvPicPr>
        <xdr:cNvPr id="5" name="Graphic 4" descr="Bottle with solid fill">
          <a:extLst>
            <a:ext uri="{FF2B5EF4-FFF2-40B4-BE49-F238E27FC236}">
              <a16:creationId xmlns:a16="http://schemas.microsoft.com/office/drawing/2014/main" id="{9FB60BCA-B705-6B4B-4795-52937EF62C5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3500" y="4406900"/>
          <a:ext cx="800100" cy="1143000"/>
        </a:xfrm>
        <a:prstGeom prst="rect">
          <a:avLst/>
        </a:prstGeom>
      </xdr:spPr>
    </xdr:pic>
    <xdr:clientData/>
  </xdr:twoCellAnchor>
  <xdr:twoCellAnchor editAs="oneCell">
    <xdr:from>
      <xdr:col>0</xdr:col>
      <xdr:colOff>241300</xdr:colOff>
      <xdr:row>29</xdr:row>
      <xdr:rowOff>50800</xdr:rowOff>
    </xdr:from>
    <xdr:to>
      <xdr:col>1</xdr:col>
      <xdr:colOff>330200</xdr:colOff>
      <xdr:row>35</xdr:row>
      <xdr:rowOff>50800</xdr:rowOff>
    </xdr:to>
    <xdr:pic>
      <xdr:nvPicPr>
        <xdr:cNvPr id="7" name="Graphic 6" descr="Smoking with solid fill">
          <a:extLst>
            <a:ext uri="{FF2B5EF4-FFF2-40B4-BE49-F238E27FC236}">
              <a16:creationId xmlns:a16="http://schemas.microsoft.com/office/drawing/2014/main" id="{59F9790D-370F-D831-53EB-8DA2753E174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41300" y="4838700"/>
          <a:ext cx="914400" cy="990600"/>
        </a:xfrm>
        <a:prstGeom prst="rect">
          <a:avLst/>
        </a:prstGeom>
      </xdr:spPr>
    </xdr:pic>
    <xdr:clientData/>
  </xdr:twoCellAnchor>
  <xdr:twoCellAnchor>
    <xdr:from>
      <xdr:col>1</xdr:col>
      <xdr:colOff>114300</xdr:colOff>
      <xdr:row>26</xdr:row>
      <xdr:rowOff>76200</xdr:rowOff>
    </xdr:from>
    <xdr:to>
      <xdr:col>3</xdr:col>
      <xdr:colOff>520700</xdr:colOff>
      <xdr:row>31</xdr:row>
      <xdr:rowOff>101600</xdr:rowOff>
    </xdr:to>
    <xdr:sp macro="" textlink="'KPI F'!C4">
      <xdr:nvSpPr>
        <xdr:cNvPr id="11" name="TextBox 10">
          <a:extLst>
            <a:ext uri="{FF2B5EF4-FFF2-40B4-BE49-F238E27FC236}">
              <a16:creationId xmlns:a16="http://schemas.microsoft.com/office/drawing/2014/main" id="{C1832DC1-12C0-C5F1-0930-F32F487B60A8}"/>
            </a:ext>
          </a:extLst>
        </xdr:cNvPr>
        <xdr:cNvSpPr txBox="1"/>
      </xdr:nvSpPr>
      <xdr:spPr>
        <a:xfrm>
          <a:off x="939800" y="4368800"/>
          <a:ext cx="2057400" cy="8509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29758-DC20-2649-BED4-C14250CE92E6}" type="TxLink">
            <a:rPr lang="en-US" sz="4800" b="1" i="0" u="none" strike="noStrike">
              <a:solidFill>
                <a:schemeClr val="tx2">
                  <a:lumMod val="50000"/>
                  <a:lumOff val="50000"/>
                </a:schemeClr>
              </a:solidFill>
              <a:latin typeface="Arial"/>
              <a:cs typeface="Arial"/>
            </a:rPr>
            <a:pPr/>
            <a:t>106</a:t>
          </a:fld>
          <a:endParaRPr lang="en-GB" sz="4800" b="1">
            <a:solidFill>
              <a:schemeClr val="tx2">
                <a:lumMod val="50000"/>
                <a:lumOff val="50000"/>
              </a:schemeClr>
            </a:solidFill>
          </a:endParaRPr>
        </a:p>
      </xdr:txBody>
    </xdr:sp>
    <xdr:clientData/>
  </xdr:twoCellAnchor>
  <xdr:twoCellAnchor>
    <xdr:from>
      <xdr:col>0</xdr:col>
      <xdr:colOff>0</xdr:colOff>
      <xdr:row>37</xdr:row>
      <xdr:rowOff>114300</xdr:rowOff>
    </xdr:from>
    <xdr:to>
      <xdr:col>3</xdr:col>
      <xdr:colOff>292100</xdr:colOff>
      <xdr:row>39</xdr:row>
      <xdr:rowOff>101600</xdr:rowOff>
    </xdr:to>
    <xdr:sp macro="" textlink="#REF!">
      <xdr:nvSpPr>
        <xdr:cNvPr id="13" name="TextBox 12">
          <a:extLst>
            <a:ext uri="{FF2B5EF4-FFF2-40B4-BE49-F238E27FC236}">
              <a16:creationId xmlns:a16="http://schemas.microsoft.com/office/drawing/2014/main" id="{FA0E3F90-0FBB-8A46-CD61-6BCF75A3CC36}"/>
            </a:ext>
          </a:extLst>
        </xdr:cNvPr>
        <xdr:cNvSpPr txBox="1"/>
      </xdr:nvSpPr>
      <xdr:spPr>
        <a:xfrm>
          <a:off x="0" y="6223000"/>
          <a:ext cx="2768600" cy="317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32C643-AF74-0349-B41E-E4668D8D6ADC}" type="TxLink">
            <a:rPr lang="en-US" sz="1400" b="1" i="0" u="none" strike="noStrike">
              <a:solidFill>
                <a:schemeClr val="accent1">
                  <a:lumMod val="75000"/>
                </a:schemeClr>
              </a:solidFill>
              <a:latin typeface="Arial"/>
              <a:cs typeface="Arial"/>
            </a:rPr>
            <a:pPr/>
            <a:t>Clothing and footwear</a:t>
          </a:fld>
          <a:endParaRPr lang="en-GB" sz="1400" b="1">
            <a:solidFill>
              <a:schemeClr val="accent1">
                <a:lumMod val="75000"/>
              </a:schemeClr>
            </a:solidFill>
          </a:endParaRPr>
        </a:p>
      </xdr:txBody>
    </xdr:sp>
    <xdr:clientData/>
  </xdr:twoCellAnchor>
  <xdr:twoCellAnchor editAs="oneCell">
    <xdr:from>
      <xdr:col>0</xdr:col>
      <xdr:colOff>50800</xdr:colOff>
      <xdr:row>45</xdr:row>
      <xdr:rowOff>12700</xdr:rowOff>
    </xdr:from>
    <xdr:to>
      <xdr:col>1</xdr:col>
      <xdr:colOff>139700</xdr:colOff>
      <xdr:row>50</xdr:row>
      <xdr:rowOff>101600</xdr:rowOff>
    </xdr:to>
    <xdr:pic>
      <xdr:nvPicPr>
        <xdr:cNvPr id="18" name="Graphic 17" descr="Shoe with solid fill">
          <a:extLst>
            <a:ext uri="{FF2B5EF4-FFF2-40B4-BE49-F238E27FC236}">
              <a16:creationId xmlns:a16="http://schemas.microsoft.com/office/drawing/2014/main" id="{29D14DF9-9CC1-76EA-DC9B-90F45EF5689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0800" y="7442200"/>
          <a:ext cx="914400" cy="914400"/>
        </a:xfrm>
        <a:prstGeom prst="rect">
          <a:avLst/>
        </a:prstGeom>
      </xdr:spPr>
    </xdr:pic>
    <xdr:clientData/>
  </xdr:twoCellAnchor>
  <xdr:twoCellAnchor>
    <xdr:from>
      <xdr:col>0</xdr:col>
      <xdr:colOff>800100</xdr:colOff>
      <xdr:row>40</xdr:row>
      <xdr:rowOff>127000</xdr:rowOff>
    </xdr:from>
    <xdr:to>
      <xdr:col>3</xdr:col>
      <xdr:colOff>355600</xdr:colOff>
      <xdr:row>45</xdr:row>
      <xdr:rowOff>139700</xdr:rowOff>
    </xdr:to>
    <xdr:sp macro="" textlink="'KPI F'!C5">
      <xdr:nvSpPr>
        <xdr:cNvPr id="19" name="TextBox 18">
          <a:extLst>
            <a:ext uri="{FF2B5EF4-FFF2-40B4-BE49-F238E27FC236}">
              <a16:creationId xmlns:a16="http://schemas.microsoft.com/office/drawing/2014/main" id="{18CC48AC-75C6-D3CB-2A98-8D22B4ACBB37}"/>
            </a:ext>
          </a:extLst>
        </xdr:cNvPr>
        <xdr:cNvSpPr txBox="1"/>
      </xdr:nvSpPr>
      <xdr:spPr>
        <a:xfrm>
          <a:off x="800100" y="6731000"/>
          <a:ext cx="2032000" cy="8382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D58261-4977-A348-AC09-F8B04EECE7AC}" type="TxLink">
            <a:rPr lang="en-US" sz="4800" b="1" i="0" u="none" strike="noStrike">
              <a:solidFill>
                <a:schemeClr val="tx2">
                  <a:lumMod val="50000"/>
                  <a:lumOff val="50000"/>
                </a:schemeClr>
              </a:solidFill>
              <a:latin typeface="Arial"/>
              <a:cs typeface="Arial"/>
            </a:rPr>
            <a:pPr/>
            <a:t>103</a:t>
          </a:fld>
          <a:endParaRPr lang="en-GB" sz="4800" b="1">
            <a:solidFill>
              <a:schemeClr val="tx2">
                <a:lumMod val="50000"/>
                <a:lumOff val="50000"/>
              </a:schemeClr>
            </a:solidFill>
          </a:endParaRPr>
        </a:p>
      </xdr:txBody>
    </xdr:sp>
    <xdr:clientData/>
  </xdr:twoCellAnchor>
  <xdr:twoCellAnchor>
    <xdr:from>
      <xdr:col>4</xdr:col>
      <xdr:colOff>177800</xdr:colOff>
      <xdr:row>25</xdr:row>
      <xdr:rowOff>38100</xdr:rowOff>
    </xdr:from>
    <xdr:to>
      <xdr:col>7</xdr:col>
      <xdr:colOff>533400</xdr:colOff>
      <xdr:row>27</xdr:row>
      <xdr:rowOff>152400</xdr:rowOff>
    </xdr:to>
    <xdr:sp macro="" textlink="#REF!">
      <xdr:nvSpPr>
        <xdr:cNvPr id="20" name="TextBox 19">
          <a:extLst>
            <a:ext uri="{FF2B5EF4-FFF2-40B4-BE49-F238E27FC236}">
              <a16:creationId xmlns:a16="http://schemas.microsoft.com/office/drawing/2014/main" id="{8BBE787C-29BC-D706-7FBA-86FA6A6F5A67}"/>
            </a:ext>
          </a:extLst>
        </xdr:cNvPr>
        <xdr:cNvSpPr txBox="1"/>
      </xdr:nvSpPr>
      <xdr:spPr>
        <a:xfrm>
          <a:off x="3479800" y="4165600"/>
          <a:ext cx="2832100" cy="4445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0F1524-C641-C34E-A554-F7752C2E1FCE}" type="TxLink">
            <a:rPr lang="en-US" sz="1400" b="1" i="0" u="none" strike="noStrike">
              <a:solidFill>
                <a:srgbClr val="7030A0"/>
              </a:solidFill>
              <a:latin typeface="Arial"/>
              <a:cs typeface="Arial"/>
            </a:rPr>
            <a:pPr/>
            <a:t>Communication</a:t>
          </a:fld>
          <a:endParaRPr lang="en-GB" sz="1400" b="1">
            <a:solidFill>
              <a:srgbClr val="7030A0"/>
            </a:solidFill>
          </a:endParaRPr>
        </a:p>
      </xdr:txBody>
    </xdr:sp>
    <xdr:clientData/>
  </xdr:twoCellAnchor>
  <xdr:twoCellAnchor editAs="oneCell">
    <xdr:from>
      <xdr:col>4</xdr:col>
      <xdr:colOff>0</xdr:colOff>
      <xdr:row>25</xdr:row>
      <xdr:rowOff>88900</xdr:rowOff>
    </xdr:from>
    <xdr:to>
      <xdr:col>5</xdr:col>
      <xdr:colOff>215900</xdr:colOff>
      <xdr:row>35</xdr:row>
      <xdr:rowOff>127000</xdr:rowOff>
    </xdr:to>
    <xdr:pic>
      <xdr:nvPicPr>
        <xdr:cNvPr id="28" name="Graphic 27" descr="Marketing with solid fill">
          <a:extLst>
            <a:ext uri="{FF2B5EF4-FFF2-40B4-BE49-F238E27FC236}">
              <a16:creationId xmlns:a16="http://schemas.microsoft.com/office/drawing/2014/main" id="{A6F75074-3424-C81E-7F64-1EBCCBEAEF7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302000" y="4216400"/>
          <a:ext cx="1041400" cy="1689100"/>
        </a:xfrm>
        <a:prstGeom prst="rect">
          <a:avLst/>
        </a:prstGeom>
      </xdr:spPr>
    </xdr:pic>
    <xdr:clientData/>
  </xdr:twoCellAnchor>
  <xdr:twoCellAnchor>
    <xdr:from>
      <xdr:col>5</xdr:col>
      <xdr:colOff>101600</xdr:colOff>
      <xdr:row>26</xdr:row>
      <xdr:rowOff>127000</xdr:rowOff>
    </xdr:from>
    <xdr:to>
      <xdr:col>6</xdr:col>
      <xdr:colOff>660400</xdr:colOff>
      <xdr:row>31</xdr:row>
      <xdr:rowOff>38100</xdr:rowOff>
    </xdr:to>
    <xdr:sp macro="" textlink="'KPI F'!C6">
      <xdr:nvSpPr>
        <xdr:cNvPr id="29" name="TextBox 28">
          <a:extLst>
            <a:ext uri="{FF2B5EF4-FFF2-40B4-BE49-F238E27FC236}">
              <a16:creationId xmlns:a16="http://schemas.microsoft.com/office/drawing/2014/main" id="{29BA6075-C8B5-99BE-CD9A-910D2A1F7FC0}"/>
            </a:ext>
          </a:extLst>
        </xdr:cNvPr>
        <xdr:cNvSpPr txBox="1"/>
      </xdr:nvSpPr>
      <xdr:spPr>
        <a:xfrm>
          <a:off x="4229100" y="4419600"/>
          <a:ext cx="1384300" cy="736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6CEEF3-D48B-ED4F-AC84-033F8FA858D1}" type="TxLink">
            <a:rPr lang="en-US" sz="4800" b="1" i="0" u="none" strike="noStrike">
              <a:solidFill>
                <a:schemeClr val="tx2">
                  <a:lumMod val="50000"/>
                  <a:lumOff val="50000"/>
                </a:schemeClr>
              </a:solidFill>
              <a:latin typeface="Arial"/>
              <a:cs typeface="Arial"/>
            </a:rPr>
            <a:pPr/>
            <a:t>100</a:t>
          </a:fld>
          <a:endParaRPr lang="en-GB" sz="4800" b="1">
            <a:solidFill>
              <a:schemeClr val="tx2">
                <a:lumMod val="50000"/>
                <a:lumOff val="50000"/>
              </a:schemeClr>
            </a:solidFill>
          </a:endParaRPr>
        </a:p>
      </xdr:txBody>
    </xdr:sp>
    <xdr:clientData/>
  </xdr:twoCellAnchor>
  <xdr:twoCellAnchor>
    <xdr:from>
      <xdr:col>2</xdr:col>
      <xdr:colOff>723900</xdr:colOff>
      <xdr:row>37</xdr:row>
      <xdr:rowOff>152400</xdr:rowOff>
    </xdr:from>
    <xdr:to>
      <xdr:col>6</xdr:col>
      <xdr:colOff>571500</xdr:colOff>
      <xdr:row>40</xdr:row>
      <xdr:rowOff>76200</xdr:rowOff>
    </xdr:to>
    <xdr:sp macro="" textlink="#REF!">
      <xdr:nvSpPr>
        <xdr:cNvPr id="30" name="TextBox 29">
          <a:extLst>
            <a:ext uri="{FF2B5EF4-FFF2-40B4-BE49-F238E27FC236}">
              <a16:creationId xmlns:a16="http://schemas.microsoft.com/office/drawing/2014/main" id="{E3329D39-E482-FD24-C0A5-4D4E527C40B9}"/>
            </a:ext>
          </a:extLst>
        </xdr:cNvPr>
        <xdr:cNvSpPr txBox="1"/>
      </xdr:nvSpPr>
      <xdr:spPr>
        <a:xfrm>
          <a:off x="2374900" y="6261100"/>
          <a:ext cx="31496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1C91A0-30DF-354B-916E-B22234102424}" type="TxLink">
            <a:rPr lang="en-US" sz="1400" b="1" i="0" u="none" strike="noStrike">
              <a:solidFill>
                <a:schemeClr val="accent5"/>
              </a:solidFill>
              <a:latin typeface="Arial"/>
              <a:cs typeface="Arial"/>
            </a:rPr>
            <a:pPr/>
            <a:t>Food and non-alcoholic beverages</a:t>
          </a:fld>
          <a:endParaRPr lang="en-GB" sz="1400" b="1">
            <a:solidFill>
              <a:schemeClr val="accent5"/>
            </a:solidFill>
          </a:endParaRPr>
        </a:p>
      </xdr:txBody>
    </xdr:sp>
    <xdr:clientData/>
  </xdr:twoCellAnchor>
  <xdr:twoCellAnchor editAs="oneCell">
    <xdr:from>
      <xdr:col>2</xdr:col>
      <xdr:colOff>774700</xdr:colOff>
      <xdr:row>37</xdr:row>
      <xdr:rowOff>139700</xdr:rowOff>
    </xdr:from>
    <xdr:to>
      <xdr:col>4</xdr:col>
      <xdr:colOff>419100</xdr:colOff>
      <xdr:row>51</xdr:row>
      <xdr:rowOff>152400</xdr:rowOff>
    </xdr:to>
    <xdr:pic>
      <xdr:nvPicPr>
        <xdr:cNvPr id="34" name="Graphic 33" descr="Table setting with solid fill">
          <a:extLst>
            <a:ext uri="{FF2B5EF4-FFF2-40B4-BE49-F238E27FC236}">
              <a16:creationId xmlns:a16="http://schemas.microsoft.com/office/drawing/2014/main" id="{EC71F12E-E45A-9031-A054-25267BF641E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425700" y="6248400"/>
          <a:ext cx="1295400" cy="2324100"/>
        </a:xfrm>
        <a:prstGeom prst="rect">
          <a:avLst/>
        </a:prstGeom>
      </xdr:spPr>
    </xdr:pic>
    <xdr:clientData/>
  </xdr:twoCellAnchor>
  <xdr:twoCellAnchor>
    <xdr:from>
      <xdr:col>4</xdr:col>
      <xdr:colOff>444500</xdr:colOff>
      <xdr:row>40</xdr:row>
      <xdr:rowOff>76200</xdr:rowOff>
    </xdr:from>
    <xdr:to>
      <xdr:col>6</xdr:col>
      <xdr:colOff>406400</xdr:colOff>
      <xdr:row>45</xdr:row>
      <xdr:rowOff>152400</xdr:rowOff>
    </xdr:to>
    <xdr:sp macro="" textlink="'KPI F'!C8">
      <xdr:nvSpPr>
        <xdr:cNvPr id="35" name="TextBox 34">
          <a:extLst>
            <a:ext uri="{FF2B5EF4-FFF2-40B4-BE49-F238E27FC236}">
              <a16:creationId xmlns:a16="http://schemas.microsoft.com/office/drawing/2014/main" id="{F123BFDB-EB21-93D5-91CF-9300AE9F9C66}"/>
            </a:ext>
          </a:extLst>
        </xdr:cNvPr>
        <xdr:cNvSpPr txBox="1"/>
      </xdr:nvSpPr>
      <xdr:spPr>
        <a:xfrm>
          <a:off x="3746500" y="6680200"/>
          <a:ext cx="1612900" cy="9017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8F55A8-5A9B-C746-976C-1726FB185494}" type="TxLink">
            <a:rPr lang="en-US" sz="4800" b="1" i="0" u="none" strike="noStrike">
              <a:solidFill>
                <a:schemeClr val="tx2">
                  <a:lumMod val="50000"/>
                  <a:lumOff val="50000"/>
                </a:schemeClr>
              </a:solidFill>
              <a:latin typeface="Arial"/>
              <a:cs typeface="Arial"/>
            </a:rPr>
            <a:pPr/>
            <a:t>111</a:t>
          </a:fld>
          <a:endParaRPr lang="en-GB" sz="4800" b="1">
            <a:solidFill>
              <a:schemeClr val="tx2">
                <a:lumMod val="50000"/>
                <a:lumOff val="50000"/>
              </a:schemeClr>
            </a:solidFill>
          </a:endParaRPr>
        </a:p>
      </xdr:txBody>
    </xdr:sp>
    <xdr:clientData/>
  </xdr:twoCellAnchor>
  <xdr:twoCellAnchor>
    <xdr:from>
      <xdr:col>6</xdr:col>
      <xdr:colOff>800100</xdr:colOff>
      <xdr:row>25</xdr:row>
      <xdr:rowOff>114300</xdr:rowOff>
    </xdr:from>
    <xdr:to>
      <xdr:col>11</xdr:col>
      <xdr:colOff>546100</xdr:colOff>
      <xdr:row>27</xdr:row>
      <xdr:rowOff>152400</xdr:rowOff>
    </xdr:to>
    <xdr:sp macro="" textlink="#REF!">
      <xdr:nvSpPr>
        <xdr:cNvPr id="36" name="TextBox 35">
          <a:extLst>
            <a:ext uri="{FF2B5EF4-FFF2-40B4-BE49-F238E27FC236}">
              <a16:creationId xmlns:a16="http://schemas.microsoft.com/office/drawing/2014/main" id="{31BCCA2B-5CDE-2E93-B3AB-D9478C55BFE9}"/>
            </a:ext>
          </a:extLst>
        </xdr:cNvPr>
        <xdr:cNvSpPr txBox="1"/>
      </xdr:nvSpPr>
      <xdr:spPr>
        <a:xfrm>
          <a:off x="5753100" y="4241800"/>
          <a:ext cx="3873500" cy="368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2ECA87-64DE-D542-A6CA-6485B845914B}" type="TxLink">
            <a:rPr lang="en-US" sz="1400" b="1" i="0" u="none" strike="noStrike">
              <a:solidFill>
                <a:schemeClr val="accent2"/>
              </a:solidFill>
              <a:latin typeface="Arial"/>
              <a:cs typeface="Arial"/>
            </a:rPr>
            <a:pPr/>
            <a:t>Health</a:t>
          </a:fld>
          <a:endParaRPr lang="en-GB" sz="1400" b="1">
            <a:solidFill>
              <a:schemeClr val="accent2"/>
            </a:solidFill>
          </a:endParaRPr>
        </a:p>
      </xdr:txBody>
    </xdr:sp>
    <xdr:clientData/>
  </xdr:twoCellAnchor>
  <xdr:twoCellAnchor editAs="oneCell">
    <xdr:from>
      <xdr:col>6</xdr:col>
      <xdr:colOff>673100</xdr:colOff>
      <xdr:row>26</xdr:row>
      <xdr:rowOff>127000</xdr:rowOff>
    </xdr:from>
    <xdr:to>
      <xdr:col>8</xdr:col>
      <xdr:colOff>101600</xdr:colOff>
      <xdr:row>35</xdr:row>
      <xdr:rowOff>139700</xdr:rowOff>
    </xdr:to>
    <xdr:pic>
      <xdr:nvPicPr>
        <xdr:cNvPr id="42" name="Graphic 41" descr="First aid kit with solid fill">
          <a:extLst>
            <a:ext uri="{FF2B5EF4-FFF2-40B4-BE49-F238E27FC236}">
              <a16:creationId xmlns:a16="http://schemas.microsoft.com/office/drawing/2014/main" id="{414329C9-DE32-0E04-3175-BF16CD899FE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626100" y="4419600"/>
          <a:ext cx="1079500" cy="1498600"/>
        </a:xfrm>
        <a:prstGeom prst="rect">
          <a:avLst/>
        </a:prstGeom>
      </xdr:spPr>
    </xdr:pic>
    <xdr:clientData/>
  </xdr:twoCellAnchor>
  <xdr:twoCellAnchor>
    <xdr:from>
      <xdr:col>8</xdr:col>
      <xdr:colOff>139700</xdr:colOff>
      <xdr:row>26</xdr:row>
      <xdr:rowOff>127000</xdr:rowOff>
    </xdr:from>
    <xdr:to>
      <xdr:col>10</xdr:col>
      <xdr:colOff>25400</xdr:colOff>
      <xdr:row>32</xdr:row>
      <xdr:rowOff>0</xdr:rowOff>
    </xdr:to>
    <xdr:sp macro="" textlink="'KPI F'!C10">
      <xdr:nvSpPr>
        <xdr:cNvPr id="43" name="TextBox 42">
          <a:extLst>
            <a:ext uri="{FF2B5EF4-FFF2-40B4-BE49-F238E27FC236}">
              <a16:creationId xmlns:a16="http://schemas.microsoft.com/office/drawing/2014/main" id="{139236C7-A932-B992-8D45-3262C274C6F2}"/>
            </a:ext>
          </a:extLst>
        </xdr:cNvPr>
        <xdr:cNvSpPr txBox="1"/>
      </xdr:nvSpPr>
      <xdr:spPr>
        <a:xfrm>
          <a:off x="6743700" y="4419600"/>
          <a:ext cx="1536700" cy="863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AC002A-C0A5-EF43-9CCC-6589C4632FE8}" type="TxLink">
            <a:rPr lang="en-US" sz="4800" b="1" i="0" u="none" strike="noStrike">
              <a:solidFill>
                <a:schemeClr val="tx2">
                  <a:lumMod val="50000"/>
                  <a:lumOff val="50000"/>
                </a:schemeClr>
              </a:solidFill>
              <a:latin typeface="Arial"/>
              <a:cs typeface="Arial"/>
            </a:rPr>
            <a:pPr/>
            <a:t>105</a:t>
          </a:fld>
          <a:endParaRPr lang="en-GB" sz="4800" b="1">
            <a:solidFill>
              <a:schemeClr val="tx2">
                <a:lumMod val="50000"/>
                <a:lumOff val="50000"/>
              </a:schemeClr>
            </a:solidFill>
          </a:endParaRPr>
        </a:p>
      </xdr:txBody>
    </xdr:sp>
    <xdr:clientData/>
  </xdr:twoCellAnchor>
  <xdr:twoCellAnchor>
    <xdr:from>
      <xdr:col>7</xdr:col>
      <xdr:colOff>152400</xdr:colOff>
      <xdr:row>37</xdr:row>
      <xdr:rowOff>152400</xdr:rowOff>
    </xdr:from>
    <xdr:to>
      <xdr:col>10</xdr:col>
      <xdr:colOff>749300</xdr:colOff>
      <xdr:row>40</xdr:row>
      <xdr:rowOff>38100</xdr:rowOff>
    </xdr:to>
    <xdr:sp macro="" textlink="#REF!">
      <xdr:nvSpPr>
        <xdr:cNvPr id="44" name="TextBox 43">
          <a:extLst>
            <a:ext uri="{FF2B5EF4-FFF2-40B4-BE49-F238E27FC236}">
              <a16:creationId xmlns:a16="http://schemas.microsoft.com/office/drawing/2014/main" id="{2223343F-4066-DC0C-CF11-E47A817D4131}"/>
            </a:ext>
          </a:extLst>
        </xdr:cNvPr>
        <xdr:cNvSpPr txBox="1"/>
      </xdr:nvSpPr>
      <xdr:spPr>
        <a:xfrm>
          <a:off x="5930900" y="6261100"/>
          <a:ext cx="3073400" cy="3810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5108DC-BFAE-A64C-97DD-F422B0CC61C3}" type="TxLink">
            <a:rPr lang="en-US" sz="1400" b="1" i="0" u="none" strike="noStrike">
              <a:solidFill>
                <a:srgbClr val="FF00FE"/>
              </a:solidFill>
              <a:latin typeface="Arial"/>
              <a:cs typeface="Arial"/>
            </a:rPr>
            <a:pPr/>
            <a:t>Household contents and services</a:t>
          </a:fld>
          <a:endParaRPr lang="en-GB" sz="1400" b="1">
            <a:solidFill>
              <a:srgbClr val="FF00FE"/>
            </a:solidFill>
          </a:endParaRPr>
        </a:p>
      </xdr:txBody>
    </xdr:sp>
    <xdr:clientData/>
  </xdr:twoCellAnchor>
  <xdr:twoCellAnchor editAs="oneCell">
    <xdr:from>
      <xdr:col>7</xdr:col>
      <xdr:colOff>317500</xdr:colOff>
      <xdr:row>38</xdr:row>
      <xdr:rowOff>152400</xdr:rowOff>
    </xdr:from>
    <xdr:to>
      <xdr:col>8</xdr:col>
      <xdr:colOff>635000</xdr:colOff>
      <xdr:row>51</xdr:row>
      <xdr:rowOff>63500</xdr:rowOff>
    </xdr:to>
    <xdr:pic>
      <xdr:nvPicPr>
        <xdr:cNvPr id="46" name="Graphic 45" descr="Suburban scene with solid fill">
          <a:extLst>
            <a:ext uri="{FF2B5EF4-FFF2-40B4-BE49-F238E27FC236}">
              <a16:creationId xmlns:a16="http://schemas.microsoft.com/office/drawing/2014/main" id="{7A331204-04CF-0028-B1DD-D43E57656C6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6096000" y="6426200"/>
          <a:ext cx="1143000" cy="2057400"/>
        </a:xfrm>
        <a:prstGeom prst="rect">
          <a:avLst/>
        </a:prstGeom>
      </xdr:spPr>
    </xdr:pic>
    <xdr:clientData/>
  </xdr:twoCellAnchor>
  <xdr:twoCellAnchor>
    <xdr:from>
      <xdr:col>8</xdr:col>
      <xdr:colOff>685800</xdr:colOff>
      <xdr:row>39</xdr:row>
      <xdr:rowOff>63500</xdr:rowOff>
    </xdr:from>
    <xdr:to>
      <xdr:col>10</xdr:col>
      <xdr:colOff>812800</xdr:colOff>
      <xdr:row>44</xdr:row>
      <xdr:rowOff>114300</xdr:rowOff>
    </xdr:to>
    <xdr:sp macro="" textlink="'KPI F'!C11">
      <xdr:nvSpPr>
        <xdr:cNvPr id="47" name="TextBox 46">
          <a:extLst>
            <a:ext uri="{FF2B5EF4-FFF2-40B4-BE49-F238E27FC236}">
              <a16:creationId xmlns:a16="http://schemas.microsoft.com/office/drawing/2014/main" id="{A431D4E3-ACCA-DE48-78F6-D41CD621EA8E}"/>
            </a:ext>
          </a:extLst>
        </xdr:cNvPr>
        <xdr:cNvSpPr txBox="1"/>
      </xdr:nvSpPr>
      <xdr:spPr>
        <a:xfrm>
          <a:off x="7289800" y="6502400"/>
          <a:ext cx="1778000" cy="8763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6B56A1-54F5-2748-BFCD-82FE440B8D4B}" type="TxLink">
            <a:rPr lang="en-US" sz="4800" b="1" i="0" u="none" strike="noStrike">
              <a:solidFill>
                <a:schemeClr val="tx2">
                  <a:lumMod val="50000"/>
                  <a:lumOff val="50000"/>
                </a:schemeClr>
              </a:solidFill>
              <a:latin typeface="Arial"/>
              <a:cs typeface="Arial"/>
            </a:rPr>
            <a:pPr/>
            <a:t>105</a:t>
          </a:fld>
          <a:endParaRPr lang="en-GB" sz="4800" b="1">
            <a:solidFill>
              <a:schemeClr val="tx2">
                <a:lumMod val="50000"/>
                <a:lumOff val="50000"/>
              </a:schemeClr>
            </a:solidFill>
          </a:endParaRPr>
        </a:p>
      </xdr:txBody>
    </xdr:sp>
    <xdr:clientData/>
  </xdr:twoCellAnchor>
  <xdr:twoCellAnchor>
    <xdr:from>
      <xdr:col>11</xdr:col>
      <xdr:colOff>139700</xdr:colOff>
      <xdr:row>37</xdr:row>
      <xdr:rowOff>127000</xdr:rowOff>
    </xdr:from>
    <xdr:to>
      <xdr:col>15</xdr:col>
      <xdr:colOff>812800</xdr:colOff>
      <xdr:row>40</xdr:row>
      <xdr:rowOff>38100</xdr:rowOff>
    </xdr:to>
    <xdr:sp macro="" textlink="#REF!">
      <xdr:nvSpPr>
        <xdr:cNvPr id="48" name="TextBox 47">
          <a:extLst>
            <a:ext uri="{FF2B5EF4-FFF2-40B4-BE49-F238E27FC236}">
              <a16:creationId xmlns:a16="http://schemas.microsoft.com/office/drawing/2014/main" id="{1F682F37-0ED5-6334-9A1D-837C1FBBF7D7}"/>
            </a:ext>
          </a:extLst>
        </xdr:cNvPr>
        <xdr:cNvSpPr txBox="1"/>
      </xdr:nvSpPr>
      <xdr:spPr>
        <a:xfrm>
          <a:off x="9220200" y="6235700"/>
          <a:ext cx="3975100" cy="406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BC6960-2F61-DC44-AB17-3F1206614F32}" type="TxLink">
            <a:rPr lang="en-US" sz="1400" b="1" i="0" u="none" strike="noStrike">
              <a:solidFill>
                <a:srgbClr val="AB7942"/>
              </a:solidFill>
              <a:latin typeface="Arial"/>
              <a:cs typeface="Arial"/>
            </a:rPr>
            <a:pPr/>
            <a:t>Housing and utilities</a:t>
          </a:fld>
          <a:endParaRPr lang="en-GB" sz="1400" b="1">
            <a:solidFill>
              <a:srgbClr val="AB7942"/>
            </a:solidFill>
          </a:endParaRPr>
        </a:p>
      </xdr:txBody>
    </xdr:sp>
    <xdr:clientData/>
  </xdr:twoCellAnchor>
  <xdr:twoCellAnchor editAs="oneCell">
    <xdr:from>
      <xdr:col>10</xdr:col>
      <xdr:colOff>812800</xdr:colOff>
      <xdr:row>42</xdr:row>
      <xdr:rowOff>76200</xdr:rowOff>
    </xdr:from>
    <xdr:to>
      <xdr:col>12</xdr:col>
      <xdr:colOff>76200</xdr:colOff>
      <xdr:row>49</xdr:row>
      <xdr:rowOff>152400</xdr:rowOff>
    </xdr:to>
    <xdr:pic>
      <xdr:nvPicPr>
        <xdr:cNvPr id="50" name="Graphic 49" descr="Lightbulb with solid fill">
          <a:extLst>
            <a:ext uri="{FF2B5EF4-FFF2-40B4-BE49-F238E27FC236}">
              <a16:creationId xmlns:a16="http://schemas.microsoft.com/office/drawing/2014/main" id="{9C956C38-4E9A-A6F9-7C1D-D008A74B4B1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9067800" y="7010400"/>
          <a:ext cx="914400" cy="1231900"/>
        </a:xfrm>
        <a:prstGeom prst="rect">
          <a:avLst/>
        </a:prstGeom>
      </xdr:spPr>
    </xdr:pic>
    <xdr:clientData/>
  </xdr:twoCellAnchor>
  <xdr:twoCellAnchor editAs="oneCell">
    <xdr:from>
      <xdr:col>11</xdr:col>
      <xdr:colOff>63499</xdr:colOff>
      <xdr:row>39</xdr:row>
      <xdr:rowOff>114300</xdr:rowOff>
    </xdr:from>
    <xdr:to>
      <xdr:col>12</xdr:col>
      <xdr:colOff>212360</xdr:colOff>
      <xdr:row>44</xdr:row>
      <xdr:rowOff>114300</xdr:rowOff>
    </xdr:to>
    <xdr:pic>
      <xdr:nvPicPr>
        <xdr:cNvPr id="52" name="Graphic 51" descr="Leaky Tap with solid fill">
          <a:extLst>
            <a:ext uri="{FF2B5EF4-FFF2-40B4-BE49-F238E27FC236}">
              <a16:creationId xmlns:a16="http://schemas.microsoft.com/office/drawing/2014/main" id="{ACBFAC5A-4B66-B210-FF2F-F4FB5992324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9143999" y="6553200"/>
          <a:ext cx="974361" cy="825500"/>
        </a:xfrm>
        <a:prstGeom prst="rect">
          <a:avLst/>
        </a:prstGeom>
      </xdr:spPr>
    </xdr:pic>
    <xdr:clientData/>
  </xdr:twoCellAnchor>
  <xdr:twoCellAnchor>
    <xdr:from>
      <xdr:col>12</xdr:col>
      <xdr:colOff>114300</xdr:colOff>
      <xdr:row>40</xdr:row>
      <xdr:rowOff>152400</xdr:rowOff>
    </xdr:from>
    <xdr:to>
      <xdr:col>14</xdr:col>
      <xdr:colOff>127000</xdr:colOff>
      <xdr:row>45</xdr:row>
      <xdr:rowOff>63500</xdr:rowOff>
    </xdr:to>
    <xdr:sp macro="" textlink="'KPI F'!C12">
      <xdr:nvSpPr>
        <xdr:cNvPr id="55" name="TextBox 54">
          <a:extLst>
            <a:ext uri="{FF2B5EF4-FFF2-40B4-BE49-F238E27FC236}">
              <a16:creationId xmlns:a16="http://schemas.microsoft.com/office/drawing/2014/main" id="{0D21545B-E41C-1429-4995-05BD65E4D879}"/>
            </a:ext>
          </a:extLst>
        </xdr:cNvPr>
        <xdr:cNvSpPr txBox="1"/>
      </xdr:nvSpPr>
      <xdr:spPr>
        <a:xfrm>
          <a:off x="10020300" y="6756400"/>
          <a:ext cx="1663700" cy="7366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F02DBA-F5E8-DD40-8721-0994970EAD09}" type="TxLink">
            <a:rPr lang="en-US" sz="4800" b="1" i="0" u="none" strike="noStrike">
              <a:solidFill>
                <a:schemeClr val="tx2">
                  <a:lumMod val="50000"/>
                  <a:lumOff val="50000"/>
                </a:schemeClr>
              </a:solidFill>
              <a:latin typeface="Arial"/>
              <a:cs typeface="Arial"/>
            </a:rPr>
            <a:pPr/>
            <a:t>104</a:t>
          </a:fld>
          <a:endParaRPr lang="en-GB" sz="4800" b="1">
            <a:solidFill>
              <a:schemeClr val="tx2">
                <a:lumMod val="50000"/>
                <a:lumOff val="50000"/>
              </a:schemeClr>
            </a:solidFill>
          </a:endParaRPr>
        </a:p>
      </xdr:txBody>
    </xdr:sp>
    <xdr:clientData/>
  </xdr:twoCellAnchor>
  <xdr:twoCellAnchor>
    <xdr:from>
      <xdr:col>10</xdr:col>
      <xdr:colOff>419100</xdr:colOff>
      <xdr:row>25</xdr:row>
      <xdr:rowOff>76200</xdr:rowOff>
    </xdr:from>
    <xdr:to>
      <xdr:col>15</xdr:col>
      <xdr:colOff>76200</xdr:colOff>
      <xdr:row>27</xdr:row>
      <xdr:rowOff>50800</xdr:rowOff>
    </xdr:to>
    <xdr:sp macro="" textlink="#REF!">
      <xdr:nvSpPr>
        <xdr:cNvPr id="56" name="TextBox 55">
          <a:extLst>
            <a:ext uri="{FF2B5EF4-FFF2-40B4-BE49-F238E27FC236}">
              <a16:creationId xmlns:a16="http://schemas.microsoft.com/office/drawing/2014/main" id="{4291ED9F-D88D-83A3-8EC9-26E759E908BB}"/>
            </a:ext>
          </a:extLst>
        </xdr:cNvPr>
        <xdr:cNvSpPr txBox="1"/>
      </xdr:nvSpPr>
      <xdr:spPr>
        <a:xfrm>
          <a:off x="8674100" y="4203700"/>
          <a:ext cx="378460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587452-6E4B-DF41-8F6C-BC0C7B710607}" type="TxLink">
            <a:rPr lang="en-US" sz="1400" b="1" i="0" u="none" strike="noStrike">
              <a:solidFill>
                <a:srgbClr val="626200"/>
              </a:solidFill>
              <a:latin typeface="Arial"/>
              <a:cs typeface="Arial"/>
            </a:rPr>
            <a:pPr/>
            <a:t>Miscellaneous goods and services</a:t>
          </a:fld>
          <a:endParaRPr lang="en-GB" sz="1400" b="1">
            <a:solidFill>
              <a:srgbClr val="626200"/>
            </a:solidFill>
          </a:endParaRPr>
        </a:p>
      </xdr:txBody>
    </xdr:sp>
    <xdr:clientData/>
  </xdr:twoCellAnchor>
  <xdr:twoCellAnchor>
    <xdr:from>
      <xdr:col>14</xdr:col>
      <xdr:colOff>660400</xdr:colOff>
      <xdr:row>37</xdr:row>
      <xdr:rowOff>152400</xdr:rowOff>
    </xdr:from>
    <xdr:to>
      <xdr:col>19</xdr:col>
      <xdr:colOff>698500</xdr:colOff>
      <xdr:row>40</xdr:row>
      <xdr:rowOff>12700</xdr:rowOff>
    </xdr:to>
    <xdr:sp macro="" textlink="#REF!">
      <xdr:nvSpPr>
        <xdr:cNvPr id="57" name="TextBox 56">
          <a:extLst>
            <a:ext uri="{FF2B5EF4-FFF2-40B4-BE49-F238E27FC236}">
              <a16:creationId xmlns:a16="http://schemas.microsoft.com/office/drawing/2014/main" id="{FF28FB8D-82B5-9CA2-0806-C8C0BAC1C9BC}"/>
            </a:ext>
          </a:extLst>
        </xdr:cNvPr>
        <xdr:cNvSpPr txBox="1"/>
      </xdr:nvSpPr>
      <xdr:spPr>
        <a:xfrm>
          <a:off x="12217400" y="6261100"/>
          <a:ext cx="4165600" cy="355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01EB18-63BC-5F4E-B274-FE93DA4D2A14}" type="TxLink">
            <a:rPr lang="en-US" sz="1400" b="1" i="0" u="none" strike="noStrike">
              <a:solidFill>
                <a:schemeClr val="accent6">
                  <a:lumMod val="50000"/>
                </a:schemeClr>
              </a:solidFill>
              <a:latin typeface="Arial"/>
              <a:cs typeface="Arial"/>
            </a:rPr>
            <a:pPr/>
            <a:t>Education</a:t>
          </a:fld>
          <a:endParaRPr lang="en-GB" sz="1400" b="1">
            <a:solidFill>
              <a:schemeClr val="accent6">
                <a:lumMod val="50000"/>
              </a:schemeClr>
            </a:solidFill>
          </a:endParaRPr>
        </a:p>
      </xdr:txBody>
    </xdr:sp>
    <xdr:clientData/>
  </xdr:twoCellAnchor>
  <xdr:twoCellAnchor>
    <xdr:from>
      <xdr:col>15</xdr:col>
      <xdr:colOff>723900</xdr:colOff>
      <xdr:row>40</xdr:row>
      <xdr:rowOff>25400</xdr:rowOff>
    </xdr:from>
    <xdr:to>
      <xdr:col>17</xdr:col>
      <xdr:colOff>812800</xdr:colOff>
      <xdr:row>44</xdr:row>
      <xdr:rowOff>152400</xdr:rowOff>
    </xdr:to>
    <xdr:sp macro="" textlink="'KPI F'!C7">
      <xdr:nvSpPr>
        <xdr:cNvPr id="60" name="TextBox 59">
          <a:extLst>
            <a:ext uri="{FF2B5EF4-FFF2-40B4-BE49-F238E27FC236}">
              <a16:creationId xmlns:a16="http://schemas.microsoft.com/office/drawing/2014/main" id="{31D55429-4DA1-BFAF-962A-628B01A0BD5C}"/>
            </a:ext>
          </a:extLst>
        </xdr:cNvPr>
        <xdr:cNvSpPr txBox="1"/>
      </xdr:nvSpPr>
      <xdr:spPr>
        <a:xfrm>
          <a:off x="13106400" y="6629400"/>
          <a:ext cx="1739900" cy="7874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8D597B-6625-7944-BAA7-76BA2271E6D0}" type="TxLink">
            <a:rPr lang="en-US" sz="4800" b="1" i="0" u="none" strike="noStrike">
              <a:solidFill>
                <a:schemeClr val="tx2">
                  <a:lumMod val="50000"/>
                  <a:lumOff val="50000"/>
                </a:schemeClr>
              </a:solidFill>
              <a:latin typeface="Arial"/>
              <a:cs typeface="Arial"/>
            </a:rPr>
            <a:pPr/>
            <a:t>104</a:t>
          </a:fld>
          <a:endParaRPr lang="en-GB" sz="4800" b="1">
            <a:solidFill>
              <a:schemeClr val="tx2">
                <a:lumMod val="50000"/>
                <a:lumOff val="50000"/>
              </a:schemeClr>
            </a:solidFill>
          </a:endParaRPr>
        </a:p>
      </xdr:txBody>
    </xdr:sp>
    <xdr:clientData/>
  </xdr:twoCellAnchor>
  <xdr:twoCellAnchor>
    <xdr:from>
      <xdr:col>14</xdr:col>
      <xdr:colOff>749300</xdr:colOff>
      <xdr:row>25</xdr:row>
      <xdr:rowOff>76200</xdr:rowOff>
    </xdr:from>
    <xdr:to>
      <xdr:col>18</xdr:col>
      <xdr:colOff>228600</xdr:colOff>
      <xdr:row>27</xdr:row>
      <xdr:rowOff>139700</xdr:rowOff>
    </xdr:to>
    <xdr:sp macro="" textlink="#REF!">
      <xdr:nvSpPr>
        <xdr:cNvPr id="61" name="TextBox 60">
          <a:extLst>
            <a:ext uri="{FF2B5EF4-FFF2-40B4-BE49-F238E27FC236}">
              <a16:creationId xmlns:a16="http://schemas.microsoft.com/office/drawing/2014/main" id="{9A80562F-E3F8-09D8-9072-DC12216BDB9A}"/>
            </a:ext>
          </a:extLst>
        </xdr:cNvPr>
        <xdr:cNvSpPr txBox="1"/>
      </xdr:nvSpPr>
      <xdr:spPr>
        <a:xfrm>
          <a:off x="12306300" y="4203700"/>
          <a:ext cx="2781300" cy="393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9A45FC-2150-B24A-A0E4-30DFDCF337E3}" type="TxLink">
            <a:rPr lang="en-US" sz="1400" b="1" i="0" u="none" strike="noStrike">
              <a:solidFill>
                <a:srgbClr val="FC0054"/>
              </a:solidFill>
              <a:latin typeface="Arial"/>
              <a:cs typeface="Arial"/>
            </a:rPr>
            <a:pPr/>
            <a:t>Recreation and culture</a:t>
          </a:fld>
          <a:endParaRPr lang="en-GB" sz="1400" b="1">
            <a:solidFill>
              <a:srgbClr val="FC0054"/>
            </a:solidFill>
          </a:endParaRPr>
        </a:p>
      </xdr:txBody>
    </xdr:sp>
    <xdr:clientData/>
  </xdr:twoCellAnchor>
  <xdr:twoCellAnchor editAs="oneCell">
    <xdr:from>
      <xdr:col>14</xdr:col>
      <xdr:colOff>647700</xdr:colOff>
      <xdr:row>27</xdr:row>
      <xdr:rowOff>12700</xdr:rowOff>
    </xdr:from>
    <xdr:to>
      <xdr:col>15</xdr:col>
      <xdr:colOff>736600</xdr:colOff>
      <xdr:row>34</xdr:row>
      <xdr:rowOff>101600</xdr:rowOff>
    </xdr:to>
    <xdr:pic>
      <xdr:nvPicPr>
        <xdr:cNvPr id="63" name="Graphic 62" descr="Group of people with solid fill">
          <a:extLst>
            <a:ext uri="{FF2B5EF4-FFF2-40B4-BE49-F238E27FC236}">
              <a16:creationId xmlns:a16="http://schemas.microsoft.com/office/drawing/2014/main" id="{C5FE5430-84A7-9412-FAC2-23217C1DE3F5}"/>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2204700" y="4470400"/>
          <a:ext cx="914400" cy="1244600"/>
        </a:xfrm>
        <a:prstGeom prst="rect">
          <a:avLst/>
        </a:prstGeom>
      </xdr:spPr>
    </xdr:pic>
    <xdr:clientData/>
  </xdr:twoCellAnchor>
  <xdr:twoCellAnchor>
    <xdr:from>
      <xdr:col>15</xdr:col>
      <xdr:colOff>698500</xdr:colOff>
      <xdr:row>27</xdr:row>
      <xdr:rowOff>12700</xdr:rowOff>
    </xdr:from>
    <xdr:to>
      <xdr:col>17</xdr:col>
      <xdr:colOff>469900</xdr:colOff>
      <xdr:row>31</xdr:row>
      <xdr:rowOff>152400</xdr:rowOff>
    </xdr:to>
    <xdr:sp macro="" textlink="'KPI F'!C14">
      <xdr:nvSpPr>
        <xdr:cNvPr id="1024" name="TextBox 1023">
          <a:extLst>
            <a:ext uri="{FF2B5EF4-FFF2-40B4-BE49-F238E27FC236}">
              <a16:creationId xmlns:a16="http://schemas.microsoft.com/office/drawing/2014/main" id="{A0B38BA3-2CDF-EB07-8297-8A0EB60DDC6C}"/>
            </a:ext>
          </a:extLst>
        </xdr:cNvPr>
        <xdr:cNvSpPr txBox="1"/>
      </xdr:nvSpPr>
      <xdr:spPr>
        <a:xfrm>
          <a:off x="13081000" y="4470400"/>
          <a:ext cx="1422400" cy="8001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1FA08-CC67-194F-8508-69996BBBE01C}" type="TxLink">
            <a:rPr lang="en-US" sz="4800" b="1" i="0" u="none" strike="noStrike">
              <a:solidFill>
                <a:schemeClr val="tx2">
                  <a:lumMod val="50000"/>
                  <a:lumOff val="50000"/>
                </a:schemeClr>
              </a:solidFill>
              <a:latin typeface="Arial"/>
              <a:cs typeface="Arial"/>
            </a:rPr>
            <a:pPr/>
            <a:t>103</a:t>
          </a:fld>
          <a:endParaRPr lang="en-GB" sz="4800" b="1">
            <a:solidFill>
              <a:schemeClr val="tx2">
                <a:lumMod val="50000"/>
                <a:lumOff val="50000"/>
              </a:schemeClr>
            </a:solidFill>
          </a:endParaRPr>
        </a:p>
      </xdr:txBody>
    </xdr:sp>
    <xdr:clientData/>
  </xdr:twoCellAnchor>
  <xdr:twoCellAnchor>
    <xdr:from>
      <xdr:col>18</xdr:col>
      <xdr:colOff>304800</xdr:colOff>
      <xdr:row>25</xdr:row>
      <xdr:rowOff>0</xdr:rowOff>
    </xdr:from>
    <xdr:to>
      <xdr:col>21</xdr:col>
      <xdr:colOff>419100</xdr:colOff>
      <xdr:row>27</xdr:row>
      <xdr:rowOff>50800</xdr:rowOff>
    </xdr:to>
    <xdr:sp macro="" textlink="#REF!">
      <xdr:nvSpPr>
        <xdr:cNvPr id="1026" name="TextBox 1025">
          <a:extLst>
            <a:ext uri="{FF2B5EF4-FFF2-40B4-BE49-F238E27FC236}">
              <a16:creationId xmlns:a16="http://schemas.microsoft.com/office/drawing/2014/main" id="{158F25CD-2C12-51EC-AC2B-C4BE2C27EDB9}"/>
            </a:ext>
          </a:extLst>
        </xdr:cNvPr>
        <xdr:cNvSpPr txBox="1"/>
      </xdr:nvSpPr>
      <xdr:spPr>
        <a:xfrm>
          <a:off x="15163800" y="4127500"/>
          <a:ext cx="2590800" cy="381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E54756-7F02-944E-A083-BA05B9542D0A}" type="TxLink">
            <a:rPr lang="en-US" sz="1400" b="1" i="0" u="none" strike="noStrike">
              <a:solidFill>
                <a:srgbClr val="92D050"/>
              </a:solidFill>
              <a:latin typeface="Arial"/>
              <a:cs typeface="Arial"/>
            </a:rPr>
            <a:pPr/>
            <a:t>Restaurants and hotels</a:t>
          </a:fld>
          <a:endParaRPr lang="en-GB" sz="1400" b="1">
            <a:solidFill>
              <a:srgbClr val="92D050"/>
            </a:solidFill>
          </a:endParaRPr>
        </a:p>
      </xdr:txBody>
    </xdr:sp>
    <xdr:clientData/>
  </xdr:twoCellAnchor>
  <xdr:twoCellAnchor editAs="oneCell">
    <xdr:from>
      <xdr:col>18</xdr:col>
      <xdr:colOff>342900</xdr:colOff>
      <xdr:row>26</xdr:row>
      <xdr:rowOff>139700</xdr:rowOff>
    </xdr:from>
    <xdr:to>
      <xdr:col>19</xdr:col>
      <xdr:colOff>431800</xdr:colOff>
      <xdr:row>34</xdr:row>
      <xdr:rowOff>63500</xdr:rowOff>
    </xdr:to>
    <xdr:pic>
      <xdr:nvPicPr>
        <xdr:cNvPr id="1028" name="Graphic 1027" descr="Restaurant with solid fill">
          <a:extLst>
            <a:ext uri="{FF2B5EF4-FFF2-40B4-BE49-F238E27FC236}">
              <a16:creationId xmlns:a16="http://schemas.microsoft.com/office/drawing/2014/main" id="{58549890-7E1C-E171-7818-2F8183EC418E}"/>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5201900" y="4432300"/>
          <a:ext cx="914400" cy="1244600"/>
        </a:xfrm>
        <a:prstGeom prst="rect">
          <a:avLst/>
        </a:prstGeom>
      </xdr:spPr>
    </xdr:pic>
    <xdr:clientData/>
  </xdr:twoCellAnchor>
  <xdr:twoCellAnchor>
    <xdr:from>
      <xdr:col>19</xdr:col>
      <xdr:colOff>431800</xdr:colOff>
      <xdr:row>26</xdr:row>
      <xdr:rowOff>114300</xdr:rowOff>
    </xdr:from>
    <xdr:to>
      <xdr:col>23</xdr:col>
      <xdr:colOff>584200</xdr:colOff>
      <xdr:row>32</xdr:row>
      <xdr:rowOff>12700</xdr:rowOff>
    </xdr:to>
    <xdr:sp macro="" textlink="'KPI F'!C15">
      <xdr:nvSpPr>
        <xdr:cNvPr id="1029" name="TextBox 1028">
          <a:extLst>
            <a:ext uri="{FF2B5EF4-FFF2-40B4-BE49-F238E27FC236}">
              <a16:creationId xmlns:a16="http://schemas.microsoft.com/office/drawing/2014/main" id="{99E6BE61-69A1-5321-FAA4-78BFDD63821A}"/>
            </a:ext>
          </a:extLst>
        </xdr:cNvPr>
        <xdr:cNvSpPr txBox="1"/>
      </xdr:nvSpPr>
      <xdr:spPr>
        <a:xfrm>
          <a:off x="16116300" y="4406900"/>
          <a:ext cx="3454400" cy="889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3791FA-BED4-0D41-993F-9FCF7ECDEBFC}" type="TxLink">
            <a:rPr lang="en-US" sz="4800" b="1" i="0" u="none" strike="noStrike">
              <a:solidFill>
                <a:schemeClr val="tx2">
                  <a:lumMod val="50000"/>
                  <a:lumOff val="50000"/>
                </a:schemeClr>
              </a:solidFill>
              <a:latin typeface="Arial"/>
              <a:cs typeface="Arial"/>
            </a:rPr>
            <a:pPr/>
            <a:t>107</a:t>
          </a:fld>
          <a:endParaRPr lang="en-GB" sz="4800" b="1">
            <a:solidFill>
              <a:schemeClr val="tx2">
                <a:lumMod val="50000"/>
                <a:lumOff val="50000"/>
              </a:schemeClr>
            </a:solidFill>
          </a:endParaRPr>
        </a:p>
      </xdr:txBody>
    </xdr:sp>
    <xdr:clientData/>
  </xdr:twoCellAnchor>
  <xdr:twoCellAnchor>
    <xdr:from>
      <xdr:col>18</xdr:col>
      <xdr:colOff>304800</xdr:colOff>
      <xdr:row>38</xdr:row>
      <xdr:rowOff>25400</xdr:rowOff>
    </xdr:from>
    <xdr:to>
      <xdr:col>22</xdr:col>
      <xdr:colOff>228600</xdr:colOff>
      <xdr:row>40</xdr:row>
      <xdr:rowOff>114300</xdr:rowOff>
    </xdr:to>
    <xdr:sp macro="" textlink="#REF!">
      <xdr:nvSpPr>
        <xdr:cNvPr id="1030" name="TextBox 1029">
          <a:extLst>
            <a:ext uri="{FF2B5EF4-FFF2-40B4-BE49-F238E27FC236}">
              <a16:creationId xmlns:a16="http://schemas.microsoft.com/office/drawing/2014/main" id="{4CA320D6-EDF4-A932-FB81-8560635D4E44}"/>
            </a:ext>
          </a:extLst>
        </xdr:cNvPr>
        <xdr:cNvSpPr txBox="1"/>
      </xdr:nvSpPr>
      <xdr:spPr>
        <a:xfrm>
          <a:off x="15163800" y="6299200"/>
          <a:ext cx="32258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C1C76E-FEC2-7A4A-AB27-45E9EC32B26C}" type="TxLink">
            <a:rPr lang="en-US" sz="1400" b="1" i="0" u="none" strike="noStrike">
              <a:solidFill>
                <a:srgbClr val="00D8F7"/>
              </a:solidFill>
              <a:latin typeface="Arial"/>
              <a:cs typeface="Arial"/>
            </a:rPr>
            <a:pPr/>
            <a:t>Transport</a:t>
          </a:fld>
          <a:endParaRPr lang="en-GB" sz="1400" b="1">
            <a:solidFill>
              <a:srgbClr val="00D8F7"/>
            </a:solidFill>
          </a:endParaRPr>
        </a:p>
      </xdr:txBody>
    </xdr:sp>
    <xdr:clientData/>
  </xdr:twoCellAnchor>
  <xdr:twoCellAnchor editAs="oneCell">
    <xdr:from>
      <xdr:col>18</xdr:col>
      <xdr:colOff>419100</xdr:colOff>
      <xdr:row>39</xdr:row>
      <xdr:rowOff>76200</xdr:rowOff>
    </xdr:from>
    <xdr:to>
      <xdr:col>19</xdr:col>
      <xdr:colOff>508000</xdr:colOff>
      <xdr:row>52</xdr:row>
      <xdr:rowOff>0</xdr:rowOff>
    </xdr:to>
    <xdr:pic>
      <xdr:nvPicPr>
        <xdr:cNvPr id="1032" name="Graphic 1031" descr="Dump truck with solid fill">
          <a:extLst>
            <a:ext uri="{FF2B5EF4-FFF2-40B4-BE49-F238E27FC236}">
              <a16:creationId xmlns:a16="http://schemas.microsoft.com/office/drawing/2014/main" id="{BB5C786C-D9EF-2F17-FF02-F50F6E5CA9C8}"/>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5278100" y="6515100"/>
          <a:ext cx="914400" cy="2070100"/>
        </a:xfrm>
        <a:prstGeom prst="rect">
          <a:avLst/>
        </a:prstGeom>
      </xdr:spPr>
    </xdr:pic>
    <xdr:clientData/>
  </xdr:twoCellAnchor>
  <xdr:twoCellAnchor>
    <xdr:from>
      <xdr:col>19</xdr:col>
      <xdr:colOff>495300</xdr:colOff>
      <xdr:row>40</xdr:row>
      <xdr:rowOff>76200</xdr:rowOff>
    </xdr:from>
    <xdr:to>
      <xdr:col>21</xdr:col>
      <xdr:colOff>165100</xdr:colOff>
      <xdr:row>45</xdr:row>
      <xdr:rowOff>25400</xdr:rowOff>
    </xdr:to>
    <xdr:sp macro="" textlink="'KPI F'!C16">
      <xdr:nvSpPr>
        <xdr:cNvPr id="1033" name="TextBox 1032">
          <a:extLst>
            <a:ext uri="{FF2B5EF4-FFF2-40B4-BE49-F238E27FC236}">
              <a16:creationId xmlns:a16="http://schemas.microsoft.com/office/drawing/2014/main" id="{E2CBD929-27DC-B1B8-D8EC-35B39004BE2F}"/>
            </a:ext>
          </a:extLst>
        </xdr:cNvPr>
        <xdr:cNvSpPr txBox="1"/>
      </xdr:nvSpPr>
      <xdr:spPr>
        <a:xfrm>
          <a:off x="16179800" y="6680200"/>
          <a:ext cx="1320800" cy="774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F1A292-DE83-844E-91B5-B77945C415EC}" type="TxLink">
            <a:rPr lang="en-US" sz="4800" b="1" i="0" u="none" strike="noStrike">
              <a:solidFill>
                <a:schemeClr val="tx2">
                  <a:lumMod val="50000"/>
                  <a:lumOff val="50000"/>
                </a:schemeClr>
              </a:solidFill>
              <a:latin typeface="Arial"/>
              <a:cs typeface="Arial"/>
            </a:rPr>
            <a:pPr/>
            <a:t>112</a:t>
          </a:fld>
          <a:endParaRPr lang="en-GB" sz="4800" b="1">
            <a:solidFill>
              <a:schemeClr val="tx2">
                <a:lumMod val="50000"/>
                <a:lumOff val="50000"/>
              </a:schemeClr>
            </a:solidFill>
          </a:endParaRPr>
        </a:p>
      </xdr:txBody>
    </xdr:sp>
    <xdr:clientData/>
  </xdr:twoCellAnchor>
  <xdr:twoCellAnchor editAs="oneCell">
    <xdr:from>
      <xdr:col>10</xdr:col>
      <xdr:colOff>495300</xdr:colOff>
      <xdr:row>26</xdr:row>
      <xdr:rowOff>152400</xdr:rowOff>
    </xdr:from>
    <xdr:to>
      <xdr:col>11</xdr:col>
      <xdr:colOff>647700</xdr:colOff>
      <xdr:row>34</xdr:row>
      <xdr:rowOff>152400</xdr:rowOff>
    </xdr:to>
    <xdr:pic>
      <xdr:nvPicPr>
        <xdr:cNvPr id="1035" name="Graphic 1034" descr="Inventory with solid fill">
          <a:extLst>
            <a:ext uri="{FF2B5EF4-FFF2-40B4-BE49-F238E27FC236}">
              <a16:creationId xmlns:a16="http://schemas.microsoft.com/office/drawing/2014/main" id="{2DE75650-ACE5-D9E0-F34E-CA77E79936B2}"/>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8750300" y="4445000"/>
          <a:ext cx="977900" cy="1320800"/>
        </a:xfrm>
        <a:prstGeom prst="rect">
          <a:avLst/>
        </a:prstGeom>
      </xdr:spPr>
    </xdr:pic>
    <xdr:clientData/>
  </xdr:twoCellAnchor>
  <xdr:twoCellAnchor>
    <xdr:from>
      <xdr:col>12</xdr:col>
      <xdr:colOff>38100</xdr:colOff>
      <xdr:row>27</xdr:row>
      <xdr:rowOff>50800</xdr:rowOff>
    </xdr:from>
    <xdr:to>
      <xdr:col>13</xdr:col>
      <xdr:colOff>584200</xdr:colOff>
      <xdr:row>31</xdr:row>
      <xdr:rowOff>139700</xdr:rowOff>
    </xdr:to>
    <xdr:sp macro="" textlink="'KPI F'!C13">
      <xdr:nvSpPr>
        <xdr:cNvPr id="1036" name="TextBox 1035">
          <a:extLst>
            <a:ext uri="{FF2B5EF4-FFF2-40B4-BE49-F238E27FC236}">
              <a16:creationId xmlns:a16="http://schemas.microsoft.com/office/drawing/2014/main" id="{02B01213-89E0-BF6B-A1DD-CCB89F839073}"/>
            </a:ext>
          </a:extLst>
        </xdr:cNvPr>
        <xdr:cNvSpPr txBox="1"/>
      </xdr:nvSpPr>
      <xdr:spPr>
        <a:xfrm>
          <a:off x="9944100" y="4508500"/>
          <a:ext cx="1371600" cy="749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153B3F-1674-E742-AFC4-D77CFB84E477}" type="TxLink">
            <a:rPr lang="en-US" sz="4800" b="1" i="0" u="none" strike="noStrike">
              <a:solidFill>
                <a:schemeClr val="tx2">
                  <a:lumMod val="50000"/>
                  <a:lumOff val="50000"/>
                </a:schemeClr>
              </a:solidFill>
              <a:latin typeface="Arial"/>
              <a:cs typeface="Arial"/>
            </a:rPr>
            <a:pPr/>
            <a:t>105</a:t>
          </a:fld>
          <a:endParaRPr lang="en-GB" sz="4800" b="1">
            <a:solidFill>
              <a:schemeClr val="tx2">
                <a:lumMod val="50000"/>
                <a:lumOff val="50000"/>
              </a:schemeClr>
            </a:solidFill>
          </a:endParaRPr>
        </a:p>
      </xdr:txBody>
    </xdr:sp>
    <xdr:clientData/>
  </xdr:twoCellAnchor>
  <xdr:twoCellAnchor editAs="oneCell">
    <xdr:from>
      <xdr:col>14</xdr:col>
      <xdr:colOff>571500</xdr:colOff>
      <xdr:row>35</xdr:row>
      <xdr:rowOff>0</xdr:rowOff>
    </xdr:from>
    <xdr:to>
      <xdr:col>16</xdr:col>
      <xdr:colOff>0</xdr:colOff>
      <xdr:row>55</xdr:row>
      <xdr:rowOff>12700</xdr:rowOff>
    </xdr:to>
    <xdr:pic>
      <xdr:nvPicPr>
        <xdr:cNvPr id="6" name="Graphic 5" descr="Graduation cap with solid fill">
          <a:extLst>
            <a:ext uri="{FF2B5EF4-FFF2-40B4-BE49-F238E27FC236}">
              <a16:creationId xmlns:a16="http://schemas.microsoft.com/office/drawing/2014/main" id="{86F4C48F-AFC0-6A48-E9B2-A0A859548F2D}"/>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2128500" y="5778500"/>
          <a:ext cx="1079500" cy="3314700"/>
        </a:xfrm>
        <a:prstGeom prst="rect">
          <a:avLst/>
        </a:prstGeom>
      </xdr:spPr>
    </xdr:pic>
    <xdr:clientData/>
  </xdr:twoCellAnchor>
  <xdr:twoCellAnchor editAs="oneCell">
    <xdr:from>
      <xdr:col>0</xdr:col>
      <xdr:colOff>0</xdr:colOff>
      <xdr:row>40</xdr:row>
      <xdr:rowOff>12700</xdr:rowOff>
    </xdr:from>
    <xdr:to>
      <xdr:col>1</xdr:col>
      <xdr:colOff>88900</xdr:colOff>
      <xdr:row>46</xdr:row>
      <xdr:rowOff>12700</xdr:rowOff>
    </xdr:to>
    <xdr:pic>
      <xdr:nvPicPr>
        <xdr:cNvPr id="17" name="Graphic 16" descr="Shirt with solid fill">
          <a:extLst>
            <a:ext uri="{FF2B5EF4-FFF2-40B4-BE49-F238E27FC236}">
              <a16:creationId xmlns:a16="http://schemas.microsoft.com/office/drawing/2014/main" id="{F6C6FE75-82FC-5DBF-6EBE-DC85DEC04815}"/>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0" y="6616700"/>
          <a:ext cx="914400" cy="990600"/>
        </a:xfrm>
        <a:prstGeom prst="rect">
          <a:avLst/>
        </a:prstGeom>
      </xdr:spPr>
    </xdr:pic>
    <xdr:clientData/>
  </xdr:twoCellAnchor>
  <xdr:twoCellAnchor>
    <xdr:from>
      <xdr:col>0</xdr:col>
      <xdr:colOff>114300</xdr:colOff>
      <xdr:row>5</xdr:row>
      <xdr:rowOff>25400</xdr:rowOff>
    </xdr:from>
    <xdr:to>
      <xdr:col>0</xdr:col>
      <xdr:colOff>431800</xdr:colOff>
      <xdr:row>6</xdr:row>
      <xdr:rowOff>127000</xdr:rowOff>
    </xdr:to>
    <xdr:sp macro="" textlink="">
      <xdr:nvSpPr>
        <xdr:cNvPr id="39" name="Rectangle 38">
          <a:extLst>
            <a:ext uri="{FF2B5EF4-FFF2-40B4-BE49-F238E27FC236}">
              <a16:creationId xmlns:a16="http://schemas.microsoft.com/office/drawing/2014/main" id="{7905E556-C6DD-B6C4-11F7-79A2C31411FF}"/>
            </a:ext>
          </a:extLst>
        </xdr:cNvPr>
        <xdr:cNvSpPr/>
      </xdr:nvSpPr>
      <xdr:spPr>
        <a:xfrm>
          <a:off x="114300" y="850900"/>
          <a:ext cx="317500" cy="266700"/>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774700</xdr:colOff>
      <xdr:row>5</xdr:row>
      <xdr:rowOff>0</xdr:rowOff>
    </xdr:from>
    <xdr:to>
      <xdr:col>2</xdr:col>
      <xdr:colOff>266700</xdr:colOff>
      <xdr:row>6</xdr:row>
      <xdr:rowOff>127000</xdr:rowOff>
    </xdr:to>
    <xdr:sp macro="" textlink="">
      <xdr:nvSpPr>
        <xdr:cNvPr id="40" name="Rectangle 39">
          <a:extLst>
            <a:ext uri="{FF2B5EF4-FFF2-40B4-BE49-F238E27FC236}">
              <a16:creationId xmlns:a16="http://schemas.microsoft.com/office/drawing/2014/main" id="{9D7AA83B-CED0-DF44-942E-0D92193E2C45}"/>
            </a:ext>
          </a:extLst>
        </xdr:cNvPr>
        <xdr:cNvSpPr/>
      </xdr:nvSpPr>
      <xdr:spPr>
        <a:xfrm>
          <a:off x="1600200" y="825500"/>
          <a:ext cx="317500" cy="2921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2">
                <a:lumMod val="50000"/>
                <a:lumOff val="50000"/>
              </a:schemeClr>
            </a:solidFill>
          </a:endParaRPr>
        </a:p>
      </xdr:txBody>
    </xdr:sp>
    <xdr:clientData/>
  </xdr:twoCellAnchor>
  <xdr:twoCellAnchor>
    <xdr:from>
      <xdr:col>0</xdr:col>
      <xdr:colOff>419100</xdr:colOff>
      <xdr:row>4</xdr:row>
      <xdr:rowOff>139700</xdr:rowOff>
    </xdr:from>
    <xdr:to>
      <xdr:col>1</xdr:col>
      <xdr:colOff>622300</xdr:colOff>
      <xdr:row>7</xdr:row>
      <xdr:rowOff>38100</xdr:rowOff>
    </xdr:to>
    <xdr:sp macro="" textlink="">
      <xdr:nvSpPr>
        <xdr:cNvPr id="45" name="TextBox 44">
          <a:extLst>
            <a:ext uri="{FF2B5EF4-FFF2-40B4-BE49-F238E27FC236}">
              <a16:creationId xmlns:a16="http://schemas.microsoft.com/office/drawing/2014/main" id="{31BEFB7E-1926-0075-FF29-5C8F2E56BDB4}"/>
            </a:ext>
          </a:extLst>
        </xdr:cNvPr>
        <xdr:cNvSpPr txBox="1"/>
      </xdr:nvSpPr>
      <xdr:spPr>
        <a:xfrm>
          <a:off x="419100" y="800100"/>
          <a:ext cx="1028700" cy="393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tx2">
                  <a:lumMod val="50000"/>
                  <a:lumOff val="50000"/>
                </a:schemeClr>
              </a:solidFill>
            </a:rPr>
            <a:t>INDEX</a:t>
          </a:r>
        </a:p>
      </xdr:txBody>
    </xdr:sp>
    <xdr:clientData/>
  </xdr:twoCellAnchor>
  <xdr:twoCellAnchor>
    <xdr:from>
      <xdr:col>2</xdr:col>
      <xdr:colOff>266700</xdr:colOff>
      <xdr:row>4</xdr:row>
      <xdr:rowOff>139700</xdr:rowOff>
    </xdr:from>
    <xdr:to>
      <xdr:col>5</xdr:col>
      <xdr:colOff>114300</xdr:colOff>
      <xdr:row>7</xdr:row>
      <xdr:rowOff>12700</xdr:rowOff>
    </xdr:to>
    <xdr:sp macro="" textlink="">
      <xdr:nvSpPr>
        <xdr:cNvPr id="49" name="TextBox 48">
          <a:extLst>
            <a:ext uri="{FF2B5EF4-FFF2-40B4-BE49-F238E27FC236}">
              <a16:creationId xmlns:a16="http://schemas.microsoft.com/office/drawing/2014/main" id="{A7C9CC43-AB30-F1B8-9931-A33900BADB7A}"/>
            </a:ext>
          </a:extLst>
        </xdr:cNvPr>
        <xdr:cNvSpPr txBox="1"/>
      </xdr:nvSpPr>
      <xdr:spPr>
        <a:xfrm>
          <a:off x="1917700" y="800100"/>
          <a:ext cx="2324100" cy="368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accent1">
                  <a:lumMod val="50000"/>
                </a:schemeClr>
              </a:solidFill>
            </a:rPr>
            <a:t>Percentage Change</a:t>
          </a:r>
        </a:p>
      </xdr:txBody>
    </xdr:sp>
    <xdr:clientData/>
  </xdr:twoCellAnchor>
  <xdr:twoCellAnchor>
    <xdr:from>
      <xdr:col>1</xdr:col>
      <xdr:colOff>342900</xdr:colOff>
      <xdr:row>31</xdr:row>
      <xdr:rowOff>63500</xdr:rowOff>
    </xdr:from>
    <xdr:to>
      <xdr:col>2</xdr:col>
      <xdr:colOff>723900</xdr:colOff>
      <xdr:row>34</xdr:row>
      <xdr:rowOff>50800</xdr:rowOff>
    </xdr:to>
    <xdr:sp macro="" textlink="PC!C4">
      <xdr:nvSpPr>
        <xdr:cNvPr id="32" name="TextBox 31">
          <a:extLst>
            <a:ext uri="{FF2B5EF4-FFF2-40B4-BE49-F238E27FC236}">
              <a16:creationId xmlns:a16="http://schemas.microsoft.com/office/drawing/2014/main" id="{DC24FBE9-B508-A4EB-7C66-BA89766B46E7}"/>
            </a:ext>
          </a:extLst>
        </xdr:cNvPr>
        <xdr:cNvSpPr txBox="1"/>
      </xdr:nvSpPr>
      <xdr:spPr>
        <a:xfrm>
          <a:off x="1168400" y="5181600"/>
          <a:ext cx="1206500" cy="4826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51701C-50FF-BD4D-9797-5E247B015EDA}" type="TxLink">
            <a:rPr lang="en-US" sz="2400" b="1" i="0" u="none" strike="noStrike">
              <a:solidFill>
                <a:schemeClr val="accent1">
                  <a:lumMod val="50000"/>
                </a:schemeClr>
              </a:solidFill>
              <a:latin typeface="Arial"/>
              <a:cs typeface="Arial"/>
            </a:rPr>
            <a:pPr/>
            <a:t>0,5</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xdr:col>
      <xdr:colOff>254000</xdr:colOff>
      <xdr:row>46</xdr:row>
      <xdr:rowOff>63500</xdr:rowOff>
    </xdr:from>
    <xdr:to>
      <xdr:col>2</xdr:col>
      <xdr:colOff>558800</xdr:colOff>
      <xdr:row>50</xdr:row>
      <xdr:rowOff>25400</xdr:rowOff>
    </xdr:to>
    <xdr:sp macro="" textlink="PC!C5">
      <xdr:nvSpPr>
        <xdr:cNvPr id="59" name="TextBox 58">
          <a:extLst>
            <a:ext uri="{FF2B5EF4-FFF2-40B4-BE49-F238E27FC236}">
              <a16:creationId xmlns:a16="http://schemas.microsoft.com/office/drawing/2014/main" id="{2C2C7DB8-08FA-08E0-7619-5FDDEE626462}"/>
            </a:ext>
          </a:extLst>
        </xdr:cNvPr>
        <xdr:cNvSpPr txBox="1"/>
      </xdr:nvSpPr>
      <xdr:spPr>
        <a:xfrm>
          <a:off x="1079500" y="7658100"/>
          <a:ext cx="1130300" cy="622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A7594F-369D-B141-937F-39F8D2345E60}" type="TxLink">
            <a:rPr lang="en-US" sz="2400" b="1" i="0" u="none" strike="noStrike">
              <a:solidFill>
                <a:schemeClr val="accent1">
                  <a:lumMod val="50000"/>
                </a:schemeClr>
              </a:solidFill>
              <a:latin typeface="Arial"/>
              <a:cs typeface="Arial"/>
            </a:rPr>
            <a:pPr/>
            <a:t>0,1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5</xdr:col>
      <xdr:colOff>241300</xdr:colOff>
      <xdr:row>31</xdr:row>
      <xdr:rowOff>127000</xdr:rowOff>
    </xdr:from>
    <xdr:to>
      <xdr:col>6</xdr:col>
      <xdr:colOff>622300</xdr:colOff>
      <xdr:row>34</xdr:row>
      <xdr:rowOff>76200</xdr:rowOff>
    </xdr:to>
    <xdr:sp macro="" textlink="PC!C6">
      <xdr:nvSpPr>
        <xdr:cNvPr id="62" name="TextBox 61">
          <a:extLst>
            <a:ext uri="{FF2B5EF4-FFF2-40B4-BE49-F238E27FC236}">
              <a16:creationId xmlns:a16="http://schemas.microsoft.com/office/drawing/2014/main" id="{C3E11341-BAF0-FEDC-7687-9B4E41355CB8}"/>
            </a:ext>
          </a:extLst>
        </xdr:cNvPr>
        <xdr:cNvSpPr txBox="1"/>
      </xdr:nvSpPr>
      <xdr:spPr>
        <a:xfrm>
          <a:off x="4368800" y="5245100"/>
          <a:ext cx="1206500" cy="444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C49A75-1224-6C43-9AD9-CFA7AEB12F9D}" type="TxLink">
            <a:rPr lang="en-US" sz="2400" b="1" i="0" u="none" strike="noStrike">
              <a:solidFill>
                <a:schemeClr val="accent1">
                  <a:lumMod val="50000"/>
                </a:schemeClr>
              </a:solidFill>
              <a:latin typeface="Arial"/>
              <a:cs typeface="Arial"/>
            </a:rPr>
            <a:pPr/>
            <a:t>-0,1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4</xdr:col>
      <xdr:colOff>546100</xdr:colOff>
      <xdr:row>45</xdr:row>
      <xdr:rowOff>114300</xdr:rowOff>
    </xdr:from>
    <xdr:to>
      <xdr:col>6</xdr:col>
      <xdr:colOff>76200</xdr:colOff>
      <xdr:row>49</xdr:row>
      <xdr:rowOff>0</xdr:rowOff>
    </xdr:to>
    <xdr:sp macro="" textlink="PC!C8">
      <xdr:nvSpPr>
        <xdr:cNvPr id="1025" name="TextBox 1024">
          <a:extLst>
            <a:ext uri="{FF2B5EF4-FFF2-40B4-BE49-F238E27FC236}">
              <a16:creationId xmlns:a16="http://schemas.microsoft.com/office/drawing/2014/main" id="{DD40CABA-66FE-EC02-4450-FB3C3E36174A}"/>
            </a:ext>
          </a:extLst>
        </xdr:cNvPr>
        <xdr:cNvSpPr txBox="1"/>
      </xdr:nvSpPr>
      <xdr:spPr>
        <a:xfrm>
          <a:off x="3848100" y="7543800"/>
          <a:ext cx="1181100" cy="546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54C9E2-FB3E-6F4F-A9E8-1B58B15FE492}" type="TxLink">
            <a:rPr lang="en-US" sz="2400" b="1" i="0" u="none" strike="noStrike">
              <a:solidFill>
                <a:schemeClr val="accent1">
                  <a:lumMod val="50000"/>
                </a:schemeClr>
              </a:solidFill>
              <a:latin typeface="Arial"/>
              <a:cs typeface="Arial"/>
            </a:rPr>
            <a:pPr/>
            <a:t>0,9</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8</xdr:col>
      <xdr:colOff>330200</xdr:colOff>
      <xdr:row>31</xdr:row>
      <xdr:rowOff>114300</xdr:rowOff>
    </xdr:from>
    <xdr:to>
      <xdr:col>9</xdr:col>
      <xdr:colOff>622300</xdr:colOff>
      <xdr:row>34</xdr:row>
      <xdr:rowOff>88900</xdr:rowOff>
    </xdr:to>
    <xdr:sp macro="" textlink="PC!C10">
      <xdr:nvSpPr>
        <xdr:cNvPr id="1027" name="TextBox 1026">
          <a:extLst>
            <a:ext uri="{FF2B5EF4-FFF2-40B4-BE49-F238E27FC236}">
              <a16:creationId xmlns:a16="http://schemas.microsoft.com/office/drawing/2014/main" id="{AD782F12-F7F8-04A7-3E5F-F6E47481F0BE}"/>
            </a:ext>
          </a:extLst>
        </xdr:cNvPr>
        <xdr:cNvSpPr txBox="1"/>
      </xdr:nvSpPr>
      <xdr:spPr>
        <a:xfrm>
          <a:off x="6934200" y="5232400"/>
          <a:ext cx="1117600" cy="469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C1538A-0193-9849-85D5-D647CD3A9261}" type="TxLink">
            <a:rPr lang="en-US" sz="2400" b="1" i="0" u="none" strike="noStrike">
              <a:solidFill>
                <a:schemeClr val="accent1">
                  <a:lumMod val="50000"/>
                </a:schemeClr>
              </a:solidFill>
              <a:latin typeface="Arial"/>
              <a:cs typeface="Arial"/>
            </a:rPr>
            <a:pPr/>
            <a:t>0,5</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9</xdr:col>
      <xdr:colOff>190500</xdr:colOff>
      <xdr:row>45</xdr:row>
      <xdr:rowOff>139700</xdr:rowOff>
    </xdr:from>
    <xdr:to>
      <xdr:col>10</xdr:col>
      <xdr:colOff>749300</xdr:colOff>
      <xdr:row>48</xdr:row>
      <xdr:rowOff>127000</xdr:rowOff>
    </xdr:to>
    <xdr:sp macro="" textlink="PC!C11">
      <xdr:nvSpPr>
        <xdr:cNvPr id="1031" name="TextBox 1030">
          <a:extLst>
            <a:ext uri="{FF2B5EF4-FFF2-40B4-BE49-F238E27FC236}">
              <a16:creationId xmlns:a16="http://schemas.microsoft.com/office/drawing/2014/main" id="{B8C7C659-A404-0C2A-3E6E-FA1488BB05E3}"/>
            </a:ext>
          </a:extLst>
        </xdr:cNvPr>
        <xdr:cNvSpPr txBox="1"/>
      </xdr:nvSpPr>
      <xdr:spPr>
        <a:xfrm>
          <a:off x="7620000" y="7569200"/>
          <a:ext cx="1384300" cy="482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9C834C-FC01-3C44-9DDB-BC5687F94E44}" type="TxLink">
            <a:rPr lang="en-US" sz="2400" b="1" i="0" u="none" strike="noStrike">
              <a:solidFill>
                <a:schemeClr val="accent1">
                  <a:lumMod val="50000"/>
                </a:schemeClr>
              </a:solidFill>
              <a:latin typeface="Arial"/>
              <a:cs typeface="Arial"/>
            </a:rPr>
            <a:pPr/>
            <a:t>0,5</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12</xdr:col>
      <xdr:colOff>101600</xdr:colOff>
      <xdr:row>31</xdr:row>
      <xdr:rowOff>101600</xdr:rowOff>
    </xdr:from>
    <xdr:to>
      <xdr:col>13</xdr:col>
      <xdr:colOff>368300</xdr:colOff>
      <xdr:row>34</xdr:row>
      <xdr:rowOff>63500</xdr:rowOff>
    </xdr:to>
    <xdr:sp macro="" textlink="PC!C13">
      <xdr:nvSpPr>
        <xdr:cNvPr id="1034" name="TextBox 1033">
          <a:extLst>
            <a:ext uri="{FF2B5EF4-FFF2-40B4-BE49-F238E27FC236}">
              <a16:creationId xmlns:a16="http://schemas.microsoft.com/office/drawing/2014/main" id="{2A96422B-BD98-E3DE-B13C-36EE1AC19BD5}"/>
            </a:ext>
          </a:extLst>
        </xdr:cNvPr>
        <xdr:cNvSpPr txBox="1"/>
      </xdr:nvSpPr>
      <xdr:spPr>
        <a:xfrm>
          <a:off x="10007600" y="5219700"/>
          <a:ext cx="1092200" cy="4572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E26277-B795-7D4F-B048-D34519878156}" type="TxLink">
            <a:rPr lang="en-US" sz="2400" b="1" i="0" u="none" strike="noStrike">
              <a:solidFill>
                <a:schemeClr val="accent1">
                  <a:lumMod val="50000"/>
                </a:schemeClr>
              </a:solidFill>
              <a:latin typeface="Arial"/>
              <a:cs typeface="Arial"/>
            </a:rPr>
            <a:pPr/>
            <a:t>0,9</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12</xdr:col>
      <xdr:colOff>152400</xdr:colOff>
      <xdr:row>46</xdr:row>
      <xdr:rowOff>101600</xdr:rowOff>
    </xdr:from>
    <xdr:to>
      <xdr:col>13</xdr:col>
      <xdr:colOff>330200</xdr:colOff>
      <xdr:row>49</xdr:row>
      <xdr:rowOff>139700</xdr:rowOff>
    </xdr:to>
    <xdr:sp macro="" textlink="PC!C12">
      <xdr:nvSpPr>
        <xdr:cNvPr id="1037" name="TextBox 1036">
          <a:extLst>
            <a:ext uri="{FF2B5EF4-FFF2-40B4-BE49-F238E27FC236}">
              <a16:creationId xmlns:a16="http://schemas.microsoft.com/office/drawing/2014/main" id="{773E640C-6AE2-E0F8-8DB2-E46073A58F7F}"/>
            </a:ext>
          </a:extLst>
        </xdr:cNvPr>
        <xdr:cNvSpPr txBox="1"/>
      </xdr:nvSpPr>
      <xdr:spPr>
        <a:xfrm>
          <a:off x="10058400" y="7696200"/>
          <a:ext cx="1003300" cy="533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DD4024-DFEB-F945-918A-9487FAA52032}" type="TxLink">
            <a:rPr lang="en-US" sz="2400" b="1" i="0" u="none" strike="noStrike">
              <a:solidFill>
                <a:schemeClr val="accent1">
                  <a:lumMod val="50000"/>
                </a:schemeClr>
              </a:solidFill>
              <a:latin typeface="Arial"/>
              <a:cs typeface="Arial"/>
            </a:rPr>
            <a:pPr/>
            <a:t>0,1</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16</xdr:col>
      <xdr:colOff>0</xdr:colOff>
      <xdr:row>31</xdr:row>
      <xdr:rowOff>50800</xdr:rowOff>
    </xdr:from>
    <xdr:to>
      <xdr:col>17</xdr:col>
      <xdr:colOff>304800</xdr:colOff>
      <xdr:row>34</xdr:row>
      <xdr:rowOff>25400</xdr:rowOff>
    </xdr:to>
    <xdr:sp macro="" textlink="PC!C14">
      <xdr:nvSpPr>
        <xdr:cNvPr id="1038" name="TextBox 1037">
          <a:extLst>
            <a:ext uri="{FF2B5EF4-FFF2-40B4-BE49-F238E27FC236}">
              <a16:creationId xmlns:a16="http://schemas.microsoft.com/office/drawing/2014/main" id="{147250AD-7081-98ED-6DE5-448A5FE9ECD0}"/>
            </a:ext>
          </a:extLst>
        </xdr:cNvPr>
        <xdr:cNvSpPr txBox="1"/>
      </xdr:nvSpPr>
      <xdr:spPr>
        <a:xfrm>
          <a:off x="13208000" y="5168900"/>
          <a:ext cx="1130300" cy="4699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82CB75-665F-F040-9998-825693DF9E4A}" type="TxLink">
            <a:rPr lang="en-US" sz="2400" b="1" i="0" u="none" strike="noStrike">
              <a:solidFill>
                <a:schemeClr val="accent1">
                  <a:lumMod val="50000"/>
                </a:schemeClr>
              </a:solidFill>
              <a:latin typeface="Arial"/>
              <a:cs typeface="Arial"/>
            </a:rPr>
            <a:pPr/>
            <a:t>0,2</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16</xdr:col>
      <xdr:colOff>88900</xdr:colOff>
      <xdr:row>46</xdr:row>
      <xdr:rowOff>38100</xdr:rowOff>
    </xdr:from>
    <xdr:to>
      <xdr:col>17</xdr:col>
      <xdr:colOff>419100</xdr:colOff>
      <xdr:row>49</xdr:row>
      <xdr:rowOff>38100</xdr:rowOff>
    </xdr:to>
    <xdr:sp macro="" textlink="PC!C7">
      <xdr:nvSpPr>
        <xdr:cNvPr id="1039" name="TextBox 1038">
          <a:extLst>
            <a:ext uri="{FF2B5EF4-FFF2-40B4-BE49-F238E27FC236}">
              <a16:creationId xmlns:a16="http://schemas.microsoft.com/office/drawing/2014/main" id="{2BEE73BD-2329-D77B-184E-6C8F262B547C}"/>
            </a:ext>
          </a:extLst>
        </xdr:cNvPr>
        <xdr:cNvSpPr txBox="1"/>
      </xdr:nvSpPr>
      <xdr:spPr>
        <a:xfrm>
          <a:off x="13296900" y="7632700"/>
          <a:ext cx="1155700" cy="495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D63DDE-333D-9F4C-A8D3-E3BC2EB87684}" type="TxLink">
            <a:rPr lang="en-US" sz="2400" b="1" i="0" u="none" strike="noStrike">
              <a:solidFill>
                <a:schemeClr val="accent1">
                  <a:lumMod val="50000"/>
                </a:schemeClr>
              </a:solidFill>
              <a:latin typeface="Arial"/>
              <a:cs typeface="Arial"/>
            </a:rPr>
            <a:pPr/>
            <a:t>0</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19</xdr:col>
      <xdr:colOff>622300</xdr:colOff>
      <xdr:row>31</xdr:row>
      <xdr:rowOff>88900</xdr:rowOff>
    </xdr:from>
    <xdr:to>
      <xdr:col>20</xdr:col>
      <xdr:colOff>812800</xdr:colOff>
      <xdr:row>34</xdr:row>
      <xdr:rowOff>25400</xdr:rowOff>
    </xdr:to>
    <xdr:sp macro="" textlink="PC!C14">
      <xdr:nvSpPr>
        <xdr:cNvPr id="1040" name="TextBox 1039">
          <a:extLst>
            <a:ext uri="{FF2B5EF4-FFF2-40B4-BE49-F238E27FC236}">
              <a16:creationId xmlns:a16="http://schemas.microsoft.com/office/drawing/2014/main" id="{E923CE1D-4D80-D1D8-1A76-FF08B4941DA0}"/>
            </a:ext>
          </a:extLst>
        </xdr:cNvPr>
        <xdr:cNvSpPr txBox="1"/>
      </xdr:nvSpPr>
      <xdr:spPr>
        <a:xfrm>
          <a:off x="16306800" y="5207000"/>
          <a:ext cx="1016000" cy="4318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C8A428-37C5-6241-AACC-13D67B2CE590}" type="TxLink">
            <a:rPr lang="en-US" sz="2400" b="1" i="0" u="none" strike="noStrike">
              <a:solidFill>
                <a:schemeClr val="accent1">
                  <a:lumMod val="50000"/>
                </a:schemeClr>
              </a:solidFill>
              <a:latin typeface="Arial"/>
              <a:cs typeface="Arial"/>
            </a:rPr>
            <a:pPr/>
            <a:t>0,2</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xdr:from>
      <xdr:col>19</xdr:col>
      <xdr:colOff>711200</xdr:colOff>
      <xdr:row>45</xdr:row>
      <xdr:rowOff>25400</xdr:rowOff>
    </xdr:from>
    <xdr:to>
      <xdr:col>21</xdr:col>
      <xdr:colOff>76200</xdr:colOff>
      <xdr:row>48</xdr:row>
      <xdr:rowOff>76200</xdr:rowOff>
    </xdr:to>
    <xdr:sp macro="" textlink="PC!C16">
      <xdr:nvSpPr>
        <xdr:cNvPr id="1041" name="TextBox 1040">
          <a:extLst>
            <a:ext uri="{FF2B5EF4-FFF2-40B4-BE49-F238E27FC236}">
              <a16:creationId xmlns:a16="http://schemas.microsoft.com/office/drawing/2014/main" id="{5660D7C4-2FD6-58C7-5015-D47CF96903B4}"/>
            </a:ext>
          </a:extLst>
        </xdr:cNvPr>
        <xdr:cNvSpPr txBox="1"/>
      </xdr:nvSpPr>
      <xdr:spPr>
        <a:xfrm>
          <a:off x="16395700" y="7454900"/>
          <a:ext cx="1016000" cy="546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EE32E0-B248-414A-A3D6-6849D8F55DE0}" type="TxLink">
            <a:rPr lang="en-US" sz="2400" b="1" i="0" u="none" strike="noStrike">
              <a:solidFill>
                <a:schemeClr val="accent1">
                  <a:lumMod val="50000"/>
                </a:schemeClr>
              </a:solidFill>
              <a:latin typeface="Arial"/>
              <a:cs typeface="Arial"/>
            </a:rPr>
            <a:pPr/>
            <a:t>-0,3</a:t>
          </a:fld>
          <a:r>
            <a:rPr lang="en-US" sz="2400" b="1" i="0" u="none" strike="noStrike">
              <a:solidFill>
                <a:schemeClr val="accent1">
                  <a:lumMod val="50000"/>
                </a:schemeClr>
              </a:solidFill>
              <a:latin typeface="Arial"/>
              <a:cs typeface="Arial"/>
            </a:rPr>
            <a:t>%</a:t>
          </a:r>
          <a:endParaRPr lang="en-GB" sz="2400" b="1">
            <a:solidFill>
              <a:schemeClr val="accent1">
                <a:lumMod val="50000"/>
              </a:schemeClr>
            </a:solidFill>
          </a:endParaRPr>
        </a:p>
      </xdr:txBody>
    </xdr:sp>
    <xdr:clientData/>
  </xdr:twoCellAnchor>
  <xdr:twoCellAnchor editAs="oneCell">
    <xdr:from>
      <xdr:col>4</xdr:col>
      <xdr:colOff>241300</xdr:colOff>
      <xdr:row>7</xdr:row>
      <xdr:rowOff>88900</xdr:rowOff>
    </xdr:from>
    <xdr:to>
      <xdr:col>9</xdr:col>
      <xdr:colOff>0</xdr:colOff>
      <xdr:row>19</xdr:row>
      <xdr:rowOff>127000</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5B2E288D-0539-B948-83E0-29BC95862A0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543300" y="1244600"/>
              <a:ext cx="3886200"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723900</xdr:colOff>
      <xdr:row>9</xdr:row>
      <xdr:rowOff>12700</xdr:rowOff>
    </xdr:from>
    <xdr:to>
      <xdr:col>19</xdr:col>
      <xdr:colOff>584200</xdr:colOff>
      <xdr:row>20</xdr:row>
      <xdr:rowOff>38100</xdr:rowOff>
    </xdr:to>
    <mc:AlternateContent xmlns:mc="http://schemas.openxmlformats.org/markup-compatibility/2006" xmlns:a14="http://schemas.microsoft.com/office/drawing/2010/main">
      <mc:Choice Requires="a14">
        <xdr:graphicFrame macro="">
          <xdr:nvGraphicFramePr>
            <xdr:cNvPr id="15" name="Year 2">
              <a:extLst>
                <a:ext uri="{FF2B5EF4-FFF2-40B4-BE49-F238E27FC236}">
                  <a16:creationId xmlns:a16="http://schemas.microsoft.com/office/drawing/2014/main" id="{FF450B90-F429-8A41-8FF0-C0F2EDC4BB35}"/>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106400" y="1498600"/>
              <a:ext cx="3162300" cy="1841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228600</xdr:colOff>
      <xdr:row>6</xdr:row>
      <xdr:rowOff>38100</xdr:rowOff>
    </xdr:from>
    <xdr:to>
      <xdr:col>14</xdr:col>
      <xdr:colOff>88900</xdr:colOff>
      <xdr:row>19</xdr:row>
      <xdr:rowOff>25400</xdr:rowOff>
    </xdr:to>
    <xdr:sp macro="" textlink="">
      <xdr:nvSpPr>
        <xdr:cNvPr id="16" name="Line Callout 3 (No Border) 15">
          <a:extLst>
            <a:ext uri="{FF2B5EF4-FFF2-40B4-BE49-F238E27FC236}">
              <a16:creationId xmlns:a16="http://schemas.microsoft.com/office/drawing/2014/main" id="{74043A6B-80F4-05D0-98D7-F1006733935B}"/>
            </a:ext>
          </a:extLst>
        </xdr:cNvPr>
        <xdr:cNvSpPr/>
      </xdr:nvSpPr>
      <xdr:spPr>
        <a:xfrm>
          <a:off x="8483600" y="1028700"/>
          <a:ext cx="3162300" cy="2133600"/>
        </a:xfrm>
        <a:prstGeom prst="callout3">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812800</xdr:colOff>
      <xdr:row>6</xdr:row>
      <xdr:rowOff>88900</xdr:rowOff>
    </xdr:from>
    <xdr:to>
      <xdr:col>14</xdr:col>
      <xdr:colOff>88900</xdr:colOff>
      <xdr:row>10</xdr:row>
      <xdr:rowOff>139700</xdr:rowOff>
    </xdr:to>
    <xdr:sp macro="" textlink="TotaL!E17">
      <xdr:nvSpPr>
        <xdr:cNvPr id="33" name="TextBox 32">
          <a:extLst>
            <a:ext uri="{FF2B5EF4-FFF2-40B4-BE49-F238E27FC236}">
              <a16:creationId xmlns:a16="http://schemas.microsoft.com/office/drawing/2014/main" id="{B767BC70-0CF7-B148-8D70-D72EA273D817}"/>
            </a:ext>
          </a:extLst>
        </xdr:cNvPr>
        <xdr:cNvSpPr txBox="1"/>
      </xdr:nvSpPr>
      <xdr:spPr>
        <a:xfrm>
          <a:off x="9067800" y="1079500"/>
          <a:ext cx="2578100" cy="7112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83DC5A-0B6C-9344-B3B3-34390D891C49}" type="TxLink">
            <a:rPr lang="en-US" sz="4800" b="1" i="0" u="none" strike="noStrike">
              <a:solidFill>
                <a:schemeClr val="tx2">
                  <a:lumMod val="50000"/>
                  <a:lumOff val="50000"/>
                </a:schemeClr>
              </a:solidFill>
              <a:latin typeface="Arial"/>
              <a:cs typeface="Arial"/>
            </a:rPr>
            <a:pPr/>
            <a:t>1371</a:t>
          </a:fld>
          <a:endParaRPr lang="en-GB" sz="4800" b="1">
            <a:solidFill>
              <a:schemeClr val="tx2">
                <a:lumMod val="50000"/>
                <a:lumOff val="50000"/>
              </a:schemeClr>
            </a:solidFill>
          </a:endParaRPr>
        </a:p>
      </xdr:txBody>
    </xdr:sp>
    <xdr:clientData/>
  </xdr:twoCellAnchor>
  <xdr:twoCellAnchor>
    <xdr:from>
      <xdr:col>11</xdr:col>
      <xdr:colOff>203200</xdr:colOff>
      <xdr:row>15</xdr:row>
      <xdr:rowOff>0</xdr:rowOff>
    </xdr:from>
    <xdr:to>
      <xdr:col>13</xdr:col>
      <xdr:colOff>355600</xdr:colOff>
      <xdr:row>18</xdr:row>
      <xdr:rowOff>63500</xdr:rowOff>
    </xdr:to>
    <xdr:sp macro="" textlink="TotaL!D17">
      <xdr:nvSpPr>
        <xdr:cNvPr id="37" name="TextBox 36">
          <a:extLst>
            <a:ext uri="{FF2B5EF4-FFF2-40B4-BE49-F238E27FC236}">
              <a16:creationId xmlns:a16="http://schemas.microsoft.com/office/drawing/2014/main" id="{34BA9EBD-4E4B-BC4A-90FC-EC1E280746F3}"/>
            </a:ext>
          </a:extLst>
        </xdr:cNvPr>
        <xdr:cNvSpPr txBox="1"/>
      </xdr:nvSpPr>
      <xdr:spPr>
        <a:xfrm>
          <a:off x="9283700" y="2476500"/>
          <a:ext cx="1803400" cy="5588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5E9581-4594-A944-BE76-26DFA4968532}" type="TxLink">
            <a:rPr lang="en-US" sz="2800" b="1" i="0" u="none" strike="noStrike">
              <a:solidFill>
                <a:schemeClr val="accent1">
                  <a:lumMod val="50000"/>
                </a:schemeClr>
              </a:solidFill>
              <a:latin typeface="Arial"/>
              <a:cs typeface="Arial"/>
            </a:rPr>
            <a:pPr/>
            <a:t>4,8</a:t>
          </a:fld>
          <a:r>
            <a:rPr lang="en-US" sz="2800" b="1" i="0" u="none" strike="noStrike">
              <a:solidFill>
                <a:schemeClr val="accent1">
                  <a:lumMod val="50000"/>
                </a:schemeClr>
              </a:solidFill>
              <a:latin typeface="Arial"/>
              <a:cs typeface="Arial"/>
            </a:rPr>
            <a:t>%</a:t>
          </a:r>
          <a:endParaRPr lang="en-GB" sz="2800" b="1">
            <a:solidFill>
              <a:schemeClr val="accent1">
                <a:lumMod val="50000"/>
              </a:schemeClr>
            </a:solidFill>
          </a:endParaRPr>
        </a:p>
      </xdr:txBody>
    </xdr:sp>
    <xdr:clientData/>
  </xdr:twoCellAnchor>
  <xdr:twoCellAnchor>
    <xdr:from>
      <xdr:col>10</xdr:col>
      <xdr:colOff>508000</xdr:colOff>
      <xdr:row>11</xdr:row>
      <xdr:rowOff>63500</xdr:rowOff>
    </xdr:from>
    <xdr:to>
      <xdr:col>13</xdr:col>
      <xdr:colOff>698500</xdr:colOff>
      <xdr:row>14</xdr:row>
      <xdr:rowOff>0</xdr:rowOff>
    </xdr:to>
    <xdr:sp macro="" textlink="">
      <xdr:nvSpPr>
        <xdr:cNvPr id="53" name="TextBox 52">
          <a:extLst>
            <a:ext uri="{FF2B5EF4-FFF2-40B4-BE49-F238E27FC236}">
              <a16:creationId xmlns:a16="http://schemas.microsoft.com/office/drawing/2014/main" id="{20EE1268-731A-7549-89B3-AE2E4D5DD3A5}"/>
            </a:ext>
          </a:extLst>
        </xdr:cNvPr>
        <xdr:cNvSpPr txBox="1"/>
      </xdr:nvSpPr>
      <xdr:spPr>
        <a:xfrm>
          <a:off x="8763000" y="1879600"/>
          <a:ext cx="2667000" cy="4318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accent6">
                  <a:lumMod val="75000"/>
                </a:schemeClr>
              </a:solidFill>
            </a:rPr>
            <a:t>CPI</a:t>
          </a:r>
          <a:r>
            <a:rPr lang="en-GB" sz="2000" b="1" baseline="0">
              <a:solidFill>
                <a:schemeClr val="accent6">
                  <a:lumMod val="75000"/>
                </a:schemeClr>
              </a:solidFill>
            </a:rPr>
            <a:t> FOR </a:t>
          </a:r>
          <a:r>
            <a:rPr lang="en-GB" sz="2400" b="1" baseline="0">
              <a:solidFill>
                <a:schemeClr val="accent6">
                  <a:lumMod val="75000"/>
                </a:schemeClr>
              </a:solidFill>
            </a:rPr>
            <a:t>ALL</a:t>
          </a:r>
          <a:r>
            <a:rPr lang="en-GB" sz="2000" b="1" baseline="0">
              <a:solidFill>
                <a:schemeClr val="accent6">
                  <a:lumMod val="75000"/>
                </a:schemeClr>
              </a:solidFill>
            </a:rPr>
            <a:t> ITEM</a:t>
          </a:r>
          <a:endParaRPr lang="en-GB" sz="2000" b="1">
            <a:solidFill>
              <a:schemeClr val="accent6">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114300</xdr:rowOff>
    </xdr:from>
    <xdr:to>
      <xdr:col>3</xdr:col>
      <xdr:colOff>12700</xdr:colOff>
      <xdr:row>61</xdr:row>
      <xdr:rowOff>152400</xdr:rowOff>
    </xdr:to>
    <mc:AlternateContent xmlns:mc="http://schemas.openxmlformats.org/markup-compatibility/2006">
      <mc:Choice xmlns:a14="http://schemas.microsoft.com/office/drawing/2010/main" Requires="a14">
        <xdr:graphicFrame macro="">
          <xdr:nvGraphicFramePr>
            <xdr:cNvPr id="2" name="Category 1">
              <a:extLst>
                <a:ext uri="{FF2B5EF4-FFF2-40B4-BE49-F238E27FC236}">
                  <a16:creationId xmlns:a16="http://schemas.microsoft.com/office/drawing/2014/main" id="{C2686B4F-E152-654D-A7AE-AE164B65335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774700"/>
              <a:ext cx="2489200" cy="9448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12700</xdr:rowOff>
    </xdr:from>
    <xdr:to>
      <xdr:col>2</xdr:col>
      <xdr:colOff>647700</xdr:colOff>
      <xdr:row>4</xdr:row>
      <xdr:rowOff>0</xdr:rowOff>
    </xdr:to>
    <mc:AlternateContent xmlns:mc="http://schemas.openxmlformats.org/markup-compatibility/2006">
      <mc:Choice xmlns:a14="http://schemas.microsoft.com/office/drawing/2010/main" Requires="a14">
        <xdr:graphicFrame macro="">
          <xdr:nvGraphicFramePr>
            <xdr:cNvPr id="3" name="Year 3">
              <a:extLst>
                <a:ext uri="{FF2B5EF4-FFF2-40B4-BE49-F238E27FC236}">
                  <a16:creationId xmlns:a16="http://schemas.microsoft.com/office/drawing/2014/main" id="{BB56780B-9261-CF4D-9F4A-B8767A4CE026}"/>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0" y="12700"/>
              <a:ext cx="2298700"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xdr:colOff>
      <xdr:row>0</xdr:row>
      <xdr:rowOff>63500</xdr:rowOff>
    </xdr:from>
    <xdr:to>
      <xdr:col>13</xdr:col>
      <xdr:colOff>355600</xdr:colOff>
      <xdr:row>26</xdr:row>
      <xdr:rowOff>25400</xdr:rowOff>
    </xdr:to>
    <xdr:sp macro="" textlink="">
      <xdr:nvSpPr>
        <xdr:cNvPr id="6" name="Rounded Rectangle 5">
          <a:extLst>
            <a:ext uri="{FF2B5EF4-FFF2-40B4-BE49-F238E27FC236}">
              <a16:creationId xmlns:a16="http://schemas.microsoft.com/office/drawing/2014/main" id="{1079A834-F27A-2A11-CE74-6FA51BF98604}"/>
            </a:ext>
          </a:extLst>
        </xdr:cNvPr>
        <xdr:cNvSpPr/>
      </xdr:nvSpPr>
      <xdr:spPr>
        <a:xfrm>
          <a:off x="2501900" y="63500"/>
          <a:ext cx="8585200" cy="42545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190500</xdr:colOff>
      <xdr:row>4</xdr:row>
      <xdr:rowOff>127000</xdr:rowOff>
    </xdr:from>
    <xdr:to>
      <xdr:col>13</xdr:col>
      <xdr:colOff>101600</xdr:colOff>
      <xdr:row>24</xdr:row>
      <xdr:rowOff>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23436EE-BB47-5D46-8C64-4B3D8EAD41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67000" y="787400"/>
              <a:ext cx="8166100" cy="3175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736600</xdr:colOff>
      <xdr:row>26</xdr:row>
      <xdr:rowOff>50800</xdr:rowOff>
    </xdr:from>
    <xdr:to>
      <xdr:col>12</xdr:col>
      <xdr:colOff>317500</xdr:colOff>
      <xdr:row>48</xdr:row>
      <xdr:rowOff>114300</xdr:rowOff>
    </xdr:to>
    <xdr:sp macro="" textlink="">
      <xdr:nvSpPr>
        <xdr:cNvPr id="10" name="Rounded Rectangle 9">
          <a:extLst>
            <a:ext uri="{FF2B5EF4-FFF2-40B4-BE49-F238E27FC236}">
              <a16:creationId xmlns:a16="http://schemas.microsoft.com/office/drawing/2014/main" id="{106B4254-40CD-757C-EABC-DC007807F4DC}"/>
            </a:ext>
          </a:extLst>
        </xdr:cNvPr>
        <xdr:cNvSpPr/>
      </xdr:nvSpPr>
      <xdr:spPr>
        <a:xfrm>
          <a:off x="2387600" y="4343400"/>
          <a:ext cx="7835900" cy="36957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177800</xdr:colOff>
      <xdr:row>30</xdr:row>
      <xdr:rowOff>88900</xdr:rowOff>
    </xdr:from>
    <xdr:to>
      <xdr:col>11</xdr:col>
      <xdr:colOff>596900</xdr:colOff>
      <xdr:row>47</xdr:row>
      <xdr:rowOff>0</xdr:rowOff>
    </xdr:to>
    <xdr:graphicFrame macro="">
      <xdr:nvGraphicFramePr>
        <xdr:cNvPr id="11" name="Chart 10">
          <a:extLst>
            <a:ext uri="{FF2B5EF4-FFF2-40B4-BE49-F238E27FC236}">
              <a16:creationId xmlns:a16="http://schemas.microsoft.com/office/drawing/2014/main" id="{E06ABA55-7365-5D45-A34F-89CBDC3EA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381000</xdr:colOff>
      <xdr:row>0</xdr:row>
      <xdr:rowOff>12700</xdr:rowOff>
    </xdr:from>
    <xdr:to>
      <xdr:col>21</xdr:col>
      <xdr:colOff>520700</xdr:colOff>
      <xdr:row>26</xdr:row>
      <xdr:rowOff>25400</xdr:rowOff>
    </xdr:to>
    <xdr:sp macro="" textlink="">
      <xdr:nvSpPr>
        <xdr:cNvPr id="13" name="Rounded Rectangle 12">
          <a:extLst>
            <a:ext uri="{FF2B5EF4-FFF2-40B4-BE49-F238E27FC236}">
              <a16:creationId xmlns:a16="http://schemas.microsoft.com/office/drawing/2014/main" id="{3507E5A6-8487-D150-16B8-7647B4D3DBE0}"/>
            </a:ext>
          </a:extLst>
        </xdr:cNvPr>
        <xdr:cNvSpPr/>
      </xdr:nvSpPr>
      <xdr:spPr>
        <a:xfrm>
          <a:off x="11112500" y="12700"/>
          <a:ext cx="6743700" cy="43053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622300</xdr:colOff>
      <xdr:row>5</xdr:row>
      <xdr:rowOff>88900</xdr:rowOff>
    </xdr:from>
    <xdr:to>
      <xdr:col>21</xdr:col>
      <xdr:colOff>279400</xdr:colOff>
      <xdr:row>24</xdr:row>
      <xdr:rowOff>25400</xdr:rowOff>
    </xdr:to>
    <xdr:graphicFrame macro="">
      <xdr:nvGraphicFramePr>
        <xdr:cNvPr id="14" name="Chart 13">
          <a:extLst>
            <a:ext uri="{FF2B5EF4-FFF2-40B4-BE49-F238E27FC236}">
              <a16:creationId xmlns:a16="http://schemas.microsoft.com/office/drawing/2014/main" id="{4228CC2B-351E-DF4C-8C79-6064808BC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330200</xdr:colOff>
      <xdr:row>26</xdr:row>
      <xdr:rowOff>25400</xdr:rowOff>
    </xdr:from>
    <xdr:to>
      <xdr:col>21</xdr:col>
      <xdr:colOff>546100</xdr:colOff>
      <xdr:row>48</xdr:row>
      <xdr:rowOff>114300</xdr:rowOff>
    </xdr:to>
    <xdr:sp macro="" textlink="">
      <xdr:nvSpPr>
        <xdr:cNvPr id="15" name="Rounded Rectangle 14">
          <a:extLst>
            <a:ext uri="{FF2B5EF4-FFF2-40B4-BE49-F238E27FC236}">
              <a16:creationId xmlns:a16="http://schemas.microsoft.com/office/drawing/2014/main" id="{4F2F2C67-1AA2-B2E8-9726-883155691FD9}"/>
            </a:ext>
          </a:extLst>
        </xdr:cNvPr>
        <xdr:cNvSpPr/>
      </xdr:nvSpPr>
      <xdr:spPr>
        <a:xfrm>
          <a:off x="10236200" y="4318000"/>
          <a:ext cx="7645400" cy="372110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0" i="0">
              <a:solidFill>
                <a:schemeClr val="lt1"/>
              </a:solidFill>
              <a:effectLst/>
              <a:latin typeface="+mn-lt"/>
              <a:ea typeface="+mn-ea"/>
              <a:cs typeface="+mn-cs"/>
            </a:rPr>
            <a:t> </a:t>
          </a:r>
          <a:endParaRPr lang="en-GB" sz="1100"/>
        </a:p>
      </xdr:txBody>
    </xdr:sp>
    <xdr:clientData/>
  </xdr:twoCellAnchor>
  <xdr:twoCellAnchor>
    <xdr:from>
      <xdr:col>12</xdr:col>
      <xdr:colOff>800100</xdr:colOff>
      <xdr:row>31</xdr:row>
      <xdr:rowOff>12700</xdr:rowOff>
    </xdr:from>
    <xdr:to>
      <xdr:col>21</xdr:col>
      <xdr:colOff>76200</xdr:colOff>
      <xdr:row>46</xdr:row>
      <xdr:rowOff>114300</xdr:rowOff>
    </xdr:to>
    <xdr:graphicFrame macro="">
      <xdr:nvGraphicFramePr>
        <xdr:cNvPr id="16" name="Chart 15">
          <a:extLst>
            <a:ext uri="{FF2B5EF4-FFF2-40B4-BE49-F238E27FC236}">
              <a16:creationId xmlns:a16="http://schemas.microsoft.com/office/drawing/2014/main" id="{322EA8E5-623C-564D-BCB1-61089AFCC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584200</xdr:colOff>
      <xdr:row>4</xdr:row>
      <xdr:rowOff>63500</xdr:rowOff>
    </xdr:from>
    <xdr:to>
      <xdr:col>11</xdr:col>
      <xdr:colOff>508000</xdr:colOff>
      <xdr:row>4</xdr:row>
      <xdr:rowOff>76200</xdr:rowOff>
    </xdr:to>
    <xdr:cxnSp macro="">
      <xdr:nvCxnSpPr>
        <xdr:cNvPr id="18" name="Straight Connector 17">
          <a:extLst>
            <a:ext uri="{FF2B5EF4-FFF2-40B4-BE49-F238E27FC236}">
              <a16:creationId xmlns:a16="http://schemas.microsoft.com/office/drawing/2014/main" id="{F8900E9E-993A-8ECC-9399-5538D4A84CC0}"/>
            </a:ext>
          </a:extLst>
        </xdr:cNvPr>
        <xdr:cNvCxnSpPr/>
      </xdr:nvCxnSpPr>
      <xdr:spPr>
        <a:xfrm>
          <a:off x="3060700" y="7239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558800</xdr:colOff>
      <xdr:row>4</xdr:row>
      <xdr:rowOff>50800</xdr:rowOff>
    </xdr:from>
    <xdr:to>
      <xdr:col>21</xdr:col>
      <xdr:colOff>482600</xdr:colOff>
      <xdr:row>4</xdr:row>
      <xdr:rowOff>63500</xdr:rowOff>
    </xdr:to>
    <xdr:cxnSp macro="">
      <xdr:nvCxnSpPr>
        <xdr:cNvPr id="19" name="Straight Connector 18">
          <a:extLst>
            <a:ext uri="{FF2B5EF4-FFF2-40B4-BE49-F238E27FC236}">
              <a16:creationId xmlns:a16="http://schemas.microsoft.com/office/drawing/2014/main" id="{0FD44D32-F3BE-184E-B543-56A6250453F3}"/>
            </a:ext>
          </a:extLst>
        </xdr:cNvPr>
        <xdr:cNvCxnSpPr/>
      </xdr:nvCxnSpPr>
      <xdr:spPr>
        <a:xfrm>
          <a:off x="11290300" y="7112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495300</xdr:colOff>
      <xdr:row>29</xdr:row>
      <xdr:rowOff>88900</xdr:rowOff>
    </xdr:from>
    <xdr:to>
      <xdr:col>11</xdr:col>
      <xdr:colOff>419100</xdr:colOff>
      <xdr:row>29</xdr:row>
      <xdr:rowOff>101600</xdr:rowOff>
    </xdr:to>
    <xdr:cxnSp macro="">
      <xdr:nvCxnSpPr>
        <xdr:cNvPr id="20" name="Straight Connector 19">
          <a:extLst>
            <a:ext uri="{FF2B5EF4-FFF2-40B4-BE49-F238E27FC236}">
              <a16:creationId xmlns:a16="http://schemas.microsoft.com/office/drawing/2014/main" id="{E43B2657-FE9A-BB46-92EC-EB0F1AC0E7CE}"/>
            </a:ext>
          </a:extLst>
        </xdr:cNvPr>
        <xdr:cNvCxnSpPr/>
      </xdr:nvCxnSpPr>
      <xdr:spPr>
        <a:xfrm>
          <a:off x="2971800" y="48768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114300</xdr:colOff>
      <xdr:row>29</xdr:row>
      <xdr:rowOff>114300</xdr:rowOff>
    </xdr:from>
    <xdr:to>
      <xdr:col>21</xdr:col>
      <xdr:colOff>38100</xdr:colOff>
      <xdr:row>29</xdr:row>
      <xdr:rowOff>127000</xdr:rowOff>
    </xdr:to>
    <xdr:cxnSp macro="">
      <xdr:nvCxnSpPr>
        <xdr:cNvPr id="21" name="Straight Connector 20">
          <a:extLst>
            <a:ext uri="{FF2B5EF4-FFF2-40B4-BE49-F238E27FC236}">
              <a16:creationId xmlns:a16="http://schemas.microsoft.com/office/drawing/2014/main" id="{0801E5ED-EDE2-4948-B388-698D7B13C3F9}"/>
            </a:ext>
          </a:extLst>
        </xdr:cNvPr>
        <xdr:cNvCxnSpPr/>
      </xdr:nvCxnSpPr>
      <xdr:spPr>
        <a:xfrm>
          <a:off x="10845800" y="4902200"/>
          <a:ext cx="6527800" cy="127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698500</xdr:colOff>
      <xdr:row>1</xdr:row>
      <xdr:rowOff>114300</xdr:rowOff>
    </xdr:from>
    <xdr:to>
      <xdr:col>21</xdr:col>
      <xdr:colOff>292100</xdr:colOff>
      <xdr:row>4</xdr:row>
      <xdr:rowOff>0</xdr:rowOff>
    </xdr:to>
    <xdr:sp macro="" textlink="">
      <xdr:nvSpPr>
        <xdr:cNvPr id="22" name="TextBox 21">
          <a:extLst>
            <a:ext uri="{FF2B5EF4-FFF2-40B4-BE49-F238E27FC236}">
              <a16:creationId xmlns:a16="http://schemas.microsoft.com/office/drawing/2014/main" id="{4E0757AB-04B7-937E-E1D2-874E9E2ED8F6}"/>
            </a:ext>
          </a:extLst>
        </xdr:cNvPr>
        <xdr:cNvSpPr txBox="1"/>
      </xdr:nvSpPr>
      <xdr:spPr>
        <a:xfrm>
          <a:off x="11430000" y="279400"/>
          <a:ext cx="6197600" cy="3810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accent6">
                  <a:lumMod val="50000"/>
                </a:schemeClr>
              </a:solidFill>
              <a:effectLst/>
              <a:latin typeface="+mn-lt"/>
              <a:ea typeface="+mn-ea"/>
              <a:cs typeface="+mn-cs"/>
            </a:rPr>
            <a:t>Monthly Value and Percentage Change Over One Year</a:t>
          </a:r>
          <a:endParaRPr lang="en-GB" sz="1800" b="1">
            <a:solidFill>
              <a:schemeClr val="accent6">
                <a:lumMod val="50000"/>
              </a:schemeClr>
            </a:solidFill>
          </a:endParaRPr>
        </a:p>
      </xdr:txBody>
    </xdr:sp>
    <xdr:clientData/>
  </xdr:twoCellAnchor>
  <xdr:twoCellAnchor>
    <xdr:from>
      <xdr:col>13</xdr:col>
      <xdr:colOff>482600</xdr:colOff>
      <xdr:row>27</xdr:row>
      <xdr:rowOff>38100</xdr:rowOff>
    </xdr:from>
    <xdr:to>
      <xdr:col>18</xdr:col>
      <xdr:colOff>508000</xdr:colOff>
      <xdr:row>29</xdr:row>
      <xdr:rowOff>63500</xdr:rowOff>
    </xdr:to>
    <xdr:sp macro="" textlink="">
      <xdr:nvSpPr>
        <xdr:cNvPr id="23" name="TextBox 22">
          <a:extLst>
            <a:ext uri="{FF2B5EF4-FFF2-40B4-BE49-F238E27FC236}">
              <a16:creationId xmlns:a16="http://schemas.microsoft.com/office/drawing/2014/main" id="{E4F9484D-F7D5-9331-0B36-AC3E0D144732}"/>
            </a:ext>
          </a:extLst>
        </xdr:cNvPr>
        <xdr:cNvSpPr txBox="1"/>
      </xdr:nvSpPr>
      <xdr:spPr>
        <a:xfrm>
          <a:off x="11214100" y="4495800"/>
          <a:ext cx="4152900" cy="3556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dk1"/>
              </a:solidFill>
              <a:effectLst/>
              <a:latin typeface="+mn-lt"/>
              <a:ea typeface="+mn-ea"/>
              <a:cs typeface="+mn-cs"/>
            </a:rPr>
            <a:t>                   </a:t>
          </a:r>
          <a:r>
            <a:rPr lang="en-ZA" sz="1800" b="1" i="0">
              <a:solidFill>
                <a:schemeClr val="accent6">
                  <a:lumMod val="50000"/>
                </a:schemeClr>
              </a:solidFill>
              <a:effectLst/>
              <a:latin typeface="+mn-lt"/>
              <a:ea typeface="+mn-ea"/>
              <a:cs typeface="+mn-cs"/>
            </a:rPr>
            <a:t>Monthly Value Trends</a:t>
          </a:r>
          <a:endParaRPr lang="en-GB" sz="1800" b="1">
            <a:solidFill>
              <a:schemeClr val="accent6">
                <a:lumMod val="50000"/>
              </a:schemeClr>
            </a:solidFill>
          </a:endParaRPr>
        </a:p>
      </xdr:txBody>
    </xdr:sp>
    <xdr:clientData/>
  </xdr:twoCellAnchor>
  <xdr:twoCellAnchor>
    <xdr:from>
      <xdr:col>4</xdr:col>
      <xdr:colOff>508000</xdr:colOff>
      <xdr:row>1</xdr:row>
      <xdr:rowOff>139700</xdr:rowOff>
    </xdr:from>
    <xdr:to>
      <xdr:col>11</xdr:col>
      <xdr:colOff>114300</xdr:colOff>
      <xdr:row>3</xdr:row>
      <xdr:rowOff>139700</xdr:rowOff>
    </xdr:to>
    <xdr:sp macro="" textlink="">
      <xdr:nvSpPr>
        <xdr:cNvPr id="24" name="TextBox 23">
          <a:extLst>
            <a:ext uri="{FF2B5EF4-FFF2-40B4-BE49-F238E27FC236}">
              <a16:creationId xmlns:a16="http://schemas.microsoft.com/office/drawing/2014/main" id="{BE91BB3A-E5F9-8409-DF36-EA9CB5B7AFFA}"/>
            </a:ext>
          </a:extLst>
        </xdr:cNvPr>
        <xdr:cNvSpPr txBox="1"/>
      </xdr:nvSpPr>
      <xdr:spPr>
        <a:xfrm>
          <a:off x="3810000" y="304800"/>
          <a:ext cx="5384800" cy="3302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a:solidFill>
                <a:schemeClr val="accent6">
                  <a:lumMod val="50000"/>
                </a:schemeClr>
              </a:solidFill>
              <a:effectLst/>
            </a:rPr>
            <a:t>Contribution of Categories to CPI Changes</a:t>
          </a:r>
          <a:endParaRPr lang="en-GB" sz="1800" b="1">
            <a:solidFill>
              <a:schemeClr val="accent6">
                <a:lumMod val="50000"/>
              </a:schemeClr>
            </a:solidFill>
          </a:endParaRPr>
        </a:p>
      </xdr:txBody>
    </xdr:sp>
    <xdr:clientData/>
  </xdr:twoCellAnchor>
  <xdr:twoCellAnchor>
    <xdr:from>
      <xdr:col>5</xdr:col>
      <xdr:colOff>139700</xdr:colOff>
      <xdr:row>26</xdr:row>
      <xdr:rowOff>139700</xdr:rowOff>
    </xdr:from>
    <xdr:to>
      <xdr:col>9</xdr:col>
      <xdr:colOff>571500</xdr:colOff>
      <xdr:row>28</xdr:row>
      <xdr:rowOff>139700</xdr:rowOff>
    </xdr:to>
    <xdr:sp macro="" textlink="">
      <xdr:nvSpPr>
        <xdr:cNvPr id="25" name="TextBox 24">
          <a:extLst>
            <a:ext uri="{FF2B5EF4-FFF2-40B4-BE49-F238E27FC236}">
              <a16:creationId xmlns:a16="http://schemas.microsoft.com/office/drawing/2014/main" id="{552A8840-CD96-F362-68B1-D8E4117FB783}"/>
            </a:ext>
          </a:extLst>
        </xdr:cNvPr>
        <xdr:cNvSpPr txBox="1"/>
      </xdr:nvSpPr>
      <xdr:spPr>
        <a:xfrm>
          <a:off x="4267200" y="4432300"/>
          <a:ext cx="3733800" cy="330200"/>
        </a:xfrm>
        <a:prstGeom prst="rect">
          <a:avLst/>
        </a:prstGeom>
        <a:solidFill>
          <a:schemeClr val="accent6">
            <a:lumMod val="20000"/>
            <a:lumOff val="80000"/>
          </a:schemeClr>
        </a:solidFill>
        <a:ln w="9525" cmpd="sng">
          <a:solidFill>
            <a:schemeClr val="accent6">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i="0">
              <a:solidFill>
                <a:schemeClr val="accent6">
                  <a:lumMod val="50000"/>
                </a:schemeClr>
              </a:solidFill>
              <a:effectLst/>
              <a:latin typeface="+mn-lt"/>
              <a:ea typeface="+mn-ea"/>
              <a:cs typeface="+mn-cs"/>
            </a:rPr>
            <a:t>Monthly Percentage Change</a:t>
          </a:r>
          <a:endParaRPr lang="en-GB" sz="1800" b="1">
            <a:solidFill>
              <a:schemeClr val="accent6">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266700</xdr:colOff>
      <xdr:row>18</xdr:row>
      <xdr:rowOff>12700</xdr:rowOff>
    </xdr:from>
    <xdr:to>
      <xdr:col>9</xdr:col>
      <xdr:colOff>444500</xdr:colOff>
      <xdr:row>31</xdr:row>
      <xdr:rowOff>104775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F6B8766-ACD1-FEBE-2E14-8D52F0AD38F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11900" y="29845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533400</xdr:colOff>
      <xdr:row>18</xdr:row>
      <xdr:rowOff>12701</xdr:rowOff>
    </xdr:from>
    <xdr:to>
      <xdr:col>9</xdr:col>
      <xdr:colOff>711200</xdr:colOff>
      <xdr:row>24</xdr:row>
      <xdr:rowOff>12701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82D1FD95-D387-3034-3801-5762F0295FD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311900" y="2984501"/>
              <a:ext cx="18288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12700</xdr:colOff>
      <xdr:row>6</xdr:row>
      <xdr:rowOff>114300</xdr:rowOff>
    </xdr:from>
    <xdr:to>
      <xdr:col>10</xdr:col>
      <xdr:colOff>419100</xdr:colOff>
      <xdr:row>33</xdr:row>
      <xdr:rowOff>63500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EEEE5A03-A362-DFA1-C480-BBBC012EE70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11900" y="1104900"/>
              <a:ext cx="3708400" cy="440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292100</xdr:colOff>
      <xdr:row>16</xdr:row>
      <xdr:rowOff>158750</xdr:rowOff>
    </xdr:from>
    <xdr:to>
      <xdr:col>13</xdr:col>
      <xdr:colOff>279400</xdr:colOff>
      <xdr:row>34</xdr:row>
      <xdr:rowOff>88900</xdr:rowOff>
    </xdr:to>
    <xdr:graphicFrame macro="">
      <xdr:nvGraphicFramePr>
        <xdr:cNvPr id="2" name="Chart 1">
          <a:extLst>
            <a:ext uri="{FF2B5EF4-FFF2-40B4-BE49-F238E27FC236}">
              <a16:creationId xmlns:a16="http://schemas.microsoft.com/office/drawing/2014/main" id="{E897E29B-D7AF-A279-CB7A-C3517DD06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774700</xdr:colOff>
      <xdr:row>16</xdr:row>
      <xdr:rowOff>158750</xdr:rowOff>
    </xdr:from>
    <xdr:to>
      <xdr:col>8</xdr:col>
      <xdr:colOff>393700</xdr:colOff>
      <xdr:row>33</xdr:row>
      <xdr:rowOff>95250</xdr:rowOff>
    </xdr:to>
    <xdr:graphicFrame macro="">
      <xdr:nvGraphicFramePr>
        <xdr:cNvPr id="2" name="Chart 1">
          <a:extLst>
            <a:ext uri="{FF2B5EF4-FFF2-40B4-BE49-F238E27FC236}">
              <a16:creationId xmlns:a16="http://schemas.microsoft.com/office/drawing/2014/main" id="{919B32CC-C57D-CB24-7DEB-1E39B5440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190500</xdr:colOff>
      <xdr:row>17</xdr:row>
      <xdr:rowOff>44450</xdr:rowOff>
    </xdr:from>
    <xdr:to>
      <xdr:col>11</xdr:col>
      <xdr:colOff>508000</xdr:colOff>
      <xdr:row>36</xdr:row>
      <xdr:rowOff>25400</xdr:rowOff>
    </xdr:to>
    <xdr:graphicFrame macro="">
      <xdr:nvGraphicFramePr>
        <xdr:cNvPr id="3" name="Chart 2">
          <a:extLst>
            <a:ext uri="{FF2B5EF4-FFF2-40B4-BE49-F238E27FC236}">
              <a16:creationId xmlns:a16="http://schemas.microsoft.com/office/drawing/2014/main" id="{31BC7269-7E10-A9A4-2617-5E61E6173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717550</xdr:colOff>
      <xdr:row>18</xdr:row>
      <xdr:rowOff>82550</xdr:rowOff>
    </xdr:from>
    <xdr:to>
      <xdr:col>9</xdr:col>
      <xdr:colOff>25400</xdr:colOff>
      <xdr:row>51</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587F7AA-31DB-7732-A859-ABA14D4048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11850" y="3054350"/>
              <a:ext cx="6610350" cy="5467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_M1_18" refreshedDate="45181.630478703701" createdVersion="8" refreshedVersion="8" minRefreshableVersion="3" recordCount="195" xr:uid="{CBEA205E-5166-324C-9A9A-C3C6C1E0938C}">
  <cacheSource type="worksheet">
    <worksheetSource ref="A1:E196" sheet="CPI"/>
  </cacheSource>
  <cacheFields count="5">
    <cacheField name="MONTH" numFmtId="0">
      <sharedItems count="12">
        <s v="March"/>
        <s v="February"/>
        <s v="January"/>
        <s v="December"/>
        <s v="November"/>
        <s v="October"/>
        <s v="September"/>
        <s v="August"/>
        <s v="July"/>
        <s v="June"/>
        <s v="May"/>
        <s v="April"/>
      </sharedItems>
    </cacheField>
    <cacheField name="Category" numFmtId="0">
      <sharedItems count="13">
        <s v="Headline_CPI"/>
        <s v="Food and non-alcoholic beverages"/>
        <s v="Alcoholic beverages and tobacco"/>
        <s v="Clothing and footwear"/>
        <s v="Housing and utilities"/>
        <s v="Household contents and services"/>
        <s v="Health"/>
        <s v="Transport"/>
        <s v="Communication"/>
        <s v="Recreation and culture"/>
        <s v="Education"/>
        <s v="Restaurants and hotels"/>
        <s v="Miscellaneous goods and services"/>
      </sharedItems>
    </cacheField>
    <cacheField name="Value" numFmtId="0">
      <sharedItems containsSemiMixedTypes="0" containsString="0" containsNumber="1" minValue="98.9" maxValue="116.7" count="99">
        <n v="109"/>
        <n v="116.7"/>
        <n v="109.2"/>
        <n v="103.4"/>
        <n v="104.5"/>
        <n v="107.8"/>
        <n v="109.1"/>
        <n v="112.9"/>
        <n v="99.7"/>
        <n v="104.2"/>
        <n v="110.4"/>
        <n v="109.6"/>
        <n v="107.9"/>
        <n v="115.6"/>
        <n v="106.9"/>
        <n v="103.5"/>
        <n v="104.1"/>
        <n v="106.6"/>
        <n v="108.5"/>
        <n v="110.6"/>
        <n v="99.8"/>
        <n v="103.3"/>
        <n v="104.4"/>
        <n v="108.8"/>
        <n v="107.7"/>
        <n v="107.1"/>
        <n v="114.4"/>
        <n v="106.5"/>
        <n v="102.9"/>
        <n v="104.9"/>
        <n v="109.9"/>
        <n v="99.4"/>
        <n v="106.8"/>
        <n v="105.4"/>
        <n v="107.2"/>
        <n v="112.4"/>
        <n v="106.2"/>
        <n v="102.8"/>
        <n v="106.1"/>
        <n v="104.8"/>
        <n v="113.9"/>
        <n v="99.1"/>
        <n v="111.9"/>
        <n v="106.4"/>
        <n v="102.6"/>
        <n v="103.8"/>
        <n v="105.2"/>
        <n v="104.7"/>
        <n v="113.1"/>
        <n v="99.2"/>
        <n v="108"/>
        <n v="111.3"/>
        <n v="105"/>
        <n v="111.7"/>
        <n v="102.7"/>
        <n v="107.4"/>
        <n v="110.3"/>
        <n v="105.6"/>
        <n v="102.5"/>
        <n v="103.7"/>
        <n v="104"/>
        <n v="112"/>
        <n v="99.9"/>
        <n v="106"/>
        <n v="109.7"/>
        <n v="102.1"/>
        <n v="103.2"/>
        <n v="114.5"/>
        <n v="100.1"/>
        <n v="102.4"/>
        <n v="104.3"/>
        <n v="105.8"/>
        <n v="101.6"/>
        <n v="103.1"/>
        <n v="102.3"/>
        <n v="104.6"/>
        <n v="101.3"/>
        <n v="101.2"/>
        <n v="103"/>
        <n v="100.3"/>
        <n v="105.3"/>
        <n v="100.9"/>
        <n v="100.6"/>
        <n v="101.8"/>
        <n v="105.9"/>
        <n v="101"/>
        <n v="103.6"/>
        <n v="100.7"/>
        <n v="100.5"/>
        <n v="101.1"/>
        <n v="105.1"/>
        <n v="99.6"/>
        <n v="100.8"/>
        <n v="100.4"/>
        <n v="101.9"/>
        <n v="100"/>
        <n v="101.5"/>
        <n v="100.2"/>
        <n v="98.9"/>
      </sharedItems>
    </cacheField>
    <cacheField name="Percentage Change (From Prior Month)" numFmtId="0">
      <sharedItems containsSemiMixedTypes="0" containsString="0" containsNumber="1" minValue="-3.5" maxValue="5.7" count="38">
        <n v="1"/>
        <n v="2.2000000000000002"/>
        <n v="-0.1"/>
        <n v="0.4"/>
        <n v="1.1000000000000001"/>
        <n v="0.6"/>
        <n v="2.1"/>
        <n v="0.9"/>
        <n v="5.7"/>
        <n v="0.7"/>
        <n v="0.2"/>
        <n v="0"/>
        <n v="3.4"/>
        <n v="1.9"/>
        <n v="1.8"/>
        <n v="0.3"/>
        <n v="0.1"/>
        <n v="0.5"/>
        <n v="-3.5"/>
        <n v="-0.9"/>
        <n v="-0.2"/>
        <n v="1.3"/>
        <n v="-0.6"/>
        <n v="-0.3"/>
        <n v="0.8"/>
        <n v="-2.2000000000000002"/>
        <n v="-1"/>
        <n v="1.5"/>
        <n v="-0.5"/>
        <n v="4.8"/>
        <n v="-0.4"/>
        <n v="1.2"/>
        <n v="4.2"/>
        <n v="1.4"/>
        <n v="3.1"/>
        <n v="4.4000000000000004"/>
        <n v="1.7"/>
        <n v="-1.1000000000000001"/>
      </sharedItems>
    </cacheField>
    <cacheField name="Year" numFmtId="0">
      <sharedItems containsSemiMixedTypes="0" containsString="0" containsNumber="1" containsInteger="1" minValue="2022" maxValue="2023" count="2">
        <n v="2023"/>
        <n v="2022"/>
      </sharedItems>
    </cacheField>
  </cacheFields>
  <extLst>
    <ext xmlns:x14="http://schemas.microsoft.com/office/spreadsheetml/2009/9/main" uri="{725AE2AE-9491-48be-B2B4-4EB974FC3084}">
      <x14:pivotCacheDefinition pivotCacheId="963398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x v="0"/>
    <x v="0"/>
    <x v="0"/>
    <x v="0"/>
  </r>
  <r>
    <x v="0"/>
    <x v="1"/>
    <x v="1"/>
    <x v="0"/>
    <x v="0"/>
  </r>
  <r>
    <x v="0"/>
    <x v="2"/>
    <x v="2"/>
    <x v="1"/>
    <x v="0"/>
  </r>
  <r>
    <x v="0"/>
    <x v="3"/>
    <x v="3"/>
    <x v="2"/>
    <x v="0"/>
  </r>
  <r>
    <x v="0"/>
    <x v="4"/>
    <x v="4"/>
    <x v="3"/>
    <x v="0"/>
  </r>
  <r>
    <x v="0"/>
    <x v="5"/>
    <x v="5"/>
    <x v="4"/>
    <x v="0"/>
  </r>
  <r>
    <x v="0"/>
    <x v="6"/>
    <x v="6"/>
    <x v="5"/>
    <x v="0"/>
  </r>
  <r>
    <x v="0"/>
    <x v="7"/>
    <x v="7"/>
    <x v="6"/>
    <x v="0"/>
  </r>
  <r>
    <x v="0"/>
    <x v="8"/>
    <x v="8"/>
    <x v="2"/>
    <x v="0"/>
  </r>
  <r>
    <x v="0"/>
    <x v="9"/>
    <x v="9"/>
    <x v="7"/>
    <x v="0"/>
  </r>
  <r>
    <x v="0"/>
    <x v="10"/>
    <x v="10"/>
    <x v="8"/>
    <x v="0"/>
  </r>
  <r>
    <x v="0"/>
    <x v="11"/>
    <x v="11"/>
    <x v="9"/>
    <x v="0"/>
  </r>
  <r>
    <x v="0"/>
    <x v="12"/>
    <x v="12"/>
    <x v="10"/>
    <x v="0"/>
  </r>
  <r>
    <x v="1"/>
    <x v="0"/>
    <x v="12"/>
    <x v="9"/>
    <x v="0"/>
  </r>
  <r>
    <x v="1"/>
    <x v="1"/>
    <x v="13"/>
    <x v="0"/>
    <x v="0"/>
  </r>
  <r>
    <x v="1"/>
    <x v="2"/>
    <x v="14"/>
    <x v="3"/>
    <x v="0"/>
  </r>
  <r>
    <x v="1"/>
    <x v="3"/>
    <x v="15"/>
    <x v="5"/>
    <x v="0"/>
  </r>
  <r>
    <x v="1"/>
    <x v="4"/>
    <x v="16"/>
    <x v="11"/>
    <x v="0"/>
  </r>
  <r>
    <x v="1"/>
    <x v="5"/>
    <x v="17"/>
    <x v="11"/>
    <x v="0"/>
  </r>
  <r>
    <x v="1"/>
    <x v="6"/>
    <x v="18"/>
    <x v="12"/>
    <x v="0"/>
  </r>
  <r>
    <x v="1"/>
    <x v="7"/>
    <x v="19"/>
    <x v="5"/>
    <x v="0"/>
  </r>
  <r>
    <x v="1"/>
    <x v="8"/>
    <x v="20"/>
    <x v="3"/>
    <x v="0"/>
  </r>
  <r>
    <x v="1"/>
    <x v="9"/>
    <x v="21"/>
    <x v="2"/>
    <x v="0"/>
  </r>
  <r>
    <x v="1"/>
    <x v="10"/>
    <x v="22"/>
    <x v="11"/>
    <x v="0"/>
  </r>
  <r>
    <x v="1"/>
    <x v="11"/>
    <x v="23"/>
    <x v="13"/>
    <x v="0"/>
  </r>
  <r>
    <x v="1"/>
    <x v="12"/>
    <x v="24"/>
    <x v="1"/>
    <x v="0"/>
  </r>
  <r>
    <x v="2"/>
    <x v="0"/>
    <x v="25"/>
    <x v="2"/>
    <x v="0"/>
  </r>
  <r>
    <x v="2"/>
    <x v="1"/>
    <x v="26"/>
    <x v="14"/>
    <x v="0"/>
  </r>
  <r>
    <x v="2"/>
    <x v="2"/>
    <x v="27"/>
    <x v="15"/>
    <x v="0"/>
  </r>
  <r>
    <x v="2"/>
    <x v="3"/>
    <x v="28"/>
    <x v="16"/>
    <x v="0"/>
  </r>
  <r>
    <x v="2"/>
    <x v="4"/>
    <x v="16"/>
    <x v="11"/>
    <x v="0"/>
  </r>
  <r>
    <x v="2"/>
    <x v="5"/>
    <x v="17"/>
    <x v="17"/>
    <x v="0"/>
  </r>
  <r>
    <x v="2"/>
    <x v="6"/>
    <x v="29"/>
    <x v="16"/>
    <x v="0"/>
  </r>
  <r>
    <x v="2"/>
    <x v="7"/>
    <x v="30"/>
    <x v="18"/>
    <x v="0"/>
  </r>
  <r>
    <x v="2"/>
    <x v="8"/>
    <x v="31"/>
    <x v="15"/>
    <x v="0"/>
  </r>
  <r>
    <x v="2"/>
    <x v="9"/>
    <x v="3"/>
    <x v="11"/>
    <x v="0"/>
  </r>
  <r>
    <x v="2"/>
    <x v="10"/>
    <x v="22"/>
    <x v="11"/>
    <x v="0"/>
  </r>
  <r>
    <x v="2"/>
    <x v="11"/>
    <x v="32"/>
    <x v="19"/>
    <x v="0"/>
  </r>
  <r>
    <x v="2"/>
    <x v="12"/>
    <x v="33"/>
    <x v="17"/>
    <x v="0"/>
  </r>
  <r>
    <x v="3"/>
    <x v="0"/>
    <x v="34"/>
    <x v="3"/>
    <x v="1"/>
  </r>
  <r>
    <x v="3"/>
    <x v="1"/>
    <x v="35"/>
    <x v="3"/>
    <x v="1"/>
  </r>
  <r>
    <x v="3"/>
    <x v="2"/>
    <x v="36"/>
    <x v="20"/>
    <x v="1"/>
  </r>
  <r>
    <x v="3"/>
    <x v="3"/>
    <x v="37"/>
    <x v="10"/>
    <x v="1"/>
  </r>
  <r>
    <x v="3"/>
    <x v="4"/>
    <x v="16"/>
    <x v="15"/>
    <x v="1"/>
  </r>
  <r>
    <x v="3"/>
    <x v="5"/>
    <x v="38"/>
    <x v="7"/>
    <x v="1"/>
  </r>
  <r>
    <x v="3"/>
    <x v="6"/>
    <x v="39"/>
    <x v="16"/>
    <x v="1"/>
  </r>
  <r>
    <x v="3"/>
    <x v="7"/>
    <x v="40"/>
    <x v="9"/>
    <x v="1"/>
  </r>
  <r>
    <x v="3"/>
    <x v="8"/>
    <x v="41"/>
    <x v="2"/>
    <x v="1"/>
  </r>
  <r>
    <x v="3"/>
    <x v="9"/>
    <x v="3"/>
    <x v="5"/>
    <x v="1"/>
  </r>
  <r>
    <x v="3"/>
    <x v="10"/>
    <x v="22"/>
    <x v="11"/>
    <x v="1"/>
  </r>
  <r>
    <x v="3"/>
    <x v="11"/>
    <x v="5"/>
    <x v="20"/>
    <x v="1"/>
  </r>
  <r>
    <x v="3"/>
    <x v="12"/>
    <x v="29"/>
    <x v="10"/>
    <x v="1"/>
  </r>
  <r>
    <x v="4"/>
    <x v="0"/>
    <x v="32"/>
    <x v="15"/>
    <x v="1"/>
  </r>
  <r>
    <x v="4"/>
    <x v="1"/>
    <x v="42"/>
    <x v="17"/>
    <x v="1"/>
  </r>
  <r>
    <x v="4"/>
    <x v="2"/>
    <x v="43"/>
    <x v="15"/>
    <x v="1"/>
  </r>
  <r>
    <x v="4"/>
    <x v="3"/>
    <x v="44"/>
    <x v="11"/>
    <x v="1"/>
  </r>
  <r>
    <x v="4"/>
    <x v="4"/>
    <x v="45"/>
    <x v="11"/>
    <x v="1"/>
  </r>
  <r>
    <x v="4"/>
    <x v="5"/>
    <x v="46"/>
    <x v="10"/>
    <x v="1"/>
  </r>
  <r>
    <x v="4"/>
    <x v="6"/>
    <x v="47"/>
    <x v="10"/>
    <x v="1"/>
  </r>
  <r>
    <x v="4"/>
    <x v="7"/>
    <x v="48"/>
    <x v="21"/>
    <x v="1"/>
  </r>
  <r>
    <x v="4"/>
    <x v="8"/>
    <x v="49"/>
    <x v="22"/>
    <x v="1"/>
  </r>
  <r>
    <x v="4"/>
    <x v="9"/>
    <x v="37"/>
    <x v="16"/>
    <x v="1"/>
  </r>
  <r>
    <x v="4"/>
    <x v="10"/>
    <x v="22"/>
    <x v="11"/>
    <x v="1"/>
  </r>
  <r>
    <x v="4"/>
    <x v="11"/>
    <x v="50"/>
    <x v="5"/>
    <x v="1"/>
  </r>
  <r>
    <x v="4"/>
    <x v="12"/>
    <x v="47"/>
    <x v="11"/>
    <x v="1"/>
  </r>
  <r>
    <x v="5"/>
    <x v="0"/>
    <x v="27"/>
    <x v="3"/>
    <x v="1"/>
  </r>
  <r>
    <x v="5"/>
    <x v="1"/>
    <x v="51"/>
    <x v="7"/>
    <x v="1"/>
  </r>
  <r>
    <x v="5"/>
    <x v="2"/>
    <x v="38"/>
    <x v="17"/>
    <x v="1"/>
  </r>
  <r>
    <x v="5"/>
    <x v="3"/>
    <x v="44"/>
    <x v="16"/>
    <x v="1"/>
  </r>
  <r>
    <x v="5"/>
    <x v="4"/>
    <x v="45"/>
    <x v="16"/>
    <x v="1"/>
  </r>
  <r>
    <x v="5"/>
    <x v="5"/>
    <x v="52"/>
    <x v="17"/>
    <x v="1"/>
  </r>
  <r>
    <x v="5"/>
    <x v="6"/>
    <x v="4"/>
    <x v="17"/>
    <x v="1"/>
  </r>
  <r>
    <x v="5"/>
    <x v="7"/>
    <x v="53"/>
    <x v="23"/>
    <x v="1"/>
  </r>
  <r>
    <x v="5"/>
    <x v="8"/>
    <x v="20"/>
    <x v="2"/>
    <x v="1"/>
  </r>
  <r>
    <x v="5"/>
    <x v="9"/>
    <x v="54"/>
    <x v="10"/>
    <x v="1"/>
  </r>
  <r>
    <x v="5"/>
    <x v="10"/>
    <x v="22"/>
    <x v="11"/>
    <x v="1"/>
  </r>
  <r>
    <x v="5"/>
    <x v="11"/>
    <x v="55"/>
    <x v="4"/>
    <x v="1"/>
  </r>
  <r>
    <x v="5"/>
    <x v="12"/>
    <x v="47"/>
    <x v="7"/>
    <x v="1"/>
  </r>
  <r>
    <x v="6"/>
    <x v="0"/>
    <x v="38"/>
    <x v="16"/>
    <x v="1"/>
  </r>
  <r>
    <x v="6"/>
    <x v="1"/>
    <x v="56"/>
    <x v="17"/>
    <x v="1"/>
  </r>
  <r>
    <x v="6"/>
    <x v="2"/>
    <x v="57"/>
    <x v="7"/>
    <x v="1"/>
  </r>
  <r>
    <x v="6"/>
    <x v="3"/>
    <x v="58"/>
    <x v="3"/>
    <x v="1"/>
  </r>
  <r>
    <x v="6"/>
    <x v="4"/>
    <x v="59"/>
    <x v="17"/>
    <x v="1"/>
  </r>
  <r>
    <x v="6"/>
    <x v="5"/>
    <x v="4"/>
    <x v="24"/>
    <x v="1"/>
  </r>
  <r>
    <x v="6"/>
    <x v="6"/>
    <x v="60"/>
    <x v="20"/>
    <x v="1"/>
  </r>
  <r>
    <x v="6"/>
    <x v="7"/>
    <x v="61"/>
    <x v="25"/>
    <x v="1"/>
  </r>
  <r>
    <x v="6"/>
    <x v="8"/>
    <x v="62"/>
    <x v="20"/>
    <x v="1"/>
  </r>
  <r>
    <x v="6"/>
    <x v="9"/>
    <x v="58"/>
    <x v="16"/>
    <x v="1"/>
  </r>
  <r>
    <x v="6"/>
    <x v="10"/>
    <x v="22"/>
    <x v="11"/>
    <x v="1"/>
  </r>
  <r>
    <x v="6"/>
    <x v="11"/>
    <x v="36"/>
    <x v="14"/>
    <x v="1"/>
  </r>
  <r>
    <x v="6"/>
    <x v="12"/>
    <x v="45"/>
    <x v="15"/>
    <x v="1"/>
  </r>
  <r>
    <x v="7"/>
    <x v="0"/>
    <x v="63"/>
    <x v="10"/>
    <x v="1"/>
  </r>
  <r>
    <x v="7"/>
    <x v="1"/>
    <x v="64"/>
    <x v="14"/>
    <x v="1"/>
  </r>
  <r>
    <x v="7"/>
    <x v="2"/>
    <x v="47"/>
    <x v="15"/>
    <x v="1"/>
  </r>
  <r>
    <x v="7"/>
    <x v="3"/>
    <x v="65"/>
    <x v="17"/>
    <x v="1"/>
  </r>
  <r>
    <x v="7"/>
    <x v="4"/>
    <x v="66"/>
    <x v="16"/>
    <x v="1"/>
  </r>
  <r>
    <x v="7"/>
    <x v="5"/>
    <x v="59"/>
    <x v="3"/>
    <x v="1"/>
  </r>
  <r>
    <x v="7"/>
    <x v="6"/>
    <x v="9"/>
    <x v="16"/>
    <x v="1"/>
  </r>
  <r>
    <x v="7"/>
    <x v="7"/>
    <x v="67"/>
    <x v="26"/>
    <x v="1"/>
  </r>
  <r>
    <x v="7"/>
    <x v="8"/>
    <x v="68"/>
    <x v="10"/>
    <x v="1"/>
  </r>
  <r>
    <x v="7"/>
    <x v="9"/>
    <x v="69"/>
    <x v="16"/>
    <x v="1"/>
  </r>
  <r>
    <x v="7"/>
    <x v="10"/>
    <x v="22"/>
    <x v="11"/>
    <x v="1"/>
  </r>
  <r>
    <x v="7"/>
    <x v="11"/>
    <x v="70"/>
    <x v="23"/>
    <x v="1"/>
  </r>
  <r>
    <x v="7"/>
    <x v="12"/>
    <x v="15"/>
    <x v="24"/>
    <x v="1"/>
  </r>
  <r>
    <x v="8"/>
    <x v="0"/>
    <x v="71"/>
    <x v="27"/>
    <x v="1"/>
  </r>
  <r>
    <x v="8"/>
    <x v="1"/>
    <x v="5"/>
    <x v="4"/>
    <x v="1"/>
  </r>
  <r>
    <x v="8"/>
    <x v="2"/>
    <x v="22"/>
    <x v="2"/>
    <x v="1"/>
  </r>
  <r>
    <x v="8"/>
    <x v="3"/>
    <x v="72"/>
    <x v="15"/>
    <x v="1"/>
  </r>
  <r>
    <x v="8"/>
    <x v="4"/>
    <x v="73"/>
    <x v="13"/>
    <x v="1"/>
  </r>
  <r>
    <x v="8"/>
    <x v="5"/>
    <x v="21"/>
    <x v="15"/>
    <x v="1"/>
  </r>
  <r>
    <x v="8"/>
    <x v="6"/>
    <x v="16"/>
    <x v="28"/>
    <x v="1"/>
  </r>
  <r>
    <x v="8"/>
    <x v="7"/>
    <x v="13"/>
    <x v="29"/>
    <x v="1"/>
  </r>
  <r>
    <x v="8"/>
    <x v="8"/>
    <x v="31"/>
    <x v="30"/>
    <x v="1"/>
  </r>
  <r>
    <x v="8"/>
    <x v="9"/>
    <x v="74"/>
    <x v="4"/>
    <x v="1"/>
  </r>
  <r>
    <x v="8"/>
    <x v="10"/>
    <x v="22"/>
    <x v="11"/>
    <x v="1"/>
  </r>
  <r>
    <x v="8"/>
    <x v="11"/>
    <x v="75"/>
    <x v="3"/>
    <x v="1"/>
  </r>
  <r>
    <x v="8"/>
    <x v="12"/>
    <x v="3"/>
    <x v="3"/>
    <x v="1"/>
  </r>
  <r>
    <x v="9"/>
    <x v="0"/>
    <x v="9"/>
    <x v="4"/>
    <x v="1"/>
  </r>
  <r>
    <x v="9"/>
    <x v="1"/>
    <x v="17"/>
    <x v="31"/>
    <x v="1"/>
  </r>
  <r>
    <x v="9"/>
    <x v="2"/>
    <x v="4"/>
    <x v="16"/>
    <x v="1"/>
  </r>
  <r>
    <x v="9"/>
    <x v="3"/>
    <x v="76"/>
    <x v="3"/>
    <x v="1"/>
  </r>
  <r>
    <x v="9"/>
    <x v="4"/>
    <x v="77"/>
    <x v="5"/>
    <x v="1"/>
  </r>
  <r>
    <x v="9"/>
    <x v="5"/>
    <x v="78"/>
    <x v="31"/>
    <x v="1"/>
  </r>
  <r>
    <x v="9"/>
    <x v="6"/>
    <x v="75"/>
    <x v="15"/>
    <x v="1"/>
  </r>
  <r>
    <x v="9"/>
    <x v="7"/>
    <x v="56"/>
    <x v="32"/>
    <x v="1"/>
  </r>
  <r>
    <x v="9"/>
    <x v="8"/>
    <x v="79"/>
    <x v="3"/>
    <x v="1"/>
  </r>
  <r>
    <x v="9"/>
    <x v="9"/>
    <x v="77"/>
    <x v="10"/>
    <x v="1"/>
  </r>
  <r>
    <x v="9"/>
    <x v="10"/>
    <x v="22"/>
    <x v="11"/>
    <x v="1"/>
  </r>
  <r>
    <x v="9"/>
    <x v="11"/>
    <x v="9"/>
    <x v="3"/>
    <x v="1"/>
  </r>
  <r>
    <x v="9"/>
    <x v="12"/>
    <x v="78"/>
    <x v="16"/>
    <x v="1"/>
  </r>
  <r>
    <x v="10"/>
    <x v="0"/>
    <x v="73"/>
    <x v="9"/>
    <x v="1"/>
  </r>
  <r>
    <x v="10"/>
    <x v="1"/>
    <x v="80"/>
    <x v="6"/>
    <x v="1"/>
  </r>
  <r>
    <x v="10"/>
    <x v="2"/>
    <x v="22"/>
    <x v="24"/>
    <x v="1"/>
  </r>
  <r>
    <x v="10"/>
    <x v="3"/>
    <x v="81"/>
    <x v="10"/>
    <x v="1"/>
  </r>
  <r>
    <x v="10"/>
    <x v="4"/>
    <x v="82"/>
    <x v="16"/>
    <x v="1"/>
  </r>
  <r>
    <x v="10"/>
    <x v="5"/>
    <x v="83"/>
    <x v="9"/>
    <x v="1"/>
  </r>
  <r>
    <x v="10"/>
    <x v="6"/>
    <x v="70"/>
    <x v="15"/>
    <x v="1"/>
  </r>
  <r>
    <x v="10"/>
    <x v="7"/>
    <x v="84"/>
    <x v="24"/>
    <x v="1"/>
  </r>
  <r>
    <x v="10"/>
    <x v="8"/>
    <x v="62"/>
    <x v="15"/>
    <x v="1"/>
  </r>
  <r>
    <x v="10"/>
    <x v="9"/>
    <x v="85"/>
    <x v="15"/>
    <x v="1"/>
  </r>
  <r>
    <x v="10"/>
    <x v="10"/>
    <x v="22"/>
    <x v="11"/>
    <x v="1"/>
  </r>
  <r>
    <x v="10"/>
    <x v="11"/>
    <x v="45"/>
    <x v="17"/>
    <x v="1"/>
  </r>
  <r>
    <x v="10"/>
    <x v="12"/>
    <x v="28"/>
    <x v="16"/>
    <x v="1"/>
  </r>
  <r>
    <x v="11"/>
    <x v="0"/>
    <x v="69"/>
    <x v="5"/>
    <x v="1"/>
  </r>
  <r>
    <x v="11"/>
    <x v="1"/>
    <x v="73"/>
    <x v="9"/>
    <x v="1"/>
  </r>
  <r>
    <x v="11"/>
    <x v="2"/>
    <x v="86"/>
    <x v="24"/>
    <x v="1"/>
  </r>
  <r>
    <x v="11"/>
    <x v="3"/>
    <x v="87"/>
    <x v="10"/>
    <x v="1"/>
  </r>
  <r>
    <x v="11"/>
    <x v="4"/>
    <x v="88"/>
    <x v="11"/>
    <x v="1"/>
  </r>
  <r>
    <x v="11"/>
    <x v="5"/>
    <x v="89"/>
    <x v="15"/>
    <x v="1"/>
  </r>
  <r>
    <x v="11"/>
    <x v="6"/>
    <x v="60"/>
    <x v="15"/>
    <x v="1"/>
  </r>
  <r>
    <x v="11"/>
    <x v="7"/>
    <x v="90"/>
    <x v="33"/>
    <x v="1"/>
  </r>
  <r>
    <x v="11"/>
    <x v="8"/>
    <x v="91"/>
    <x v="2"/>
    <x v="1"/>
  </r>
  <r>
    <x v="11"/>
    <x v="9"/>
    <x v="87"/>
    <x v="15"/>
    <x v="1"/>
  </r>
  <r>
    <x v="11"/>
    <x v="10"/>
    <x v="22"/>
    <x v="11"/>
    <x v="1"/>
  </r>
  <r>
    <x v="11"/>
    <x v="11"/>
    <x v="21"/>
    <x v="15"/>
    <x v="1"/>
  </r>
  <r>
    <x v="11"/>
    <x v="12"/>
    <x v="37"/>
    <x v="7"/>
    <x v="1"/>
  </r>
  <r>
    <x v="0"/>
    <x v="0"/>
    <x v="83"/>
    <x v="0"/>
    <x v="1"/>
  </r>
  <r>
    <x v="0"/>
    <x v="1"/>
    <x v="69"/>
    <x v="5"/>
    <x v="1"/>
  </r>
  <r>
    <x v="0"/>
    <x v="2"/>
    <x v="37"/>
    <x v="1"/>
    <x v="1"/>
  </r>
  <r>
    <x v="0"/>
    <x v="3"/>
    <x v="88"/>
    <x v="10"/>
    <x v="1"/>
  </r>
  <r>
    <x v="0"/>
    <x v="4"/>
    <x v="88"/>
    <x v="3"/>
    <x v="1"/>
  </r>
  <r>
    <x v="0"/>
    <x v="5"/>
    <x v="92"/>
    <x v="3"/>
    <x v="1"/>
  </r>
  <r>
    <x v="0"/>
    <x v="6"/>
    <x v="59"/>
    <x v="17"/>
    <x v="1"/>
  </r>
  <r>
    <x v="0"/>
    <x v="7"/>
    <x v="59"/>
    <x v="34"/>
    <x v="1"/>
  </r>
  <r>
    <x v="0"/>
    <x v="8"/>
    <x v="8"/>
    <x v="11"/>
    <x v="1"/>
  </r>
  <r>
    <x v="0"/>
    <x v="9"/>
    <x v="93"/>
    <x v="16"/>
    <x v="1"/>
  </r>
  <r>
    <x v="0"/>
    <x v="10"/>
    <x v="22"/>
    <x v="35"/>
    <x v="1"/>
  </r>
  <r>
    <x v="0"/>
    <x v="11"/>
    <x v="78"/>
    <x v="4"/>
    <x v="1"/>
  </r>
  <r>
    <x v="0"/>
    <x v="12"/>
    <x v="94"/>
    <x v="3"/>
    <x v="1"/>
  </r>
  <r>
    <x v="1"/>
    <x v="0"/>
    <x v="92"/>
    <x v="5"/>
    <x v="1"/>
  </r>
  <r>
    <x v="1"/>
    <x v="1"/>
    <x v="83"/>
    <x v="7"/>
    <x v="1"/>
  </r>
  <r>
    <x v="1"/>
    <x v="2"/>
    <x v="82"/>
    <x v="5"/>
    <x v="1"/>
  </r>
  <r>
    <x v="1"/>
    <x v="3"/>
    <x v="79"/>
    <x v="16"/>
    <x v="1"/>
  </r>
  <r>
    <x v="1"/>
    <x v="4"/>
    <x v="68"/>
    <x v="16"/>
    <x v="1"/>
  </r>
  <r>
    <x v="1"/>
    <x v="5"/>
    <x v="93"/>
    <x v="11"/>
    <x v="1"/>
  </r>
  <r>
    <x v="1"/>
    <x v="6"/>
    <x v="66"/>
    <x v="34"/>
    <x v="1"/>
  </r>
  <r>
    <x v="1"/>
    <x v="7"/>
    <x v="82"/>
    <x v="36"/>
    <x v="1"/>
  </r>
  <r>
    <x v="1"/>
    <x v="8"/>
    <x v="8"/>
    <x v="2"/>
    <x v="1"/>
  </r>
  <r>
    <x v="1"/>
    <x v="9"/>
    <x v="79"/>
    <x v="16"/>
    <x v="1"/>
  </r>
  <r>
    <x v="1"/>
    <x v="10"/>
    <x v="95"/>
    <x v="11"/>
    <x v="1"/>
  </r>
  <r>
    <x v="1"/>
    <x v="11"/>
    <x v="94"/>
    <x v="9"/>
    <x v="1"/>
  </r>
  <r>
    <x v="1"/>
    <x v="12"/>
    <x v="96"/>
    <x v="7"/>
    <x v="1"/>
  </r>
  <r>
    <x v="2"/>
    <x v="0"/>
    <x v="97"/>
    <x v="10"/>
    <x v="1"/>
  </r>
  <r>
    <x v="2"/>
    <x v="1"/>
    <x v="81"/>
    <x v="7"/>
    <x v="1"/>
  </r>
  <r>
    <x v="2"/>
    <x v="2"/>
    <x v="95"/>
    <x v="11"/>
    <x v="1"/>
  </r>
  <r>
    <x v="2"/>
    <x v="3"/>
    <x v="97"/>
    <x v="10"/>
    <x v="1"/>
  </r>
  <r>
    <x v="2"/>
    <x v="4"/>
    <x v="95"/>
    <x v="11"/>
    <x v="1"/>
  </r>
  <r>
    <x v="2"/>
    <x v="5"/>
    <x v="93"/>
    <x v="3"/>
    <x v="1"/>
  </r>
  <r>
    <x v="2"/>
    <x v="6"/>
    <x v="68"/>
    <x v="16"/>
    <x v="1"/>
  </r>
  <r>
    <x v="2"/>
    <x v="7"/>
    <x v="98"/>
    <x v="37"/>
    <x v="1"/>
  </r>
  <r>
    <x v="2"/>
    <x v="8"/>
    <x v="20"/>
    <x v="20"/>
    <x v="1"/>
  </r>
  <r>
    <x v="2"/>
    <x v="9"/>
    <x v="97"/>
    <x v="10"/>
    <x v="1"/>
  </r>
  <r>
    <x v="2"/>
    <x v="10"/>
    <x v="95"/>
    <x v="11"/>
    <x v="1"/>
  </r>
  <r>
    <x v="2"/>
    <x v="11"/>
    <x v="77"/>
    <x v="31"/>
    <x v="1"/>
  </r>
  <r>
    <x v="2"/>
    <x v="12"/>
    <x v="82"/>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EC46D-145C-CE49-B5C6-F430F33D6CD8}" name="PivotTable35"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items count="13">
        <item h="1" x="2"/>
        <item h="1" x="1"/>
        <item h="1" x="0"/>
        <item h="1" x="11"/>
        <item h="1" x="10"/>
        <item h="1" x="9"/>
        <item h="1" x="8"/>
        <item h="1" x="7"/>
        <item h="1" x="6"/>
        <item x="5"/>
        <item h="1" x="4"/>
        <item h="1" x="3"/>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2334EF-7533-6341-8B32-814B2E700913}" name="PivotTable45"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6" firstHeaderRow="0" firstDataRow="1" firstDataCol="1"/>
  <pivotFields count="5">
    <pivotField axis="axisRow" showAll="0">
      <items count="13">
        <item x="2"/>
        <item x="1"/>
        <item x="0"/>
        <item x="11"/>
        <item x="10"/>
        <item x="9"/>
        <item x="8"/>
        <item x="7"/>
        <item x="6"/>
        <item x="5"/>
        <item x="4"/>
        <item x="3"/>
        <item t="default"/>
      </items>
    </pivotField>
    <pivotField showAll="0">
      <items count="14">
        <item h="1" x="2"/>
        <item h="1" x="3"/>
        <item x="8"/>
        <item h="1" x="10"/>
        <item h="1" x="1"/>
        <item h="1" x="0"/>
        <item h="1" x="6"/>
        <item h="1" x="5"/>
        <item h="1" x="4"/>
        <item h="1" x="12"/>
        <item h="1" x="9"/>
        <item h="1" x="11"/>
        <item h="1" x="7"/>
        <item t="default"/>
      </items>
    </pivotField>
    <pivotField dataField="1" showAll="0"/>
    <pivotField dataField="1" showAll="0"/>
    <pivotField showAll="0">
      <items count="3">
        <item x="1"/>
        <item x="0"/>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ue" fld="2" baseField="0" baseItem="0"/>
    <dataField name="Sum of Percentage Change (From Prior Month)" fld="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6FD04E-F442-1847-8290-2C2A7CD307A2}" name="PivotTable46"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showAll="0"/>
    <pivotField axis="axisRow" showAll="0">
      <items count="14">
        <item x="2"/>
        <item x="3"/>
        <item x="8"/>
        <item x="10"/>
        <item x="1"/>
        <item x="0"/>
        <item x="6"/>
        <item x="5"/>
        <item x="4"/>
        <item x="12"/>
        <item x="9"/>
        <item x="11"/>
        <item x="7"/>
        <item t="default"/>
      </items>
    </pivotField>
    <pivotField showAll="0"/>
    <pivotField dataField="1" showAll="0">
      <items count="39">
        <item x="18"/>
        <item x="25"/>
        <item x="37"/>
        <item x="26"/>
        <item x="19"/>
        <item x="22"/>
        <item x="28"/>
        <item x="30"/>
        <item x="23"/>
        <item x="20"/>
        <item x="2"/>
        <item x="11"/>
        <item x="16"/>
        <item x="10"/>
        <item x="15"/>
        <item x="3"/>
        <item x="17"/>
        <item x="5"/>
        <item x="9"/>
        <item x="24"/>
        <item x="7"/>
        <item x="0"/>
        <item x="4"/>
        <item x="31"/>
        <item x="21"/>
        <item x="33"/>
        <item x="27"/>
        <item x="36"/>
        <item x="14"/>
        <item x="13"/>
        <item x="6"/>
        <item x="1"/>
        <item x="34"/>
        <item x="12"/>
        <item x="32"/>
        <item x="35"/>
        <item x="29"/>
        <item x="8"/>
        <item t="default"/>
      </items>
    </pivotField>
    <pivotField showAll="0">
      <items count="3">
        <item x="1"/>
        <item x="0"/>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54D830-3FD5-C441-95E8-FA4D8973B713}" name="PivotTable37"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showAll="0">
      <items count="13">
        <item h="1" x="2"/>
        <item h="1" x="1"/>
        <item h="1" x="0"/>
        <item h="1" x="11"/>
        <item h="1" x="10"/>
        <item h="1" x="9"/>
        <item h="1" x="8"/>
        <item h="1" x="7"/>
        <item h="1" x="6"/>
        <item x="5"/>
        <item h="1" x="4"/>
        <item h="1" x="3"/>
        <item t="default"/>
      </items>
    </pivotField>
    <pivotField axis="axisRow" showAll="0">
      <items count="14">
        <item x="2"/>
        <item x="3"/>
        <item x="8"/>
        <item x="10"/>
        <item x="1"/>
        <item x="0"/>
        <item x="6"/>
        <item x="5"/>
        <item x="4"/>
        <item x="12"/>
        <item x="9"/>
        <item x="11"/>
        <item x="7"/>
        <item t="default"/>
      </items>
    </pivotField>
    <pivotField dataField="1" showAll="0"/>
    <pivotField showAll="0"/>
    <pivotField showAll="0">
      <items count="3">
        <item x="1"/>
        <item x="0"/>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50038-BED6-B342-A7D7-E24641597D85}" name="PivotTable38"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pivotField showAll="0"/>
    <pivotField showAll="0"/>
    <pivotField showAll="0"/>
    <pivotField showAll="0">
      <items count="3">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035B0-C075-D249-ACB2-474354E34051}" name="PivotTable39"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5">
    <pivotField axis="axisRow" showAll="0">
      <items count="13">
        <item h="1" x="2"/>
        <item h="1" x="1"/>
        <item h="1" x="0"/>
        <item h="1" x="11"/>
        <item h="1" x="10"/>
        <item h="1" x="9"/>
        <item h="1" x="8"/>
        <item h="1" x="7"/>
        <item h="1" x="6"/>
        <item x="5"/>
        <item h="1" x="4"/>
        <item h="1" x="3"/>
        <item t="default"/>
      </items>
    </pivotField>
    <pivotField axis="axisRow" showAll="0">
      <items count="14">
        <item sd="0" x="2"/>
        <item sd="0" x="3"/>
        <item sd="0" x="8"/>
        <item sd="0" x="10"/>
        <item sd="0" x="1"/>
        <item sd="0" x="0"/>
        <item sd="0" x="6"/>
        <item sd="0" x="5"/>
        <item sd="0" x="4"/>
        <item sd="0" x="12"/>
        <item sd="0" x="9"/>
        <item sd="0" x="11"/>
        <item sd="0" x="7"/>
        <item t="default"/>
      </items>
    </pivotField>
    <pivotField showAll="0"/>
    <pivotField dataField="1" showAll="0"/>
    <pivotField showAll="0">
      <items count="3">
        <item x="1"/>
        <item x="0"/>
        <item t="default"/>
      </items>
    </pivotField>
  </pivotFields>
  <rowFields count="2">
    <field x="1"/>
    <field x="0"/>
  </rowFields>
  <rowItems count="14">
    <i>
      <x/>
    </i>
    <i>
      <x v="1"/>
    </i>
    <i>
      <x v="2"/>
    </i>
    <i>
      <x v="3"/>
    </i>
    <i>
      <x v="4"/>
    </i>
    <i>
      <x v="5"/>
    </i>
    <i>
      <x v="6"/>
    </i>
    <i>
      <x v="7"/>
    </i>
    <i>
      <x v="8"/>
    </i>
    <i>
      <x v="9"/>
    </i>
    <i>
      <x v="10"/>
    </i>
    <i>
      <x v="11"/>
    </i>
    <i>
      <x v="12"/>
    </i>
    <i t="grand">
      <x/>
    </i>
  </rowItems>
  <colItems count="1">
    <i/>
  </colItems>
  <dataFields count="1">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E66C31-022F-9648-8514-CC2A7017902C}" name="PivotTable40"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7" firstHeaderRow="0" firstDataRow="1" firstDataCol="1"/>
  <pivotFields count="5">
    <pivotField showAll="0">
      <items count="13">
        <item h="1" x="2"/>
        <item h="1" x="1"/>
        <item h="1" x="0"/>
        <item h="1" x="11"/>
        <item h="1" x="10"/>
        <item h="1" x="9"/>
        <item h="1" x="8"/>
        <item h="1" x="7"/>
        <item h="1" x="6"/>
        <item x="5"/>
        <item h="1" x="4"/>
        <item h="1" x="3"/>
        <item t="default"/>
      </items>
    </pivotField>
    <pivotField axis="axisRow" showAll="0">
      <items count="14">
        <item x="2"/>
        <item x="3"/>
        <item x="8"/>
        <item x="10"/>
        <item x="1"/>
        <item x="0"/>
        <item x="6"/>
        <item x="5"/>
        <item x="4"/>
        <item x="12"/>
        <item x="9"/>
        <item x="11"/>
        <item x="7"/>
        <item t="default"/>
      </items>
    </pivotField>
    <pivotField dataField="1" showAll="0"/>
    <pivotField dataField="1" showAll="0"/>
    <pivotField showAll="0">
      <items count="3">
        <item x="1"/>
        <item x="0"/>
        <item t="default"/>
      </items>
    </pivotField>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Percentage Change (From Prior Month)" fld="3" baseField="0" baseItem="0"/>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A3A617-158F-BB43-9E4D-D33304699598}" name="PivotTable41"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pivotField showAll="0">
      <items count="14">
        <item h="1" x="2"/>
        <item h="1" x="3"/>
        <item x="8"/>
        <item h="1" x="10"/>
        <item h="1" x="1"/>
        <item h="1" x="0"/>
        <item h="1" x="6"/>
        <item h="1" x="5"/>
        <item h="1" x="4"/>
        <item h="1" x="12"/>
        <item h="1" x="9"/>
        <item h="1" x="11"/>
        <item h="1" x="7"/>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6BCC7A-EE0E-A743-9A8A-7527B706D0D8}" name="PivotTable42"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5">
    <pivotField axis="axisRow" showAll="0">
      <items count="13">
        <item x="2"/>
        <item x="1"/>
        <item x="0"/>
        <item x="11"/>
        <item x="10"/>
        <item x="9"/>
        <item x="8"/>
        <item x="7"/>
        <item x="6"/>
        <item x="5"/>
        <item x="4"/>
        <item x="3"/>
        <item t="default"/>
      </items>
    </pivotField>
    <pivotField showAll="0">
      <items count="14">
        <item h="1" x="2"/>
        <item h="1" x="3"/>
        <item x="8"/>
        <item h="1" x="10"/>
        <item h="1" x="1"/>
        <item h="1" x="0"/>
        <item h="1" x="6"/>
        <item h="1" x="5"/>
        <item h="1" x="4"/>
        <item h="1" x="12"/>
        <item h="1" x="9"/>
        <item h="1" x="11"/>
        <item h="1" x="7"/>
        <item t="default"/>
      </items>
    </pivotField>
    <pivotField dataField="1" showAll="0">
      <items count="100">
        <item x="98"/>
        <item x="41"/>
        <item x="49"/>
        <item x="31"/>
        <item x="91"/>
        <item x="8"/>
        <item x="20"/>
        <item x="62"/>
        <item x="95"/>
        <item x="68"/>
        <item x="97"/>
        <item x="79"/>
        <item x="93"/>
        <item x="88"/>
        <item x="82"/>
        <item x="87"/>
        <item x="92"/>
        <item x="81"/>
        <item x="85"/>
        <item x="89"/>
        <item x="77"/>
        <item x="76"/>
        <item x="96"/>
        <item x="72"/>
        <item x="83"/>
        <item x="94"/>
        <item x="65"/>
        <item x="74"/>
        <item x="69"/>
        <item x="58"/>
        <item x="44"/>
        <item x="54"/>
        <item x="37"/>
        <item x="28"/>
        <item x="78"/>
        <item x="73"/>
        <item x="66"/>
        <item x="21"/>
        <item x="3"/>
        <item x="15"/>
        <item x="86"/>
        <item x="59"/>
        <item x="45"/>
        <item x="60"/>
        <item x="16"/>
        <item x="9"/>
        <item x="70"/>
        <item x="22"/>
        <item x="4"/>
        <item x="75"/>
        <item x="47"/>
        <item x="39"/>
        <item x="29"/>
        <item x="52"/>
        <item x="90"/>
        <item x="46"/>
        <item x="80"/>
        <item x="33"/>
        <item x="57"/>
        <item x="71"/>
        <item x="84"/>
        <item x="63"/>
        <item x="38"/>
        <item x="36"/>
        <item x="43"/>
        <item x="27"/>
        <item x="17"/>
        <item x="32"/>
        <item x="14"/>
        <item x="25"/>
        <item x="34"/>
        <item x="55"/>
        <item x="24"/>
        <item x="5"/>
        <item x="12"/>
        <item x="50"/>
        <item x="18"/>
        <item x="23"/>
        <item x="0"/>
        <item x="6"/>
        <item x="2"/>
        <item x="11"/>
        <item x="64"/>
        <item x="30"/>
        <item x="56"/>
        <item x="10"/>
        <item x="19"/>
        <item x="51"/>
        <item x="53"/>
        <item x="42"/>
        <item x="61"/>
        <item x="35"/>
        <item x="7"/>
        <item x="48"/>
        <item x="40"/>
        <item x="26"/>
        <item x="67"/>
        <item x="13"/>
        <item x="1"/>
        <item t="default"/>
      </items>
    </pivotField>
    <pivotField showAll="0"/>
    <pivotField showAll="0">
      <items count="3">
        <item x="1"/>
        <item x="0"/>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Value" fld="2"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95AA54-15AD-384E-B8B7-646BB67B0B21}" name="PivotTable43"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5">
    <pivotField axis="axisRow" showAll="0">
      <items count="13">
        <item x="2"/>
        <item x="1"/>
        <item x="0"/>
        <item x="11"/>
        <item x="10"/>
        <item x="9"/>
        <item x="8"/>
        <item x="7"/>
        <item x="6"/>
        <item x="5"/>
        <item x="4"/>
        <item x="3"/>
        <item t="default"/>
      </items>
    </pivotField>
    <pivotField showAll="0">
      <items count="14">
        <item h="1" x="2"/>
        <item h="1" x="3"/>
        <item x="8"/>
        <item h="1" x="10"/>
        <item h="1" x="1"/>
        <item h="1" x="0"/>
        <item h="1" x="6"/>
        <item h="1" x="5"/>
        <item h="1" x="4"/>
        <item h="1" x="12"/>
        <item h="1" x="9"/>
        <item h="1" x="11"/>
        <item h="1" x="7"/>
        <item t="default"/>
      </items>
    </pivotField>
    <pivotField showAll="0"/>
    <pivotField dataField="1" showAll="0"/>
    <pivotField showAll="0">
      <items count="3">
        <item x="1"/>
        <item x="0"/>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Percentage Change (From Prior Month)" fld="3"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78694F-A37F-2046-BB42-782D5AC75924}" name="PivotTable44"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pivotFields count="5">
    <pivotField axis="axisRow" showAll="0">
      <items count="13">
        <item x="2"/>
        <item x="1"/>
        <item x="0"/>
        <item x="11"/>
        <item x="10"/>
        <item x="9"/>
        <item x="8"/>
        <item x="7"/>
        <item x="6"/>
        <item x="5"/>
        <item x="4"/>
        <item x="3"/>
        <item t="default"/>
      </items>
    </pivotField>
    <pivotField showAll="0">
      <items count="14">
        <item x="2"/>
        <item x="3"/>
        <item x="8"/>
        <item x="10"/>
        <item x="1"/>
        <item x="0"/>
        <item x="6"/>
        <item x="5"/>
        <item x="4"/>
        <item x="12"/>
        <item x="9"/>
        <item x="11"/>
        <item x="7"/>
        <item t="default"/>
      </items>
    </pivotField>
    <pivotField dataField="1" showAll="0"/>
    <pivotField dataField="1" showAll="0"/>
    <pivotField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ue" fld="2" baseField="0" baseItem="0"/>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31B5194-A1CA-2744-BE49-316DC78927D2}" sourceName="MONTH">
  <pivotTables>
    <pivotTable tabId="38" name="PivotTable35"/>
    <pivotTable tabId="40" name="PivotTable37"/>
    <pivotTable tabId="42" name="PivotTable39"/>
    <pivotTable tabId="43" name="PivotTable40"/>
  </pivotTables>
  <data>
    <tabular pivotCacheId="963398573">
      <items count="12">
        <i x="2"/>
        <i x="1"/>
        <i x="0"/>
        <i x="11"/>
        <i x="10"/>
        <i x="9"/>
        <i x="8"/>
        <i x="7"/>
        <i x="6"/>
        <i x="5" s="1"/>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522D127-E540-464F-885D-FCF3D49BA5E8}" sourceName="Year">
  <pivotTables>
    <pivotTable tabId="41" name="PivotTable38"/>
    <pivotTable tabId="40" name="PivotTable37"/>
    <pivotTable tabId="42" name="PivotTable39"/>
    <pivotTable tabId="43" name="PivotTable40"/>
    <pivotTable tabId="46" name="PivotTable42"/>
    <pivotTable tabId="47" name="PivotTable43"/>
    <pivotTable tabId="50" name="PivotTable45"/>
    <pivotTable tabId="52" name="PivotTable46"/>
  </pivotTables>
  <data>
    <tabular pivotCacheId="96339857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60B4E1E-023E-B24C-9965-9042CD6929F6}" sourceName="Category">
  <pivotTables>
    <pivotTable tabId="45" name="PivotTable41"/>
    <pivotTable tabId="46" name="PivotTable42"/>
    <pivotTable tabId="47" name="PivotTable43"/>
    <pivotTable tabId="50" name="PivotTable45"/>
  </pivotTables>
  <data>
    <tabular pivotCacheId="963398573">
      <items count="13">
        <i x="2"/>
        <i x="3"/>
        <i x="8" s="1"/>
        <i x="10"/>
        <i x="1"/>
        <i x="0"/>
        <i x="6"/>
        <i x="5"/>
        <i x="4"/>
        <i x="12"/>
        <i x="9"/>
        <i x="1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65BE46B2-F744-3446-A198-70B9111B529E}" cache="Slicer_MONTH" caption="MONTH" columnCount="4" style="SlicerStyleLight6" rowHeight="548640"/>
  <slicer name="Year 2" xr10:uid="{C6A0212C-76B8-C445-A889-C07E0640E6C9}" cache="Slicer_Year1" caption="Year" columnCount="2" style="SlicerStyleLight6" rowHeight="12801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B8F84C00-AA6A-FC49-B834-FFBF7202716E}" cache="Slicer_Year1" caption="Year" columnCount="2" style="SlicerStyleDark6" rowHeight="731520"/>
  <slicer name="Year 4" xr10:uid="{37B7E613-5055-034E-90D5-6A99947271C1}" cache="Slicer_Year1" caption="Year" columnCount="2" style="SlicerStyleLight6" rowHeight="731520"/>
  <slicer name="Category 1" xr10:uid="{6964C03D-BF6B-314D-A451-532CD9460F6D}" cache="Slicer_Category" caption="Category" startItem="2" style="SlicerStyleLight6" rowHeight="7315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D054829-4AE3-BD4A-8F44-F70F8FF14810}" cache="Slicer_MONTH" caption="MONTH"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E458B1A-3A23-394B-896B-285D6F2978DF}" cache="Slicer_Year1" caption="Year"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DA8641C-A6A5-ED4A-8631-58819C5EAEBA}" cache="Slicer_Category" caption="Category"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51F0-E757-1343-9A53-387CE7A5EB2E}">
  <dimension ref="L3:N34"/>
  <sheetViews>
    <sheetView showGridLines="0" workbookViewId="0">
      <selection activeCell="O13" sqref="O13"/>
    </sheetView>
  </sheetViews>
  <sheetFormatPr baseColWidth="10" defaultRowHeight="13"/>
  <sheetData>
    <row r="3" spans="14:14">
      <c r="N3" s="6"/>
    </row>
    <row r="34" spans="12:12">
      <c r="L34" s="7" t="s">
        <v>19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D073-D548-094D-A45A-95EE6750C4D0}">
  <dimension ref="A3:C17"/>
  <sheetViews>
    <sheetView workbookViewId="0">
      <selection activeCell="J47" sqref="J47"/>
    </sheetView>
  </sheetViews>
  <sheetFormatPr baseColWidth="10" defaultRowHeight="13"/>
  <cols>
    <col min="1" max="1" width="32" bestFit="1" customWidth="1"/>
    <col min="2" max="2" width="39.6640625" bestFit="1" customWidth="1"/>
    <col min="3" max="3" width="5.6640625" customWidth="1"/>
  </cols>
  <sheetData>
    <row r="3" spans="1:3">
      <c r="A3" s="3" t="s">
        <v>16</v>
      </c>
      <c r="B3" t="s">
        <v>18</v>
      </c>
    </row>
    <row r="4" spans="1:3">
      <c r="A4" s="4" t="s">
        <v>5</v>
      </c>
      <c r="B4" s="21">
        <v>0.5</v>
      </c>
      <c r="C4">
        <f>GETPIVOTDATA("Percentage Change (From Prior Month)",$A$3,"Category","Alcoholic beverages and tobacco")</f>
        <v>0.5</v>
      </c>
    </row>
    <row r="5" spans="1:3">
      <c r="A5" s="4" t="s">
        <v>6</v>
      </c>
      <c r="B5" s="21">
        <v>0.1</v>
      </c>
      <c r="C5">
        <f>GETPIVOTDATA("Percentage Change (From Prior Month)",$A$3,"Category","Clothing and footwear")</f>
        <v>0.1</v>
      </c>
    </row>
    <row r="6" spans="1:3">
      <c r="A6" s="4" t="s">
        <v>11</v>
      </c>
      <c r="B6" s="21">
        <v>-0.1</v>
      </c>
      <c r="C6">
        <f>GETPIVOTDATA("Percentage Change (From Prior Month)",$A$3,"Category","Communication")</f>
        <v>-0.1</v>
      </c>
    </row>
    <row r="7" spans="1:3">
      <c r="A7" s="4" t="s">
        <v>13</v>
      </c>
      <c r="B7" s="21">
        <v>0</v>
      </c>
      <c r="C7">
        <f>GETPIVOTDATA("Percentage Change (From Prior Month)",$A$3,"Category","Education")</f>
        <v>0</v>
      </c>
    </row>
    <row r="8" spans="1:3">
      <c r="A8" s="4" t="s">
        <v>4</v>
      </c>
      <c r="B8" s="21">
        <v>0.9</v>
      </c>
      <c r="C8">
        <f>GETPIVOTDATA("Percentage Change (From Prior Month)",$A$3,"Category","Food and non-alcoholic beverages")</f>
        <v>0.9</v>
      </c>
    </row>
    <row r="9" spans="1:3">
      <c r="A9" s="4" t="s">
        <v>3</v>
      </c>
      <c r="B9" s="21">
        <v>0.4</v>
      </c>
      <c r="C9">
        <f>GETPIVOTDATA("Percentage Change (From Prior Month)",$A$3,"Category","Headline_CPI")</f>
        <v>0.4</v>
      </c>
    </row>
    <row r="10" spans="1:3">
      <c r="A10" s="4" t="s">
        <v>9</v>
      </c>
      <c r="B10" s="21">
        <v>0.5</v>
      </c>
      <c r="C10">
        <f>GETPIVOTDATA("Percentage Change (From Prior Month)",$A$3,"Category","Health")</f>
        <v>0.5</v>
      </c>
    </row>
    <row r="11" spans="1:3">
      <c r="A11" s="4" t="s">
        <v>8</v>
      </c>
      <c r="B11" s="21">
        <v>0.5</v>
      </c>
      <c r="C11">
        <f>GETPIVOTDATA("Percentage Change (From Prior Month)",$A$3,"Category","Household contents and services")</f>
        <v>0.5</v>
      </c>
    </row>
    <row r="12" spans="1:3">
      <c r="A12" s="4" t="s">
        <v>7</v>
      </c>
      <c r="B12" s="21">
        <v>0.1</v>
      </c>
      <c r="C12">
        <f>GETPIVOTDATA("Percentage Change (From Prior Month)",$A$3,"Category","Housing and utilities")</f>
        <v>0.1</v>
      </c>
    </row>
    <row r="13" spans="1:3">
      <c r="A13" s="4" t="s">
        <v>15</v>
      </c>
      <c r="B13" s="21">
        <v>0.9</v>
      </c>
      <c r="C13">
        <f>GETPIVOTDATA("Percentage Change (From Prior Month)",$A$3,"Category","Miscellaneous goods and services")</f>
        <v>0.9</v>
      </c>
    </row>
    <row r="14" spans="1:3">
      <c r="A14" s="4" t="s">
        <v>12</v>
      </c>
      <c r="B14" s="21">
        <v>0.2</v>
      </c>
      <c r="C14">
        <f>GETPIVOTDATA("Percentage Change (From Prior Month)",$A$3,"Category","Recreation and culture")</f>
        <v>0.2</v>
      </c>
    </row>
    <row r="15" spans="1:3">
      <c r="A15" s="4" t="s">
        <v>14</v>
      </c>
      <c r="B15" s="21">
        <v>1.1000000000000001</v>
      </c>
      <c r="C15">
        <f>GETPIVOTDATA("Percentage Change (From Prior Month)",$A$3,"Category","Restaurants and hotels")</f>
        <v>1.1000000000000001</v>
      </c>
    </row>
    <row r="16" spans="1:3">
      <c r="A16" s="4" t="s">
        <v>10</v>
      </c>
      <c r="B16" s="21">
        <v>-0.3</v>
      </c>
      <c r="C16">
        <f>GETPIVOTDATA("Percentage Change (From Prior Month)",$A$3,"Category","Transport")</f>
        <v>-0.3</v>
      </c>
    </row>
    <row r="17" spans="1:2">
      <c r="A17" s="4" t="s">
        <v>17</v>
      </c>
      <c r="B17" s="21">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BA225-9063-6649-AD7E-38E417B77A1D}">
  <dimension ref="A3:E17"/>
  <sheetViews>
    <sheetView workbookViewId="0">
      <selection activeCell="F18" sqref="F18"/>
    </sheetView>
  </sheetViews>
  <sheetFormatPr baseColWidth="10" defaultRowHeight="13"/>
  <cols>
    <col min="1" max="1" width="28.5" bestFit="1" customWidth="1"/>
    <col min="2" max="2" width="39.6640625" bestFit="1" customWidth="1"/>
    <col min="3" max="3" width="12" bestFit="1" customWidth="1"/>
    <col min="4" max="4" width="10.83203125" customWidth="1"/>
    <col min="5" max="5" width="10.83203125" style="5"/>
  </cols>
  <sheetData>
    <row r="3" spans="1:3">
      <c r="A3" s="3" t="s">
        <v>16</v>
      </c>
      <c r="B3" t="s">
        <v>18</v>
      </c>
      <c r="C3" t="s">
        <v>32</v>
      </c>
    </row>
    <row r="4" spans="1:3">
      <c r="A4" s="4" t="s">
        <v>5</v>
      </c>
      <c r="B4" s="21">
        <v>0.5</v>
      </c>
      <c r="C4" s="21">
        <v>106.1</v>
      </c>
    </row>
    <row r="5" spans="1:3">
      <c r="A5" s="4" t="s">
        <v>6</v>
      </c>
      <c r="B5" s="21">
        <v>0.1</v>
      </c>
      <c r="C5" s="21">
        <v>102.6</v>
      </c>
    </row>
    <row r="6" spans="1:3">
      <c r="A6" s="4" t="s">
        <v>11</v>
      </c>
      <c r="B6" s="21">
        <v>-0.1</v>
      </c>
      <c r="C6" s="21">
        <v>99.8</v>
      </c>
    </row>
    <row r="7" spans="1:3">
      <c r="A7" s="4" t="s">
        <v>13</v>
      </c>
      <c r="B7" s="21">
        <v>0</v>
      </c>
      <c r="C7" s="21">
        <v>104.4</v>
      </c>
    </row>
    <row r="8" spans="1:3">
      <c r="A8" s="4" t="s">
        <v>4</v>
      </c>
      <c r="B8" s="21">
        <v>0.9</v>
      </c>
      <c r="C8" s="21">
        <v>111.3</v>
      </c>
    </row>
    <row r="9" spans="1:3">
      <c r="A9" s="4" t="s">
        <v>3</v>
      </c>
      <c r="B9" s="21">
        <v>0.4</v>
      </c>
      <c r="C9" s="21">
        <v>106.5</v>
      </c>
    </row>
    <row r="10" spans="1:3">
      <c r="A10" s="4" t="s">
        <v>9</v>
      </c>
      <c r="B10" s="21">
        <v>0.5</v>
      </c>
      <c r="C10" s="21">
        <v>104.5</v>
      </c>
    </row>
    <row r="11" spans="1:3">
      <c r="A11" s="4" t="s">
        <v>8</v>
      </c>
      <c r="B11" s="21">
        <v>0.5</v>
      </c>
      <c r="C11" s="21">
        <v>105</v>
      </c>
    </row>
    <row r="12" spans="1:3">
      <c r="A12" s="4" t="s">
        <v>7</v>
      </c>
      <c r="B12" s="21">
        <v>0.1</v>
      </c>
      <c r="C12" s="21">
        <v>103.8</v>
      </c>
    </row>
    <row r="13" spans="1:3">
      <c r="A13" s="4" t="s">
        <v>15</v>
      </c>
      <c r="B13" s="21">
        <v>0.9</v>
      </c>
      <c r="C13" s="21">
        <v>104.7</v>
      </c>
    </row>
    <row r="14" spans="1:3">
      <c r="A14" s="4" t="s">
        <v>12</v>
      </c>
      <c r="B14" s="21">
        <v>0.2</v>
      </c>
      <c r="C14" s="21">
        <v>102.7</v>
      </c>
    </row>
    <row r="15" spans="1:3">
      <c r="A15" s="4" t="s">
        <v>14</v>
      </c>
      <c r="B15" s="21">
        <v>1.1000000000000001</v>
      </c>
      <c r="C15" s="21">
        <v>107.4</v>
      </c>
    </row>
    <row r="16" spans="1:3">
      <c r="A16" s="4" t="s">
        <v>10</v>
      </c>
      <c r="B16" s="21">
        <v>-0.3</v>
      </c>
      <c r="C16" s="21">
        <v>111.7</v>
      </c>
    </row>
    <row r="17" spans="1:5">
      <c r="A17" s="4" t="s">
        <v>17</v>
      </c>
      <c r="B17" s="21">
        <v>4.8</v>
      </c>
      <c r="C17" s="21">
        <v>1370.5</v>
      </c>
      <c r="D17">
        <f>GETPIVOTDATA("Sum of Percentage Change (From Prior Month)",$A$3)</f>
        <v>4.8</v>
      </c>
      <c r="E17" s="5">
        <f>GETPIVOTDATA("Sum of Value",$A$3)</f>
        <v>1370.5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3761-96DC-B349-A6C7-3487F7186330}">
  <dimension ref="A3:C20"/>
  <sheetViews>
    <sheetView workbookViewId="0">
      <selection activeCell="B1" sqref="B1:B1048576"/>
    </sheetView>
  </sheetViews>
  <sheetFormatPr baseColWidth="10" defaultRowHeight="13"/>
  <cols>
    <col min="1" max="1" width="28.5" bestFit="1" customWidth="1"/>
  </cols>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E3BD1-DD85-CD44-9BF1-D1B50B5B3D10}">
  <dimension ref="A3:B16"/>
  <sheetViews>
    <sheetView workbookViewId="0">
      <selection activeCell="A3" sqref="A3"/>
    </sheetView>
  </sheetViews>
  <sheetFormatPr baseColWidth="10" defaultRowHeight="13"/>
  <cols>
    <col min="1" max="1" width="13.1640625" bestFit="1" customWidth="1"/>
    <col min="2" max="3" width="12" bestFit="1" customWidth="1"/>
    <col min="4" max="4" width="11.1640625" bestFit="1" customWidth="1"/>
  </cols>
  <sheetData>
    <row r="3" spans="1:2">
      <c r="A3" s="3" t="s">
        <v>16</v>
      </c>
      <c r="B3" t="s">
        <v>32</v>
      </c>
    </row>
    <row r="4" spans="1:2">
      <c r="A4" s="4" t="s">
        <v>22</v>
      </c>
      <c r="B4" s="21">
        <v>199.2</v>
      </c>
    </row>
    <row r="5" spans="1:2">
      <c r="A5" s="4" t="s">
        <v>21</v>
      </c>
      <c r="B5" s="21">
        <v>199.5</v>
      </c>
    </row>
    <row r="6" spans="1:2">
      <c r="A6" s="4" t="s">
        <v>20</v>
      </c>
      <c r="B6" s="21">
        <v>199.4</v>
      </c>
    </row>
    <row r="7" spans="1:2">
      <c r="A7" s="4" t="s">
        <v>33</v>
      </c>
      <c r="B7" s="21">
        <v>99.6</v>
      </c>
    </row>
    <row r="8" spans="1:2">
      <c r="A8" s="4" t="s">
        <v>31</v>
      </c>
      <c r="B8" s="21">
        <v>99.9</v>
      </c>
    </row>
    <row r="9" spans="1:2">
      <c r="A9" s="4" t="s">
        <v>30</v>
      </c>
      <c r="B9" s="21">
        <v>100.3</v>
      </c>
    </row>
    <row r="10" spans="1:2">
      <c r="A10" s="4" t="s">
        <v>29</v>
      </c>
      <c r="B10" s="21">
        <v>99.4</v>
      </c>
    </row>
    <row r="11" spans="1:2">
      <c r="A11" s="4" t="s">
        <v>28</v>
      </c>
      <c r="B11" s="21">
        <v>100.1</v>
      </c>
    </row>
    <row r="12" spans="1:2">
      <c r="A12" s="4" t="s">
        <v>27</v>
      </c>
      <c r="B12" s="21">
        <v>99.9</v>
      </c>
    </row>
    <row r="13" spans="1:2">
      <c r="A13" s="4" t="s">
        <v>26</v>
      </c>
      <c r="B13" s="21">
        <v>99.8</v>
      </c>
    </row>
    <row r="14" spans="1:2">
      <c r="A14" s="4" t="s">
        <v>25</v>
      </c>
      <c r="B14" s="21">
        <v>99.2</v>
      </c>
    </row>
    <row r="15" spans="1:2">
      <c r="A15" s="4" t="s">
        <v>23</v>
      </c>
      <c r="B15" s="21">
        <v>99.1</v>
      </c>
    </row>
    <row r="16" spans="1:2">
      <c r="A16" s="4" t="s">
        <v>17</v>
      </c>
      <c r="B16" s="21">
        <v>1495.3999999999999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45A3-BF5A-5842-A236-514ACD4577D7}">
  <dimension ref="A3:B16"/>
  <sheetViews>
    <sheetView workbookViewId="0">
      <selection activeCell="A10" sqref="A10:B10"/>
    </sheetView>
  </sheetViews>
  <sheetFormatPr baseColWidth="10" defaultRowHeight="13"/>
  <cols>
    <col min="1" max="1" width="13.1640625" bestFit="1" customWidth="1"/>
    <col min="2" max="2" width="39.6640625" bestFit="1" customWidth="1"/>
  </cols>
  <sheetData>
    <row r="3" spans="1:2">
      <c r="A3" s="3" t="s">
        <v>16</v>
      </c>
      <c r="B3" t="s">
        <v>18</v>
      </c>
    </row>
    <row r="4" spans="1:2">
      <c r="A4" s="4" t="s">
        <v>22</v>
      </c>
      <c r="B4" s="21">
        <v>9.9999999999999978E-2</v>
      </c>
    </row>
    <row r="5" spans="1:2">
      <c r="A5" s="4" t="s">
        <v>21</v>
      </c>
      <c r="B5" s="21">
        <v>0.30000000000000004</v>
      </c>
    </row>
    <row r="6" spans="1:2">
      <c r="A6" s="4" t="s">
        <v>20</v>
      </c>
      <c r="B6" s="21">
        <v>-0.1</v>
      </c>
    </row>
    <row r="7" spans="1:2">
      <c r="A7" s="4" t="s">
        <v>33</v>
      </c>
      <c r="B7" s="21">
        <v>-0.1</v>
      </c>
    </row>
    <row r="8" spans="1:2">
      <c r="A8" s="4" t="s">
        <v>31</v>
      </c>
      <c r="B8" s="21">
        <v>0.3</v>
      </c>
    </row>
    <row r="9" spans="1:2">
      <c r="A9" s="4" t="s">
        <v>30</v>
      </c>
      <c r="B9" s="21">
        <v>0.4</v>
      </c>
    </row>
    <row r="10" spans="1:2">
      <c r="A10" s="4" t="s">
        <v>29</v>
      </c>
      <c r="B10" s="21">
        <v>-0.4</v>
      </c>
    </row>
    <row r="11" spans="1:2">
      <c r="A11" s="4" t="s">
        <v>28</v>
      </c>
      <c r="B11" s="21">
        <v>0.2</v>
      </c>
    </row>
    <row r="12" spans="1:2">
      <c r="A12" s="4" t="s">
        <v>27</v>
      </c>
      <c r="B12" s="21">
        <v>-0.2</v>
      </c>
    </row>
    <row r="13" spans="1:2">
      <c r="A13" s="4" t="s">
        <v>26</v>
      </c>
      <c r="B13" s="21">
        <v>-0.1</v>
      </c>
    </row>
    <row r="14" spans="1:2">
      <c r="A14" s="4" t="s">
        <v>25</v>
      </c>
      <c r="B14" s="21">
        <v>-0.6</v>
      </c>
    </row>
    <row r="15" spans="1:2">
      <c r="A15" s="4" t="s">
        <v>23</v>
      </c>
      <c r="B15" s="21">
        <v>-0.1</v>
      </c>
    </row>
    <row r="16" spans="1:2">
      <c r="A16" s="4" t="s">
        <v>17</v>
      </c>
      <c r="B16" s="21">
        <v>-0.30000000000000004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F7F1-9817-0643-A1BE-645224D61D12}">
  <dimension ref="A3:C16"/>
  <sheetViews>
    <sheetView workbookViewId="0">
      <selection activeCell="C6" sqref="C6"/>
    </sheetView>
  </sheetViews>
  <sheetFormatPr baseColWidth="10" defaultRowHeight="13"/>
  <cols>
    <col min="1" max="1" width="13.1640625" bestFit="1" customWidth="1"/>
    <col min="2" max="2" width="12" bestFit="1" customWidth="1"/>
    <col min="3" max="3" width="39.6640625" bestFit="1" customWidth="1"/>
  </cols>
  <sheetData>
    <row r="3" spans="1:3">
      <c r="A3" s="3" t="s">
        <v>16</v>
      </c>
      <c r="B3" t="s">
        <v>32</v>
      </c>
      <c r="C3" t="s">
        <v>18</v>
      </c>
    </row>
    <row r="4" spans="1:3">
      <c r="A4" s="4" t="s">
        <v>22</v>
      </c>
      <c r="B4">
        <v>2678.3</v>
      </c>
      <c r="C4">
        <v>1.5999999999999999</v>
      </c>
    </row>
    <row r="5" spans="1:3">
      <c r="A5" s="4" t="s">
        <v>21</v>
      </c>
      <c r="B5">
        <v>2698.8999999999996</v>
      </c>
      <c r="C5">
        <v>19.799999999999997</v>
      </c>
    </row>
    <row r="6" spans="1:3">
      <c r="A6" s="4" t="s">
        <v>20</v>
      </c>
      <c r="B6">
        <v>2730</v>
      </c>
      <c r="C6">
        <v>30.1</v>
      </c>
    </row>
    <row r="7" spans="1:3">
      <c r="A7" s="4" t="s">
        <v>33</v>
      </c>
      <c r="B7">
        <v>1331.3</v>
      </c>
      <c r="C7">
        <v>5.6999999999999993</v>
      </c>
    </row>
    <row r="8" spans="1:3">
      <c r="A8" s="4" t="s">
        <v>31</v>
      </c>
      <c r="B8">
        <v>1338.3</v>
      </c>
      <c r="C8">
        <v>6.8999999999999986</v>
      </c>
    </row>
    <row r="9" spans="1:3">
      <c r="A9" s="4" t="s">
        <v>30</v>
      </c>
      <c r="B9">
        <v>1348.8000000000002</v>
      </c>
      <c r="C9">
        <v>10.199999999999999</v>
      </c>
    </row>
    <row r="10" spans="1:3">
      <c r="A10" s="4" t="s">
        <v>29</v>
      </c>
      <c r="B10">
        <v>1359.8000000000002</v>
      </c>
      <c r="C10">
        <v>10.799999999999999</v>
      </c>
    </row>
    <row r="11" spans="1:3">
      <c r="A11" s="4" t="s">
        <v>28</v>
      </c>
      <c r="B11">
        <v>1362.8000000000002</v>
      </c>
      <c r="C11">
        <v>3.2</v>
      </c>
    </row>
    <row r="12" spans="1:3">
      <c r="A12" s="4" t="s">
        <v>27</v>
      </c>
      <c r="B12">
        <v>1365.5</v>
      </c>
      <c r="C12">
        <v>2.8</v>
      </c>
    </row>
    <row r="13" spans="1:3">
      <c r="A13" s="4" t="s">
        <v>26</v>
      </c>
      <c r="B13">
        <v>1370.5000000000002</v>
      </c>
      <c r="C13">
        <v>4.8000000000000007</v>
      </c>
    </row>
    <row r="14" spans="1:3">
      <c r="A14" s="4" t="s">
        <v>25</v>
      </c>
      <c r="B14">
        <v>1373.6000000000004</v>
      </c>
      <c r="C14">
        <v>2.9</v>
      </c>
    </row>
    <row r="15" spans="1:3">
      <c r="A15" s="4" t="s">
        <v>23</v>
      </c>
      <c r="B15">
        <v>1377.1000000000001</v>
      </c>
      <c r="C15">
        <v>3.3</v>
      </c>
    </row>
    <row r="16" spans="1:3">
      <c r="A16" s="4" t="s">
        <v>17</v>
      </c>
      <c r="B16">
        <v>20334.899999999994</v>
      </c>
      <c r="C16">
        <v>102.1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AFBF7-12C5-954D-BFE7-B63540F78282}">
  <dimension ref="A3:C16"/>
  <sheetViews>
    <sheetView workbookViewId="0">
      <selection activeCell="A3" sqref="A3"/>
    </sheetView>
  </sheetViews>
  <sheetFormatPr baseColWidth="10" defaultRowHeight="13"/>
  <cols>
    <col min="1" max="1" width="13.1640625" bestFit="1" customWidth="1"/>
    <col min="2" max="2" width="12" bestFit="1" customWidth="1"/>
    <col min="3" max="3" width="39.6640625" bestFit="1" customWidth="1"/>
  </cols>
  <sheetData>
    <row r="3" spans="1:3">
      <c r="A3" s="3" t="s">
        <v>16</v>
      </c>
      <c r="B3" t="s">
        <v>32</v>
      </c>
      <c r="C3" t="s">
        <v>18</v>
      </c>
    </row>
    <row r="4" spans="1:3">
      <c r="A4" s="4" t="s">
        <v>22</v>
      </c>
      <c r="B4" s="21">
        <v>199.2</v>
      </c>
      <c r="C4" s="21">
        <v>9.9999999999999978E-2</v>
      </c>
    </row>
    <row r="5" spans="1:3">
      <c r="A5" s="4" t="s">
        <v>21</v>
      </c>
      <c r="B5" s="21">
        <v>199.5</v>
      </c>
      <c r="C5" s="21">
        <v>0.30000000000000004</v>
      </c>
    </row>
    <row r="6" spans="1:3">
      <c r="A6" s="4" t="s">
        <v>20</v>
      </c>
      <c r="B6" s="21">
        <v>199.4</v>
      </c>
      <c r="C6" s="21">
        <v>-0.1</v>
      </c>
    </row>
    <row r="7" spans="1:3">
      <c r="A7" s="4" t="s">
        <v>33</v>
      </c>
      <c r="B7" s="21">
        <v>99.6</v>
      </c>
      <c r="C7" s="21">
        <v>-0.1</v>
      </c>
    </row>
    <row r="8" spans="1:3">
      <c r="A8" s="4" t="s">
        <v>31</v>
      </c>
      <c r="B8" s="21">
        <v>99.9</v>
      </c>
      <c r="C8" s="21">
        <v>0.3</v>
      </c>
    </row>
    <row r="9" spans="1:3">
      <c r="A9" s="4" t="s">
        <v>30</v>
      </c>
      <c r="B9" s="21">
        <v>100.3</v>
      </c>
      <c r="C9" s="21">
        <v>0.4</v>
      </c>
    </row>
    <row r="10" spans="1:3">
      <c r="A10" s="4" t="s">
        <v>29</v>
      </c>
      <c r="B10" s="21">
        <v>99.4</v>
      </c>
      <c r="C10" s="21">
        <v>-0.4</v>
      </c>
    </row>
    <row r="11" spans="1:3">
      <c r="A11" s="4" t="s">
        <v>28</v>
      </c>
      <c r="B11" s="21">
        <v>100.1</v>
      </c>
      <c r="C11" s="21">
        <v>0.2</v>
      </c>
    </row>
    <row r="12" spans="1:3">
      <c r="A12" s="4" t="s">
        <v>27</v>
      </c>
      <c r="B12" s="21">
        <v>99.9</v>
      </c>
      <c r="C12" s="21">
        <v>-0.2</v>
      </c>
    </row>
    <row r="13" spans="1:3">
      <c r="A13" s="4" t="s">
        <v>26</v>
      </c>
      <c r="B13" s="21">
        <v>99.8</v>
      </c>
      <c r="C13" s="21">
        <v>-0.1</v>
      </c>
    </row>
    <row r="14" spans="1:3">
      <c r="A14" s="4" t="s">
        <v>25</v>
      </c>
      <c r="B14" s="21">
        <v>99.2</v>
      </c>
      <c r="C14" s="21">
        <v>-0.6</v>
      </c>
    </row>
    <row r="15" spans="1:3">
      <c r="A15" s="4" t="s">
        <v>23</v>
      </c>
      <c r="B15" s="21">
        <v>99.1</v>
      </c>
      <c r="C15" s="21">
        <v>-0.1</v>
      </c>
    </row>
    <row r="16" spans="1:3">
      <c r="A16" s="4" t="s">
        <v>17</v>
      </c>
      <c r="B16" s="21">
        <v>1495.3999999999999</v>
      </c>
      <c r="C16" s="21">
        <v>-0.30000000000000004</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FD6C9-5B68-8442-9D8C-5A4D86C389C8}">
  <dimension ref="A3:F17"/>
  <sheetViews>
    <sheetView workbookViewId="0">
      <selection activeCell="L28" sqref="L28"/>
    </sheetView>
  </sheetViews>
  <sheetFormatPr baseColWidth="10" defaultRowHeight="13"/>
  <cols>
    <col min="1" max="1" width="28.5" bestFit="1" customWidth="1"/>
    <col min="2" max="2" width="39.6640625" bestFit="1" customWidth="1"/>
    <col min="5" max="5" width="29" customWidth="1"/>
    <col min="6" max="6" width="12.6640625" customWidth="1"/>
  </cols>
  <sheetData>
    <row r="3" spans="1:6">
      <c r="A3" s="3" t="s">
        <v>16</v>
      </c>
      <c r="B3" t="s">
        <v>18</v>
      </c>
    </row>
    <row r="4" spans="1:6">
      <c r="A4" s="4" t="s">
        <v>5</v>
      </c>
      <c r="B4" s="21">
        <v>9.1</v>
      </c>
      <c r="E4" s="4" t="s">
        <v>5</v>
      </c>
      <c r="F4">
        <f>GETPIVOTDATA("Percentage Change (From Prior Month)",$A$3,"Category","Alcoholic beverages and tobacco")</f>
        <v>9.1</v>
      </c>
    </row>
    <row r="5" spans="1:6">
      <c r="A5" s="4" t="s">
        <v>6</v>
      </c>
      <c r="B5" s="21">
        <v>3.4000000000000008</v>
      </c>
      <c r="E5" s="4" t="s">
        <v>6</v>
      </c>
      <c r="F5">
        <f>GETPIVOTDATA("Percentage Change (From Prior Month)",$A$3,"Category","Clothing and footwear")</f>
        <v>3.4000000000000008</v>
      </c>
    </row>
    <row r="6" spans="1:6">
      <c r="A6" s="4" t="s">
        <v>11</v>
      </c>
      <c r="B6" s="21">
        <v>-0.29999999999999988</v>
      </c>
      <c r="E6" s="4" t="s">
        <v>11</v>
      </c>
      <c r="F6">
        <f>GETPIVOTDATA("Percentage Change (From Prior Month)",$A$3,"Category","Communication")</f>
        <v>-0.29999999999999988</v>
      </c>
    </row>
    <row r="7" spans="1:6">
      <c r="A7" s="4" t="s">
        <v>13</v>
      </c>
      <c r="B7" s="21">
        <v>10.100000000000001</v>
      </c>
      <c r="E7" s="4" t="s">
        <v>13</v>
      </c>
      <c r="F7">
        <f>GETPIVOTDATA("Percentage Change (From Prior Month)",$A$3,"Category","Education")</f>
        <v>10.100000000000001</v>
      </c>
    </row>
    <row r="8" spans="1:6">
      <c r="A8" s="4" t="s">
        <v>4</v>
      </c>
      <c r="B8" s="21">
        <v>15.399999999999999</v>
      </c>
      <c r="E8" s="4" t="s">
        <v>4</v>
      </c>
      <c r="F8">
        <f>GETPIVOTDATA("Percentage Change (From Prior Month)",$A$3,"Category","Food and non-alcoholic beverages")</f>
        <v>15.399999999999999</v>
      </c>
    </row>
    <row r="9" spans="1:6">
      <c r="A9" s="4" t="s">
        <v>3</v>
      </c>
      <c r="B9" s="21">
        <v>8.6999999999999993</v>
      </c>
      <c r="E9" s="4" t="s">
        <v>3</v>
      </c>
      <c r="F9">
        <f>GETPIVOTDATA("Percentage Change (From Prior Month)",$A$3,"Category","Headline_CPI")</f>
        <v>8.6999999999999993</v>
      </c>
    </row>
    <row r="10" spans="1:6">
      <c r="A10" s="4" t="s">
        <v>9</v>
      </c>
      <c r="B10" s="21">
        <v>8.8999999999999986</v>
      </c>
      <c r="E10" s="4" t="s">
        <v>9</v>
      </c>
      <c r="F10">
        <f>GETPIVOTDATA("Percentage Change (From Prior Month)",$A$3,"Category","Health")</f>
        <v>8.8999999999999986</v>
      </c>
    </row>
    <row r="11" spans="1:6">
      <c r="A11" s="4" t="s">
        <v>8</v>
      </c>
      <c r="B11" s="21">
        <v>7.7000000000000011</v>
      </c>
      <c r="E11" s="4" t="s">
        <v>8</v>
      </c>
      <c r="F11">
        <f>GETPIVOTDATA("Percentage Change (From Prior Month)",$A$3,"Category","Household contents and services")</f>
        <v>7.7000000000000011</v>
      </c>
    </row>
    <row r="12" spans="1:6">
      <c r="A12" s="4" t="s">
        <v>7</v>
      </c>
      <c r="B12" s="21">
        <v>4.5</v>
      </c>
      <c r="E12" s="4" t="s">
        <v>7</v>
      </c>
      <c r="F12">
        <f>GETPIVOTDATA("Percentage Change (From Prior Month)",$A$3,"Category","Housing and utilities")</f>
        <v>4.5</v>
      </c>
    </row>
    <row r="13" spans="1:6">
      <c r="A13" s="4" t="s">
        <v>15</v>
      </c>
      <c r="B13" s="21">
        <v>8.5000000000000018</v>
      </c>
      <c r="E13" s="4" t="s">
        <v>15</v>
      </c>
      <c r="F13">
        <f>GETPIVOTDATA("Percentage Change (From Prior Month)",$A$3,"Category","Miscellaneous goods and services")</f>
        <v>8.5000000000000018</v>
      </c>
    </row>
    <row r="14" spans="1:6">
      <c r="A14" s="4" t="s">
        <v>12</v>
      </c>
      <c r="B14" s="21">
        <v>4.2</v>
      </c>
      <c r="E14" s="4" t="s">
        <v>12</v>
      </c>
      <c r="F14">
        <f>GETPIVOTDATA("Percentage Change (From Prior Month)",$A$3,"Category","Recreation and culture")</f>
        <v>4.2</v>
      </c>
    </row>
    <row r="15" spans="1:6">
      <c r="A15" s="4" t="s">
        <v>14</v>
      </c>
      <c r="B15" s="21">
        <v>9.2999999999999989</v>
      </c>
      <c r="E15" s="4" t="s">
        <v>14</v>
      </c>
      <c r="F15">
        <f>GETPIVOTDATA("Percentage Change (From Prior Month)",$A$3,"Category","Restaurants and hotels")</f>
        <v>9.2999999999999989</v>
      </c>
    </row>
    <row r="16" spans="1:6">
      <c r="A16" s="4" t="s">
        <v>10</v>
      </c>
      <c r="B16" s="21">
        <v>12.6</v>
      </c>
      <c r="E16" s="4" t="s">
        <v>10</v>
      </c>
      <c r="F16">
        <f>GETPIVOTDATA("Percentage Change (From Prior Month)",$A$3,"Category","Transport")</f>
        <v>12.6</v>
      </c>
    </row>
    <row r="17" spans="1:2">
      <c r="A17" s="4" t="s">
        <v>17</v>
      </c>
      <c r="B17" s="21">
        <v>102.1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ECC4-BC97-DF4F-A581-F5916735F53F}">
  <dimension ref="A1"/>
  <sheetViews>
    <sheetView showGridLines="0" tabSelected="1" workbookViewId="0">
      <selection activeCell="N25" sqref="N25"/>
    </sheetView>
  </sheetViews>
  <sheetFormatPr baseColWidth="10" defaultRowHeight="13"/>
  <cols>
    <col min="1" max="16384" width="10.832031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3927-40E8-A54E-BE04-A9D7F8C9F82D}">
  <dimension ref="A1:E196"/>
  <sheetViews>
    <sheetView workbookViewId="0">
      <selection activeCell="B12" sqref="A1:E196"/>
    </sheetView>
  </sheetViews>
  <sheetFormatPr baseColWidth="10" defaultRowHeight="13"/>
  <sheetData>
    <row r="1" spans="1:5">
      <c r="A1" s="20" t="s">
        <v>34</v>
      </c>
      <c r="B1" s="1" t="s">
        <v>0</v>
      </c>
      <c r="C1" s="1" t="s">
        <v>1</v>
      </c>
      <c r="D1" s="1" t="s">
        <v>2</v>
      </c>
      <c r="E1" s="18" t="s">
        <v>24</v>
      </c>
    </row>
    <row r="2" spans="1:5">
      <c r="A2" s="19" t="s">
        <v>20</v>
      </c>
      <c r="B2" s="2" t="s">
        <v>3</v>
      </c>
      <c r="C2" s="2">
        <v>109</v>
      </c>
      <c r="D2" s="2">
        <v>1</v>
      </c>
      <c r="E2">
        <v>2023</v>
      </c>
    </row>
    <row r="3" spans="1:5">
      <c r="A3" s="19" t="s">
        <v>20</v>
      </c>
      <c r="B3" s="2" t="s">
        <v>4</v>
      </c>
      <c r="C3" s="2">
        <v>116.7</v>
      </c>
      <c r="D3" s="2">
        <v>1</v>
      </c>
      <c r="E3">
        <v>2023</v>
      </c>
    </row>
    <row r="4" spans="1:5">
      <c r="A4" s="19" t="s">
        <v>20</v>
      </c>
      <c r="B4" s="2" t="s">
        <v>5</v>
      </c>
      <c r="C4" s="2">
        <v>109.2</v>
      </c>
      <c r="D4" s="2">
        <v>2.2000000000000002</v>
      </c>
      <c r="E4">
        <v>2023</v>
      </c>
    </row>
    <row r="5" spans="1:5">
      <c r="A5" s="19" t="s">
        <v>20</v>
      </c>
      <c r="B5" s="2" t="s">
        <v>6</v>
      </c>
      <c r="C5" s="2">
        <v>103.4</v>
      </c>
      <c r="D5" s="2">
        <v>-0.1</v>
      </c>
      <c r="E5">
        <v>2023</v>
      </c>
    </row>
    <row r="6" spans="1:5">
      <c r="A6" s="19" t="s">
        <v>20</v>
      </c>
      <c r="B6" s="2" t="s">
        <v>7</v>
      </c>
      <c r="C6" s="2">
        <v>104.5</v>
      </c>
      <c r="D6" s="2">
        <v>0.4</v>
      </c>
      <c r="E6">
        <v>2023</v>
      </c>
    </row>
    <row r="7" spans="1:5">
      <c r="A7" s="19" t="s">
        <v>20</v>
      </c>
      <c r="B7" s="2" t="s">
        <v>8</v>
      </c>
      <c r="C7" s="2">
        <v>107.8</v>
      </c>
      <c r="D7" s="2">
        <v>1.1000000000000001</v>
      </c>
      <c r="E7">
        <v>2023</v>
      </c>
    </row>
    <row r="8" spans="1:5">
      <c r="A8" s="19" t="s">
        <v>20</v>
      </c>
      <c r="B8" s="2" t="s">
        <v>9</v>
      </c>
      <c r="C8" s="2">
        <v>109.1</v>
      </c>
      <c r="D8" s="2">
        <v>0.6</v>
      </c>
      <c r="E8">
        <v>2023</v>
      </c>
    </row>
    <row r="9" spans="1:5">
      <c r="A9" s="19" t="s">
        <v>20</v>
      </c>
      <c r="B9" s="2" t="s">
        <v>10</v>
      </c>
      <c r="C9" s="2">
        <v>112.9</v>
      </c>
      <c r="D9" s="2">
        <v>2.1</v>
      </c>
      <c r="E9">
        <v>2023</v>
      </c>
    </row>
    <row r="10" spans="1:5">
      <c r="A10" s="19" t="s">
        <v>20</v>
      </c>
      <c r="B10" s="2" t="s">
        <v>11</v>
      </c>
      <c r="C10" s="2">
        <v>99.7</v>
      </c>
      <c r="D10" s="2">
        <v>-0.1</v>
      </c>
      <c r="E10">
        <v>2023</v>
      </c>
    </row>
    <row r="11" spans="1:5">
      <c r="A11" s="19" t="s">
        <v>20</v>
      </c>
      <c r="B11" s="2" t="s">
        <v>12</v>
      </c>
      <c r="C11" s="2">
        <v>104.2</v>
      </c>
      <c r="D11" s="2">
        <v>0.9</v>
      </c>
      <c r="E11">
        <v>2023</v>
      </c>
    </row>
    <row r="12" spans="1:5">
      <c r="A12" s="19" t="s">
        <v>20</v>
      </c>
      <c r="B12" s="2" t="s">
        <v>13</v>
      </c>
      <c r="C12" s="2">
        <v>110.4</v>
      </c>
      <c r="D12" s="2">
        <v>5.7</v>
      </c>
      <c r="E12">
        <v>2023</v>
      </c>
    </row>
    <row r="13" spans="1:5">
      <c r="A13" s="19" t="s">
        <v>20</v>
      </c>
      <c r="B13" s="2" t="s">
        <v>14</v>
      </c>
      <c r="C13" s="2">
        <v>109.6</v>
      </c>
      <c r="D13" s="2">
        <v>0.7</v>
      </c>
      <c r="E13">
        <v>2023</v>
      </c>
    </row>
    <row r="14" spans="1:5">
      <c r="A14" s="19" t="s">
        <v>20</v>
      </c>
      <c r="B14" s="2" t="s">
        <v>15</v>
      </c>
      <c r="C14" s="2">
        <v>107.9</v>
      </c>
      <c r="D14" s="2">
        <v>0.2</v>
      </c>
      <c r="E14">
        <v>2023</v>
      </c>
    </row>
    <row r="15" spans="1:5">
      <c r="A15" s="19" t="s">
        <v>21</v>
      </c>
      <c r="B15" s="2" t="s">
        <v>3</v>
      </c>
      <c r="C15" s="2">
        <v>107.9</v>
      </c>
      <c r="D15" s="2">
        <v>0.7</v>
      </c>
      <c r="E15">
        <v>2023</v>
      </c>
    </row>
    <row r="16" spans="1:5">
      <c r="A16" s="19" t="s">
        <v>21</v>
      </c>
      <c r="B16" s="2" t="s">
        <v>4</v>
      </c>
      <c r="C16" s="2">
        <v>115.6</v>
      </c>
      <c r="D16" s="2">
        <v>1</v>
      </c>
      <c r="E16">
        <v>2023</v>
      </c>
    </row>
    <row r="17" spans="1:5">
      <c r="A17" s="19" t="s">
        <v>21</v>
      </c>
      <c r="B17" s="2" t="s">
        <v>5</v>
      </c>
      <c r="C17" s="2">
        <v>106.9</v>
      </c>
      <c r="D17" s="2">
        <v>0.4</v>
      </c>
      <c r="E17">
        <v>2023</v>
      </c>
    </row>
    <row r="18" spans="1:5">
      <c r="A18" s="19" t="s">
        <v>21</v>
      </c>
      <c r="B18" s="2" t="s">
        <v>6</v>
      </c>
      <c r="C18" s="2">
        <v>103.5</v>
      </c>
      <c r="D18" s="2">
        <v>0.6</v>
      </c>
      <c r="E18">
        <v>2023</v>
      </c>
    </row>
    <row r="19" spans="1:5">
      <c r="A19" s="19" t="s">
        <v>21</v>
      </c>
      <c r="B19" s="2" t="s">
        <v>7</v>
      </c>
      <c r="C19" s="2">
        <v>104.1</v>
      </c>
      <c r="D19" s="2">
        <v>0</v>
      </c>
      <c r="E19">
        <v>2023</v>
      </c>
    </row>
    <row r="20" spans="1:5">
      <c r="A20" s="19" t="s">
        <v>21</v>
      </c>
      <c r="B20" s="2" t="s">
        <v>8</v>
      </c>
      <c r="C20" s="2">
        <v>106.6</v>
      </c>
      <c r="D20" s="2">
        <v>0</v>
      </c>
      <c r="E20">
        <v>2023</v>
      </c>
    </row>
    <row r="21" spans="1:5">
      <c r="A21" s="19" t="s">
        <v>21</v>
      </c>
      <c r="B21" s="2" t="s">
        <v>9</v>
      </c>
      <c r="C21" s="2">
        <v>108.5</v>
      </c>
      <c r="D21" s="2">
        <v>3.4</v>
      </c>
      <c r="E21">
        <v>2023</v>
      </c>
    </row>
    <row r="22" spans="1:5">
      <c r="A22" s="19" t="s">
        <v>21</v>
      </c>
      <c r="B22" s="2" t="s">
        <v>10</v>
      </c>
      <c r="C22" s="2">
        <v>110.6</v>
      </c>
      <c r="D22" s="2">
        <v>0.6</v>
      </c>
      <c r="E22">
        <v>2023</v>
      </c>
    </row>
    <row r="23" spans="1:5">
      <c r="A23" s="19" t="s">
        <v>21</v>
      </c>
      <c r="B23" s="2" t="s">
        <v>11</v>
      </c>
      <c r="C23" s="2">
        <v>99.8</v>
      </c>
      <c r="D23" s="2">
        <v>0.4</v>
      </c>
      <c r="E23">
        <v>2023</v>
      </c>
    </row>
    <row r="24" spans="1:5">
      <c r="A24" s="19" t="s">
        <v>21</v>
      </c>
      <c r="B24" s="2" t="s">
        <v>12</v>
      </c>
      <c r="C24" s="2">
        <v>103.3</v>
      </c>
      <c r="D24" s="2">
        <v>-0.1</v>
      </c>
      <c r="E24">
        <v>2023</v>
      </c>
    </row>
    <row r="25" spans="1:5">
      <c r="A25" s="19" t="s">
        <v>21</v>
      </c>
      <c r="B25" s="2" t="s">
        <v>13</v>
      </c>
      <c r="C25" s="2">
        <v>104.4</v>
      </c>
      <c r="D25" s="2">
        <v>0</v>
      </c>
      <c r="E25">
        <v>2023</v>
      </c>
    </row>
    <row r="26" spans="1:5">
      <c r="A26" s="19" t="s">
        <v>21</v>
      </c>
      <c r="B26" s="2" t="s">
        <v>14</v>
      </c>
      <c r="C26" s="2">
        <v>108.8</v>
      </c>
      <c r="D26" s="2">
        <v>1.9</v>
      </c>
      <c r="E26">
        <v>2023</v>
      </c>
    </row>
    <row r="27" spans="1:5">
      <c r="A27" s="19" t="s">
        <v>21</v>
      </c>
      <c r="B27" s="2" t="s">
        <v>15</v>
      </c>
      <c r="C27" s="2">
        <v>107.7</v>
      </c>
      <c r="D27" s="2">
        <v>2.2000000000000002</v>
      </c>
      <c r="E27">
        <v>2023</v>
      </c>
    </row>
    <row r="28" spans="1:5">
      <c r="A28" s="19" t="s">
        <v>22</v>
      </c>
      <c r="B28" s="2" t="s">
        <v>3</v>
      </c>
      <c r="C28" s="2">
        <v>107.1</v>
      </c>
      <c r="D28" s="2">
        <v>-0.1</v>
      </c>
      <c r="E28">
        <v>2023</v>
      </c>
    </row>
    <row r="29" spans="1:5">
      <c r="A29" s="19" t="s">
        <v>22</v>
      </c>
      <c r="B29" s="2" t="s">
        <v>4</v>
      </c>
      <c r="C29" s="2">
        <v>114.4</v>
      </c>
      <c r="D29" s="2">
        <v>1.8</v>
      </c>
      <c r="E29">
        <v>2023</v>
      </c>
    </row>
    <row r="30" spans="1:5">
      <c r="A30" s="19" t="s">
        <v>22</v>
      </c>
      <c r="B30" s="2" t="s">
        <v>5</v>
      </c>
      <c r="C30" s="2">
        <v>106.5</v>
      </c>
      <c r="D30" s="2">
        <v>0.3</v>
      </c>
      <c r="E30">
        <v>2023</v>
      </c>
    </row>
    <row r="31" spans="1:5">
      <c r="A31" s="19" t="s">
        <v>22</v>
      </c>
      <c r="B31" s="2" t="s">
        <v>6</v>
      </c>
      <c r="C31" s="2">
        <v>102.9</v>
      </c>
      <c r="D31" s="2">
        <v>0.1</v>
      </c>
      <c r="E31">
        <v>2023</v>
      </c>
    </row>
    <row r="32" spans="1:5">
      <c r="A32" s="19" t="s">
        <v>22</v>
      </c>
      <c r="B32" s="2" t="s">
        <v>7</v>
      </c>
      <c r="C32" s="2">
        <v>104.1</v>
      </c>
      <c r="D32" s="2">
        <v>0</v>
      </c>
      <c r="E32">
        <v>2023</v>
      </c>
    </row>
    <row r="33" spans="1:5">
      <c r="A33" s="19" t="s">
        <v>22</v>
      </c>
      <c r="B33" s="2" t="s">
        <v>8</v>
      </c>
      <c r="C33" s="2">
        <v>106.6</v>
      </c>
      <c r="D33" s="2">
        <v>0.5</v>
      </c>
      <c r="E33">
        <v>2023</v>
      </c>
    </row>
    <row r="34" spans="1:5">
      <c r="A34" s="19" t="s">
        <v>22</v>
      </c>
      <c r="B34" s="2" t="s">
        <v>9</v>
      </c>
      <c r="C34" s="2">
        <v>104.9</v>
      </c>
      <c r="D34" s="2">
        <v>0.1</v>
      </c>
      <c r="E34">
        <v>2023</v>
      </c>
    </row>
    <row r="35" spans="1:5">
      <c r="A35" s="19" t="s">
        <v>22</v>
      </c>
      <c r="B35" s="2" t="s">
        <v>10</v>
      </c>
      <c r="C35" s="2">
        <v>109.9</v>
      </c>
      <c r="D35" s="2">
        <v>-3.5</v>
      </c>
      <c r="E35">
        <v>2023</v>
      </c>
    </row>
    <row r="36" spans="1:5">
      <c r="A36" s="19" t="s">
        <v>22</v>
      </c>
      <c r="B36" s="2" t="s">
        <v>11</v>
      </c>
      <c r="C36" s="2">
        <v>99.4</v>
      </c>
      <c r="D36" s="2">
        <v>0.3</v>
      </c>
      <c r="E36">
        <v>2023</v>
      </c>
    </row>
    <row r="37" spans="1:5">
      <c r="A37" s="19" t="s">
        <v>22</v>
      </c>
      <c r="B37" s="2" t="s">
        <v>12</v>
      </c>
      <c r="C37" s="2">
        <v>103.4</v>
      </c>
      <c r="D37" s="2">
        <v>0</v>
      </c>
      <c r="E37">
        <v>2023</v>
      </c>
    </row>
    <row r="38" spans="1:5">
      <c r="A38" s="19" t="s">
        <v>22</v>
      </c>
      <c r="B38" s="2" t="s">
        <v>13</v>
      </c>
      <c r="C38" s="2">
        <v>104.4</v>
      </c>
      <c r="D38" s="2">
        <v>0</v>
      </c>
      <c r="E38">
        <v>2023</v>
      </c>
    </row>
    <row r="39" spans="1:5">
      <c r="A39" s="19" t="s">
        <v>22</v>
      </c>
      <c r="B39" s="2" t="s">
        <v>14</v>
      </c>
      <c r="C39" s="2">
        <v>106.8</v>
      </c>
      <c r="D39" s="2">
        <v>-0.9</v>
      </c>
      <c r="E39">
        <v>2023</v>
      </c>
    </row>
    <row r="40" spans="1:5">
      <c r="A40" s="19" t="s">
        <v>22</v>
      </c>
      <c r="B40" s="2" t="s">
        <v>15</v>
      </c>
      <c r="C40" s="2">
        <v>105.4</v>
      </c>
      <c r="D40" s="2">
        <v>0.5</v>
      </c>
      <c r="E40">
        <v>2023</v>
      </c>
    </row>
    <row r="41" spans="1:5">
      <c r="A41" s="19" t="s">
        <v>23</v>
      </c>
      <c r="B41" s="2" t="s">
        <v>3</v>
      </c>
      <c r="C41" s="2">
        <v>107.2</v>
      </c>
      <c r="D41" s="2">
        <v>0.4</v>
      </c>
      <c r="E41">
        <v>2022</v>
      </c>
    </row>
    <row r="42" spans="1:5">
      <c r="A42" s="19" t="s">
        <v>23</v>
      </c>
      <c r="B42" s="2" t="s">
        <v>4</v>
      </c>
      <c r="C42" s="2">
        <v>112.4</v>
      </c>
      <c r="D42" s="2">
        <v>0.4</v>
      </c>
      <c r="E42">
        <v>2022</v>
      </c>
    </row>
    <row r="43" spans="1:5">
      <c r="A43" s="19" t="s">
        <v>23</v>
      </c>
      <c r="B43" s="2" t="s">
        <v>5</v>
      </c>
      <c r="C43" s="2">
        <v>106.2</v>
      </c>
      <c r="D43" s="2">
        <v>-0.2</v>
      </c>
      <c r="E43">
        <v>2022</v>
      </c>
    </row>
    <row r="44" spans="1:5">
      <c r="A44" s="19" t="s">
        <v>23</v>
      </c>
      <c r="B44" s="2" t="s">
        <v>6</v>
      </c>
      <c r="C44" s="2">
        <v>102.8</v>
      </c>
      <c r="D44" s="2">
        <v>0.2</v>
      </c>
      <c r="E44">
        <v>2022</v>
      </c>
    </row>
    <row r="45" spans="1:5">
      <c r="A45" s="19" t="s">
        <v>23</v>
      </c>
      <c r="B45" s="2" t="s">
        <v>7</v>
      </c>
      <c r="C45" s="2">
        <v>104.1</v>
      </c>
      <c r="D45" s="2">
        <v>0.3</v>
      </c>
      <c r="E45">
        <v>2022</v>
      </c>
    </row>
    <row r="46" spans="1:5">
      <c r="A46" s="19" t="s">
        <v>23</v>
      </c>
      <c r="B46" s="2" t="s">
        <v>8</v>
      </c>
      <c r="C46" s="2">
        <v>106.1</v>
      </c>
      <c r="D46" s="2">
        <v>0.9</v>
      </c>
      <c r="E46">
        <v>2022</v>
      </c>
    </row>
    <row r="47" spans="1:5">
      <c r="A47" s="19" t="s">
        <v>23</v>
      </c>
      <c r="B47" s="2" t="s">
        <v>9</v>
      </c>
      <c r="C47" s="2">
        <v>104.8</v>
      </c>
      <c r="D47" s="2">
        <v>0.1</v>
      </c>
      <c r="E47">
        <v>2022</v>
      </c>
    </row>
    <row r="48" spans="1:5">
      <c r="A48" s="19" t="s">
        <v>23</v>
      </c>
      <c r="B48" s="2" t="s">
        <v>10</v>
      </c>
      <c r="C48" s="2">
        <v>113.9</v>
      </c>
      <c r="D48" s="2">
        <v>0.7</v>
      </c>
      <c r="E48">
        <v>2022</v>
      </c>
    </row>
    <row r="49" spans="1:5">
      <c r="A49" s="19" t="s">
        <v>23</v>
      </c>
      <c r="B49" s="2" t="s">
        <v>11</v>
      </c>
      <c r="C49" s="2">
        <v>99.1</v>
      </c>
      <c r="D49" s="2">
        <v>-0.1</v>
      </c>
      <c r="E49">
        <v>2022</v>
      </c>
    </row>
    <row r="50" spans="1:5">
      <c r="A50" s="19" t="s">
        <v>23</v>
      </c>
      <c r="B50" s="2" t="s">
        <v>12</v>
      </c>
      <c r="C50" s="2">
        <v>103.4</v>
      </c>
      <c r="D50" s="2">
        <v>0.6</v>
      </c>
      <c r="E50">
        <v>2022</v>
      </c>
    </row>
    <row r="51" spans="1:5">
      <c r="A51" s="19" t="s">
        <v>23</v>
      </c>
      <c r="B51" s="2" t="s">
        <v>13</v>
      </c>
      <c r="C51" s="2">
        <v>104.4</v>
      </c>
      <c r="D51" s="2">
        <v>0</v>
      </c>
      <c r="E51">
        <v>2022</v>
      </c>
    </row>
    <row r="52" spans="1:5">
      <c r="A52" s="19" t="s">
        <v>23</v>
      </c>
      <c r="B52" s="2" t="s">
        <v>14</v>
      </c>
      <c r="C52" s="2">
        <v>107.8</v>
      </c>
      <c r="D52" s="2">
        <v>-0.2</v>
      </c>
      <c r="E52">
        <v>2022</v>
      </c>
    </row>
    <row r="53" spans="1:5">
      <c r="A53" s="19" t="s">
        <v>23</v>
      </c>
      <c r="B53" s="2" t="s">
        <v>15</v>
      </c>
      <c r="C53" s="2">
        <v>104.9</v>
      </c>
      <c r="D53" s="2">
        <v>0.2</v>
      </c>
      <c r="E53">
        <v>2022</v>
      </c>
    </row>
    <row r="54" spans="1:5">
      <c r="A54" s="19" t="s">
        <v>25</v>
      </c>
      <c r="B54" s="2" t="s">
        <v>3</v>
      </c>
      <c r="C54" s="2">
        <v>106.8</v>
      </c>
      <c r="D54" s="2">
        <v>0.3</v>
      </c>
      <c r="E54">
        <v>2022</v>
      </c>
    </row>
    <row r="55" spans="1:5">
      <c r="A55" s="19" t="s">
        <v>25</v>
      </c>
      <c r="B55" s="2" t="s">
        <v>4</v>
      </c>
      <c r="C55" s="2">
        <v>111.9</v>
      </c>
      <c r="D55" s="2">
        <v>0.5</v>
      </c>
      <c r="E55">
        <v>2022</v>
      </c>
    </row>
    <row r="56" spans="1:5">
      <c r="A56" s="19" t="s">
        <v>25</v>
      </c>
      <c r="B56" s="2" t="s">
        <v>5</v>
      </c>
      <c r="C56" s="2">
        <v>106.4</v>
      </c>
      <c r="D56" s="2">
        <v>0.3</v>
      </c>
      <c r="E56">
        <v>2022</v>
      </c>
    </row>
    <row r="57" spans="1:5">
      <c r="A57" s="19" t="s">
        <v>25</v>
      </c>
      <c r="B57" s="2" t="s">
        <v>6</v>
      </c>
      <c r="C57" s="2">
        <v>102.6</v>
      </c>
      <c r="D57" s="2">
        <v>0</v>
      </c>
      <c r="E57">
        <v>2022</v>
      </c>
    </row>
    <row r="58" spans="1:5">
      <c r="A58" s="19" t="s">
        <v>25</v>
      </c>
      <c r="B58" s="2" t="s">
        <v>7</v>
      </c>
      <c r="C58" s="2">
        <v>103.8</v>
      </c>
      <c r="D58" s="2">
        <v>0</v>
      </c>
      <c r="E58">
        <v>2022</v>
      </c>
    </row>
    <row r="59" spans="1:5">
      <c r="A59" s="19" t="s">
        <v>25</v>
      </c>
      <c r="B59" s="2" t="s">
        <v>8</v>
      </c>
      <c r="C59" s="2">
        <v>105.2</v>
      </c>
      <c r="D59" s="2">
        <v>0.2</v>
      </c>
      <c r="E59">
        <v>2022</v>
      </c>
    </row>
    <row r="60" spans="1:5">
      <c r="A60" s="19" t="s">
        <v>25</v>
      </c>
      <c r="B60" s="2" t="s">
        <v>9</v>
      </c>
      <c r="C60" s="2">
        <v>104.7</v>
      </c>
      <c r="D60" s="2">
        <v>0.2</v>
      </c>
      <c r="E60">
        <v>2022</v>
      </c>
    </row>
    <row r="61" spans="1:5">
      <c r="A61" s="19" t="s">
        <v>25</v>
      </c>
      <c r="B61" s="2" t="s">
        <v>10</v>
      </c>
      <c r="C61" s="2">
        <v>113.1</v>
      </c>
      <c r="D61" s="2">
        <v>1.3</v>
      </c>
      <c r="E61">
        <v>2022</v>
      </c>
    </row>
    <row r="62" spans="1:5">
      <c r="A62" s="19" t="s">
        <v>25</v>
      </c>
      <c r="B62" s="2" t="s">
        <v>11</v>
      </c>
      <c r="C62" s="2">
        <v>99.2</v>
      </c>
      <c r="D62" s="2">
        <v>-0.6</v>
      </c>
      <c r="E62">
        <v>2022</v>
      </c>
    </row>
    <row r="63" spans="1:5">
      <c r="A63" s="19" t="s">
        <v>25</v>
      </c>
      <c r="B63" s="2" t="s">
        <v>12</v>
      </c>
      <c r="C63" s="2">
        <v>102.8</v>
      </c>
      <c r="D63" s="2">
        <v>0.1</v>
      </c>
      <c r="E63">
        <v>2022</v>
      </c>
    </row>
    <row r="64" spans="1:5">
      <c r="A64" s="19" t="s">
        <v>25</v>
      </c>
      <c r="B64" s="2" t="s">
        <v>13</v>
      </c>
      <c r="C64" s="2">
        <v>104.4</v>
      </c>
      <c r="D64" s="2">
        <v>0</v>
      </c>
      <c r="E64">
        <v>2022</v>
      </c>
    </row>
    <row r="65" spans="1:5">
      <c r="A65" s="19" t="s">
        <v>25</v>
      </c>
      <c r="B65" s="2" t="s">
        <v>14</v>
      </c>
      <c r="C65" s="2">
        <v>108</v>
      </c>
      <c r="D65" s="2">
        <v>0.6</v>
      </c>
      <c r="E65">
        <v>2022</v>
      </c>
    </row>
    <row r="66" spans="1:5">
      <c r="A66" s="19" t="s">
        <v>25</v>
      </c>
      <c r="B66" s="2" t="s">
        <v>15</v>
      </c>
      <c r="C66" s="2">
        <v>104.7</v>
      </c>
      <c r="D66" s="2">
        <v>0</v>
      </c>
      <c r="E66">
        <v>2022</v>
      </c>
    </row>
    <row r="67" spans="1:5">
      <c r="A67" s="19" t="s">
        <v>26</v>
      </c>
      <c r="B67" s="2" t="s">
        <v>3</v>
      </c>
      <c r="C67" s="2">
        <v>106.5</v>
      </c>
      <c r="D67" s="2">
        <v>0.4</v>
      </c>
      <c r="E67">
        <v>2022</v>
      </c>
    </row>
    <row r="68" spans="1:5">
      <c r="A68" s="19" t="s">
        <v>26</v>
      </c>
      <c r="B68" s="2" t="s">
        <v>4</v>
      </c>
      <c r="C68" s="2">
        <v>111.3</v>
      </c>
      <c r="D68" s="2">
        <v>0.9</v>
      </c>
      <c r="E68">
        <v>2022</v>
      </c>
    </row>
    <row r="69" spans="1:5">
      <c r="A69" s="19" t="s">
        <v>26</v>
      </c>
      <c r="B69" s="2" t="s">
        <v>5</v>
      </c>
      <c r="C69" s="2">
        <v>106.1</v>
      </c>
      <c r="D69" s="2">
        <v>0.5</v>
      </c>
      <c r="E69">
        <v>2022</v>
      </c>
    </row>
    <row r="70" spans="1:5">
      <c r="A70" s="19" t="s">
        <v>26</v>
      </c>
      <c r="B70" s="2" t="s">
        <v>6</v>
      </c>
      <c r="C70" s="2">
        <v>102.6</v>
      </c>
      <c r="D70" s="2">
        <v>0.1</v>
      </c>
      <c r="E70">
        <v>2022</v>
      </c>
    </row>
    <row r="71" spans="1:5">
      <c r="A71" s="19" t="s">
        <v>26</v>
      </c>
      <c r="B71" s="2" t="s">
        <v>7</v>
      </c>
      <c r="C71" s="2">
        <v>103.8</v>
      </c>
      <c r="D71" s="2">
        <v>0.1</v>
      </c>
      <c r="E71">
        <v>2022</v>
      </c>
    </row>
    <row r="72" spans="1:5">
      <c r="A72" s="19" t="s">
        <v>26</v>
      </c>
      <c r="B72" s="2" t="s">
        <v>8</v>
      </c>
      <c r="C72" s="2">
        <v>105</v>
      </c>
      <c r="D72" s="2">
        <v>0.5</v>
      </c>
      <c r="E72">
        <v>2022</v>
      </c>
    </row>
    <row r="73" spans="1:5">
      <c r="A73" s="19" t="s">
        <v>26</v>
      </c>
      <c r="B73" s="2" t="s">
        <v>9</v>
      </c>
      <c r="C73" s="2">
        <v>104.5</v>
      </c>
      <c r="D73" s="2">
        <v>0.5</v>
      </c>
      <c r="E73">
        <v>2022</v>
      </c>
    </row>
    <row r="74" spans="1:5">
      <c r="A74" s="19" t="s">
        <v>26</v>
      </c>
      <c r="B74" s="2" t="s">
        <v>10</v>
      </c>
      <c r="C74" s="2">
        <v>111.7</v>
      </c>
      <c r="D74" s="2">
        <v>-0.3</v>
      </c>
      <c r="E74">
        <v>2022</v>
      </c>
    </row>
    <row r="75" spans="1:5">
      <c r="A75" s="19" t="s">
        <v>26</v>
      </c>
      <c r="B75" s="2" t="s">
        <v>11</v>
      </c>
      <c r="C75" s="2">
        <v>99.8</v>
      </c>
      <c r="D75" s="2">
        <v>-0.1</v>
      </c>
      <c r="E75">
        <v>2022</v>
      </c>
    </row>
    <row r="76" spans="1:5">
      <c r="A76" s="19" t="s">
        <v>26</v>
      </c>
      <c r="B76" s="2" t="s">
        <v>12</v>
      </c>
      <c r="C76" s="2">
        <v>102.7</v>
      </c>
      <c r="D76" s="2">
        <v>0.2</v>
      </c>
      <c r="E76">
        <v>2022</v>
      </c>
    </row>
    <row r="77" spans="1:5">
      <c r="A77" s="19" t="s">
        <v>26</v>
      </c>
      <c r="B77" s="2" t="s">
        <v>13</v>
      </c>
      <c r="C77" s="2">
        <v>104.4</v>
      </c>
      <c r="D77" s="2">
        <v>0</v>
      </c>
      <c r="E77">
        <v>2022</v>
      </c>
    </row>
    <row r="78" spans="1:5">
      <c r="A78" s="19" t="s">
        <v>26</v>
      </c>
      <c r="B78" s="2" t="s">
        <v>14</v>
      </c>
      <c r="C78" s="2">
        <v>107.4</v>
      </c>
      <c r="D78" s="2">
        <v>1.1000000000000001</v>
      </c>
      <c r="E78">
        <v>2022</v>
      </c>
    </row>
    <row r="79" spans="1:5">
      <c r="A79" s="19" t="s">
        <v>26</v>
      </c>
      <c r="B79" s="2" t="s">
        <v>15</v>
      </c>
      <c r="C79" s="2">
        <v>104.7</v>
      </c>
      <c r="D79" s="2">
        <v>0.9</v>
      </c>
      <c r="E79">
        <v>2022</v>
      </c>
    </row>
    <row r="80" spans="1:5">
      <c r="A80" s="19" t="s">
        <v>27</v>
      </c>
      <c r="B80" s="2" t="s">
        <v>3</v>
      </c>
      <c r="C80" s="2">
        <v>106.1</v>
      </c>
      <c r="D80" s="2">
        <v>0.1</v>
      </c>
      <c r="E80">
        <v>2022</v>
      </c>
    </row>
    <row r="81" spans="1:5">
      <c r="A81" s="19" t="s">
        <v>27</v>
      </c>
      <c r="B81" s="2" t="s">
        <v>4</v>
      </c>
      <c r="C81" s="2">
        <v>110.3</v>
      </c>
      <c r="D81" s="2">
        <v>0.5</v>
      </c>
      <c r="E81">
        <v>2022</v>
      </c>
    </row>
    <row r="82" spans="1:5">
      <c r="A82" s="19" t="s">
        <v>27</v>
      </c>
      <c r="B82" s="2" t="s">
        <v>5</v>
      </c>
      <c r="C82" s="2">
        <v>105.6</v>
      </c>
      <c r="D82" s="2">
        <v>0.9</v>
      </c>
      <c r="E82">
        <v>2022</v>
      </c>
    </row>
    <row r="83" spans="1:5">
      <c r="A83" s="19" t="s">
        <v>27</v>
      </c>
      <c r="B83" s="2" t="s">
        <v>6</v>
      </c>
      <c r="C83" s="2">
        <v>102.5</v>
      </c>
      <c r="D83" s="2">
        <v>0.4</v>
      </c>
      <c r="E83">
        <v>2022</v>
      </c>
    </row>
    <row r="84" spans="1:5">
      <c r="A84" s="19" t="s">
        <v>27</v>
      </c>
      <c r="B84" s="2" t="s">
        <v>7</v>
      </c>
      <c r="C84" s="2">
        <v>103.7</v>
      </c>
      <c r="D84" s="2">
        <v>0.5</v>
      </c>
      <c r="E84">
        <v>2022</v>
      </c>
    </row>
    <row r="85" spans="1:5">
      <c r="A85" s="19" t="s">
        <v>27</v>
      </c>
      <c r="B85" s="2" t="s">
        <v>8</v>
      </c>
      <c r="C85" s="2">
        <v>104.5</v>
      </c>
      <c r="D85" s="2">
        <v>0.8</v>
      </c>
      <c r="E85">
        <v>2022</v>
      </c>
    </row>
    <row r="86" spans="1:5">
      <c r="A86" s="19" t="s">
        <v>27</v>
      </c>
      <c r="B86" s="2" t="s">
        <v>9</v>
      </c>
      <c r="C86" s="2">
        <v>104</v>
      </c>
      <c r="D86" s="2">
        <v>-0.2</v>
      </c>
      <c r="E86">
        <v>2022</v>
      </c>
    </row>
    <row r="87" spans="1:5">
      <c r="A87" s="19" t="s">
        <v>27</v>
      </c>
      <c r="B87" s="2" t="s">
        <v>10</v>
      </c>
      <c r="C87" s="2">
        <v>112</v>
      </c>
      <c r="D87" s="2">
        <v>-2.2000000000000002</v>
      </c>
      <c r="E87">
        <v>2022</v>
      </c>
    </row>
    <row r="88" spans="1:5">
      <c r="A88" s="19" t="s">
        <v>27</v>
      </c>
      <c r="B88" s="2" t="s">
        <v>11</v>
      </c>
      <c r="C88" s="2">
        <v>99.9</v>
      </c>
      <c r="D88" s="2">
        <v>-0.2</v>
      </c>
      <c r="E88">
        <v>2022</v>
      </c>
    </row>
    <row r="89" spans="1:5">
      <c r="A89" s="19" t="s">
        <v>27</v>
      </c>
      <c r="B89" s="2" t="s">
        <v>12</v>
      </c>
      <c r="C89" s="2">
        <v>102.5</v>
      </c>
      <c r="D89" s="2">
        <v>0.1</v>
      </c>
      <c r="E89">
        <v>2022</v>
      </c>
    </row>
    <row r="90" spans="1:5">
      <c r="A90" s="19" t="s">
        <v>27</v>
      </c>
      <c r="B90" s="2" t="s">
        <v>13</v>
      </c>
      <c r="C90" s="2">
        <v>104.4</v>
      </c>
      <c r="D90" s="2">
        <v>0</v>
      </c>
      <c r="E90">
        <v>2022</v>
      </c>
    </row>
    <row r="91" spans="1:5">
      <c r="A91" s="19" t="s">
        <v>27</v>
      </c>
      <c r="B91" s="2" t="s">
        <v>14</v>
      </c>
      <c r="C91" s="2">
        <v>106.2</v>
      </c>
      <c r="D91" s="2">
        <v>1.8</v>
      </c>
      <c r="E91">
        <v>2022</v>
      </c>
    </row>
    <row r="92" spans="1:5">
      <c r="A92" s="19" t="s">
        <v>27</v>
      </c>
      <c r="B92" s="2" t="s">
        <v>15</v>
      </c>
      <c r="C92" s="2">
        <v>103.8</v>
      </c>
      <c r="D92" s="2">
        <v>0.3</v>
      </c>
      <c r="E92">
        <v>2022</v>
      </c>
    </row>
    <row r="93" spans="1:5">
      <c r="A93" s="19" t="s">
        <v>28</v>
      </c>
      <c r="B93" s="2" t="s">
        <v>3</v>
      </c>
      <c r="C93" s="2">
        <v>106</v>
      </c>
      <c r="D93" s="2">
        <v>0.2</v>
      </c>
      <c r="E93">
        <v>2022</v>
      </c>
    </row>
    <row r="94" spans="1:5">
      <c r="A94" s="19" t="s">
        <v>28</v>
      </c>
      <c r="B94" s="2" t="s">
        <v>4</v>
      </c>
      <c r="C94" s="2">
        <v>109.7</v>
      </c>
      <c r="D94" s="2">
        <v>1.8</v>
      </c>
      <c r="E94">
        <v>2022</v>
      </c>
    </row>
    <row r="95" spans="1:5">
      <c r="A95" s="19" t="s">
        <v>28</v>
      </c>
      <c r="B95" s="2" t="s">
        <v>5</v>
      </c>
      <c r="C95" s="2">
        <v>104.7</v>
      </c>
      <c r="D95" s="2">
        <v>0.3</v>
      </c>
      <c r="E95">
        <v>2022</v>
      </c>
    </row>
    <row r="96" spans="1:5">
      <c r="A96" s="19" t="s">
        <v>28</v>
      </c>
      <c r="B96" s="2" t="s">
        <v>6</v>
      </c>
      <c r="C96" s="2">
        <v>102.1</v>
      </c>
      <c r="D96" s="2">
        <v>0.5</v>
      </c>
      <c r="E96">
        <v>2022</v>
      </c>
    </row>
    <row r="97" spans="1:5">
      <c r="A97" s="19" t="s">
        <v>28</v>
      </c>
      <c r="B97" s="2" t="s">
        <v>7</v>
      </c>
      <c r="C97" s="2">
        <v>103.2</v>
      </c>
      <c r="D97" s="2">
        <v>0.1</v>
      </c>
      <c r="E97">
        <v>2022</v>
      </c>
    </row>
    <row r="98" spans="1:5">
      <c r="A98" s="19" t="s">
        <v>28</v>
      </c>
      <c r="B98" s="2" t="s">
        <v>8</v>
      </c>
      <c r="C98" s="2">
        <v>103.7</v>
      </c>
      <c r="D98" s="2">
        <v>0.4</v>
      </c>
      <c r="E98">
        <v>2022</v>
      </c>
    </row>
    <row r="99" spans="1:5">
      <c r="A99" s="19" t="s">
        <v>28</v>
      </c>
      <c r="B99" s="2" t="s">
        <v>9</v>
      </c>
      <c r="C99" s="2">
        <v>104.2</v>
      </c>
      <c r="D99" s="2">
        <v>0.1</v>
      </c>
      <c r="E99">
        <v>2022</v>
      </c>
    </row>
    <row r="100" spans="1:5">
      <c r="A100" s="19" t="s">
        <v>28</v>
      </c>
      <c r="B100" s="2" t="s">
        <v>10</v>
      </c>
      <c r="C100" s="2">
        <v>114.5</v>
      </c>
      <c r="D100" s="2">
        <v>-1</v>
      </c>
      <c r="E100">
        <v>2022</v>
      </c>
    </row>
    <row r="101" spans="1:5">
      <c r="A101" s="19" t="s">
        <v>28</v>
      </c>
      <c r="B101" s="2" t="s">
        <v>11</v>
      </c>
      <c r="C101" s="2">
        <v>100.1</v>
      </c>
      <c r="D101" s="2">
        <v>0.2</v>
      </c>
      <c r="E101">
        <v>2022</v>
      </c>
    </row>
    <row r="102" spans="1:5">
      <c r="A102" s="19" t="s">
        <v>28</v>
      </c>
      <c r="B102" s="2" t="s">
        <v>12</v>
      </c>
      <c r="C102" s="2">
        <v>102.4</v>
      </c>
      <c r="D102" s="2">
        <v>0.1</v>
      </c>
      <c r="E102">
        <v>2022</v>
      </c>
    </row>
    <row r="103" spans="1:5">
      <c r="A103" s="19" t="s">
        <v>28</v>
      </c>
      <c r="B103" s="2" t="s">
        <v>13</v>
      </c>
      <c r="C103" s="2">
        <v>104.4</v>
      </c>
      <c r="D103" s="2">
        <v>0</v>
      </c>
      <c r="E103">
        <v>2022</v>
      </c>
    </row>
    <row r="104" spans="1:5">
      <c r="A104" s="19" t="s">
        <v>28</v>
      </c>
      <c r="B104" s="2" t="s">
        <v>14</v>
      </c>
      <c r="C104" s="2">
        <v>104.3</v>
      </c>
      <c r="D104" s="2">
        <v>-0.3</v>
      </c>
      <c r="E104">
        <v>2022</v>
      </c>
    </row>
    <row r="105" spans="1:5">
      <c r="A105" s="19" t="s">
        <v>28</v>
      </c>
      <c r="B105" s="2" t="s">
        <v>15</v>
      </c>
      <c r="C105" s="2">
        <v>103.5</v>
      </c>
      <c r="D105" s="2">
        <v>0.8</v>
      </c>
      <c r="E105">
        <v>2022</v>
      </c>
    </row>
    <row r="106" spans="1:5">
      <c r="A106" s="19" t="s">
        <v>29</v>
      </c>
      <c r="B106" s="2" t="s">
        <v>3</v>
      </c>
      <c r="C106" s="2">
        <v>105.8</v>
      </c>
      <c r="D106" s="2">
        <v>1.5</v>
      </c>
      <c r="E106">
        <v>2022</v>
      </c>
    </row>
    <row r="107" spans="1:5">
      <c r="A107" s="19" t="s">
        <v>29</v>
      </c>
      <c r="B107" s="2" t="s">
        <v>4</v>
      </c>
      <c r="C107" s="2">
        <v>107.8</v>
      </c>
      <c r="D107" s="2">
        <v>1.1000000000000001</v>
      </c>
      <c r="E107">
        <v>2022</v>
      </c>
    </row>
    <row r="108" spans="1:5">
      <c r="A108" s="19" t="s">
        <v>29</v>
      </c>
      <c r="B108" s="2" t="s">
        <v>5</v>
      </c>
      <c r="C108" s="2">
        <v>104.4</v>
      </c>
      <c r="D108" s="2">
        <v>-0.1</v>
      </c>
      <c r="E108">
        <v>2022</v>
      </c>
    </row>
    <row r="109" spans="1:5">
      <c r="A109" s="19" t="s">
        <v>29</v>
      </c>
      <c r="B109" s="2" t="s">
        <v>6</v>
      </c>
      <c r="C109" s="2">
        <v>101.6</v>
      </c>
      <c r="D109" s="2">
        <v>0.3</v>
      </c>
      <c r="E109">
        <v>2022</v>
      </c>
    </row>
    <row r="110" spans="1:5">
      <c r="A110" s="19" t="s">
        <v>29</v>
      </c>
      <c r="B110" s="2" t="s">
        <v>7</v>
      </c>
      <c r="C110" s="2">
        <v>103.1</v>
      </c>
      <c r="D110" s="2">
        <v>1.9</v>
      </c>
      <c r="E110">
        <v>2022</v>
      </c>
    </row>
    <row r="111" spans="1:5">
      <c r="A111" s="19" t="s">
        <v>29</v>
      </c>
      <c r="B111" s="2" t="s">
        <v>8</v>
      </c>
      <c r="C111" s="2">
        <v>103.3</v>
      </c>
      <c r="D111" s="2">
        <v>0.3</v>
      </c>
      <c r="E111">
        <v>2022</v>
      </c>
    </row>
    <row r="112" spans="1:5">
      <c r="A112" s="19" t="s">
        <v>29</v>
      </c>
      <c r="B112" s="2" t="s">
        <v>9</v>
      </c>
      <c r="C112" s="2">
        <v>104.1</v>
      </c>
      <c r="D112" s="2">
        <v>-0.5</v>
      </c>
      <c r="E112">
        <v>2022</v>
      </c>
    </row>
    <row r="113" spans="1:5">
      <c r="A113" s="19" t="s">
        <v>29</v>
      </c>
      <c r="B113" s="2" t="s">
        <v>10</v>
      </c>
      <c r="C113" s="2">
        <v>115.6</v>
      </c>
      <c r="D113" s="2">
        <v>4.8</v>
      </c>
      <c r="E113">
        <v>2022</v>
      </c>
    </row>
    <row r="114" spans="1:5">
      <c r="A114" s="19" t="s">
        <v>29</v>
      </c>
      <c r="B114" s="2" t="s">
        <v>11</v>
      </c>
      <c r="C114" s="2">
        <v>99.4</v>
      </c>
      <c r="D114" s="2">
        <v>-0.4</v>
      </c>
      <c r="E114">
        <v>2022</v>
      </c>
    </row>
    <row r="115" spans="1:5">
      <c r="A115" s="19" t="s">
        <v>29</v>
      </c>
      <c r="B115" s="2" t="s">
        <v>12</v>
      </c>
      <c r="C115" s="2">
        <v>102.3</v>
      </c>
      <c r="D115" s="2">
        <v>1.1000000000000001</v>
      </c>
      <c r="E115">
        <v>2022</v>
      </c>
    </row>
    <row r="116" spans="1:5">
      <c r="A116" s="19" t="s">
        <v>29</v>
      </c>
      <c r="B116" s="2" t="s">
        <v>13</v>
      </c>
      <c r="C116" s="2">
        <v>104.4</v>
      </c>
      <c r="D116" s="2">
        <v>0</v>
      </c>
      <c r="E116">
        <v>2022</v>
      </c>
    </row>
    <row r="117" spans="1:5">
      <c r="A117" s="19" t="s">
        <v>29</v>
      </c>
      <c r="B117" s="2" t="s">
        <v>14</v>
      </c>
      <c r="C117" s="2">
        <v>104.6</v>
      </c>
      <c r="D117" s="2">
        <v>0.4</v>
      </c>
      <c r="E117">
        <v>2022</v>
      </c>
    </row>
    <row r="118" spans="1:5">
      <c r="A118" s="19" t="s">
        <v>29</v>
      </c>
      <c r="B118" s="2" t="s">
        <v>15</v>
      </c>
      <c r="C118" s="2">
        <v>103.4</v>
      </c>
      <c r="D118" s="2">
        <v>0.4</v>
      </c>
      <c r="E118">
        <v>2022</v>
      </c>
    </row>
    <row r="119" spans="1:5">
      <c r="A119" s="19" t="s">
        <v>30</v>
      </c>
      <c r="B119" s="2" t="s">
        <v>3</v>
      </c>
      <c r="C119" s="2">
        <v>104.2</v>
      </c>
      <c r="D119" s="2">
        <v>1.1000000000000001</v>
      </c>
      <c r="E119">
        <v>2022</v>
      </c>
    </row>
    <row r="120" spans="1:5">
      <c r="A120" s="19" t="s">
        <v>30</v>
      </c>
      <c r="B120" s="2" t="s">
        <v>4</v>
      </c>
      <c r="C120" s="2">
        <v>106.6</v>
      </c>
      <c r="D120" s="2">
        <v>1.2</v>
      </c>
      <c r="E120">
        <v>2022</v>
      </c>
    </row>
    <row r="121" spans="1:5">
      <c r="A121" s="19" t="s">
        <v>30</v>
      </c>
      <c r="B121" s="2" t="s">
        <v>5</v>
      </c>
      <c r="C121" s="2">
        <v>104.5</v>
      </c>
      <c r="D121" s="2">
        <v>0.1</v>
      </c>
      <c r="E121">
        <v>2022</v>
      </c>
    </row>
    <row r="122" spans="1:5">
      <c r="A122" s="19" t="s">
        <v>30</v>
      </c>
      <c r="B122" s="2" t="s">
        <v>6</v>
      </c>
      <c r="C122" s="2">
        <v>101.3</v>
      </c>
      <c r="D122" s="2">
        <v>0.4</v>
      </c>
      <c r="E122">
        <v>2022</v>
      </c>
    </row>
    <row r="123" spans="1:5">
      <c r="A123" s="19" t="s">
        <v>30</v>
      </c>
      <c r="B123" s="2" t="s">
        <v>7</v>
      </c>
      <c r="C123" s="2">
        <v>101.2</v>
      </c>
      <c r="D123" s="2">
        <v>0.6</v>
      </c>
      <c r="E123">
        <v>2022</v>
      </c>
    </row>
    <row r="124" spans="1:5">
      <c r="A124" s="19" t="s">
        <v>30</v>
      </c>
      <c r="B124" s="2" t="s">
        <v>8</v>
      </c>
      <c r="C124" s="2">
        <v>103</v>
      </c>
      <c r="D124" s="2">
        <v>1.2</v>
      </c>
      <c r="E124">
        <v>2022</v>
      </c>
    </row>
    <row r="125" spans="1:5">
      <c r="A125" s="19" t="s">
        <v>30</v>
      </c>
      <c r="B125" s="2" t="s">
        <v>9</v>
      </c>
      <c r="C125" s="2">
        <v>104.6</v>
      </c>
      <c r="D125" s="2">
        <v>0.3</v>
      </c>
      <c r="E125">
        <v>2022</v>
      </c>
    </row>
    <row r="126" spans="1:5">
      <c r="A126" s="19" t="s">
        <v>30</v>
      </c>
      <c r="B126" s="2" t="s">
        <v>10</v>
      </c>
      <c r="C126" s="2">
        <v>110.3</v>
      </c>
      <c r="D126" s="2">
        <v>4.2</v>
      </c>
      <c r="E126">
        <v>2022</v>
      </c>
    </row>
    <row r="127" spans="1:5">
      <c r="A127" s="19" t="s">
        <v>30</v>
      </c>
      <c r="B127" s="2" t="s">
        <v>11</v>
      </c>
      <c r="C127" s="2">
        <v>100.3</v>
      </c>
      <c r="D127" s="2">
        <v>0.4</v>
      </c>
      <c r="E127">
        <v>2022</v>
      </c>
    </row>
    <row r="128" spans="1:5">
      <c r="A128" s="19" t="s">
        <v>30</v>
      </c>
      <c r="B128" s="2" t="s">
        <v>12</v>
      </c>
      <c r="C128" s="2">
        <v>101.2</v>
      </c>
      <c r="D128" s="2">
        <v>0.2</v>
      </c>
      <c r="E128">
        <v>2022</v>
      </c>
    </row>
    <row r="129" spans="1:5">
      <c r="A129" s="19" t="s">
        <v>30</v>
      </c>
      <c r="B129" s="2" t="s">
        <v>13</v>
      </c>
      <c r="C129" s="2">
        <v>104.4</v>
      </c>
      <c r="D129" s="2">
        <v>0</v>
      </c>
      <c r="E129">
        <v>2022</v>
      </c>
    </row>
    <row r="130" spans="1:5">
      <c r="A130" s="19" t="s">
        <v>30</v>
      </c>
      <c r="B130" s="2" t="s">
        <v>14</v>
      </c>
      <c r="C130" s="2">
        <v>104.2</v>
      </c>
      <c r="D130" s="2">
        <v>0.4</v>
      </c>
      <c r="E130">
        <v>2022</v>
      </c>
    </row>
    <row r="131" spans="1:5">
      <c r="A131" s="19" t="s">
        <v>30</v>
      </c>
      <c r="B131" s="2" t="s">
        <v>15</v>
      </c>
      <c r="C131" s="2">
        <v>103</v>
      </c>
      <c r="D131" s="2">
        <v>0.1</v>
      </c>
      <c r="E131">
        <v>2022</v>
      </c>
    </row>
    <row r="132" spans="1:5">
      <c r="A132" s="19" t="s">
        <v>31</v>
      </c>
      <c r="B132" s="2" t="s">
        <v>3</v>
      </c>
      <c r="C132" s="2">
        <v>103.1</v>
      </c>
      <c r="D132" s="2">
        <v>0.7</v>
      </c>
      <c r="E132">
        <v>2022</v>
      </c>
    </row>
    <row r="133" spans="1:5">
      <c r="A133" s="19" t="s">
        <v>31</v>
      </c>
      <c r="B133" s="2" t="s">
        <v>4</v>
      </c>
      <c r="C133" s="2">
        <v>105.3</v>
      </c>
      <c r="D133" s="2">
        <v>2.1</v>
      </c>
      <c r="E133">
        <v>2022</v>
      </c>
    </row>
    <row r="134" spans="1:5">
      <c r="A134" s="19" t="s">
        <v>31</v>
      </c>
      <c r="B134" s="2" t="s">
        <v>5</v>
      </c>
      <c r="C134" s="2">
        <v>104.4</v>
      </c>
      <c r="D134" s="2">
        <v>0.8</v>
      </c>
      <c r="E134">
        <v>2022</v>
      </c>
    </row>
    <row r="135" spans="1:5">
      <c r="A135" s="19" t="s">
        <v>31</v>
      </c>
      <c r="B135" s="2" t="s">
        <v>6</v>
      </c>
      <c r="C135" s="2">
        <v>100.9</v>
      </c>
      <c r="D135" s="2">
        <v>0.2</v>
      </c>
      <c r="E135">
        <v>2022</v>
      </c>
    </row>
    <row r="136" spans="1:5">
      <c r="A136" s="19" t="s">
        <v>31</v>
      </c>
      <c r="B136" s="2" t="s">
        <v>7</v>
      </c>
      <c r="C136" s="2">
        <v>100.6</v>
      </c>
      <c r="D136" s="2">
        <v>0.1</v>
      </c>
      <c r="E136">
        <v>2022</v>
      </c>
    </row>
    <row r="137" spans="1:5">
      <c r="A137" s="19" t="s">
        <v>31</v>
      </c>
      <c r="B137" s="2" t="s">
        <v>8</v>
      </c>
      <c r="C137" s="2">
        <v>101.8</v>
      </c>
      <c r="D137" s="2">
        <v>0.7</v>
      </c>
      <c r="E137">
        <v>2022</v>
      </c>
    </row>
    <row r="138" spans="1:5">
      <c r="A138" s="19" t="s">
        <v>31</v>
      </c>
      <c r="B138" s="2" t="s">
        <v>9</v>
      </c>
      <c r="C138" s="2">
        <v>104.3</v>
      </c>
      <c r="D138" s="2">
        <v>0.3</v>
      </c>
      <c r="E138">
        <v>2022</v>
      </c>
    </row>
    <row r="139" spans="1:5">
      <c r="A139" s="19" t="s">
        <v>31</v>
      </c>
      <c r="B139" s="2" t="s">
        <v>10</v>
      </c>
      <c r="C139" s="2">
        <v>105.9</v>
      </c>
      <c r="D139" s="2">
        <v>0.8</v>
      </c>
      <c r="E139">
        <v>2022</v>
      </c>
    </row>
    <row r="140" spans="1:5">
      <c r="A140" s="19" t="s">
        <v>31</v>
      </c>
      <c r="B140" s="2" t="s">
        <v>11</v>
      </c>
      <c r="C140" s="2">
        <v>99.9</v>
      </c>
      <c r="D140" s="2">
        <v>0.3</v>
      </c>
      <c r="E140">
        <v>2022</v>
      </c>
    </row>
    <row r="141" spans="1:5">
      <c r="A141" s="19" t="s">
        <v>31</v>
      </c>
      <c r="B141" s="2" t="s">
        <v>12</v>
      </c>
      <c r="C141" s="2">
        <v>101</v>
      </c>
      <c r="D141" s="2">
        <v>0.3</v>
      </c>
      <c r="E141">
        <v>2022</v>
      </c>
    </row>
    <row r="142" spans="1:5">
      <c r="A142" s="19" t="s">
        <v>31</v>
      </c>
      <c r="B142" s="2" t="s">
        <v>13</v>
      </c>
      <c r="C142" s="2">
        <v>104.4</v>
      </c>
      <c r="D142" s="2">
        <v>0</v>
      </c>
      <c r="E142">
        <v>2022</v>
      </c>
    </row>
    <row r="143" spans="1:5">
      <c r="A143" s="19" t="s">
        <v>31</v>
      </c>
      <c r="B143" s="2" t="s">
        <v>14</v>
      </c>
      <c r="C143" s="2">
        <v>103.8</v>
      </c>
      <c r="D143" s="2">
        <v>0.5</v>
      </c>
      <c r="E143">
        <v>2022</v>
      </c>
    </row>
    <row r="144" spans="1:5">
      <c r="A144" s="19" t="s">
        <v>31</v>
      </c>
      <c r="B144" s="2" t="s">
        <v>15</v>
      </c>
      <c r="C144" s="2">
        <v>102.9</v>
      </c>
      <c r="D144" s="2">
        <v>0.1</v>
      </c>
      <c r="E144">
        <v>2022</v>
      </c>
    </row>
    <row r="145" spans="1:5">
      <c r="A145" s="19" t="s">
        <v>33</v>
      </c>
      <c r="B145" s="2" t="s">
        <v>3</v>
      </c>
      <c r="C145" s="2">
        <v>102.4</v>
      </c>
      <c r="D145" s="2">
        <v>0.6</v>
      </c>
      <c r="E145">
        <v>2022</v>
      </c>
    </row>
    <row r="146" spans="1:5">
      <c r="A146" s="19" t="s">
        <v>33</v>
      </c>
      <c r="B146" s="2" t="s">
        <v>4</v>
      </c>
      <c r="C146" s="2">
        <v>103.1</v>
      </c>
      <c r="D146" s="2">
        <v>0.7</v>
      </c>
      <c r="E146">
        <v>2022</v>
      </c>
    </row>
    <row r="147" spans="1:5">
      <c r="A147" s="19" t="s">
        <v>33</v>
      </c>
      <c r="B147" s="2" t="s">
        <v>5</v>
      </c>
      <c r="C147" s="2">
        <v>103.6</v>
      </c>
      <c r="D147" s="2">
        <v>0.8</v>
      </c>
      <c r="E147">
        <v>2022</v>
      </c>
    </row>
    <row r="148" spans="1:5">
      <c r="A148" s="19" t="s">
        <v>33</v>
      </c>
      <c r="B148" s="2" t="s">
        <v>6</v>
      </c>
      <c r="C148" s="2">
        <v>100.7</v>
      </c>
      <c r="D148" s="2">
        <v>0.2</v>
      </c>
      <c r="E148">
        <v>2022</v>
      </c>
    </row>
    <row r="149" spans="1:5">
      <c r="A149" s="19" t="s">
        <v>33</v>
      </c>
      <c r="B149" s="2" t="s">
        <v>7</v>
      </c>
      <c r="C149" s="2">
        <v>100.5</v>
      </c>
      <c r="D149" s="2">
        <v>0</v>
      </c>
      <c r="E149">
        <v>2022</v>
      </c>
    </row>
    <row r="150" spans="1:5">
      <c r="A150" s="19" t="s">
        <v>33</v>
      </c>
      <c r="B150" s="2" t="s">
        <v>8</v>
      </c>
      <c r="C150" s="2">
        <v>101.1</v>
      </c>
      <c r="D150" s="2">
        <v>0.3</v>
      </c>
      <c r="E150">
        <v>2022</v>
      </c>
    </row>
    <row r="151" spans="1:5">
      <c r="A151" s="19" t="s">
        <v>33</v>
      </c>
      <c r="B151" s="2" t="s">
        <v>9</v>
      </c>
      <c r="C151" s="2">
        <v>104</v>
      </c>
      <c r="D151" s="2">
        <v>0.3</v>
      </c>
      <c r="E151">
        <v>2022</v>
      </c>
    </row>
    <row r="152" spans="1:5">
      <c r="A152" s="19" t="s">
        <v>33</v>
      </c>
      <c r="B152" s="2" t="s">
        <v>10</v>
      </c>
      <c r="C152" s="2">
        <v>105.1</v>
      </c>
      <c r="D152" s="2">
        <v>1.4</v>
      </c>
      <c r="E152">
        <v>2022</v>
      </c>
    </row>
    <row r="153" spans="1:5">
      <c r="A153" s="19" t="s">
        <v>33</v>
      </c>
      <c r="B153" s="2" t="s">
        <v>11</v>
      </c>
      <c r="C153" s="2">
        <v>99.6</v>
      </c>
      <c r="D153" s="2">
        <v>-0.1</v>
      </c>
      <c r="E153">
        <v>2022</v>
      </c>
    </row>
    <row r="154" spans="1:5">
      <c r="A154" s="19" t="s">
        <v>33</v>
      </c>
      <c r="B154" s="2" t="s">
        <v>12</v>
      </c>
      <c r="C154" s="2">
        <v>100.7</v>
      </c>
      <c r="D154" s="2">
        <v>0.3</v>
      </c>
      <c r="E154">
        <v>2022</v>
      </c>
    </row>
    <row r="155" spans="1:5">
      <c r="A155" s="19" t="s">
        <v>33</v>
      </c>
      <c r="B155" s="2" t="s">
        <v>13</v>
      </c>
      <c r="C155" s="2">
        <v>104.4</v>
      </c>
      <c r="D155" s="2">
        <v>0</v>
      </c>
      <c r="E155">
        <v>2022</v>
      </c>
    </row>
    <row r="156" spans="1:5">
      <c r="A156" s="19" t="s">
        <v>33</v>
      </c>
      <c r="B156" s="2" t="s">
        <v>14</v>
      </c>
      <c r="C156" s="2">
        <v>103.3</v>
      </c>
      <c r="D156" s="2">
        <v>0.3</v>
      </c>
      <c r="E156">
        <v>2022</v>
      </c>
    </row>
    <row r="157" spans="1:5">
      <c r="A157" s="19" t="s">
        <v>33</v>
      </c>
      <c r="B157" s="2" t="s">
        <v>15</v>
      </c>
      <c r="C157" s="2">
        <v>102.8</v>
      </c>
      <c r="D157" s="2">
        <v>0.9</v>
      </c>
      <c r="E157">
        <v>2022</v>
      </c>
    </row>
    <row r="158" spans="1:5">
      <c r="A158" s="19" t="s">
        <v>20</v>
      </c>
      <c r="B158" s="2" t="s">
        <v>3</v>
      </c>
      <c r="C158" s="2">
        <v>101.8</v>
      </c>
      <c r="D158" s="2">
        <v>1</v>
      </c>
      <c r="E158">
        <v>2022</v>
      </c>
    </row>
    <row r="159" spans="1:5">
      <c r="A159" s="19" t="s">
        <v>20</v>
      </c>
      <c r="B159" s="2" t="s">
        <v>4</v>
      </c>
      <c r="C159" s="2">
        <v>102.4</v>
      </c>
      <c r="D159" s="2">
        <v>0.6</v>
      </c>
      <c r="E159">
        <v>2022</v>
      </c>
    </row>
    <row r="160" spans="1:5">
      <c r="A160" s="19" t="s">
        <v>20</v>
      </c>
      <c r="B160" s="2" t="s">
        <v>5</v>
      </c>
      <c r="C160" s="2">
        <v>102.8</v>
      </c>
      <c r="D160" s="2">
        <v>2.2000000000000002</v>
      </c>
      <c r="E160">
        <v>2022</v>
      </c>
    </row>
    <row r="161" spans="1:5">
      <c r="A161" s="19" t="s">
        <v>20</v>
      </c>
      <c r="B161" s="2" t="s">
        <v>6</v>
      </c>
      <c r="C161" s="2">
        <v>100.5</v>
      </c>
      <c r="D161" s="2">
        <v>0.2</v>
      </c>
      <c r="E161">
        <v>2022</v>
      </c>
    </row>
    <row r="162" spans="1:5">
      <c r="A162" s="19" t="s">
        <v>20</v>
      </c>
      <c r="B162" s="2" t="s">
        <v>7</v>
      </c>
      <c r="C162" s="2">
        <v>100.5</v>
      </c>
      <c r="D162" s="2">
        <v>0.4</v>
      </c>
      <c r="E162">
        <v>2022</v>
      </c>
    </row>
    <row r="163" spans="1:5">
      <c r="A163" s="19" t="s">
        <v>20</v>
      </c>
      <c r="B163" s="2" t="s">
        <v>8</v>
      </c>
      <c r="C163" s="2">
        <v>100.8</v>
      </c>
      <c r="D163" s="2">
        <v>0.4</v>
      </c>
      <c r="E163">
        <v>2022</v>
      </c>
    </row>
    <row r="164" spans="1:5">
      <c r="A164" s="19" t="s">
        <v>20</v>
      </c>
      <c r="B164" s="2" t="s">
        <v>9</v>
      </c>
      <c r="C164" s="2">
        <v>103.7</v>
      </c>
      <c r="D164" s="2">
        <v>0.5</v>
      </c>
      <c r="E164">
        <v>2022</v>
      </c>
    </row>
    <row r="165" spans="1:5">
      <c r="A165" s="19" t="s">
        <v>20</v>
      </c>
      <c r="B165" s="2" t="s">
        <v>10</v>
      </c>
      <c r="C165" s="2">
        <v>103.7</v>
      </c>
      <c r="D165" s="2">
        <v>3.1</v>
      </c>
      <c r="E165">
        <v>2022</v>
      </c>
    </row>
    <row r="166" spans="1:5">
      <c r="A166" s="19" t="s">
        <v>20</v>
      </c>
      <c r="B166" s="2" t="s">
        <v>11</v>
      </c>
      <c r="C166" s="2">
        <v>99.7</v>
      </c>
      <c r="D166" s="2">
        <v>0</v>
      </c>
      <c r="E166">
        <v>2022</v>
      </c>
    </row>
    <row r="167" spans="1:5">
      <c r="A167" s="19" t="s">
        <v>20</v>
      </c>
      <c r="B167" s="2" t="s">
        <v>12</v>
      </c>
      <c r="C167" s="2">
        <v>100.4</v>
      </c>
      <c r="D167" s="2">
        <v>0.1</v>
      </c>
      <c r="E167">
        <v>2022</v>
      </c>
    </row>
    <row r="168" spans="1:5">
      <c r="A168" s="19" t="s">
        <v>20</v>
      </c>
      <c r="B168" s="2" t="s">
        <v>13</v>
      </c>
      <c r="C168" s="2">
        <v>104.4</v>
      </c>
      <c r="D168" s="2">
        <v>4.4000000000000004</v>
      </c>
      <c r="E168">
        <v>2022</v>
      </c>
    </row>
    <row r="169" spans="1:5">
      <c r="A169" s="19" t="s">
        <v>20</v>
      </c>
      <c r="B169" s="2" t="s">
        <v>14</v>
      </c>
      <c r="C169" s="2">
        <v>103</v>
      </c>
      <c r="D169" s="2">
        <v>1.1000000000000001</v>
      </c>
      <c r="E169">
        <v>2022</v>
      </c>
    </row>
    <row r="170" spans="1:5">
      <c r="A170" s="19" t="s">
        <v>20</v>
      </c>
      <c r="B170" s="2" t="s">
        <v>15</v>
      </c>
      <c r="C170" s="2">
        <v>101.9</v>
      </c>
      <c r="D170" s="2">
        <v>0.4</v>
      </c>
      <c r="E170">
        <v>2022</v>
      </c>
    </row>
    <row r="171" spans="1:5">
      <c r="A171" s="19" t="s">
        <v>21</v>
      </c>
      <c r="B171" s="2" t="s">
        <v>3</v>
      </c>
      <c r="C171" s="2">
        <v>100.8</v>
      </c>
      <c r="D171" s="2">
        <v>0.6</v>
      </c>
      <c r="E171">
        <v>2022</v>
      </c>
    </row>
    <row r="172" spans="1:5">
      <c r="A172" s="19" t="s">
        <v>21</v>
      </c>
      <c r="B172" s="2" t="s">
        <v>4</v>
      </c>
      <c r="C172" s="2">
        <v>101.8</v>
      </c>
      <c r="D172" s="2">
        <v>0.9</v>
      </c>
      <c r="E172">
        <v>2022</v>
      </c>
    </row>
    <row r="173" spans="1:5">
      <c r="A173" s="19" t="s">
        <v>21</v>
      </c>
      <c r="B173" s="2" t="s">
        <v>5</v>
      </c>
      <c r="C173" s="2">
        <v>100.6</v>
      </c>
      <c r="D173" s="2">
        <v>0.6</v>
      </c>
      <c r="E173">
        <v>2022</v>
      </c>
    </row>
    <row r="174" spans="1:5">
      <c r="A174" s="19" t="s">
        <v>21</v>
      </c>
      <c r="B174" s="2" t="s">
        <v>6</v>
      </c>
      <c r="C174" s="2">
        <v>100.3</v>
      </c>
      <c r="D174" s="2">
        <v>0.1</v>
      </c>
      <c r="E174">
        <v>2022</v>
      </c>
    </row>
    <row r="175" spans="1:5">
      <c r="A175" s="19" t="s">
        <v>21</v>
      </c>
      <c r="B175" s="2" t="s">
        <v>7</v>
      </c>
      <c r="C175" s="2">
        <v>100.1</v>
      </c>
      <c r="D175" s="2">
        <v>0.1</v>
      </c>
      <c r="E175">
        <v>2022</v>
      </c>
    </row>
    <row r="176" spans="1:5">
      <c r="A176" s="19" t="s">
        <v>21</v>
      </c>
      <c r="B176" s="2" t="s">
        <v>8</v>
      </c>
      <c r="C176" s="2">
        <v>100.4</v>
      </c>
      <c r="D176" s="2">
        <v>0</v>
      </c>
      <c r="E176">
        <v>2022</v>
      </c>
    </row>
    <row r="177" spans="1:5">
      <c r="A177" s="19" t="s">
        <v>21</v>
      </c>
      <c r="B177" s="2" t="s">
        <v>9</v>
      </c>
      <c r="C177" s="2">
        <v>103.2</v>
      </c>
      <c r="D177" s="2">
        <v>3.1</v>
      </c>
      <c r="E177">
        <v>2022</v>
      </c>
    </row>
    <row r="178" spans="1:5">
      <c r="A178" s="19" t="s">
        <v>21</v>
      </c>
      <c r="B178" s="2" t="s">
        <v>10</v>
      </c>
      <c r="C178" s="2">
        <v>100.6</v>
      </c>
      <c r="D178" s="2">
        <v>1.7</v>
      </c>
      <c r="E178">
        <v>2022</v>
      </c>
    </row>
    <row r="179" spans="1:5">
      <c r="A179" s="19" t="s">
        <v>21</v>
      </c>
      <c r="B179" s="2" t="s">
        <v>11</v>
      </c>
      <c r="C179" s="2">
        <v>99.7</v>
      </c>
      <c r="D179" s="2">
        <v>-0.1</v>
      </c>
      <c r="E179">
        <v>2022</v>
      </c>
    </row>
    <row r="180" spans="1:5">
      <c r="A180" s="19" t="s">
        <v>21</v>
      </c>
      <c r="B180" s="2" t="s">
        <v>12</v>
      </c>
      <c r="C180" s="2">
        <v>100.3</v>
      </c>
      <c r="D180" s="2">
        <v>0.1</v>
      </c>
      <c r="E180">
        <v>2022</v>
      </c>
    </row>
    <row r="181" spans="1:5">
      <c r="A181" s="19" t="s">
        <v>21</v>
      </c>
      <c r="B181" s="2" t="s">
        <v>13</v>
      </c>
      <c r="C181" s="2">
        <v>100</v>
      </c>
      <c r="D181" s="2">
        <v>0</v>
      </c>
      <c r="E181">
        <v>2022</v>
      </c>
    </row>
    <row r="182" spans="1:5">
      <c r="A182" s="19" t="s">
        <v>21</v>
      </c>
      <c r="B182" s="2" t="s">
        <v>14</v>
      </c>
      <c r="C182" s="2">
        <v>101.9</v>
      </c>
      <c r="D182" s="2">
        <v>0.7</v>
      </c>
      <c r="E182">
        <v>2022</v>
      </c>
    </row>
    <row r="183" spans="1:5">
      <c r="A183" s="19" t="s">
        <v>21</v>
      </c>
      <c r="B183" s="2" t="s">
        <v>15</v>
      </c>
      <c r="C183" s="2">
        <v>101.5</v>
      </c>
      <c r="D183" s="2">
        <v>0.9</v>
      </c>
      <c r="E183">
        <v>2022</v>
      </c>
    </row>
    <row r="184" spans="1:5">
      <c r="A184" s="19" t="s">
        <v>22</v>
      </c>
      <c r="B184" s="2" t="s">
        <v>3</v>
      </c>
      <c r="C184" s="2">
        <v>100.2</v>
      </c>
      <c r="D184" s="2">
        <v>0.2</v>
      </c>
      <c r="E184">
        <v>2022</v>
      </c>
    </row>
    <row r="185" spans="1:5">
      <c r="A185" s="19" t="s">
        <v>22</v>
      </c>
      <c r="B185" s="2" t="s">
        <v>4</v>
      </c>
      <c r="C185" s="2">
        <v>100.9</v>
      </c>
      <c r="D185" s="2">
        <v>0.9</v>
      </c>
      <c r="E185">
        <v>2022</v>
      </c>
    </row>
    <row r="186" spans="1:5">
      <c r="A186" s="19" t="s">
        <v>22</v>
      </c>
      <c r="B186" s="2" t="s">
        <v>5</v>
      </c>
      <c r="C186" s="2">
        <v>100</v>
      </c>
      <c r="D186" s="2">
        <v>0</v>
      </c>
      <c r="E186">
        <v>2022</v>
      </c>
    </row>
    <row r="187" spans="1:5">
      <c r="A187" s="19" t="s">
        <v>22</v>
      </c>
      <c r="B187" s="2" t="s">
        <v>6</v>
      </c>
      <c r="C187" s="2">
        <v>100.2</v>
      </c>
      <c r="D187" s="2">
        <v>0.2</v>
      </c>
      <c r="E187">
        <v>2022</v>
      </c>
    </row>
    <row r="188" spans="1:5">
      <c r="A188" s="19" t="s">
        <v>22</v>
      </c>
      <c r="B188" s="2" t="s">
        <v>7</v>
      </c>
      <c r="C188" s="2">
        <v>100</v>
      </c>
      <c r="D188" s="2">
        <v>0</v>
      </c>
      <c r="E188">
        <v>2022</v>
      </c>
    </row>
    <row r="189" spans="1:5">
      <c r="A189" s="19" t="s">
        <v>22</v>
      </c>
      <c r="B189" s="2" t="s">
        <v>8</v>
      </c>
      <c r="C189" s="2">
        <v>100.4</v>
      </c>
      <c r="D189" s="2">
        <v>0.4</v>
      </c>
      <c r="E189">
        <v>2022</v>
      </c>
    </row>
    <row r="190" spans="1:5">
      <c r="A190" s="19" t="s">
        <v>22</v>
      </c>
      <c r="B190" s="2" t="s">
        <v>9</v>
      </c>
      <c r="C190" s="2">
        <v>100.1</v>
      </c>
      <c r="D190" s="2">
        <v>0.1</v>
      </c>
      <c r="E190">
        <v>2022</v>
      </c>
    </row>
    <row r="191" spans="1:5">
      <c r="A191" s="19" t="s">
        <v>22</v>
      </c>
      <c r="B191" s="2" t="s">
        <v>10</v>
      </c>
      <c r="C191" s="2">
        <v>98.9</v>
      </c>
      <c r="D191" s="2">
        <v>-1.1000000000000001</v>
      </c>
      <c r="E191">
        <v>2022</v>
      </c>
    </row>
    <row r="192" spans="1:5">
      <c r="A192" s="19" t="s">
        <v>22</v>
      </c>
      <c r="B192" s="2" t="s">
        <v>11</v>
      </c>
      <c r="C192" s="2">
        <v>99.8</v>
      </c>
      <c r="D192" s="2">
        <v>-0.2</v>
      </c>
      <c r="E192">
        <v>2022</v>
      </c>
    </row>
    <row r="193" spans="1:5">
      <c r="A193" s="19" t="s">
        <v>22</v>
      </c>
      <c r="B193" s="2" t="s">
        <v>12</v>
      </c>
      <c r="C193" s="2">
        <v>100.2</v>
      </c>
      <c r="D193" s="2">
        <v>0.2</v>
      </c>
      <c r="E193">
        <v>2022</v>
      </c>
    </row>
    <row r="194" spans="1:5">
      <c r="A194" s="19" t="s">
        <v>22</v>
      </c>
      <c r="B194" s="2" t="s">
        <v>13</v>
      </c>
      <c r="C194" s="2">
        <v>100</v>
      </c>
      <c r="D194" s="2">
        <v>0</v>
      </c>
      <c r="E194">
        <v>2022</v>
      </c>
    </row>
    <row r="195" spans="1:5">
      <c r="A195" s="19" t="s">
        <v>22</v>
      </c>
      <c r="B195" s="2" t="s">
        <v>14</v>
      </c>
      <c r="C195" s="2">
        <v>101.2</v>
      </c>
      <c r="D195" s="2">
        <v>1.2</v>
      </c>
      <c r="E195">
        <v>2022</v>
      </c>
    </row>
    <row r="196" spans="1:5">
      <c r="A196" s="19" t="s">
        <v>22</v>
      </c>
      <c r="B196" s="2" t="s">
        <v>15</v>
      </c>
      <c r="C196" s="2">
        <v>100.6</v>
      </c>
      <c r="D196" s="17">
        <v>0.6</v>
      </c>
      <c r="E196">
        <v>2022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280FF-4F54-844B-BC71-57E4BEE24C32}">
  <dimension ref="A1"/>
  <sheetViews>
    <sheetView workbookViewId="0"/>
  </sheetViews>
  <sheetFormatPr baseColWidth="10" defaultRowHeight="1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F7D8-38A9-FC4F-9498-86733DFFD293}">
  <dimension ref="A1"/>
  <sheetViews>
    <sheetView workbookViewId="0"/>
  </sheetViews>
  <sheetFormatPr baseColWidth="10" defaultRowHeight="1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8495-1546-104D-BA53-83D70DA3BD72}">
  <dimension ref="A3:C20"/>
  <sheetViews>
    <sheetView workbookViewId="0">
      <selection activeCell="A3" sqref="A3"/>
    </sheetView>
  </sheetViews>
  <sheetFormatPr baseColWidth="10" defaultRowHeight="13"/>
  <cols>
    <col min="1" max="1" width="14.33203125" bestFit="1" customWidth="1"/>
  </cols>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5882B-3145-F549-B69A-4E9005EB9D35}">
  <dimension ref="A1"/>
  <sheetViews>
    <sheetView workbookViewId="0">
      <selection activeCell="A3" sqref="A3"/>
    </sheetView>
  </sheetViews>
  <sheetFormatPr baseColWidth="10" defaultRowHeight="1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1C8C-F440-0347-A287-57BB86FE5D42}">
  <dimension ref="A3:C17"/>
  <sheetViews>
    <sheetView workbookViewId="0">
      <selection activeCell="B1" sqref="B1:B1048576"/>
    </sheetView>
  </sheetViews>
  <sheetFormatPr baseColWidth="10" defaultRowHeight="13"/>
  <cols>
    <col min="1" max="1" width="28.5" bestFit="1" customWidth="1"/>
    <col min="2" max="2" width="12" bestFit="1" customWidth="1"/>
    <col min="3" max="3" width="10.83203125" style="5"/>
  </cols>
  <sheetData>
    <row r="3" spans="1:3">
      <c r="A3" s="3" t="s">
        <v>16</v>
      </c>
      <c r="B3" t="s">
        <v>32</v>
      </c>
    </row>
    <row r="4" spans="1:3">
      <c r="A4" s="4" t="s">
        <v>5</v>
      </c>
      <c r="B4" s="21">
        <v>106.1</v>
      </c>
      <c r="C4" s="5">
        <f>GETPIVOTDATA("Value",$A$3,"Category","Alcoholic beverages and tobacco")</f>
        <v>106.1</v>
      </c>
    </row>
    <row r="5" spans="1:3">
      <c r="A5" s="4" t="s">
        <v>6</v>
      </c>
      <c r="B5" s="21">
        <v>102.6</v>
      </c>
      <c r="C5" s="5">
        <f>GETPIVOTDATA("Value",$A$3,"Category","Clothing and footwear")</f>
        <v>102.6</v>
      </c>
    </row>
    <row r="6" spans="1:3">
      <c r="A6" s="4" t="s">
        <v>11</v>
      </c>
      <c r="B6" s="21">
        <v>99.8</v>
      </c>
      <c r="C6" s="5">
        <f>GETPIVOTDATA("Value",$A$3,"Category","Communication")</f>
        <v>99.8</v>
      </c>
    </row>
    <row r="7" spans="1:3">
      <c r="A7" s="4" t="s">
        <v>13</v>
      </c>
      <c r="B7" s="21">
        <v>104.4</v>
      </c>
      <c r="C7" s="5">
        <f>GETPIVOTDATA("Value",$A$3,"Category","Education")</f>
        <v>104.4</v>
      </c>
    </row>
    <row r="8" spans="1:3">
      <c r="A8" s="4" t="s">
        <v>4</v>
      </c>
      <c r="B8" s="21">
        <v>111.3</v>
      </c>
      <c r="C8" s="5">
        <f>GETPIVOTDATA("Value",$A$3,"Category","Food and non-alcoholic beverages")</f>
        <v>111.3</v>
      </c>
    </row>
    <row r="9" spans="1:3">
      <c r="A9" s="4" t="s">
        <v>3</v>
      </c>
      <c r="B9" s="21">
        <v>106.5</v>
      </c>
      <c r="C9" s="5">
        <f>GETPIVOTDATA("Value",$A$3,"Category","Headline_CPI")</f>
        <v>106.5</v>
      </c>
    </row>
    <row r="10" spans="1:3">
      <c r="A10" s="4" t="s">
        <v>9</v>
      </c>
      <c r="B10" s="21">
        <v>104.5</v>
      </c>
      <c r="C10" s="5">
        <f>GETPIVOTDATA("Value",$A$3,"Category","Health")</f>
        <v>104.5</v>
      </c>
    </row>
    <row r="11" spans="1:3">
      <c r="A11" s="4" t="s">
        <v>8</v>
      </c>
      <c r="B11" s="21">
        <v>105</v>
      </c>
      <c r="C11" s="5">
        <f>GETPIVOTDATA("Value",$A$3,"Category","Household contents and services")</f>
        <v>105</v>
      </c>
    </row>
    <row r="12" spans="1:3">
      <c r="A12" s="4" t="s">
        <v>7</v>
      </c>
      <c r="B12" s="21">
        <v>103.8</v>
      </c>
      <c r="C12" s="5">
        <f>GETPIVOTDATA("Value",$A$3,"Category","Housing and utilities")</f>
        <v>103.8</v>
      </c>
    </row>
    <row r="13" spans="1:3">
      <c r="A13" s="4" t="s">
        <v>15</v>
      </c>
      <c r="B13" s="21">
        <v>104.7</v>
      </c>
      <c r="C13" s="5">
        <f>GETPIVOTDATA("Value",$A$3,"Category","Miscellaneous goods and services")</f>
        <v>104.7</v>
      </c>
    </row>
    <row r="14" spans="1:3">
      <c r="A14" s="4" t="s">
        <v>12</v>
      </c>
      <c r="B14" s="21">
        <v>102.7</v>
      </c>
      <c r="C14" s="5">
        <f>GETPIVOTDATA("Value",$A$3,"Category","Recreation and culture")</f>
        <v>102.7</v>
      </c>
    </row>
    <row r="15" spans="1:3">
      <c r="A15" s="4" t="s">
        <v>14</v>
      </c>
      <c r="B15" s="21">
        <v>107.4</v>
      </c>
      <c r="C15" s="5">
        <f>GETPIVOTDATA("Value",$A$3,"Category","Restaurants and hotels")</f>
        <v>107.4</v>
      </c>
    </row>
    <row r="16" spans="1:3">
      <c r="A16" s="4" t="s">
        <v>10</v>
      </c>
      <c r="B16" s="21">
        <v>111.7</v>
      </c>
      <c r="C16" s="5">
        <f>GETPIVOTDATA("Value",$A$3,"Category","Transport")</f>
        <v>111.7</v>
      </c>
    </row>
    <row r="17" spans="1:2">
      <c r="A17" s="4" t="s">
        <v>17</v>
      </c>
      <c r="B17" s="21">
        <v>1370.5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09D13-D89E-7140-B1F0-C6BC8CF658A6}">
  <dimension ref="A3:C20"/>
  <sheetViews>
    <sheetView workbookViewId="0">
      <selection activeCell="A3" sqref="A3"/>
    </sheetView>
  </sheetViews>
  <sheetFormatPr baseColWidth="10" defaultRowHeight="13"/>
  <sheetData>
    <row r="3" spans="1:3">
      <c r="A3" s="8"/>
      <c r="B3" s="9"/>
      <c r="C3" s="10"/>
    </row>
    <row r="4" spans="1:3">
      <c r="A4" s="11"/>
      <c r="B4" s="12"/>
      <c r="C4" s="13"/>
    </row>
    <row r="5" spans="1:3">
      <c r="A5" s="11"/>
      <c r="B5" s="12"/>
      <c r="C5" s="13"/>
    </row>
    <row r="6" spans="1:3">
      <c r="A6" s="11"/>
      <c r="B6" s="12"/>
      <c r="C6" s="13"/>
    </row>
    <row r="7" spans="1:3">
      <c r="A7" s="11"/>
      <c r="B7" s="12"/>
      <c r="C7" s="13"/>
    </row>
    <row r="8" spans="1:3">
      <c r="A8" s="11"/>
      <c r="B8" s="12"/>
      <c r="C8" s="13"/>
    </row>
    <row r="9" spans="1:3">
      <c r="A9" s="11"/>
      <c r="B9" s="12"/>
      <c r="C9" s="13"/>
    </row>
    <row r="10" spans="1:3">
      <c r="A10" s="11"/>
      <c r="B10" s="12"/>
      <c r="C10" s="13"/>
    </row>
    <row r="11" spans="1:3">
      <c r="A11" s="11"/>
      <c r="B11" s="12"/>
      <c r="C11" s="13"/>
    </row>
    <row r="12" spans="1:3">
      <c r="A12" s="11"/>
      <c r="B12" s="12"/>
      <c r="C12" s="13"/>
    </row>
    <row r="13" spans="1:3">
      <c r="A13" s="11"/>
      <c r="B13" s="12"/>
      <c r="C13" s="13"/>
    </row>
    <row r="14" spans="1:3">
      <c r="A14" s="11"/>
      <c r="B14" s="12"/>
      <c r="C14" s="13"/>
    </row>
    <row r="15" spans="1:3">
      <c r="A15" s="11"/>
      <c r="B15" s="12"/>
      <c r="C15" s="13"/>
    </row>
    <row r="16" spans="1:3">
      <c r="A16" s="11"/>
      <c r="B16" s="12"/>
      <c r="C16" s="13"/>
    </row>
    <row r="17" spans="1:3">
      <c r="A17" s="11"/>
      <c r="B17" s="12"/>
      <c r="C17" s="13"/>
    </row>
    <row r="18" spans="1:3">
      <c r="A18" s="11"/>
      <c r="B18" s="12"/>
      <c r="C18" s="13"/>
    </row>
    <row r="19" spans="1:3">
      <c r="A19" s="11"/>
      <c r="B19" s="12"/>
      <c r="C19" s="13"/>
    </row>
    <row r="20" spans="1:3">
      <c r="A20" s="14"/>
      <c r="B20" s="15"/>
      <c r="C20"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DASHBOARD 1</vt:lpstr>
      <vt:lpstr>DASHBORD 2</vt:lpstr>
      <vt:lpstr>CPI</vt:lpstr>
      <vt:lpstr>Sheet3</vt:lpstr>
      <vt:lpstr>Sheet1</vt:lpstr>
      <vt:lpstr>SLICER YEAR</vt:lpstr>
      <vt:lpstr>Sheet4</vt:lpstr>
      <vt:lpstr>KPI F</vt:lpstr>
      <vt:lpstr>SLICER MONTH</vt:lpstr>
      <vt:lpstr>PC</vt:lpstr>
      <vt:lpstr>TotaL</vt:lpstr>
      <vt:lpstr>category</vt:lpstr>
      <vt:lpstr>line month</vt:lpstr>
      <vt:lpstr>line pc</vt:lpstr>
      <vt:lpstr>Sheet13</vt:lpstr>
      <vt:lpstr>combo</vt:lpstr>
      <vt:lpstr>tree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DA_M1_18</cp:lastModifiedBy>
  <dcterms:modified xsi:type="dcterms:W3CDTF">2023-09-13T08:21:56Z</dcterms:modified>
</cp:coreProperties>
</file>