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pete/vizsurvey/doc/"/>
    </mc:Choice>
  </mc:AlternateContent>
  <xr:revisionPtr revIDLastSave="0" documentId="13_ncr:1_{4539C194-1D03-294C-A399-BE998AE1C040}" xr6:coauthVersionLast="47" xr6:coauthVersionMax="47" xr10:uidLastSave="{00000000-0000-0000-0000-000000000000}"/>
  <bookViews>
    <workbookView xWindow="0" yWindow="760" windowWidth="34560" windowHeight="21060" activeTab="3" xr2:uid="{7432EDC4-6243-2543-BF06-3FCD944023A9}"/>
  </bookViews>
  <sheets>
    <sheet name="Sheet1" sheetId="12" r:id="rId1"/>
    <sheet name="Fire participants" sheetId="21" r:id="rId2"/>
    <sheet name="fire_survey_answers" sheetId="24" r:id="rId3"/>
    <sheet name="fire_exp_prod" sheetId="20" r:id="rId4"/>
    <sheet name="fire_ques_prod" sheetId="16" r:id="rId5"/>
    <sheet name="fire_treat_ques_prod" sheetId="19" r:id="rId6"/>
    <sheet name="fire_treat_prod" sheetId="17" r:id="rId7"/>
    <sheet name="MCL questions prod exp 1" sheetId="10" r:id="rId8"/>
    <sheet name="Firestore MEL Import Dev" sheetId="14" r:id="rId9"/>
    <sheet name="Web Parameters Dev" sheetId="8" r:id="rId10"/>
    <sheet name="Web Parameters Random" sheetId="11" r:id="rId11"/>
    <sheet name="Latin Square Treatment Order" sheetId="13" r:id="rId12"/>
    <sheet name="Date Delay Paper" sheetId="9" r:id="rId13"/>
    <sheet name="MCL" sheetId="2" r:id="rId14"/>
    <sheet name="CL LL Amounts" sheetId="3" r:id="rId15"/>
    <sheet name="Holden et al." sheetId="4" r:id="rId16"/>
    <sheet name="Screen Size Zooming" sheetId="5" r:id="rId17"/>
    <sheet name="Worker Rate" sheetId="7" r:id="rId18"/>
    <sheet name="Web Parameters v1" sheetId="1" r:id="rId19"/>
  </sheets>
  <definedNames>
    <definedName name="_xlnm._FilterDatabase" localSheetId="5" hidden="1">fire_treat_ques_prod!$A$1:$F$242</definedName>
    <definedName name="_xlnm._FilterDatabase" localSheetId="7" hidden="1">'MCL questions prod exp 1'!$A$1:$X$28</definedName>
    <definedName name="_xlnm._FilterDatabase" localSheetId="9" hidden="1">'Web Parameters Dev'!$B$1:$Y$88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3" i="16" l="1"/>
  <c r="B22" i="16" l="1"/>
  <c r="B4" i="16"/>
  <c r="E82" i="14"/>
  <c r="E73" i="14"/>
  <c r="E64" i="14"/>
  <c r="AG17" i="9"/>
  <c r="AG13" i="9"/>
  <c r="AG5" i="9"/>
  <c r="AF5" i="9"/>
  <c r="AF13" i="9"/>
  <c r="AF17" i="9"/>
  <c r="Z17" i="9"/>
  <c r="AA17" i="9"/>
  <c r="AB17" i="9"/>
  <c r="AC17" i="9"/>
  <c r="AD17" i="9"/>
  <c r="AE17" i="9"/>
  <c r="AE13" i="9"/>
  <c r="AD13" i="9"/>
  <c r="AE5" i="9"/>
  <c r="AD5" i="9"/>
  <c r="AC13" i="9"/>
  <c r="AB13" i="9"/>
  <c r="AC5" i="9"/>
  <c r="AB5" i="9"/>
  <c r="AA13" i="9"/>
  <c r="Z13" i="9"/>
  <c r="AA5" i="9"/>
  <c r="Z5" i="9"/>
  <c r="M5" i="9"/>
  <c r="F31" i="9" s="1"/>
  <c r="G82" i="8"/>
  <c r="G73" i="8"/>
  <c r="G64" i="8"/>
  <c r="F22" i="10"/>
  <c r="F13" i="10"/>
  <c r="F4" i="10"/>
  <c r="R42" i="9"/>
  <c r="R41" i="9"/>
  <c r="R40" i="9"/>
  <c r="R39" i="9"/>
  <c r="Q42" i="9"/>
  <c r="Q41" i="9"/>
  <c r="Q40" i="9"/>
  <c r="Q39" i="9"/>
  <c r="Q36" i="9"/>
  <c r="Q37" i="9"/>
  <c r="Q38" i="9"/>
  <c r="Q35" i="9"/>
  <c r="P42" i="9"/>
  <c r="O42" i="9"/>
  <c r="P41" i="9"/>
  <c r="O41" i="9"/>
  <c r="P40" i="9"/>
  <c r="O40" i="9"/>
  <c r="P39" i="9"/>
  <c r="O39" i="9"/>
  <c r="D42" i="9"/>
  <c r="C42" i="9"/>
  <c r="D41" i="9"/>
  <c r="C41" i="9"/>
  <c r="D40" i="9"/>
  <c r="C40" i="9"/>
  <c r="D39" i="9"/>
  <c r="C39" i="9"/>
  <c r="J38" i="9"/>
  <c r="J36" i="9"/>
  <c r="J35" i="9"/>
  <c r="L38" i="9"/>
  <c r="L37" i="9"/>
  <c r="L36" i="9"/>
  <c r="L35" i="9"/>
  <c r="A4" i="11"/>
  <c r="G3" i="11"/>
  <c r="G4" i="11"/>
  <c r="G5" i="11"/>
  <c r="G2" i="11"/>
  <c r="P38" i="9"/>
  <c r="P37" i="9"/>
  <c r="P36" i="9"/>
  <c r="P35" i="9"/>
  <c r="O38" i="9"/>
  <c r="O37" i="9"/>
  <c r="O36" i="9"/>
  <c r="O35" i="9"/>
  <c r="R32" i="9"/>
  <c r="R33" i="9"/>
  <c r="R34" i="9"/>
  <c r="Q32" i="9"/>
  <c r="Q34" i="9"/>
  <c r="R31" i="9"/>
  <c r="Q31" i="9"/>
  <c r="P34" i="9"/>
  <c r="O34" i="9"/>
  <c r="K33" i="9"/>
  <c r="J37" i="9" s="1"/>
  <c r="P33" i="9"/>
  <c r="O33" i="9"/>
  <c r="P32" i="9"/>
  <c r="O32" i="9"/>
  <c r="D34" i="9"/>
  <c r="C34" i="9"/>
  <c r="D33" i="9"/>
  <c r="C33" i="9"/>
  <c r="D32" i="9"/>
  <c r="C32" i="9"/>
  <c r="P31" i="9"/>
  <c r="O31" i="9"/>
  <c r="D31" i="9"/>
  <c r="C31" i="9"/>
  <c r="V17" i="9"/>
  <c r="T17" i="9"/>
  <c r="S17" i="9"/>
  <c r="Q17" i="9"/>
  <c r="P17" i="9"/>
  <c r="N17" i="9"/>
  <c r="M17" i="9"/>
  <c r="W13" i="9"/>
  <c r="L42" i="9" s="1"/>
  <c r="V13" i="9"/>
  <c r="T13" i="9"/>
  <c r="L41" i="9" s="1"/>
  <c r="S13" i="9"/>
  <c r="J41" i="9" s="1"/>
  <c r="Q13" i="9"/>
  <c r="P13" i="9"/>
  <c r="J40" i="9" s="1"/>
  <c r="N13" i="9"/>
  <c r="L39" i="9" s="1"/>
  <c r="M13" i="9"/>
  <c r="J39" i="9" s="1"/>
  <c r="W9" i="9"/>
  <c r="V9" i="9"/>
  <c r="T9" i="9"/>
  <c r="S9" i="9"/>
  <c r="Q9" i="9"/>
  <c r="P9" i="9"/>
  <c r="N9" i="9"/>
  <c r="W5" i="9"/>
  <c r="G34" i="9" s="1"/>
  <c r="V5" i="9"/>
  <c r="F34" i="9" s="1"/>
  <c r="T5" i="9"/>
  <c r="G33" i="9" s="1"/>
  <c r="S5" i="9"/>
  <c r="F33" i="9" s="1"/>
  <c r="Q5" i="9"/>
  <c r="G32" i="9" s="1"/>
  <c r="P5" i="9"/>
  <c r="F32" i="9" s="1"/>
  <c r="N5" i="9"/>
  <c r="G31" i="9" s="1"/>
  <c r="U40" i="1"/>
  <c r="T40" i="1"/>
  <c r="D2" i="5"/>
  <c r="U39" i="1"/>
  <c r="T39" i="1"/>
  <c r="U38" i="1"/>
  <c r="T38" i="1"/>
  <c r="E10" i="5"/>
  <c r="E9" i="5"/>
  <c r="E8" i="5"/>
  <c r="D10" i="5"/>
  <c r="D9" i="5"/>
  <c r="D8" i="5"/>
  <c r="E7" i="5"/>
  <c r="E6" i="5"/>
  <c r="E5" i="5"/>
  <c r="D7" i="5"/>
  <c r="D6" i="5"/>
  <c r="D5" i="5"/>
  <c r="E4" i="5"/>
  <c r="E3" i="5"/>
  <c r="D4" i="5"/>
  <c r="D3" i="5"/>
  <c r="E2" i="5"/>
  <c r="Z14" i="2"/>
  <c r="Y14" i="2"/>
  <c r="D2" i="7"/>
  <c r="D3" i="7" s="1"/>
  <c r="V5" i="2"/>
  <c r="C3" i="7"/>
  <c r="C2" i="7"/>
  <c r="E19" i="2"/>
  <c r="B3" i="7"/>
  <c r="B2" i="7"/>
  <c r="D17" i="3"/>
  <c r="E17" i="3" s="1"/>
  <c r="D18" i="3"/>
  <c r="E18" i="3" s="1"/>
  <c r="D16" i="3"/>
  <c r="F16" i="3" s="1"/>
  <c r="D4" i="3"/>
  <c r="E4" i="3" s="1"/>
  <c r="D5" i="3"/>
  <c r="E5" i="3" s="1"/>
  <c r="D6" i="3"/>
  <c r="F6" i="3" s="1"/>
  <c r="D7" i="3"/>
  <c r="G7" i="3" s="1"/>
  <c r="D8" i="3"/>
  <c r="F8" i="3" s="1"/>
  <c r="D9" i="3"/>
  <c r="E9" i="3" s="1"/>
  <c r="D10" i="3"/>
  <c r="E10" i="3" s="1"/>
  <c r="D11" i="3"/>
  <c r="E11" i="3" s="1"/>
  <c r="D12" i="3"/>
  <c r="F12" i="3" s="1"/>
  <c r="D13" i="3"/>
  <c r="E13" i="3" s="1"/>
  <c r="D3" i="3"/>
  <c r="G3" i="3" s="1"/>
  <c r="E33" i="9" l="1"/>
  <c r="E31" i="9"/>
  <c r="R13" i="9"/>
  <c r="H34" i="9"/>
  <c r="L34" i="9" s="1"/>
  <c r="N34" i="9" s="1"/>
  <c r="U13" i="9"/>
  <c r="E34" i="9"/>
  <c r="E32" i="9"/>
  <c r="R17" i="9"/>
  <c r="O5" i="9"/>
  <c r="R9" i="9"/>
  <c r="L40" i="9"/>
  <c r="Q33" i="9"/>
  <c r="X9" i="9"/>
  <c r="X17" i="9"/>
  <c r="U5" i="9"/>
  <c r="O13" i="9"/>
  <c r="H31" i="9"/>
  <c r="L31" i="9" s="1"/>
  <c r="N31" i="9" s="1"/>
  <c r="R5" i="9"/>
  <c r="X5" i="9"/>
  <c r="U17" i="9"/>
  <c r="U9" i="9"/>
  <c r="X13" i="9"/>
  <c r="O17" i="9"/>
  <c r="O9" i="9"/>
  <c r="J42" i="9"/>
  <c r="H32" i="9"/>
  <c r="L32" i="9" s="1"/>
  <c r="N32" i="9" s="1"/>
  <c r="H33" i="9"/>
  <c r="L33" i="9" s="1"/>
  <c r="N33" i="9" s="1"/>
  <c r="W5" i="2"/>
  <c r="X5" i="2" s="1"/>
  <c r="F7" i="3"/>
  <c r="E6" i="3"/>
  <c r="E8" i="3"/>
  <c r="G13" i="3"/>
  <c r="E12" i="3"/>
  <c r="E7" i="3"/>
  <c r="G12" i="3"/>
  <c r="G11" i="3"/>
  <c r="E16" i="3"/>
  <c r="G10" i="3"/>
  <c r="F3" i="3"/>
  <c r="G9" i="3"/>
  <c r="G8" i="3"/>
  <c r="F13" i="3"/>
  <c r="G6" i="3"/>
  <c r="G5" i="3"/>
  <c r="G4" i="3"/>
  <c r="F10" i="3"/>
  <c r="E3" i="3"/>
  <c r="F9" i="3"/>
  <c r="G16" i="3"/>
  <c r="F11" i="3"/>
  <c r="G17" i="3"/>
  <c r="G18" i="3"/>
  <c r="F5" i="3"/>
  <c r="F17" i="3"/>
  <c r="F4" i="3"/>
  <c r="F18" i="3"/>
</calcChain>
</file>

<file path=xl/sharedStrings.xml><?xml version="1.0" encoding="utf-8"?>
<sst xmlns="http://schemas.openxmlformats.org/spreadsheetml/2006/main" count="2902" uniqueCount="709">
  <si>
    <t>Proposed treatment parameters and estimated cost.</t>
  </si>
  <si>
    <t>Treatment</t>
  </si>
  <si>
    <t>Present Bias</t>
  </si>
  <si>
    <t>Zooming Parameters</t>
  </si>
  <si>
    <t>Word</t>
  </si>
  <si>
    <t>Zoom</t>
  </si>
  <si>
    <t>Scale</t>
  </si>
  <si>
    <t xml:space="preserve">Total
CL </t>
  </si>
  <si>
    <t>Total Time
for CL (min)</t>
  </si>
  <si>
    <t>Part.
Fee</t>
  </si>
  <si>
    <t>MK
Est.
Price</t>
  </si>
  <si>
    <t>Prolfiic
Est.
Price</t>
  </si>
  <si>
    <t>Comment</t>
  </si>
  <si>
    <t>1:1</t>
  </si>
  <si>
    <t>3" non 1:1</t>
  </si>
  <si>
    <t>6" non 1:1</t>
  </si>
  <si>
    <t>9" non 1:1</t>
  </si>
  <si>
    <t>6"
time</t>
  </si>
  <si>
    <t>9"
time</t>
  </si>
  <si>
    <t>6"
amt</t>
  </si>
  <si>
    <t>9"
amt</t>
  </si>
  <si>
    <t>Amt.
Later
(USD)</t>
  </si>
  <si>
    <t>Time
Earlier</t>
  </si>
  <si>
    <t>Time
Later
(mnts)</t>
  </si>
  <si>
    <t>Time Earlier
(wkis)</t>
  </si>
  <si>
    <t>Amt Later
(USD)</t>
  </si>
  <si>
    <t>3:3</t>
  </si>
  <si>
    <t>6:6</t>
  </si>
  <si>
    <t>9:9</t>
  </si>
  <si>
    <t>3:6</t>
  </si>
  <si>
    <t>3:9</t>
  </si>
  <si>
    <t>6:3</t>
  </si>
  <si>
    <t>6:9</t>
  </si>
  <si>
    <t>9:3</t>
  </si>
  <si>
    <t>9:6</t>
  </si>
  <si>
    <t>This treatment is expected to produce the most discounting.</t>
  </si>
  <si>
    <t>The treatments below could be ran to see how visual zooming changes with asset values.</t>
  </si>
  <si>
    <t>Total</t>
  </si>
  <si>
    <t>Assumptions</t>
  </si>
  <si>
    <t>Max number of questions to fins switching point</t>
  </si>
  <si>
    <t>Time per question in CL in seconds</t>
  </si>
  <si>
    <t>Time per CL in seconds</t>
  </si>
  <si>
    <t>Prolific parameters: $0.80 (good, $9.96/hr), filtered on annual household income $40000–$49999, $50000–$59999, $60000–$69999, $70000–$79999, $80000–$89999, $90000–$99999 has 12,963 participants</t>
  </si>
  <si>
    <t>Mechanical Turk parameters: $0.83 (good, $9.96/hr), filtered on annual household income $75,000-$99,999, $50,000-$74,999 has 12,963 participants</t>
  </si>
  <si>
    <t>Number of participants targeted for survey 140</t>
  </si>
  <si>
    <t>Lower End</t>
  </si>
  <si>
    <t>Higher End</t>
  </si>
  <si>
    <t>Platform</t>
  </si>
  <si>
    <t>w0 USD/day</t>
  </si>
  <si>
    <t>3.3w0
USD</t>
  </si>
  <si>
    <t>16.7w0
USD</t>
  </si>
  <si>
    <t>33.3w0
USD</t>
  </si>
  <si>
    <t>Prolific</t>
  </si>
  <si>
    <t>Round to $500, $3,000 and $6,000</t>
  </si>
  <si>
    <t>MT</t>
  </si>
  <si>
    <t>Wdith in.</t>
  </si>
  <si>
    <t>Height in.</t>
  </si>
  <si>
    <t>Aspect Ratio</t>
  </si>
  <si>
    <t>width pixels</t>
  </si>
  <si>
    <t>height pixels</t>
  </si>
  <si>
    <t>Max width pixels</t>
  </si>
  <si>
    <t>Max height pixels</t>
  </si>
  <si>
    <t>1:2</t>
  </si>
  <si>
    <t>1:3</t>
  </si>
  <si>
    <t>2:1</t>
  </si>
  <si>
    <t>2:2</t>
  </si>
  <si>
    <t>2:3</t>
  </si>
  <si>
    <t>3:1</t>
  </si>
  <si>
    <t>3:2</t>
  </si>
  <si>
    <t>Hourly Rate USD</t>
  </si>
  <si>
    <t>Minute Rate USD</t>
  </si>
  <si>
    <t>5 minutes</t>
  </si>
  <si>
    <t>MCL Parameters</t>
  </si>
  <si>
    <t>Example CL</t>
  </si>
  <si>
    <t>Series</t>
  </si>
  <si>
    <t>Initial time
(weeks)</t>
  </si>
  <si>
    <t>Future time
(months)</t>
  </si>
  <si>
    <t>Future Amount
(ETB)</t>
  </si>
  <si>
    <t>Task Row 10
Amount (ETB)</t>
  </si>
  <si>
    <t>Time pref.
Series no.</t>
  </si>
  <si>
    <t>Start point</t>
  </si>
  <si>
    <t>Task no.</t>
  </si>
  <si>
    <t>Receive at far
future period</t>
  </si>
  <si>
    <t>Choice</t>
  </si>
  <si>
    <t>Receive at near
future period</t>
  </si>
  <si>
    <t>position</t>
  </si>
  <si>
    <t>view_type</t>
  </si>
  <si>
    <t>amount_earlier</t>
  </si>
  <si>
    <t>time_earlier</t>
  </si>
  <si>
    <t>date_earlier</t>
  </si>
  <si>
    <t>amount_later</t>
  </si>
  <si>
    <t>time_later</t>
  </si>
  <si>
    <t>date_later</t>
  </si>
  <si>
    <t>max_amount</t>
  </si>
  <si>
    <t>max_time</t>
  </si>
  <si>
    <t>horizontal_pixels</t>
  </si>
  <si>
    <t>vertical_pixels</t>
  </si>
  <si>
    <t>left_margin_width_in</t>
  </si>
  <si>
    <t>bottom_margin_height_in</t>
  </si>
  <si>
    <t>graph_width_in</t>
  </si>
  <si>
    <t>graph_height_in</t>
  </si>
  <si>
    <t>width_in</t>
  </si>
  <si>
    <t>height_in</t>
  </si>
  <si>
    <t>comment</t>
  </si>
  <si>
    <t>barchart</t>
  </si>
  <si>
    <t>baseline</t>
  </si>
  <si>
    <t>baseline small amounts</t>
  </si>
  <si>
    <t>time elongated</t>
  </si>
  <si>
    <t>zooming full screen</t>
  </si>
  <si>
    <t>half screen</t>
  </si>
  <si>
    <t>framing in assets</t>
  </si>
  <si>
    <t>zoomed out</t>
  </si>
  <si>
    <t>time to the right</t>
  </si>
  <si>
    <t>calendar</t>
  </si>
  <si>
    <t>calendar view</t>
  </si>
  <si>
    <t>Absolute size</t>
  </si>
  <si>
    <t>treatment_id</t>
  </si>
  <si>
    <t>titration</t>
  </si>
  <si>
    <t>none</t>
  </si>
  <si>
    <t>earlierAmount</t>
  </si>
  <si>
    <t>word</t>
  </si>
  <si>
    <t>Read 2001 example, absolute size</t>
  </si>
  <si>
    <t>interaction</t>
  </si>
  <si>
    <t>variable_amount</t>
  </si>
  <si>
    <t>laterAmount</t>
  </si>
  <si>
    <t>drag</t>
  </si>
  <si>
    <t>calendarWord</t>
  </si>
  <si>
    <t>calendarBar</t>
  </si>
  <si>
    <t>Calendar year view with word and titration interaction.</t>
  </si>
  <si>
    <t>Calendar month view with barchart and drag interaction.</t>
  </si>
  <si>
    <t>Calendar month view with word and titration interaction.</t>
  </si>
  <si>
    <t>Calendar month view with barchart and titration interaction.</t>
  </si>
  <si>
    <t>Barchat with titration interaction.</t>
  </si>
  <si>
    <t>Word with titration interaction.</t>
  </si>
  <si>
    <t>Barchart with drag interaction.</t>
  </si>
  <si>
    <t>Calendar month view with word and no interaction.</t>
  </si>
  <si>
    <t>Calendar month view with barchart and no interaction.</t>
  </si>
  <si>
    <t>Worded with no interaction and Read 2001 example values.</t>
  </si>
  <si>
    <t>Calendar year view with barchart and drag interaction.</t>
  </si>
  <si>
    <t>Calendar year view with word and no interaction.</t>
  </si>
  <si>
    <t>Calendar year view with bar and no interaction.</t>
  </si>
  <si>
    <t>calendarIcon</t>
  </si>
  <si>
    <t>Calendar year view with icon and no interaction.</t>
  </si>
  <si>
    <t>Calendar month view with icon and no interaction.</t>
  </si>
  <si>
    <t>Calendar month view with icon and titration interaction.</t>
  </si>
  <si>
    <t>Experiment</t>
  </si>
  <si>
    <t>SS</t>
  </si>
  <si>
    <t>LL</t>
  </si>
  <si>
    <t>Amount</t>
  </si>
  <si>
    <t>Date</t>
  </si>
  <si>
    <t>Delay (months)</t>
  </si>
  <si>
    <t>Delay (weeks)</t>
  </si>
  <si>
    <t>2003 GBP/USD</t>
  </si>
  <si>
    <t>https://www.poundsterlinglive.com/bank-of-england-spot/historical-spot-exchange-rates/gbp/GBP-to-USD-2003</t>
  </si>
  <si>
    <t>Inflation factor</t>
  </si>
  <si>
    <t>https://www.in2013dollars.com/us/inflation/2003?amount=1</t>
  </si>
  <si>
    <t>Question 1 (GBP)</t>
  </si>
  <si>
    <t>Question 2 (GBP)</t>
  </si>
  <si>
    <t>Question 3 (GBP)</t>
  </si>
  <si>
    <t>Question 4 (GBP)</t>
  </si>
  <si>
    <t>Question 1 (USD)</t>
  </si>
  <si>
    <t>Question 2 (USD)</t>
  </si>
  <si>
    <t>Question 3 (USD)</t>
  </si>
  <si>
    <t>Question 4 (USD)</t>
  </si>
  <si>
    <t>Barchart MEL question with no interaction pixels.</t>
  </si>
  <si>
    <t>Barchart with no interaction pixels.</t>
  </si>
  <si>
    <t>Question</t>
  </si>
  <si>
    <t>Paper GBP</t>
  </si>
  <si>
    <t>Experiment USD</t>
  </si>
  <si>
    <t>Paper USD Inf Adj</t>
  </si>
  <si>
    <t>SS Delay Mo</t>
  </si>
  <si>
    <t>LL Delay Mo</t>
  </si>
  <si>
    <t>Diff</t>
  </si>
  <si>
    <t>SS DWR</t>
  </si>
  <si>
    <t>LL DWR</t>
  </si>
  <si>
    <t>Daily wage rate</t>
  </si>
  <si>
    <t>sort column</t>
  </si>
  <si>
    <t>This rate is calculated from the 2022 data.</t>
  </si>
  <si>
    <t>Ratio</t>
  </si>
  <si>
    <t>Worded MEL question experiment 1 date/delay paper.</t>
  </si>
  <si>
    <t>Worded MEL question experiment 3 of date/delay paper.</t>
  </si>
  <si>
    <t>Barchart MEL question experiment 3 of date/delay paper.</t>
  </si>
  <si>
    <t>Barchart MEL question experiment 1 date/delay paper half the screen.</t>
  </si>
  <si>
    <t>Barchart MEL question experiment 3 of date/delay paper half the screen.</t>
  </si>
  <si>
    <t>Barchart MEL question experiment 1 date/delay paper full screen.</t>
  </si>
  <si>
    <t>Barchart MEL question experiment 3 of date/delay paper full screen.</t>
  </si>
  <si>
    <t>Amounts were used from Four Score and Seven Years from Now: The Date/Delay Effect in Temporal Discounting paper and converted from british pounds to USD using the conversion rate in the year the experiment was done and adjusting those amounts for inflation.</t>
  </si>
  <si>
    <t>no</t>
  </si>
  <si>
    <t>yes</t>
  </si>
  <si>
    <t>Barchart with no interaction inches and minor tick marks.</t>
  </si>
  <si>
    <t>Barchart MEL question with no interaction inches and minor tick marks.</t>
  </si>
  <si>
    <t>show_minor_ticks</t>
  </si>
  <si>
    <t xml:space="preserve">Title: Choices about money.
</t>
  </si>
  <si>
    <t>Description: The purpose of this research is to get a better understanding of how people make choices about money.  You will be asked some background information about yourself and then presented with a series of questions to make choices about when to receive money of different amounts.  There are two short surveys at the end.  The survey should take no longer than 10 minutes to complete and is designed to be performed on a computer screen and not a mobile devices.</t>
  </si>
  <si>
    <t>instructions</t>
  </si>
  <si>
    <t>Barchart with no interaction inches and minor tick marks instructions.</t>
  </si>
  <si>
    <t>Worded MEL question experiment 3 of date/delay paper instructions.</t>
  </si>
  <si>
    <t>Barchart with no interaction pixels instructions.</t>
  </si>
  <si>
    <t>Calendar month view with barchart and no interaction instructions.</t>
  </si>
  <si>
    <t>instruction_gif_prefix</t>
  </si>
  <si>
    <t>introduction-calendarWord</t>
  </si>
  <si>
    <t>introduction-barchart-no-ticks-none-right</t>
  </si>
  <si>
    <t>introduction-barchart-no-ticks-right</t>
  </si>
  <si>
    <t>introduction-word</t>
  </si>
  <si>
    <t>introduction-barchart-ticks-right</t>
  </si>
  <si>
    <t>introduction-calendarBar</t>
  </si>
  <si>
    <t>introduction-calendarIcon</t>
  </si>
  <si>
    <t>Final amounts and delays.</t>
  </si>
  <si>
    <t>Below is my calcuatlions of the final amounts and delays which is below this.</t>
  </si>
  <si>
    <t>SS months</t>
  </si>
  <si>
    <t>LL months</t>
  </si>
  <si>
    <t>SS USD</t>
  </si>
  <si>
    <t>LL USD</t>
  </si>
  <si>
    <t>Original Amounts</t>
  </si>
  <si>
    <t>Recalced for 2023</t>
  </si>
  <si>
    <t>2023 inflation factor</t>
  </si>
  <si>
    <t>Question 1</t>
  </si>
  <si>
    <t>`</t>
  </si>
  <si>
    <t>Question 2</t>
  </si>
  <si>
    <t>Question 4</t>
  </si>
  <si>
    <t>Question 3</t>
  </si>
  <si>
    <t>I used https://cs.uwaterloo.ca/~dmasson/tools/latin_square/ to produce</t>
  </si>
  <si>
    <t>A</t>
  </si>
  <si>
    <t>B</t>
  </si>
  <si>
    <t>C</t>
  </si>
  <si>
    <t>or with numbers</t>
  </si>
  <si>
    <t>random</t>
  </si>
  <si>
    <t xml:space="preserve"> calendarWord</t>
  </si>
  <si>
    <t xml:space="preserve"> none</t>
  </si>
  <si>
    <t xml:space="preserve"> 1 / 4 / 2023</t>
  </si>
  <si>
    <t xml:space="preserve"> 1 / 13 / 2023</t>
  </si>
  <si>
    <t xml:space="preserve"> Worded MEL question experiment 1 date / delay paper TODO fix dates here so that it represent weeks to match up with MEL Word version.</t>
  </si>
  <si>
    <t>TODO use width and height during regular drawCalendar calls Worded MEL question experiment 3 of date/delay paper.</t>
  </si>
  <si>
    <t>calendarWordYear</t>
  </si>
  <si>
    <t>Worded MEL question experiment 1 date/delay paper TODO fix dates here so that it represent weeks to match up with MEL Word version.</t>
  </si>
  <si>
    <t>introduction-calendarWordYear</t>
  </si>
  <si>
    <t>calendarWordYearDual</t>
  </si>
  <si>
    <t>introduction-wordDate</t>
  </si>
  <si>
    <t>row_no</t>
  </si>
  <si>
    <t>question_id</t>
  </si>
  <si>
    <t>Experiment 1 date/delay paper.</t>
  </si>
  <si>
    <t>Experiment 3 of date/delay paper.</t>
  </si>
  <si>
    <t>Worded MEL question experiment 1 date / delay paper TODO fix dates here so that it represent weeks to match up with MEL Word version.</t>
  </si>
  <si>
    <t>Instruction question</t>
  </si>
  <si>
    <t>sequence_id</t>
  </si>
  <si>
    <t>instruction_question_id</t>
  </si>
  <si>
    <t>Barchart half screen and no minor ticks.</t>
  </si>
  <si>
    <t>Barchart full screen and minor ticks.</t>
  </si>
  <si>
    <t>Worded visualization with delays.</t>
  </si>
  <si>
    <t>Single year calendar visualization.</t>
  </si>
  <si>
    <t>Single month calendar.</t>
  </si>
  <si>
    <t>Not implemented.</t>
  </si>
  <si>
    <t>betweenSubject</t>
  </si>
  <si>
    <t>type</t>
  </si>
  <si>
    <t>description</t>
  </si>
  <si>
    <t>num_participants</t>
  </si>
  <si>
    <t>start_date</t>
  </si>
  <si>
    <t>end_date</t>
  </si>
  <si>
    <t>Between subject pilot 1 experiment.</t>
  </si>
  <si>
    <t>prolific_code</t>
  </si>
  <si>
    <t>C1KQNGZK</t>
  </si>
  <si>
    <t>Between subject pilot 2 experiment to validate changes.</t>
  </si>
  <si>
    <t>Between subject remaing people from the initial 30.</t>
  </si>
  <si>
    <t>Between subject after running power analysis to determine larger sample size for reaching statistical significance on space-zoom effect.</t>
  </si>
  <si>
    <t>Between subject.  We ran 70 people on 3/9/23 starting around 7PM then ran the remaining 30 people in the morning of 3/10/23</t>
  </si>
  <si>
    <t>status</t>
  </si>
  <si>
    <t>completed</t>
  </si>
  <si>
    <t>unpublished</t>
  </si>
  <si>
    <t>withinSubject</t>
  </si>
  <si>
    <t>prolific_study_id</t>
  </si>
  <si>
    <t>Within subject based on power analysis to reach statistical significance.</t>
  </si>
  <si>
    <t>[[1, 2, 3], [1, 3, 2],[3, 1, 2],[3, 2, 1],[2, 3, 1],[2, 1, 3]]</t>
  </si>
  <si>
    <t>num_participants_started</t>
  </si>
  <si>
    <t>num_participants_completed</t>
  </si>
  <si>
    <t>participant_id</t>
  </si>
  <si>
    <t>session_id</t>
  </si>
  <si>
    <t>study_id</t>
  </si>
  <si>
    <t>consent_shown_timestamp</t>
  </si>
  <si>
    <t>consent_completed_timestamp</t>
  </si>
  <si>
    <t>consent_time_sec</t>
  </si>
  <si>
    <t>demographic_shown_timestamp</t>
  </si>
  <si>
    <t>demographic_completed_timestamp</t>
  </si>
  <si>
    <t>demographic_time_sec</t>
  </si>
  <si>
    <t>introduction_shown_timestamp</t>
  </si>
  <si>
    <t>introduction_completed_timestamp</t>
  </si>
  <si>
    <t>introduction_time_sec</t>
  </si>
  <si>
    <t>instructions_shown_timestamp</t>
  </si>
  <si>
    <t>instructions_completed_timestamp</t>
  </si>
  <si>
    <t>instructions_time_sec</t>
  </si>
  <si>
    <t>experience_survey_questions_shown_timestamp</t>
  </si>
  <si>
    <t>experience_survey_questions_completed_timestamp</t>
  </si>
  <si>
    <t>experience_survey_time_sec</t>
  </si>
  <si>
    <t>financial_lit_survey_questions_shown_timestamp</t>
  </si>
  <si>
    <t>financial_lit_survey_questions_completed_timestamp</t>
  </si>
  <si>
    <t>financial_lit_survey_time_sec</t>
  </si>
  <si>
    <t>purpose_survey_questions_shown_timestamp</t>
  </si>
  <si>
    <t>purpose_survey_questions_completed_timestamp</t>
  </si>
  <si>
    <t>purpose_survey_time_sec</t>
  </si>
  <si>
    <t>debrief_shown_timestamp</t>
  </si>
  <si>
    <t>debrief_completed_timestamp</t>
  </si>
  <si>
    <t>debrief_time_sec</t>
  </si>
  <si>
    <t>consent_checked</t>
  </si>
  <si>
    <t>country_of_residence</t>
  </si>
  <si>
    <t>viz_familiarity</t>
  </si>
  <si>
    <t>age</t>
  </si>
  <si>
    <t>gender</t>
  </si>
  <si>
    <t>self_describe_gender</t>
  </si>
  <si>
    <t>profession</t>
  </si>
  <si>
    <t>timezone</t>
  </si>
  <si>
    <t>user_agent</t>
  </si>
  <si>
    <t>screen_avail_height</t>
  </si>
  <si>
    <t>screen_avail_width</t>
  </si>
  <si>
    <t>screen_color_depth</t>
  </si>
  <si>
    <t>screen_width</t>
  </si>
  <si>
    <t>screen_height</t>
  </si>
  <si>
    <t>screen_orientation_angle</t>
  </si>
  <si>
    <t>screen_orientation_type</t>
  </si>
  <si>
    <t>screen_pixel_depth</t>
  </si>
  <si>
    <t>window_device_pixel_ratio</t>
  </si>
  <si>
    <t>window_inner_height</t>
  </si>
  <si>
    <t>window_inner_width</t>
  </si>
  <si>
    <t>window_outer_height</t>
  </si>
  <si>
    <t>window_outer_width</t>
  </si>
  <si>
    <t>window_screen_left</t>
  </si>
  <si>
    <t>window_screen_top</t>
  </si>
  <si>
    <t>experience_survey_enjoy</t>
  </si>
  <si>
    <t>experience_survey_clear</t>
  </si>
  <si>
    <t>experience_survey_understand</t>
  </si>
  <si>
    <t>experience_survey_present</t>
  </si>
  <si>
    <t>experience_survey_imagine</t>
  </si>
  <si>
    <t>experience_survey_easy</t>
  </si>
  <si>
    <t>experience_survey_format</t>
  </si>
  <si>
    <t>financial_lit_survey_numeracy</t>
  </si>
  <si>
    <t>financial_lit_survey_inflation</t>
  </si>
  <si>
    <t>financial_lit_survey_risk</t>
  </si>
  <si>
    <t>feedback</t>
  </si>
  <si>
    <t>employment</t>
  </si>
  <si>
    <t>self_describe_employment</t>
  </si>
  <si>
    <t>experience_survey_mental</t>
  </si>
  <si>
    <t>2023-03-10T07:06:31.460-05:00</t>
  </si>
  <si>
    <t>2023-03-10T07:07:02.425-05:00</t>
  </si>
  <si>
    <t>2023-03-10T07:10:21.816-05:00</t>
  </si>
  <si>
    <t>2023-03-10T07:11:11.526-05:00</t>
  </si>
  <si>
    <t>2023-03-10T07:07:20.496-05:00</t>
  </si>
  <si>
    <t>2023-03-10T07:08:12.472-05:00</t>
  </si>
  <si>
    <t>2023-03-10T07:07:02.526-05:00</t>
  </si>
  <si>
    <t>2023-03-10T07:07:20.451-05:00</t>
  </si>
  <si>
    <t>2023-03-10T07:08:48.696-05:00</t>
  </si>
  <si>
    <t>2023-03-10T07:09:23.419-05:00</t>
  </si>
  <si>
    <t>2023-03-10T07:09:23.503-05:00</t>
  </si>
  <si>
    <t>2023-03-10T07:09:56.078-05:00</t>
  </si>
  <si>
    <t>2023-03-10T07:09:56.195-05:00</t>
  </si>
  <si>
    <t>2023-03-10T07:10:21.677-05:00</t>
  </si>
  <si>
    <t>2023-03-10T07:11:11.621-05:00</t>
  </si>
  <si>
    <t>2023-03-10T07:11:28.316-05:00</t>
  </si>
  <si>
    <t>usa</t>
  </si>
  <si>
    <t>female</t>
  </si>
  <si>
    <t>secretary</t>
  </si>
  <si>
    <t>part-time</t>
  </si>
  <si>
    <t>America/New_York</t>
  </si>
  <si>
    <t>Mozilla/5.0 (X11; CrOS x86_64 14541.0.0) AppleWebKit/537.36 (KHTML, like Gecko) Chrome/110.0.0.0 Safari/537.36</t>
  </si>
  <si>
    <t>landscape-primary</t>
  </si>
  <si>
    <t>extremely</t>
  </si>
  <si>
    <t>quite-a-bit</t>
  </si>
  <si>
    <t>agree</t>
  </si>
  <si>
    <t>latin_square</t>
  </si>
  <si>
    <t>attention_check_shown_timestamp</t>
  </si>
  <si>
    <t>attention_check_completed_timestamp</t>
  </si>
  <si>
    <t>attention_check_time_sec</t>
  </si>
  <si>
    <t>purpose_survey_aware_questions_shown_timestamp</t>
  </si>
  <si>
    <t>purpose_survey_aware_questions_completed_timestamp</t>
  </si>
  <si>
    <t>purpose_survey_aware_time_sec</t>
  </si>
  <si>
    <t>purpose_survey_worth_questions_shown_timestamp</t>
  </si>
  <si>
    <t>purpose_survey_worth_questions_completed_timestamp</t>
  </si>
  <si>
    <t>purpose_survey_worth_time_sec</t>
  </si>
  <si>
    <t>position_1</t>
  </si>
  <si>
    <t>view_type_1</t>
  </si>
  <si>
    <t>interaction_1</t>
  </si>
  <si>
    <t>variable_amount_1</t>
  </si>
  <si>
    <t>amount_earlier_1</t>
  </si>
  <si>
    <t>time_earlier_1</t>
  </si>
  <si>
    <t>date_earlier_1</t>
  </si>
  <si>
    <t>amount_later_1</t>
  </si>
  <si>
    <t>time_later_1</t>
  </si>
  <si>
    <t>date_later_1</t>
  </si>
  <si>
    <t>max_amount_1</t>
  </si>
  <si>
    <t>max_time_1</t>
  </si>
  <si>
    <t>vertical_pixels_1</t>
  </si>
  <si>
    <t>horizontal_pixels_1</t>
  </si>
  <si>
    <t>left_margin_width_in_1</t>
  </si>
  <si>
    <t>bottom_margin_height_in_1</t>
  </si>
  <si>
    <t>graph_width_in_1</t>
  </si>
  <si>
    <t>graph_height_in_1</t>
  </si>
  <si>
    <t>width_in_1</t>
  </si>
  <si>
    <t>height_in_1</t>
  </si>
  <si>
    <t>show_minor_ticks_1</t>
  </si>
  <si>
    <t>choice_1</t>
  </si>
  <si>
    <t>drag_amount_1</t>
  </si>
  <si>
    <t>shown_timestamp_1</t>
  </si>
  <si>
    <t>choice_timestamp_1</t>
  </si>
  <si>
    <t>choice_time_sec_1</t>
  </si>
  <si>
    <t>highup_1</t>
  </si>
  <si>
    <t>lowdown_1</t>
  </si>
  <si>
    <t>position_2</t>
  </si>
  <si>
    <t>view_type_2</t>
  </si>
  <si>
    <t>interaction_2</t>
  </si>
  <si>
    <t>variable_amount_2</t>
  </si>
  <si>
    <t>amount_earlier_2</t>
  </si>
  <si>
    <t>time_earlier_2</t>
  </si>
  <si>
    <t>date_earlier_2</t>
  </si>
  <si>
    <t>amount_later_2</t>
  </si>
  <si>
    <t>time_later_2</t>
  </si>
  <si>
    <t>date_later_2</t>
  </si>
  <si>
    <t>max_amount_2</t>
  </si>
  <si>
    <t>max_time_2</t>
  </si>
  <si>
    <t>vertical_pixels_2</t>
  </si>
  <si>
    <t>horizontal_pixels_2</t>
  </si>
  <si>
    <t>left_margin_width_in_2</t>
  </si>
  <si>
    <t>bottom_margin_height_in_2</t>
  </si>
  <si>
    <t>graph_width_in_2</t>
  </si>
  <si>
    <t>graph_height_in_2</t>
  </si>
  <si>
    <t>width_in_2</t>
  </si>
  <si>
    <t>height_in_2</t>
  </si>
  <si>
    <t>show_minor_ticks_2</t>
  </si>
  <si>
    <t>choice_2</t>
  </si>
  <si>
    <t>drag_amount_2</t>
  </si>
  <si>
    <t>shown_timestamp_2</t>
  </si>
  <si>
    <t>choice_timestamp_2</t>
  </si>
  <si>
    <t>choice_time_sec_2</t>
  </si>
  <si>
    <t>highup_2</t>
  </si>
  <si>
    <t>lowdown_2</t>
  </si>
  <si>
    <t>position_3</t>
  </si>
  <si>
    <t>view_type_3</t>
  </si>
  <si>
    <t>interaction_3</t>
  </si>
  <si>
    <t>variable_amount_3</t>
  </si>
  <si>
    <t>amount_earlier_3</t>
  </si>
  <si>
    <t>time_earlier_3</t>
  </si>
  <si>
    <t>date_earlier_3</t>
  </si>
  <si>
    <t>amount_later_3</t>
  </si>
  <si>
    <t>time_later_3</t>
  </si>
  <si>
    <t>date_later_3</t>
  </si>
  <si>
    <t>max_amount_3</t>
  </si>
  <si>
    <t>max_time_3</t>
  </si>
  <si>
    <t>vertical_pixels_3</t>
  </si>
  <si>
    <t>horizontal_pixels_3</t>
  </si>
  <si>
    <t>left_margin_width_in_3</t>
  </si>
  <si>
    <t>bottom_margin_height_in_3</t>
  </si>
  <si>
    <t>graph_width_in_3</t>
  </si>
  <si>
    <t>graph_height_in_3</t>
  </si>
  <si>
    <t>width_in_3</t>
  </si>
  <si>
    <t>height_in_3</t>
  </si>
  <si>
    <t>show_minor_ticks_3</t>
  </si>
  <si>
    <t>choice_3</t>
  </si>
  <si>
    <t>drag_amount_3</t>
  </si>
  <si>
    <t>shown_timestamp_3</t>
  </si>
  <si>
    <t>choice_timestamp_3</t>
  </si>
  <si>
    <t>choice_time_sec_3</t>
  </si>
  <si>
    <t>highup_3</t>
  </si>
  <si>
    <t>lowdown_3</t>
  </si>
  <si>
    <t>position_4</t>
  </si>
  <si>
    <t>view_type_4</t>
  </si>
  <si>
    <t>interaction_4</t>
  </si>
  <si>
    <t>variable_amount_4</t>
  </si>
  <si>
    <t>amount_earlier_4</t>
  </si>
  <si>
    <t>time_earlier_4</t>
  </si>
  <si>
    <t>date_earlier_4</t>
  </si>
  <si>
    <t>amount_later_4</t>
  </si>
  <si>
    <t>time_later_4</t>
  </si>
  <si>
    <t>date_later_4</t>
  </si>
  <si>
    <t>max_amount_4</t>
  </si>
  <si>
    <t>max_time_4</t>
  </si>
  <si>
    <t>vertical_pixels_4</t>
  </si>
  <si>
    <t>horizontal_pixels_4</t>
  </si>
  <si>
    <t>left_margin_width_in_4</t>
  </si>
  <si>
    <t>bottom_margin_height_in_4</t>
  </si>
  <si>
    <t>graph_width_in_4</t>
  </si>
  <si>
    <t>graph_height_in_4</t>
  </si>
  <si>
    <t>width_in_4</t>
  </si>
  <si>
    <t>height_in_4</t>
  </si>
  <si>
    <t>show_minor_ticks_4</t>
  </si>
  <si>
    <t>choice_4</t>
  </si>
  <si>
    <t>drag_amount_4</t>
  </si>
  <si>
    <t>shown_timestamp_4</t>
  </si>
  <si>
    <t>choice_timestamp_4</t>
  </si>
  <si>
    <t>choice_time_sec_4</t>
  </si>
  <si>
    <t>highup_4</t>
  </si>
  <si>
    <t>lowdown_4</t>
  </si>
  <si>
    <t>position_5</t>
  </si>
  <si>
    <t>view_type_5</t>
  </si>
  <si>
    <t>interaction_5</t>
  </si>
  <si>
    <t>variable_amount_5</t>
  </si>
  <si>
    <t>amount_earlier_5</t>
  </si>
  <si>
    <t>time_earlier_5</t>
  </si>
  <si>
    <t>date_earlier_5</t>
  </si>
  <si>
    <t>amount_later_5</t>
  </si>
  <si>
    <t>time_later_5</t>
  </si>
  <si>
    <t>date_later_5</t>
  </si>
  <si>
    <t>max_amount_5</t>
  </si>
  <si>
    <t>max_time_5</t>
  </si>
  <si>
    <t>vertical_pixels_5</t>
  </si>
  <si>
    <t>horizontal_pixels_5</t>
  </si>
  <si>
    <t>left_margin_width_in_5</t>
  </si>
  <si>
    <t>bottom_margin_height_in_5</t>
  </si>
  <si>
    <t>graph_width_in_5</t>
  </si>
  <si>
    <t>graph_height_in_5</t>
  </si>
  <si>
    <t>width_in_5</t>
  </si>
  <si>
    <t>height_in_5</t>
  </si>
  <si>
    <t>show_minor_ticks_5</t>
  </si>
  <si>
    <t>choice_5</t>
  </si>
  <si>
    <t>drag_amount_5</t>
  </si>
  <si>
    <t>shown_timestamp_5</t>
  </si>
  <si>
    <t>choice_timestamp_5</t>
  </si>
  <si>
    <t>choice_time_sec_5</t>
  </si>
  <si>
    <t>highup_5</t>
  </si>
  <si>
    <t>lowdown_5</t>
  </si>
  <si>
    <t>position_6</t>
  </si>
  <si>
    <t>view_type_6</t>
  </si>
  <si>
    <t>interaction_6</t>
  </si>
  <si>
    <t>variable_amount_6</t>
  </si>
  <si>
    <t>amount_earlier_6</t>
  </si>
  <si>
    <t>time_earlier_6</t>
  </si>
  <si>
    <t>date_earlier_6</t>
  </si>
  <si>
    <t>amount_later_6</t>
  </si>
  <si>
    <t>time_later_6</t>
  </si>
  <si>
    <t>date_later_6</t>
  </si>
  <si>
    <t>max_amount_6</t>
  </si>
  <si>
    <t>max_time_6</t>
  </si>
  <si>
    <t>vertical_pixels_6</t>
  </si>
  <si>
    <t>horizontal_pixels_6</t>
  </si>
  <si>
    <t>left_margin_width_in_6</t>
  </si>
  <si>
    <t>bottom_margin_height_in_6</t>
  </si>
  <si>
    <t>graph_width_in_6</t>
  </si>
  <si>
    <t>graph_height_in_6</t>
  </si>
  <si>
    <t>width_in_6</t>
  </si>
  <si>
    <t>height_in_6</t>
  </si>
  <si>
    <t>show_minor_ticks_6</t>
  </si>
  <si>
    <t>choice_6</t>
  </si>
  <si>
    <t>drag_amount_6</t>
  </si>
  <si>
    <t>shown_timestamp_6</t>
  </si>
  <si>
    <t>choice_timestamp_6</t>
  </si>
  <si>
    <t>choice_time_sec_6</t>
  </si>
  <si>
    <t>highup_6</t>
  </si>
  <si>
    <t>lowdown_6</t>
  </si>
  <si>
    <t>position_7</t>
  </si>
  <si>
    <t>view_type_7</t>
  </si>
  <si>
    <t>interaction_7</t>
  </si>
  <si>
    <t>variable_amount_7</t>
  </si>
  <si>
    <t>amount_earlier_7</t>
  </si>
  <si>
    <t>time_earlier_7</t>
  </si>
  <si>
    <t>date_earlier_7</t>
  </si>
  <si>
    <t>amount_later_7</t>
  </si>
  <si>
    <t>time_later_7</t>
  </si>
  <si>
    <t>date_later_7</t>
  </si>
  <si>
    <t>max_amount_7</t>
  </si>
  <si>
    <t>max_time_7</t>
  </si>
  <si>
    <t>vertical_pixels_7</t>
  </si>
  <si>
    <t>horizontal_pixels_7</t>
  </si>
  <si>
    <t>left_margin_width_in_7</t>
  </si>
  <si>
    <t>bottom_margin_height_in_7</t>
  </si>
  <si>
    <t>graph_width_in_7</t>
  </si>
  <si>
    <t>graph_height_in_7</t>
  </si>
  <si>
    <t>width_in_7</t>
  </si>
  <si>
    <t>height_in_7</t>
  </si>
  <si>
    <t>show_minor_ticks_7</t>
  </si>
  <si>
    <t>choice_7</t>
  </si>
  <si>
    <t>drag_amount_7</t>
  </si>
  <si>
    <t>shown_timestamp_7</t>
  </si>
  <si>
    <t>choice_timestamp_7</t>
  </si>
  <si>
    <t>choice_time_sec_7</t>
  </si>
  <si>
    <t>highup_7</t>
  </si>
  <si>
    <t>lowdown_7</t>
  </si>
  <si>
    <t>position_8</t>
  </si>
  <si>
    <t>view_type_8</t>
  </si>
  <si>
    <t>interaction_8</t>
  </si>
  <si>
    <t>variable_amount_8</t>
  </si>
  <si>
    <t>amount_earlier_8</t>
  </si>
  <si>
    <t>time_earlier_8</t>
  </si>
  <si>
    <t>date_earlier_8</t>
  </si>
  <si>
    <t>amount_later_8</t>
  </si>
  <si>
    <t>time_later_8</t>
  </si>
  <si>
    <t>date_later_8</t>
  </si>
  <si>
    <t>max_amount_8</t>
  </si>
  <si>
    <t>max_time_8</t>
  </si>
  <si>
    <t>vertical_pixels_8</t>
  </si>
  <si>
    <t>horizontal_pixels_8</t>
  </si>
  <si>
    <t>left_margin_width_in_8</t>
  </si>
  <si>
    <t>bottom_margin_height_in_8</t>
  </si>
  <si>
    <t>graph_width_in_8</t>
  </si>
  <si>
    <t>graph_height_in_8</t>
  </si>
  <si>
    <t>width_in_8</t>
  </si>
  <si>
    <t>height_in_8</t>
  </si>
  <si>
    <t>show_minor_ticks_8</t>
  </si>
  <si>
    <t>choice_8</t>
  </si>
  <si>
    <t>drag_amount_8</t>
  </si>
  <si>
    <t>shown_timestamp_8</t>
  </si>
  <si>
    <t>choice_timestamp_8</t>
  </si>
  <si>
    <t>choice_time_sec_8</t>
  </si>
  <si>
    <t>highup_8</t>
  </si>
  <si>
    <t>lowdown_8</t>
  </si>
  <si>
    <t>attention_check</t>
  </si>
  <si>
    <t>purpose_survey_aware_clear</t>
  </si>
  <si>
    <t>purpose_survey_aware_certain</t>
  </si>
  <si>
    <t>purpose_survey_aware_describe</t>
  </si>
  <si>
    <t>purpose_survey_aware_confident</t>
  </si>
  <si>
    <t>purpose_survey_aware_understand</t>
  </si>
  <si>
    <t>purpose_survey_worth_wander</t>
  </si>
  <si>
    <t>purpose_survey_worth_dayatatime</t>
  </si>
  <si>
    <t>purpose_survey_worth_doneall</t>
  </si>
  <si>
    <t>2023-07-13T19:30:14.390-04:00</t>
  </si>
  <si>
    <t>2023-07-13T19:30:29.858-04:00</t>
  </si>
  <si>
    <t>2023-07-13T19:33:01.297-04:00</t>
  </si>
  <si>
    <t>2023-07-13T19:33:36.835-04:00</t>
  </si>
  <si>
    <t>2023-07-13T19:30:35.603-04:00</t>
  </si>
  <si>
    <t>2023-07-13T19:31:09.991-04:00</t>
  </si>
  <si>
    <t>2023-07-13T19:30:29.884-04:00</t>
  </si>
  <si>
    <t>2023-07-13T19:30:35.594-04:00</t>
  </si>
  <si>
    <t>2023-07-13T19:31:34.074-04:00</t>
  </si>
  <si>
    <t>2023-07-13T19:32:09.028-04:00</t>
  </si>
  <si>
    <t>2023-07-13T19:32:09.053-04:00</t>
  </si>
  <si>
    <t>2023-07-13T19:32:34.813-04:00</t>
  </si>
  <si>
    <t>2023-07-13T19:32:34.842-04:00</t>
  </si>
  <si>
    <t>2023-07-13T19:32:49.350-04:00</t>
  </si>
  <si>
    <t>2023-07-13T19:32:49.360-04:00</t>
  </si>
  <si>
    <t>2023-07-13T19:33:01.260-04:00</t>
  </si>
  <si>
    <t>2023-07-13T19:33:36.861-04:00</t>
  </si>
  <si>
    <t>2023-07-13T19:33:58.337-04:00</t>
  </si>
  <si>
    <t>customer service</t>
  </si>
  <si>
    <t>Mozilla/5.0 (Windows NT 10.0; Win64; x64) AppleWebKit/537.36 (KHTML, like Gecko) Chrome/114.0.0.0 Safari/537.36</t>
  </si>
  <si>
    <t>2023-07-13T19:31:10.003-04:00</t>
  </si>
  <si>
    <t>2023-07-13T19:31:13.247-04:00</t>
  </si>
  <si>
    <t>2023-07-13T19:31:14.163-04:00</t>
  </si>
  <si>
    <t>2023-07-13T19:31:16.959-04:00</t>
  </si>
  <si>
    <t>2023-07-13T19:31:17.627-04:00</t>
  </si>
  <si>
    <t>2023-07-13T19:31:19.238-04:00</t>
  </si>
  <si>
    <t>2023-07-13T19:31:21.723-04:00</t>
  </si>
  <si>
    <t>2023-07-13T19:31:23.289-04:00</t>
  </si>
  <si>
    <t>2023-07-13T19:31:23.965-04:00</t>
  </si>
  <si>
    <t>2023-07-13T19:31:25.621-04:00</t>
  </si>
  <si>
    <t>2023-07-13T19:31:26.095-04:00</t>
  </si>
  <si>
    <t>2023-07-13T19:31:27.167-04:00</t>
  </si>
  <si>
    <t>2023-07-13T19:31:27.677-04:00</t>
  </si>
  <si>
    <t>2023-07-13T19:31:30.099-04:00</t>
  </si>
  <si>
    <t>2023-07-13T19:31:30.700-04:00</t>
  </si>
  <si>
    <t>2023-07-13T19:31:33.362-04:00</t>
  </si>
  <si>
    <t>to-some-extent</t>
  </si>
  <si>
    <t>not-at-all</t>
  </si>
  <si>
    <t>=$102</t>
  </si>
  <si>
    <t>exactly-same</t>
  </si>
  <si>
    <t>dont-know</t>
  </si>
  <si>
    <t>neither-agree-nor-disagree</t>
  </si>
  <si>
    <t>somewhat-agree</t>
  </si>
  <si>
    <t>strongly-disagree</t>
  </si>
  <si>
    <t>male</t>
  </si>
  <si>
    <t>treatment_question_id</t>
  </si>
  <si>
    <t>63853f2e1e9627b509ddeda0</t>
  </si>
  <si>
    <t>63bf6a1798241e6c697023f2</t>
  </si>
  <si>
    <t>640659902a48bd7fca2cd58d</t>
  </si>
  <si>
    <t>649f3cffea5a1b2817d17d7e</t>
  </si>
  <si>
    <t>[1,2,3,4,5,6,7,8,9,10,11,12,13,14,15,16,17,18,19,20,21,22,23,24,25,26,27,28,29,30,31,32,33,34,35,36,37,38,39,40,41,42,43,44,45,46,47,48]</t>
  </si>
  <si>
    <t>[[1],[2],[3]]</t>
  </si>
  <si>
    <t>X</t>
  </si>
  <si>
    <t>Test experiment that includes all question configurations.</t>
  </si>
  <si>
    <t>[49,50,51,52,53,54,55,56,57,58,59,60,61,62,63,64,65,66,67,68,69,70,71,72,73,74,75]</t>
  </si>
  <si>
    <t>[76,77,78,79,80,81,82,83,84,85,86,87,88,89,90,91,92,93,94,95,96,97,98,99,100,101,102]</t>
  </si>
  <si>
    <t>[103,104,105,106,107,108,109,110,111,112,113,114,115,116,117,118,119,120,121,122,123,124,125,126,127,128,129]</t>
  </si>
  <si>
    <t>[130,131,132,133,134,135,136,137,138,139,140,141,142,143,144,145,146,147,148,149,150,151,152,153,154,155,156]</t>
  </si>
  <si>
    <t>[157,158,159,160,161,162,163,164,165,166,167,168,169,170,171,172,173,174,175,176,177,178,179,180,181,182,183]</t>
  </si>
  <si>
    <t>[184,185,186,187,188,189,190,191,192,193,194,195,196,197,198,199,200,201,202,203,204,205,206,207,208,209,210]</t>
  </si>
  <si>
    <t>instruction_question</t>
  </si>
  <si>
    <t>treatment_comment</t>
  </si>
  <si>
    <t>question_comment</t>
  </si>
  <si>
    <t>experiment_id</t>
  </si>
  <si>
    <t>Between subject test experiment.</t>
  </si>
  <si>
    <t>testbetween</t>
  </si>
  <si>
    <t>testwithin</t>
  </si>
  <si>
    <t>active</t>
  </si>
  <si>
    <t>full_screen</t>
  </si>
  <si>
    <t>enabled</t>
  </si>
  <si>
    <t>payment_amount</t>
  </si>
  <si>
    <t>time_to_complete_min</t>
  </si>
  <si>
    <t>5 to 10</t>
  </si>
  <si>
    <t>research_title</t>
  </si>
  <si>
    <t>Choices About Money</t>
  </si>
  <si>
    <t>researcher_names</t>
  </si>
  <si>
    <t>Peter Cordone, Yahel Nachum, Ravit Heskiau, Lane Harrison, Daniel Reichman</t>
  </si>
  <si>
    <t>contact_name</t>
  </si>
  <si>
    <t>Peter Cordone</t>
  </si>
  <si>
    <t>contact_email</t>
  </si>
  <si>
    <t>pncordone@wpi.edu</t>
  </si>
  <si>
    <t>contact_phone</t>
  </si>
  <si>
    <t>(617)678-5190</t>
  </si>
  <si>
    <t>sponsor_name</t>
  </si>
  <si>
    <t>Prof. Daniel Reichman</t>
  </si>
  <si>
    <t>sponsor_email</t>
  </si>
  <si>
    <t>dreichman@wpi.edu</t>
  </si>
  <si>
    <t>IRB_name</t>
  </si>
  <si>
    <t>IRB Manager Ruth McKeogh</t>
  </si>
  <si>
    <t>IRB_email</t>
  </si>
  <si>
    <t>irb@wpi.edu</t>
  </si>
  <si>
    <t>IRB_phone</t>
  </si>
  <si>
    <t>(508)831-6699</t>
  </si>
  <si>
    <t>Human Protection Administrator Gabriel Johnson</t>
  </si>
  <si>
    <t>HPA_name</t>
  </si>
  <si>
    <t>HPA_email</t>
  </si>
  <si>
    <t>gjohnson@wpi.edu</t>
  </si>
  <si>
    <t>HPA_phone</t>
  </si>
  <si>
    <t>(508)831-4989</t>
  </si>
  <si>
    <t>question_order</t>
  </si>
  <si>
    <t>fixed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</si>
</sst>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_);[Red]\(&quot;$&quot;#,##0.00\)"/>
    <numFmt numFmtId="164" formatCode="&quot;$&quot;#,##0"/>
    <numFmt numFmtId="165" formatCode="&quot;$&quot;#,##0.00"/>
    <numFmt numFmtId="166" formatCode="m/d/yyyy;@"/>
    <numFmt numFmtId="167" formatCode="mm/dd/yyyy"/>
  </numFmts>
  <fonts count="11">
    <font>
      <sz val="12"/>
      <color theme="1"/>
      <name val="Calibri"/>
      <family val="2"/>
      <scheme val="minor"/>
    </font>
    <font>
      <b/>
      <sz val="12"/>
      <color theme="1"/>
      <name val="Calibri"/>
      <family val="2"/>
      <scheme val="minor"/>
    </font>
    <font>
      <sz val="12"/>
      <color theme="1"/>
      <name val="SFRM1200"/>
    </font>
    <font>
      <b/>
      <sz val="12"/>
      <color theme="1"/>
      <name val="SFRM1200"/>
    </font>
    <font>
      <sz val="10"/>
      <color theme="1"/>
      <name val="Calibri"/>
      <family val="2"/>
      <scheme val="minor"/>
    </font>
    <font>
      <b/>
      <sz val="10"/>
      <color theme="1"/>
      <name val="Calibri"/>
      <family val="2"/>
      <scheme val="minor"/>
    </font>
    <font>
      <sz val="12"/>
      <color rgb="FF000000"/>
      <name val="Calibri"/>
      <family val="2"/>
      <scheme val="minor"/>
    </font>
    <font>
      <u/>
      <sz val="12"/>
      <color theme="10"/>
      <name val="Calibri"/>
      <family val="2"/>
      <scheme val="minor"/>
    </font>
    <font>
      <b/>
      <sz val="12"/>
      <color rgb="FF000000"/>
      <name val="Calibri"/>
      <family val="2"/>
      <scheme val="minor"/>
    </font>
    <font>
      <sz val="12"/>
      <color theme="1"/>
      <name val="Aptos Narrow"/>
    </font>
    <font>
      <sz val="12"/>
      <name val="Calibri"/>
      <family val="2"/>
      <scheme val="minor"/>
    </font>
  </fonts>
  <fills count="3">
    <fill>
      <patternFill patternType="none"/>
    </fill>
    <fill>
      <patternFill patternType="gray125"/>
    </fill>
    <fill>
      <patternFill patternType="solid">
        <fgColor rgb="FFFFFF0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111">
    <xf numFmtId="0" fontId="0" fillId="0" borderId="0" xfId="0"/>
    <xf numFmtId="14" fontId="0" fillId="0" borderId="0" xfId="0" applyNumberFormat="1"/>
    <xf numFmtId="164" fontId="0" fillId="0" borderId="0" xfId="0" applyNumberFormat="1"/>
    <xf numFmtId="164" fontId="0" fillId="0" borderId="0" xfId="0" applyNumberFormat="1" applyAlignment="1">
      <alignment wrapText="1"/>
    </xf>
    <xf numFmtId="164" fontId="0" fillId="2" borderId="0" xfId="0" applyNumberFormat="1" applyFill="1"/>
    <xf numFmtId="0" fontId="0" fillId="2" borderId="0" xfId="0" applyFill="1"/>
    <xf numFmtId="0" fontId="2" fillId="0" borderId="0" xfId="0" applyFont="1"/>
    <xf numFmtId="0" fontId="0" fillId="0" borderId="0" xfId="0" applyAlignment="1">
      <alignment wrapText="1"/>
    </xf>
    <xf numFmtId="0" fontId="1" fillId="0" borderId="0" xfId="0" applyFont="1"/>
    <xf numFmtId="0" fontId="1" fillId="0" borderId="0" xfId="0" applyFont="1" applyAlignment="1">
      <alignment wrapText="1"/>
    </xf>
    <xf numFmtId="0" fontId="3" fillId="0" borderId="0" xfId="0" applyFont="1" applyAlignment="1">
      <alignment wrapText="1"/>
    </xf>
    <xf numFmtId="2" fontId="0" fillId="0" borderId="0" xfId="0" applyNumberFormat="1"/>
    <xf numFmtId="165" fontId="0" fillId="0" borderId="0" xfId="0" applyNumberFormat="1"/>
    <xf numFmtId="20" fontId="0" fillId="0" borderId="0" xfId="0" quotePrefix="1" applyNumberFormat="1"/>
    <xf numFmtId="0" fontId="0" fillId="0" borderId="0" xfId="0" quotePrefix="1"/>
    <xf numFmtId="0" fontId="4" fillId="0" borderId="0" xfId="0" applyFont="1"/>
    <xf numFmtId="164" fontId="4" fillId="0" borderId="0" xfId="0" applyNumberFormat="1" applyFont="1"/>
    <xf numFmtId="165" fontId="4" fillId="0" borderId="0" xfId="0" applyNumberFormat="1" applyFont="1"/>
    <xf numFmtId="0" fontId="4" fillId="0" borderId="0" xfId="0" applyFont="1" applyAlignment="1">
      <alignment wrapText="1"/>
    </xf>
    <xf numFmtId="0" fontId="4" fillId="0" borderId="1" xfId="0" applyFont="1" applyBorder="1" applyAlignment="1">
      <alignment wrapText="1"/>
    </xf>
    <xf numFmtId="164" fontId="4" fillId="0" borderId="1" xfId="0" applyNumberFormat="1" applyFont="1" applyBorder="1" applyAlignment="1">
      <alignment wrapText="1"/>
    </xf>
    <xf numFmtId="20" fontId="4" fillId="0" borderId="1" xfId="0" quotePrefix="1" applyNumberFormat="1" applyFont="1" applyBorder="1" applyAlignment="1">
      <alignment wrapText="1"/>
    </xf>
    <xf numFmtId="0" fontId="4" fillId="0" borderId="1" xfId="0" quotePrefix="1" applyFont="1" applyBorder="1" applyAlignment="1">
      <alignment wrapText="1"/>
    </xf>
    <xf numFmtId="0" fontId="4" fillId="0" borderId="2" xfId="0" applyFont="1" applyBorder="1"/>
    <xf numFmtId="164" fontId="4" fillId="0" borderId="2" xfId="0" applyNumberFormat="1" applyFont="1" applyBorder="1"/>
    <xf numFmtId="165" fontId="4" fillId="0" borderId="2" xfId="0" applyNumberFormat="1" applyFont="1" applyBorder="1"/>
    <xf numFmtId="0" fontId="4" fillId="0" borderId="3" xfId="0" applyFont="1" applyBorder="1"/>
    <xf numFmtId="164" fontId="4" fillId="0" borderId="3" xfId="0" applyNumberFormat="1" applyFont="1" applyBorder="1"/>
    <xf numFmtId="165" fontId="4" fillId="0" borderId="3" xfId="0" applyNumberFormat="1" applyFont="1" applyBorder="1"/>
    <xf numFmtId="0" fontId="4" fillId="0" borderId="4" xfId="0" applyFont="1" applyBorder="1"/>
    <xf numFmtId="164" fontId="4" fillId="0" borderId="4" xfId="0" applyNumberFormat="1" applyFont="1" applyBorder="1"/>
    <xf numFmtId="165" fontId="4" fillId="0" borderId="4" xfId="0" applyNumberFormat="1" applyFont="1" applyBorder="1"/>
    <xf numFmtId="0" fontId="5" fillId="0" borderId="0" xfId="0" applyFont="1"/>
    <xf numFmtId="164" fontId="5" fillId="0" borderId="0" xfId="0" applyNumberFormat="1" applyFont="1"/>
    <xf numFmtId="165" fontId="5" fillId="0" borderId="0" xfId="0" applyNumberFormat="1" applyFont="1"/>
    <xf numFmtId="165" fontId="4" fillId="0" borderId="1" xfId="0" applyNumberFormat="1" applyFont="1" applyBorder="1"/>
    <xf numFmtId="166" fontId="0" fillId="0" borderId="0" xfId="0" applyNumberFormat="1"/>
    <xf numFmtId="1" fontId="0" fillId="0" borderId="0" xfId="0" applyNumberFormat="1"/>
    <xf numFmtId="0" fontId="0" fillId="0" borderId="8" xfId="0" applyBorder="1"/>
    <xf numFmtId="0" fontId="0" fillId="0" borderId="9" xfId="0" applyBorder="1"/>
    <xf numFmtId="0" fontId="0" fillId="0" borderId="9" xfId="0" applyBorder="1" applyAlignment="1">
      <alignment horizontal="center"/>
    </xf>
    <xf numFmtId="0" fontId="0" fillId="0" borderId="11" xfId="0" applyBorder="1"/>
    <xf numFmtId="1" fontId="0" fillId="0" borderId="12" xfId="0" applyNumberFormat="1" applyBorder="1"/>
    <xf numFmtId="0" fontId="6" fillId="0" borderId="0" xfId="0" applyFont="1"/>
    <xf numFmtId="0" fontId="0" fillId="0" borderId="5" xfId="0" applyBorder="1"/>
    <xf numFmtId="0" fontId="6" fillId="0" borderId="6" xfId="0" applyFont="1" applyBorder="1"/>
    <xf numFmtId="0" fontId="0" fillId="0" borderId="6" xfId="0" applyBorder="1"/>
    <xf numFmtId="1" fontId="0" fillId="0" borderId="6" xfId="0" applyNumberFormat="1" applyBorder="1"/>
    <xf numFmtId="1" fontId="0" fillId="0" borderId="7" xfId="0" applyNumberFormat="1" applyBorder="1"/>
    <xf numFmtId="0" fontId="0" fillId="0" borderId="2" xfId="0" applyBorder="1"/>
    <xf numFmtId="0" fontId="0" fillId="0" borderId="4" xfId="0" applyBorder="1"/>
    <xf numFmtId="0" fontId="0" fillId="0" borderId="3" xfId="0" applyBorder="1"/>
    <xf numFmtId="0" fontId="0" fillId="0" borderId="7" xfId="0" applyBorder="1"/>
    <xf numFmtId="0" fontId="0" fillId="0" borderId="12" xfId="0" applyBorder="1"/>
    <xf numFmtId="1" fontId="0" fillId="0" borderId="13" xfId="0" applyNumberFormat="1" applyBorder="1"/>
    <xf numFmtId="1" fontId="0" fillId="0" borderId="14" xfId="0" applyNumberFormat="1" applyBorder="1"/>
    <xf numFmtId="1" fontId="0" fillId="0" borderId="11" xfId="0" applyNumberFormat="1" applyBorder="1"/>
    <xf numFmtId="1" fontId="0" fillId="0" borderId="5" xfId="0" applyNumberFormat="1" applyBorder="1"/>
    <xf numFmtId="0" fontId="0" fillId="0" borderId="10" xfId="0" applyBorder="1"/>
    <xf numFmtId="1" fontId="0" fillId="0" borderId="8" xfId="0" applyNumberFormat="1" applyBorder="1"/>
    <xf numFmtId="1" fontId="0" fillId="0" borderId="10" xfId="0" applyNumberFormat="1" applyBorder="1"/>
    <xf numFmtId="1" fontId="0" fillId="0" borderId="9" xfId="0" applyNumberFormat="1" applyBorder="1"/>
    <xf numFmtId="0" fontId="6" fillId="0" borderId="9" xfId="0" applyFont="1" applyBorder="1"/>
    <xf numFmtId="14" fontId="0" fillId="0" borderId="11" xfId="0" applyNumberFormat="1" applyBorder="1"/>
    <xf numFmtId="14" fontId="0" fillId="0" borderId="12" xfId="0" applyNumberFormat="1" applyBorder="1"/>
    <xf numFmtId="2" fontId="0" fillId="0" borderId="6" xfId="0" applyNumberFormat="1" applyBorder="1"/>
    <xf numFmtId="166" fontId="6" fillId="0" borderId="0" xfId="0" applyNumberFormat="1" applyFont="1"/>
    <xf numFmtId="1" fontId="1" fillId="0" borderId="0" xfId="0" applyNumberFormat="1" applyFont="1"/>
    <xf numFmtId="0" fontId="7" fillId="0" borderId="0" xfId="1"/>
    <xf numFmtId="164" fontId="6" fillId="0" borderId="0" xfId="0" applyNumberFormat="1" applyFont="1"/>
    <xf numFmtId="1" fontId="6" fillId="0" borderId="0" xfId="0" applyNumberFormat="1" applyFont="1"/>
    <xf numFmtId="0" fontId="6" fillId="0" borderId="0" xfId="0" applyFont="1" applyAlignment="1">
      <alignment horizontal="center"/>
    </xf>
    <xf numFmtId="0" fontId="8" fillId="0" borderId="0" xfId="0" applyFont="1"/>
    <xf numFmtId="2" fontId="6" fillId="0" borderId="0" xfId="0" applyNumberFormat="1" applyFont="1"/>
    <xf numFmtId="1" fontId="8" fillId="0" borderId="0" xfId="0" applyNumberFormat="1" applyFont="1"/>
    <xf numFmtId="164" fontId="8" fillId="0" borderId="0" xfId="0" applyNumberFormat="1" applyFont="1"/>
    <xf numFmtId="0" fontId="6" fillId="0" borderId="0" xfId="0" applyFont="1" applyAlignment="1">
      <alignment horizontal="left"/>
    </xf>
    <xf numFmtId="0" fontId="6" fillId="0" borderId="11" xfId="0" applyFont="1" applyBorder="1"/>
    <xf numFmtId="0" fontId="6" fillId="0" borderId="12" xfId="0" applyFont="1" applyBorder="1"/>
    <xf numFmtId="167" fontId="6" fillId="0" borderId="0" xfId="0" applyNumberFormat="1" applyFont="1"/>
    <xf numFmtId="167" fontId="0" fillId="0" borderId="0" xfId="0" applyNumberFormat="1"/>
    <xf numFmtId="0" fontId="9" fillId="0" borderId="0" xfId="0" applyFont="1"/>
    <xf numFmtId="8" fontId="0" fillId="0" borderId="0" xfId="0" applyNumberFormat="1"/>
    <xf numFmtId="8" fontId="10" fillId="0" borderId="0" xfId="1" applyNumberFormat="1" applyFont="1"/>
    <xf numFmtId="0" fontId="0" fillId="0" borderId="0" xfId="0" applyAlignment="1">
      <alignment horizontal="center"/>
    </xf>
    <xf numFmtId="0" fontId="0" fillId="0" borderId="8" xfId="0" applyBorder="1" applyAlignment="1">
      <alignment horizontal="center"/>
    </xf>
    <xf numFmtId="0" fontId="0" fillId="0" borderId="10" xfId="0" applyBorder="1" applyAlignment="1">
      <alignment horizontal="center"/>
    </xf>
    <xf numFmtId="1"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0" xfId="0" applyNumberFormat="1" applyAlignment="1">
      <alignment horizontal="center"/>
    </xf>
    <xf numFmtId="165" fontId="4" fillId="0" borderId="2" xfId="0" applyNumberFormat="1" applyFont="1" applyBorder="1" applyAlignment="1">
      <alignment horizontal="center" vertical="center" wrapText="1"/>
    </xf>
    <xf numFmtId="165" fontId="4" fillId="0" borderId="3" xfId="0" applyNumberFormat="1" applyFont="1" applyBorder="1" applyAlignment="1">
      <alignment horizontal="center" vertical="center" wrapText="1"/>
    </xf>
    <xf numFmtId="165" fontId="4" fillId="0" borderId="4" xfId="0" applyNumberFormat="1"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2" xfId="0" applyFont="1" applyBorder="1" applyAlignment="1">
      <alignment horizontal="center" wrapText="1"/>
    </xf>
    <xf numFmtId="0" fontId="4" fillId="0" borderId="4" xfId="0" applyFont="1" applyBorder="1" applyAlignment="1">
      <alignment horizontal="center" wrapText="1"/>
    </xf>
    <xf numFmtId="0" fontId="4" fillId="0" borderId="1" xfId="0" applyFont="1" applyBorder="1" applyAlignment="1">
      <alignment horizontal="center" shrinkToFit="1"/>
    </xf>
    <xf numFmtId="0" fontId="4" fillId="0" borderId="1" xfId="0" applyFont="1" applyBorder="1" applyAlignment="1">
      <alignment horizontal="center"/>
    </xf>
    <xf numFmtId="20" fontId="4" fillId="0" borderId="1" xfId="0" quotePrefix="1" applyNumberFormat="1" applyFont="1" applyBorder="1" applyAlignment="1">
      <alignment horizontal="center" shrinkToFi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hyperlink" Target="https://www.in2013dollars.com/us/inflation/2003?amount=1"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irb@wpi.edu" TargetMode="External"/><Relationship Id="rId2" Type="http://schemas.openxmlformats.org/officeDocument/2006/relationships/hyperlink" Target="mailto:dreichman@wpi.edu" TargetMode="External"/><Relationship Id="rId1" Type="http://schemas.openxmlformats.org/officeDocument/2006/relationships/hyperlink" Target="mailto:dreichman@wpi.edu" TargetMode="External"/><Relationship Id="rId6" Type="http://schemas.openxmlformats.org/officeDocument/2006/relationships/hyperlink" Target="mailto:gjohnson@wpi.edu" TargetMode="External"/><Relationship Id="rId5" Type="http://schemas.openxmlformats.org/officeDocument/2006/relationships/hyperlink" Target="mailto:gjohnson@wpi.edu" TargetMode="External"/><Relationship Id="rId4" Type="http://schemas.openxmlformats.org/officeDocument/2006/relationships/hyperlink" Target="mailto:irb@wpi.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1C2A0-9A4B-1A4B-A6D5-91595022903D}">
  <dimension ref="A1:A2"/>
  <sheetViews>
    <sheetView workbookViewId="0">
      <selection activeCell="H13" sqref="H13"/>
    </sheetView>
  </sheetViews>
  <sheetFormatPr baseColWidth="10" defaultRowHeight="16"/>
  <sheetData>
    <row r="1" spans="1:1">
      <c r="A1" t="s">
        <v>192</v>
      </c>
    </row>
    <row r="2" spans="1:1">
      <c r="A2" t="s">
        <v>193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66C34-5A3E-9A45-83C3-0286FA157D98}">
  <dimension ref="A1:Y151"/>
  <sheetViews>
    <sheetView workbookViewId="0">
      <pane ySplit="1" topLeftCell="A2" activePane="bottomLeft" state="frozen"/>
      <selection pane="bottomLeft" sqref="A1:XFD1048576"/>
    </sheetView>
  </sheetViews>
  <sheetFormatPr baseColWidth="10" defaultColWidth="11" defaultRowHeight="16"/>
  <cols>
    <col min="2" max="2" width="10.83203125" customWidth="1"/>
    <col min="4" max="4" width="15.83203125" customWidth="1"/>
    <col min="7" max="7" width="15.5" customWidth="1"/>
    <col min="8" max="8" width="12.83203125" customWidth="1"/>
    <col min="9" max="9" width="11" style="36"/>
    <col min="10" max="10" width="19.1640625" customWidth="1"/>
    <col min="12" max="12" width="11" style="36"/>
    <col min="15" max="15" width="19.5" customWidth="1"/>
    <col min="16" max="16" width="24.5" customWidth="1"/>
    <col min="17" max="17" width="19.1640625" customWidth="1"/>
    <col min="18" max="18" width="22.83203125" customWidth="1"/>
    <col min="19" max="19" width="14.5" customWidth="1"/>
    <col min="20" max="20" width="14.83203125" customWidth="1"/>
    <col min="21" max="21" width="13.1640625" customWidth="1"/>
    <col min="22" max="22" width="13.83203125" customWidth="1"/>
    <col min="23" max="23" width="15.33203125" customWidth="1"/>
    <col min="24" max="24" width="23.6640625" customWidth="1"/>
  </cols>
  <sheetData>
    <row r="1" spans="1:25">
      <c r="A1" t="s">
        <v>238</v>
      </c>
      <c r="B1" t="s">
        <v>116</v>
      </c>
      <c r="C1" t="s">
        <v>85</v>
      </c>
      <c r="D1" t="s">
        <v>86</v>
      </c>
      <c r="E1" t="s">
        <v>122</v>
      </c>
      <c r="F1" t="s">
        <v>123</v>
      </c>
      <c r="G1" t="s">
        <v>87</v>
      </c>
      <c r="H1" t="s">
        <v>88</v>
      </c>
      <c r="I1" s="36" t="s">
        <v>89</v>
      </c>
      <c r="J1" t="s">
        <v>90</v>
      </c>
      <c r="K1" t="s">
        <v>91</v>
      </c>
      <c r="L1" s="36" t="s">
        <v>92</v>
      </c>
      <c r="M1" t="s">
        <v>93</v>
      </c>
      <c r="N1" t="s">
        <v>94</v>
      </c>
      <c r="O1" t="s">
        <v>95</v>
      </c>
      <c r="P1" t="s">
        <v>96</v>
      </c>
      <c r="Q1" t="s">
        <v>97</v>
      </c>
      <c r="R1" t="s">
        <v>98</v>
      </c>
      <c r="S1" t="s">
        <v>99</v>
      </c>
      <c r="T1" t="s">
        <v>100</v>
      </c>
      <c r="U1" t="s">
        <v>101</v>
      </c>
      <c r="V1" t="s">
        <v>102</v>
      </c>
      <c r="W1" t="s">
        <v>191</v>
      </c>
      <c r="X1" t="s">
        <v>199</v>
      </c>
      <c r="Y1" t="s">
        <v>103</v>
      </c>
    </row>
    <row r="2" spans="1:25">
      <c r="A2">
        <v>1</v>
      </c>
      <c r="B2">
        <v>1</v>
      </c>
      <c r="C2">
        <v>1</v>
      </c>
      <c r="D2" t="s">
        <v>120</v>
      </c>
      <c r="E2" t="s">
        <v>118</v>
      </c>
      <c r="F2" t="s">
        <v>118</v>
      </c>
      <c r="G2">
        <v>500</v>
      </c>
      <c r="H2">
        <v>2</v>
      </c>
      <c r="J2">
        <v>1000</v>
      </c>
      <c r="K2">
        <v>5</v>
      </c>
      <c r="N2">
        <v>10</v>
      </c>
      <c r="U2">
        <v>4</v>
      </c>
      <c r="V2">
        <v>4</v>
      </c>
      <c r="Y2" t="s">
        <v>137</v>
      </c>
    </row>
    <row r="3" spans="1:25">
      <c r="A3">
        <v>2</v>
      </c>
      <c r="B3">
        <v>1</v>
      </c>
      <c r="C3">
        <v>2</v>
      </c>
      <c r="D3" t="s">
        <v>120</v>
      </c>
      <c r="E3" t="s">
        <v>118</v>
      </c>
      <c r="F3" t="s">
        <v>118</v>
      </c>
      <c r="G3">
        <v>50</v>
      </c>
      <c r="H3">
        <v>2</v>
      </c>
      <c r="J3">
        <v>300</v>
      </c>
      <c r="K3">
        <v>7</v>
      </c>
      <c r="N3">
        <v>10</v>
      </c>
      <c r="U3">
        <v>8</v>
      </c>
      <c r="V3">
        <v>8</v>
      </c>
      <c r="Y3" t="s">
        <v>137</v>
      </c>
    </row>
    <row r="4" spans="1:25" ht="15" customHeight="1">
      <c r="A4">
        <v>3</v>
      </c>
      <c r="B4">
        <v>1</v>
      </c>
      <c r="C4">
        <v>3</v>
      </c>
      <c r="D4" t="s">
        <v>120</v>
      </c>
      <c r="E4" t="s">
        <v>118</v>
      </c>
      <c r="F4" t="s">
        <v>118</v>
      </c>
      <c r="G4">
        <v>250</v>
      </c>
      <c r="H4">
        <v>2</v>
      </c>
      <c r="J4">
        <v>1000</v>
      </c>
      <c r="K4">
        <v>3</v>
      </c>
      <c r="N4">
        <v>10</v>
      </c>
      <c r="U4">
        <v>8</v>
      </c>
      <c r="V4">
        <v>8</v>
      </c>
      <c r="Y4" t="s">
        <v>137</v>
      </c>
    </row>
    <row r="5" spans="1:25">
      <c r="A5">
        <v>4</v>
      </c>
      <c r="B5">
        <v>1</v>
      </c>
      <c r="C5" t="s">
        <v>194</v>
      </c>
      <c r="D5" t="s">
        <v>120</v>
      </c>
      <c r="E5" t="s">
        <v>118</v>
      </c>
      <c r="F5" t="s">
        <v>118</v>
      </c>
      <c r="G5" s="37">
        <v>300</v>
      </c>
      <c r="H5" s="43">
        <v>2</v>
      </c>
      <c r="I5" s="66"/>
      <c r="J5" s="37">
        <v>700</v>
      </c>
      <c r="K5" s="43">
        <v>7</v>
      </c>
      <c r="L5" s="66"/>
      <c r="M5">
        <v>1000</v>
      </c>
      <c r="X5" t="s">
        <v>203</v>
      </c>
      <c r="Y5" t="s">
        <v>196</v>
      </c>
    </row>
    <row r="6" spans="1:25">
      <c r="A6">
        <v>5</v>
      </c>
      <c r="B6">
        <v>2</v>
      </c>
      <c r="C6">
        <v>1</v>
      </c>
      <c r="D6" t="s">
        <v>104</v>
      </c>
      <c r="E6" t="s">
        <v>118</v>
      </c>
      <c r="F6" t="s">
        <v>118</v>
      </c>
      <c r="G6">
        <v>300</v>
      </c>
      <c r="H6">
        <v>2</v>
      </c>
      <c r="J6">
        <v>700</v>
      </c>
      <c r="K6">
        <v>5</v>
      </c>
      <c r="M6">
        <v>1100</v>
      </c>
      <c r="N6">
        <v>10</v>
      </c>
      <c r="Q6">
        <v>1</v>
      </c>
      <c r="R6">
        <v>1</v>
      </c>
      <c r="S6">
        <v>7</v>
      </c>
      <c r="T6">
        <v>7</v>
      </c>
      <c r="U6">
        <v>8.5</v>
      </c>
      <c r="V6">
        <v>8.5</v>
      </c>
      <c r="W6" t="s">
        <v>188</v>
      </c>
      <c r="Y6" t="s">
        <v>190</v>
      </c>
    </row>
    <row r="7" spans="1:25">
      <c r="A7">
        <v>6</v>
      </c>
      <c r="B7">
        <v>2</v>
      </c>
      <c r="C7">
        <v>2</v>
      </c>
      <c r="D7" t="s">
        <v>104</v>
      </c>
      <c r="E7" t="s">
        <v>118</v>
      </c>
      <c r="F7" t="s">
        <v>118</v>
      </c>
      <c r="G7">
        <v>500</v>
      </c>
      <c r="H7">
        <v>2</v>
      </c>
      <c r="J7">
        <v>800</v>
      </c>
      <c r="K7">
        <v>7</v>
      </c>
      <c r="M7">
        <v>1100</v>
      </c>
      <c r="N7">
        <v>15</v>
      </c>
      <c r="Q7">
        <v>1</v>
      </c>
      <c r="R7">
        <v>1</v>
      </c>
      <c r="S7">
        <v>7</v>
      </c>
      <c r="T7">
        <v>7</v>
      </c>
      <c r="U7">
        <v>8.5</v>
      </c>
      <c r="V7">
        <v>8.5</v>
      </c>
      <c r="W7" t="s">
        <v>188</v>
      </c>
      <c r="Y7" t="s">
        <v>189</v>
      </c>
    </row>
    <row r="8" spans="1:25">
      <c r="A8">
        <v>7</v>
      </c>
      <c r="B8">
        <v>2</v>
      </c>
      <c r="C8">
        <v>3</v>
      </c>
      <c r="D8" t="s">
        <v>104</v>
      </c>
      <c r="E8" t="s">
        <v>118</v>
      </c>
      <c r="F8" t="s">
        <v>118</v>
      </c>
      <c r="G8">
        <v>300</v>
      </c>
      <c r="H8">
        <v>2</v>
      </c>
      <c r="J8">
        <v>1000</v>
      </c>
      <c r="K8">
        <v>7</v>
      </c>
      <c r="M8">
        <v>1100</v>
      </c>
      <c r="N8">
        <v>15</v>
      </c>
      <c r="Q8">
        <v>1</v>
      </c>
      <c r="R8">
        <v>1</v>
      </c>
      <c r="S8">
        <v>3.5</v>
      </c>
      <c r="T8">
        <v>3.5</v>
      </c>
      <c r="U8">
        <v>4.5</v>
      </c>
      <c r="V8">
        <v>4.5</v>
      </c>
      <c r="W8" t="s">
        <v>188</v>
      </c>
      <c r="Y8" t="s">
        <v>189</v>
      </c>
    </row>
    <row r="9" spans="1:25">
      <c r="A9">
        <v>8</v>
      </c>
      <c r="B9">
        <v>2</v>
      </c>
      <c r="C9" t="s">
        <v>194</v>
      </c>
      <c r="D9" t="s">
        <v>104</v>
      </c>
      <c r="E9" t="s">
        <v>118</v>
      </c>
      <c r="F9" t="s">
        <v>118</v>
      </c>
      <c r="G9">
        <v>300</v>
      </c>
      <c r="H9">
        <v>2</v>
      </c>
      <c r="J9">
        <v>700</v>
      </c>
      <c r="K9">
        <v>7</v>
      </c>
      <c r="M9">
        <v>1000</v>
      </c>
      <c r="N9">
        <v>15</v>
      </c>
      <c r="Q9">
        <v>1</v>
      </c>
      <c r="R9">
        <v>1</v>
      </c>
      <c r="S9">
        <v>3.5</v>
      </c>
      <c r="T9">
        <v>3.5</v>
      </c>
      <c r="U9">
        <v>4.5</v>
      </c>
      <c r="V9">
        <v>4.5</v>
      </c>
      <c r="W9" t="s">
        <v>188</v>
      </c>
      <c r="X9" t="s">
        <v>204</v>
      </c>
      <c r="Y9" t="s">
        <v>195</v>
      </c>
    </row>
    <row r="10" spans="1:25">
      <c r="A10">
        <v>9</v>
      </c>
      <c r="B10">
        <v>3</v>
      </c>
      <c r="C10">
        <v>1</v>
      </c>
      <c r="D10" t="s">
        <v>104</v>
      </c>
      <c r="E10" t="s">
        <v>118</v>
      </c>
      <c r="F10" t="s">
        <v>118</v>
      </c>
      <c r="G10">
        <v>300</v>
      </c>
      <c r="H10">
        <v>2</v>
      </c>
      <c r="J10">
        <v>700</v>
      </c>
      <c r="K10">
        <v>5</v>
      </c>
      <c r="M10">
        <v>1100</v>
      </c>
      <c r="N10">
        <v>10</v>
      </c>
      <c r="O10">
        <v>800</v>
      </c>
      <c r="P10">
        <v>300</v>
      </c>
      <c r="W10" t="s">
        <v>187</v>
      </c>
      <c r="Y10" t="s">
        <v>164</v>
      </c>
    </row>
    <row r="11" spans="1:25">
      <c r="A11">
        <v>10</v>
      </c>
      <c r="B11">
        <v>3</v>
      </c>
      <c r="C11">
        <v>2</v>
      </c>
      <c r="D11" t="s">
        <v>104</v>
      </c>
      <c r="E11" t="s">
        <v>118</v>
      </c>
      <c r="F11" t="s">
        <v>118</v>
      </c>
      <c r="G11">
        <v>300</v>
      </c>
      <c r="H11">
        <v>2</v>
      </c>
      <c r="J11">
        <v>700</v>
      </c>
      <c r="K11">
        <v>5</v>
      </c>
      <c r="M11">
        <v>1100</v>
      </c>
      <c r="N11">
        <v>6</v>
      </c>
      <c r="O11">
        <v>800</v>
      </c>
      <c r="P11">
        <v>300</v>
      </c>
      <c r="W11" t="s">
        <v>187</v>
      </c>
      <c r="Y11" t="s">
        <v>164</v>
      </c>
    </row>
    <row r="12" spans="1:25">
      <c r="A12">
        <v>11</v>
      </c>
      <c r="B12">
        <v>3</v>
      </c>
      <c r="C12">
        <v>3</v>
      </c>
      <c r="D12" t="s">
        <v>104</v>
      </c>
      <c r="E12" t="s">
        <v>118</v>
      </c>
      <c r="F12" t="s">
        <v>118</v>
      </c>
      <c r="G12">
        <v>500</v>
      </c>
      <c r="H12">
        <v>2</v>
      </c>
      <c r="J12">
        <v>800</v>
      </c>
      <c r="K12">
        <v>7</v>
      </c>
      <c r="M12">
        <v>1100</v>
      </c>
      <c r="N12">
        <v>15</v>
      </c>
      <c r="O12">
        <v>800</v>
      </c>
      <c r="P12">
        <v>300</v>
      </c>
      <c r="W12" t="s">
        <v>187</v>
      </c>
      <c r="Y12" t="s">
        <v>165</v>
      </c>
    </row>
    <row r="13" spans="1:25">
      <c r="A13">
        <v>12</v>
      </c>
      <c r="B13">
        <v>3</v>
      </c>
      <c r="C13">
        <v>4</v>
      </c>
      <c r="D13" t="s">
        <v>104</v>
      </c>
      <c r="E13" t="s">
        <v>118</v>
      </c>
      <c r="F13" t="s">
        <v>118</v>
      </c>
      <c r="G13">
        <v>500</v>
      </c>
      <c r="H13">
        <v>2</v>
      </c>
      <c r="J13">
        <v>800</v>
      </c>
      <c r="K13">
        <v>7</v>
      </c>
      <c r="M13">
        <v>1100</v>
      </c>
      <c r="N13">
        <v>8</v>
      </c>
      <c r="O13">
        <v>800</v>
      </c>
      <c r="P13">
        <v>300</v>
      </c>
      <c r="W13" t="s">
        <v>187</v>
      </c>
      <c r="Y13" t="s">
        <v>165</v>
      </c>
    </row>
    <row r="14" spans="1:25">
      <c r="A14">
        <v>13</v>
      </c>
      <c r="B14">
        <v>3</v>
      </c>
      <c r="C14">
        <v>5</v>
      </c>
      <c r="D14" t="s">
        <v>104</v>
      </c>
      <c r="E14" t="s">
        <v>118</v>
      </c>
      <c r="F14" t="s">
        <v>118</v>
      </c>
      <c r="G14">
        <v>300</v>
      </c>
      <c r="H14">
        <v>2</v>
      </c>
      <c r="J14">
        <v>1000</v>
      </c>
      <c r="K14">
        <v>7</v>
      </c>
      <c r="M14">
        <v>1100</v>
      </c>
      <c r="N14">
        <v>15</v>
      </c>
      <c r="O14">
        <v>800</v>
      </c>
      <c r="P14">
        <v>300</v>
      </c>
      <c r="W14" t="s">
        <v>187</v>
      </c>
      <c r="Y14" t="s">
        <v>165</v>
      </c>
    </row>
    <row r="15" spans="1:25">
      <c r="A15">
        <v>14</v>
      </c>
      <c r="B15">
        <v>3</v>
      </c>
      <c r="C15" t="s">
        <v>194</v>
      </c>
      <c r="D15" t="s">
        <v>104</v>
      </c>
      <c r="E15" t="s">
        <v>118</v>
      </c>
      <c r="F15" t="s">
        <v>118</v>
      </c>
      <c r="G15">
        <v>300</v>
      </c>
      <c r="H15">
        <v>2</v>
      </c>
      <c r="J15">
        <v>700</v>
      </c>
      <c r="K15">
        <v>7</v>
      </c>
      <c r="M15">
        <v>1000</v>
      </c>
      <c r="N15">
        <v>15</v>
      </c>
      <c r="O15">
        <v>800</v>
      </c>
      <c r="P15">
        <v>300</v>
      </c>
      <c r="W15" t="s">
        <v>187</v>
      </c>
      <c r="X15" t="s">
        <v>204</v>
      </c>
      <c r="Y15" t="s">
        <v>197</v>
      </c>
    </row>
    <row r="16" spans="1:25">
      <c r="A16">
        <v>15</v>
      </c>
      <c r="B16">
        <v>4</v>
      </c>
      <c r="C16">
        <v>1</v>
      </c>
      <c r="D16" t="s">
        <v>127</v>
      </c>
      <c r="E16" t="s">
        <v>118</v>
      </c>
      <c r="F16" t="s">
        <v>118</v>
      </c>
      <c r="G16">
        <v>300</v>
      </c>
      <c r="I16" s="36">
        <v>44593</v>
      </c>
      <c r="J16">
        <v>700</v>
      </c>
      <c r="L16" s="36">
        <v>44614</v>
      </c>
      <c r="M16">
        <v>1100</v>
      </c>
      <c r="O16">
        <v>100</v>
      </c>
      <c r="P16">
        <v>100</v>
      </c>
      <c r="U16">
        <v>8</v>
      </c>
      <c r="V16">
        <v>8</v>
      </c>
      <c r="Y16" t="s">
        <v>136</v>
      </c>
    </row>
    <row r="17" spans="1:25">
      <c r="A17">
        <v>16</v>
      </c>
      <c r="B17">
        <v>4</v>
      </c>
      <c r="C17">
        <v>2</v>
      </c>
      <c r="D17" t="s">
        <v>127</v>
      </c>
      <c r="E17" t="s">
        <v>118</v>
      </c>
      <c r="F17" t="s">
        <v>118</v>
      </c>
      <c r="G17">
        <v>500</v>
      </c>
      <c r="I17" s="36">
        <v>44621</v>
      </c>
      <c r="J17">
        <v>800</v>
      </c>
      <c r="L17" s="36">
        <v>44632</v>
      </c>
      <c r="M17">
        <v>1100</v>
      </c>
      <c r="O17">
        <v>100</v>
      </c>
      <c r="P17">
        <v>100</v>
      </c>
      <c r="U17">
        <v>8</v>
      </c>
      <c r="V17">
        <v>8</v>
      </c>
      <c r="Y17" t="s">
        <v>136</v>
      </c>
    </row>
    <row r="18" spans="1:25">
      <c r="A18">
        <v>17</v>
      </c>
      <c r="B18">
        <v>4</v>
      </c>
      <c r="C18">
        <v>3</v>
      </c>
      <c r="D18" t="s">
        <v>127</v>
      </c>
      <c r="E18" t="s">
        <v>118</v>
      </c>
      <c r="F18" t="s">
        <v>118</v>
      </c>
      <c r="G18">
        <v>300</v>
      </c>
      <c r="I18" s="36">
        <v>44652</v>
      </c>
      <c r="J18">
        <v>1000</v>
      </c>
      <c r="L18" s="36">
        <v>44666</v>
      </c>
      <c r="M18">
        <v>1100</v>
      </c>
      <c r="O18">
        <v>100</v>
      </c>
      <c r="P18">
        <v>100</v>
      </c>
      <c r="U18">
        <v>8</v>
      </c>
      <c r="V18">
        <v>8</v>
      </c>
      <c r="Y18" t="s">
        <v>136</v>
      </c>
    </row>
    <row r="19" spans="1:25">
      <c r="A19">
        <v>18</v>
      </c>
      <c r="B19">
        <v>4</v>
      </c>
      <c r="C19" t="s">
        <v>194</v>
      </c>
      <c r="D19" t="s">
        <v>127</v>
      </c>
      <c r="E19" t="s">
        <v>118</v>
      </c>
      <c r="F19" t="s">
        <v>118</v>
      </c>
      <c r="G19">
        <v>300</v>
      </c>
      <c r="I19" s="36">
        <v>44652</v>
      </c>
      <c r="J19">
        <v>1000</v>
      </c>
      <c r="L19" s="36">
        <v>44666</v>
      </c>
      <c r="M19">
        <v>1100</v>
      </c>
      <c r="O19">
        <v>100</v>
      </c>
      <c r="P19">
        <v>100</v>
      </c>
      <c r="U19">
        <v>8</v>
      </c>
      <c r="V19">
        <v>8</v>
      </c>
      <c r="X19" t="s">
        <v>205</v>
      </c>
      <c r="Y19" t="s">
        <v>198</v>
      </c>
    </row>
    <row r="20" spans="1:25">
      <c r="A20">
        <v>19</v>
      </c>
      <c r="B20">
        <v>5</v>
      </c>
      <c r="C20">
        <v>1</v>
      </c>
      <c r="D20" t="s">
        <v>126</v>
      </c>
      <c r="E20" t="s">
        <v>118</v>
      </c>
      <c r="F20" t="s">
        <v>118</v>
      </c>
      <c r="G20">
        <v>300</v>
      </c>
      <c r="I20" s="36">
        <v>44593</v>
      </c>
      <c r="J20">
        <v>700</v>
      </c>
      <c r="L20" s="36">
        <v>44614</v>
      </c>
      <c r="M20">
        <v>1100</v>
      </c>
      <c r="O20">
        <v>100</v>
      </c>
      <c r="P20">
        <v>100</v>
      </c>
      <c r="U20">
        <v>8</v>
      </c>
      <c r="V20">
        <v>8</v>
      </c>
      <c r="Y20" t="s">
        <v>135</v>
      </c>
    </row>
    <row r="21" spans="1:25">
      <c r="A21">
        <v>20</v>
      </c>
      <c r="B21">
        <v>5</v>
      </c>
      <c r="C21">
        <v>2</v>
      </c>
      <c r="D21" t="s">
        <v>126</v>
      </c>
      <c r="E21" t="s">
        <v>118</v>
      </c>
      <c r="F21" t="s">
        <v>118</v>
      </c>
      <c r="G21">
        <v>500</v>
      </c>
      <c r="I21" s="36">
        <v>44621</v>
      </c>
      <c r="J21">
        <v>800</v>
      </c>
      <c r="L21" s="36">
        <v>44632</v>
      </c>
      <c r="M21">
        <v>1100</v>
      </c>
      <c r="O21">
        <v>100</v>
      </c>
      <c r="P21">
        <v>100</v>
      </c>
      <c r="U21">
        <v>8</v>
      </c>
      <c r="V21">
        <v>8</v>
      </c>
      <c r="Y21" t="s">
        <v>135</v>
      </c>
    </row>
    <row r="22" spans="1:25">
      <c r="A22">
        <v>21</v>
      </c>
      <c r="B22">
        <v>5</v>
      </c>
      <c r="C22">
        <v>3</v>
      </c>
      <c r="D22" t="s">
        <v>126</v>
      </c>
      <c r="E22" t="s">
        <v>118</v>
      </c>
      <c r="F22" t="s">
        <v>118</v>
      </c>
      <c r="G22">
        <v>300</v>
      </c>
      <c r="I22" s="36">
        <v>44652</v>
      </c>
      <c r="J22">
        <v>1000</v>
      </c>
      <c r="L22" s="36">
        <v>44666</v>
      </c>
      <c r="M22">
        <v>1100</v>
      </c>
      <c r="O22">
        <v>100</v>
      </c>
      <c r="P22">
        <v>100</v>
      </c>
      <c r="U22">
        <v>8</v>
      </c>
      <c r="V22">
        <v>8</v>
      </c>
      <c r="Y22" t="s">
        <v>135</v>
      </c>
    </row>
    <row r="23" spans="1:25">
      <c r="A23">
        <v>22</v>
      </c>
      <c r="B23">
        <v>5</v>
      </c>
      <c r="C23" t="s">
        <v>194</v>
      </c>
      <c r="D23" t="s">
        <v>126</v>
      </c>
      <c r="E23" t="s">
        <v>118</v>
      </c>
      <c r="F23" t="s">
        <v>118</v>
      </c>
      <c r="G23">
        <v>300</v>
      </c>
      <c r="I23" s="36">
        <v>44652</v>
      </c>
      <c r="J23">
        <v>1000</v>
      </c>
      <c r="L23" s="36">
        <v>44666</v>
      </c>
      <c r="M23">
        <v>1100</v>
      </c>
      <c r="O23">
        <v>100</v>
      </c>
      <c r="P23">
        <v>100</v>
      </c>
      <c r="U23">
        <v>8</v>
      </c>
      <c r="V23">
        <v>8</v>
      </c>
      <c r="X23" t="s">
        <v>200</v>
      </c>
      <c r="Y23" t="s">
        <v>135</v>
      </c>
    </row>
    <row r="24" spans="1:25">
      <c r="A24">
        <v>23</v>
      </c>
      <c r="B24">
        <v>6</v>
      </c>
      <c r="C24">
        <v>1</v>
      </c>
      <c r="D24" t="s">
        <v>104</v>
      </c>
      <c r="E24" t="s">
        <v>125</v>
      </c>
      <c r="F24" t="s">
        <v>124</v>
      </c>
      <c r="G24">
        <v>500</v>
      </c>
      <c r="H24">
        <v>2</v>
      </c>
      <c r="J24">
        <v>1000</v>
      </c>
      <c r="K24">
        <v>10</v>
      </c>
      <c r="M24">
        <v>1500</v>
      </c>
      <c r="N24">
        <v>10</v>
      </c>
      <c r="O24">
        <v>100</v>
      </c>
      <c r="P24">
        <v>100</v>
      </c>
      <c r="Q24">
        <v>0.5</v>
      </c>
      <c r="R24">
        <v>0.5</v>
      </c>
      <c r="S24">
        <v>8</v>
      </c>
      <c r="T24">
        <v>8</v>
      </c>
      <c r="U24">
        <v>8.5</v>
      </c>
      <c r="V24">
        <v>8.5</v>
      </c>
      <c r="Y24" t="s">
        <v>134</v>
      </c>
    </row>
    <row r="25" spans="1:25">
      <c r="A25">
        <v>24</v>
      </c>
      <c r="B25">
        <v>6</v>
      </c>
      <c r="C25" t="s">
        <v>194</v>
      </c>
      <c r="D25" t="s">
        <v>104</v>
      </c>
      <c r="E25" t="s">
        <v>125</v>
      </c>
      <c r="F25" t="s">
        <v>124</v>
      </c>
      <c r="G25">
        <v>500</v>
      </c>
      <c r="H25">
        <v>2</v>
      </c>
      <c r="J25">
        <v>1000</v>
      </c>
      <c r="K25">
        <v>10</v>
      </c>
      <c r="M25">
        <v>1500</v>
      </c>
      <c r="N25">
        <v>10</v>
      </c>
      <c r="O25">
        <v>100</v>
      </c>
      <c r="P25">
        <v>100</v>
      </c>
      <c r="Q25">
        <v>0.5</v>
      </c>
      <c r="R25">
        <v>0.5</v>
      </c>
      <c r="S25">
        <v>8</v>
      </c>
      <c r="T25">
        <v>8</v>
      </c>
      <c r="U25">
        <v>8.5</v>
      </c>
      <c r="V25">
        <v>8.5</v>
      </c>
      <c r="W25" t="s">
        <v>187</v>
      </c>
      <c r="X25" t="s">
        <v>201</v>
      </c>
      <c r="Y25" t="s">
        <v>134</v>
      </c>
    </row>
    <row r="26" spans="1:25">
      <c r="A26">
        <v>25</v>
      </c>
      <c r="B26">
        <v>7</v>
      </c>
      <c r="C26">
        <v>1</v>
      </c>
      <c r="D26" t="s">
        <v>113</v>
      </c>
      <c r="E26" t="s">
        <v>125</v>
      </c>
      <c r="F26" t="s">
        <v>124</v>
      </c>
      <c r="G26">
        <v>500</v>
      </c>
      <c r="I26" s="36">
        <v>44593</v>
      </c>
      <c r="J26">
        <v>1000</v>
      </c>
      <c r="L26" s="36">
        <v>44614</v>
      </c>
      <c r="M26">
        <v>1100</v>
      </c>
      <c r="O26">
        <v>100</v>
      </c>
      <c r="P26">
        <v>100</v>
      </c>
      <c r="U26">
        <v>8</v>
      </c>
      <c r="V26">
        <v>8</v>
      </c>
      <c r="Y26" t="s">
        <v>121</v>
      </c>
    </row>
    <row r="27" spans="1:25">
      <c r="A27">
        <v>26</v>
      </c>
      <c r="B27">
        <v>7</v>
      </c>
      <c r="C27" t="s">
        <v>194</v>
      </c>
      <c r="D27" t="s">
        <v>127</v>
      </c>
      <c r="E27" t="s">
        <v>125</v>
      </c>
      <c r="F27" t="s">
        <v>124</v>
      </c>
      <c r="G27">
        <v>500</v>
      </c>
      <c r="I27" s="36">
        <v>44593</v>
      </c>
      <c r="J27">
        <v>1000</v>
      </c>
      <c r="L27" s="36">
        <v>44614</v>
      </c>
      <c r="M27">
        <v>1100</v>
      </c>
      <c r="O27">
        <v>100</v>
      </c>
      <c r="P27">
        <v>100</v>
      </c>
      <c r="U27">
        <v>8</v>
      </c>
      <c r="V27">
        <v>8</v>
      </c>
      <c r="X27" t="s">
        <v>205</v>
      </c>
      <c r="Y27" t="s">
        <v>121</v>
      </c>
    </row>
    <row r="28" spans="1:25">
      <c r="A28">
        <v>27</v>
      </c>
      <c r="B28">
        <v>8</v>
      </c>
      <c r="C28">
        <v>1</v>
      </c>
      <c r="D28" t="s">
        <v>120</v>
      </c>
      <c r="E28" t="s">
        <v>117</v>
      </c>
      <c r="F28" t="s">
        <v>124</v>
      </c>
      <c r="G28">
        <v>500</v>
      </c>
      <c r="H28">
        <v>2</v>
      </c>
      <c r="J28">
        <v>1000</v>
      </c>
      <c r="K28">
        <v>3</v>
      </c>
      <c r="N28">
        <v>10</v>
      </c>
      <c r="U28">
        <v>8</v>
      </c>
      <c r="V28">
        <v>8</v>
      </c>
      <c r="Y28" t="s">
        <v>133</v>
      </c>
    </row>
    <row r="29" spans="1:25">
      <c r="A29">
        <v>28</v>
      </c>
      <c r="B29">
        <v>8</v>
      </c>
      <c r="C29" t="s">
        <v>194</v>
      </c>
      <c r="D29" t="s">
        <v>120</v>
      </c>
      <c r="E29" t="s">
        <v>117</v>
      </c>
      <c r="F29" t="s">
        <v>124</v>
      </c>
      <c r="G29">
        <v>500</v>
      </c>
      <c r="H29">
        <v>2</v>
      </c>
      <c r="J29">
        <v>1000</v>
      </c>
      <c r="K29">
        <v>3</v>
      </c>
      <c r="N29">
        <v>10</v>
      </c>
      <c r="U29">
        <v>8</v>
      </c>
      <c r="V29">
        <v>8</v>
      </c>
      <c r="X29" t="s">
        <v>203</v>
      </c>
      <c r="Y29" t="s">
        <v>133</v>
      </c>
    </row>
    <row r="30" spans="1:25">
      <c r="A30">
        <v>29</v>
      </c>
      <c r="B30">
        <v>9</v>
      </c>
      <c r="C30">
        <v>1</v>
      </c>
      <c r="D30" t="s">
        <v>104</v>
      </c>
      <c r="E30" t="s">
        <v>117</v>
      </c>
      <c r="F30" t="s">
        <v>124</v>
      </c>
      <c r="G30">
        <v>500</v>
      </c>
      <c r="H30">
        <v>2</v>
      </c>
      <c r="J30">
        <v>1000</v>
      </c>
      <c r="K30">
        <v>10</v>
      </c>
      <c r="M30">
        <v>1500</v>
      </c>
      <c r="N30">
        <v>10</v>
      </c>
      <c r="O30">
        <v>100</v>
      </c>
      <c r="P30">
        <v>100</v>
      </c>
      <c r="Q30">
        <v>0.5</v>
      </c>
      <c r="R30">
        <v>0.5</v>
      </c>
      <c r="S30">
        <v>8</v>
      </c>
      <c r="T30">
        <v>8</v>
      </c>
      <c r="U30">
        <v>8.5</v>
      </c>
      <c r="V30">
        <v>8.5</v>
      </c>
      <c r="Y30" t="s">
        <v>132</v>
      </c>
    </row>
    <row r="31" spans="1:25">
      <c r="A31">
        <v>30</v>
      </c>
      <c r="B31">
        <v>9</v>
      </c>
      <c r="C31" t="s">
        <v>194</v>
      </c>
      <c r="D31" t="s">
        <v>104</v>
      </c>
      <c r="E31" t="s">
        <v>117</v>
      </c>
      <c r="F31" t="s">
        <v>124</v>
      </c>
      <c r="G31">
        <v>500</v>
      </c>
      <c r="H31">
        <v>2</v>
      </c>
      <c r="J31">
        <v>1000</v>
      </c>
      <c r="K31">
        <v>10</v>
      </c>
      <c r="M31">
        <v>1500</v>
      </c>
      <c r="N31">
        <v>10</v>
      </c>
      <c r="O31">
        <v>100</v>
      </c>
      <c r="P31">
        <v>100</v>
      </c>
      <c r="Q31">
        <v>0.5</v>
      </c>
      <c r="R31">
        <v>0.5</v>
      </c>
      <c r="S31">
        <v>8</v>
      </c>
      <c r="T31">
        <v>8</v>
      </c>
      <c r="U31">
        <v>8.5</v>
      </c>
      <c r="V31">
        <v>8.5</v>
      </c>
      <c r="W31" t="s">
        <v>187</v>
      </c>
      <c r="X31" t="s">
        <v>201</v>
      </c>
      <c r="Y31" t="s">
        <v>132</v>
      </c>
    </row>
    <row r="32" spans="1:25">
      <c r="A32">
        <v>31</v>
      </c>
      <c r="B32">
        <v>10</v>
      </c>
      <c r="C32">
        <v>1</v>
      </c>
      <c r="D32" t="s">
        <v>127</v>
      </c>
      <c r="E32" t="s">
        <v>117</v>
      </c>
      <c r="F32" t="s">
        <v>124</v>
      </c>
      <c r="G32">
        <v>500</v>
      </c>
      <c r="I32" s="36">
        <v>44593</v>
      </c>
      <c r="J32">
        <v>1000</v>
      </c>
      <c r="L32" s="36">
        <v>44614</v>
      </c>
      <c r="M32">
        <v>1100</v>
      </c>
      <c r="O32">
        <v>100</v>
      </c>
      <c r="P32">
        <v>100</v>
      </c>
      <c r="U32">
        <v>8</v>
      </c>
      <c r="V32">
        <v>8</v>
      </c>
      <c r="Y32" t="s">
        <v>131</v>
      </c>
    </row>
    <row r="33" spans="1:25">
      <c r="A33">
        <v>32</v>
      </c>
      <c r="B33">
        <v>10</v>
      </c>
      <c r="C33" t="s">
        <v>194</v>
      </c>
      <c r="D33" t="s">
        <v>127</v>
      </c>
      <c r="E33" t="s">
        <v>117</v>
      </c>
      <c r="F33" t="s">
        <v>124</v>
      </c>
      <c r="G33">
        <v>500</v>
      </c>
      <c r="I33" s="36">
        <v>44593</v>
      </c>
      <c r="J33">
        <v>1000</v>
      </c>
      <c r="L33" s="36">
        <v>44614</v>
      </c>
      <c r="M33">
        <v>1100</v>
      </c>
      <c r="O33">
        <v>100</v>
      </c>
      <c r="P33">
        <v>100</v>
      </c>
      <c r="U33">
        <v>8</v>
      </c>
      <c r="V33">
        <v>8</v>
      </c>
      <c r="X33" t="s">
        <v>205</v>
      </c>
      <c r="Y33" t="s">
        <v>131</v>
      </c>
    </row>
    <row r="34" spans="1:25">
      <c r="A34">
        <v>33</v>
      </c>
      <c r="B34">
        <v>11</v>
      </c>
      <c r="C34">
        <v>1</v>
      </c>
      <c r="D34" t="s">
        <v>126</v>
      </c>
      <c r="E34" t="s">
        <v>117</v>
      </c>
      <c r="F34" t="s">
        <v>124</v>
      </c>
      <c r="G34">
        <v>500</v>
      </c>
      <c r="I34" s="36">
        <v>44593</v>
      </c>
      <c r="J34">
        <v>1000</v>
      </c>
      <c r="L34" s="36">
        <v>44614</v>
      </c>
      <c r="M34">
        <v>1100</v>
      </c>
      <c r="O34">
        <v>100</v>
      </c>
      <c r="P34">
        <v>100</v>
      </c>
      <c r="U34">
        <v>8</v>
      </c>
      <c r="V34">
        <v>8</v>
      </c>
      <c r="Y34" t="s">
        <v>130</v>
      </c>
    </row>
    <row r="35" spans="1:25">
      <c r="A35">
        <v>34</v>
      </c>
      <c r="B35">
        <v>11</v>
      </c>
      <c r="C35" t="s">
        <v>194</v>
      </c>
      <c r="D35" t="s">
        <v>126</v>
      </c>
      <c r="E35" t="s">
        <v>117</v>
      </c>
      <c r="F35" t="s">
        <v>124</v>
      </c>
      <c r="G35">
        <v>500</v>
      </c>
      <c r="I35" s="36">
        <v>44593</v>
      </c>
      <c r="J35">
        <v>1000</v>
      </c>
      <c r="L35" s="36">
        <v>44614</v>
      </c>
      <c r="M35">
        <v>1100</v>
      </c>
      <c r="O35">
        <v>100</v>
      </c>
      <c r="P35">
        <v>100</v>
      </c>
      <c r="U35">
        <v>8</v>
      </c>
      <c r="V35">
        <v>8</v>
      </c>
      <c r="X35" t="s">
        <v>200</v>
      </c>
      <c r="Y35" t="s">
        <v>130</v>
      </c>
    </row>
    <row r="36" spans="1:25">
      <c r="A36">
        <v>35</v>
      </c>
      <c r="B36">
        <v>12</v>
      </c>
      <c r="C36">
        <v>1</v>
      </c>
      <c r="D36" t="s">
        <v>127</v>
      </c>
      <c r="E36" t="s">
        <v>125</v>
      </c>
      <c r="F36" t="s">
        <v>124</v>
      </c>
      <c r="G36">
        <v>500</v>
      </c>
      <c r="I36" s="36">
        <v>44593</v>
      </c>
      <c r="J36">
        <v>1000</v>
      </c>
      <c r="L36" s="36">
        <v>44614</v>
      </c>
      <c r="M36">
        <v>1100</v>
      </c>
      <c r="O36">
        <v>100</v>
      </c>
      <c r="P36">
        <v>100</v>
      </c>
      <c r="U36">
        <v>8</v>
      </c>
      <c r="V36">
        <v>8</v>
      </c>
      <c r="Y36" t="s">
        <v>129</v>
      </c>
    </row>
    <row r="37" spans="1:25">
      <c r="A37">
        <v>36</v>
      </c>
      <c r="B37">
        <v>12</v>
      </c>
      <c r="C37" t="s">
        <v>194</v>
      </c>
      <c r="D37" t="s">
        <v>127</v>
      </c>
      <c r="E37" t="s">
        <v>125</v>
      </c>
      <c r="F37" t="s">
        <v>124</v>
      </c>
      <c r="G37">
        <v>500</v>
      </c>
      <c r="I37" s="36">
        <v>44593</v>
      </c>
      <c r="J37">
        <v>1000</v>
      </c>
      <c r="L37" s="36">
        <v>44614</v>
      </c>
      <c r="M37">
        <v>1100</v>
      </c>
      <c r="O37">
        <v>100</v>
      </c>
      <c r="P37">
        <v>100</v>
      </c>
      <c r="U37">
        <v>8</v>
      </c>
      <c r="V37">
        <v>8</v>
      </c>
      <c r="X37" t="s">
        <v>205</v>
      </c>
      <c r="Y37" t="s">
        <v>129</v>
      </c>
    </row>
    <row r="38" spans="1:25">
      <c r="A38">
        <v>37</v>
      </c>
      <c r="B38">
        <v>13</v>
      </c>
      <c r="C38">
        <v>1</v>
      </c>
      <c r="D38" t="s">
        <v>126</v>
      </c>
      <c r="E38" t="s">
        <v>117</v>
      </c>
      <c r="F38" t="s">
        <v>124</v>
      </c>
      <c r="G38">
        <v>500</v>
      </c>
      <c r="I38" s="36">
        <v>44593</v>
      </c>
      <c r="J38">
        <v>1000</v>
      </c>
      <c r="L38" s="36">
        <v>44835</v>
      </c>
      <c r="M38">
        <v>1100</v>
      </c>
      <c r="O38">
        <v>100</v>
      </c>
      <c r="P38">
        <v>100</v>
      </c>
      <c r="U38">
        <v>10</v>
      </c>
      <c r="V38">
        <v>8</v>
      </c>
      <c r="Y38" t="s">
        <v>128</v>
      </c>
    </row>
    <row r="39" spans="1:25">
      <c r="A39">
        <v>38</v>
      </c>
      <c r="B39">
        <v>13</v>
      </c>
      <c r="C39" t="s">
        <v>194</v>
      </c>
      <c r="D39" t="s">
        <v>126</v>
      </c>
      <c r="E39" t="s">
        <v>117</v>
      </c>
      <c r="F39" t="s">
        <v>124</v>
      </c>
      <c r="G39">
        <v>500</v>
      </c>
      <c r="I39" s="36">
        <v>44593</v>
      </c>
      <c r="J39">
        <v>1000</v>
      </c>
      <c r="L39" s="36">
        <v>44835</v>
      </c>
      <c r="M39">
        <v>1100</v>
      </c>
      <c r="O39">
        <v>100</v>
      </c>
      <c r="P39">
        <v>100</v>
      </c>
      <c r="U39">
        <v>10</v>
      </c>
      <c r="V39">
        <v>8</v>
      </c>
      <c r="X39" t="s">
        <v>200</v>
      </c>
      <c r="Y39" t="s">
        <v>128</v>
      </c>
    </row>
    <row r="40" spans="1:25">
      <c r="A40">
        <v>39</v>
      </c>
      <c r="B40">
        <v>14</v>
      </c>
      <c r="C40">
        <v>1</v>
      </c>
      <c r="D40" t="s">
        <v>127</v>
      </c>
      <c r="E40" t="s">
        <v>125</v>
      </c>
      <c r="F40" t="s">
        <v>124</v>
      </c>
      <c r="G40">
        <v>500</v>
      </c>
      <c r="I40" s="36">
        <v>44593</v>
      </c>
      <c r="J40">
        <v>1000</v>
      </c>
      <c r="L40" s="36">
        <v>44835</v>
      </c>
      <c r="M40">
        <v>1100</v>
      </c>
      <c r="O40">
        <v>100</v>
      </c>
      <c r="P40">
        <v>100</v>
      </c>
      <c r="U40">
        <v>10</v>
      </c>
      <c r="V40">
        <v>8</v>
      </c>
      <c r="Y40" t="s">
        <v>138</v>
      </c>
    </row>
    <row r="41" spans="1:25">
      <c r="A41">
        <v>40</v>
      </c>
      <c r="B41">
        <v>14</v>
      </c>
      <c r="C41">
        <v>1</v>
      </c>
      <c r="D41" t="s">
        <v>127</v>
      </c>
      <c r="E41" t="s">
        <v>125</v>
      </c>
      <c r="F41" t="s">
        <v>124</v>
      </c>
      <c r="G41">
        <v>500</v>
      </c>
      <c r="I41" s="36">
        <v>44593</v>
      </c>
      <c r="J41">
        <v>1000</v>
      </c>
      <c r="L41" s="36">
        <v>44835</v>
      </c>
      <c r="M41">
        <v>1100</v>
      </c>
      <c r="O41">
        <v>100</v>
      </c>
      <c r="P41">
        <v>100</v>
      </c>
      <c r="U41">
        <v>10</v>
      </c>
      <c r="V41">
        <v>8</v>
      </c>
      <c r="Y41" t="s">
        <v>138</v>
      </c>
    </row>
    <row r="42" spans="1:25">
      <c r="A42">
        <v>41</v>
      </c>
      <c r="B42">
        <v>15</v>
      </c>
      <c r="C42">
        <v>1</v>
      </c>
      <c r="D42" t="s">
        <v>126</v>
      </c>
      <c r="E42" t="s">
        <v>118</v>
      </c>
      <c r="F42" t="s">
        <v>118</v>
      </c>
      <c r="G42">
        <v>300</v>
      </c>
      <c r="I42" s="36">
        <v>44593</v>
      </c>
      <c r="J42">
        <v>700</v>
      </c>
      <c r="L42" s="36">
        <v>44703</v>
      </c>
      <c r="M42">
        <v>1100</v>
      </c>
      <c r="O42">
        <v>100</v>
      </c>
      <c r="P42">
        <v>100</v>
      </c>
      <c r="U42">
        <v>10</v>
      </c>
      <c r="V42">
        <v>8</v>
      </c>
      <c r="Y42" t="s">
        <v>139</v>
      </c>
    </row>
    <row r="43" spans="1:25">
      <c r="A43">
        <v>42</v>
      </c>
      <c r="B43">
        <v>15</v>
      </c>
      <c r="C43">
        <v>2</v>
      </c>
      <c r="D43" t="s">
        <v>126</v>
      </c>
      <c r="E43" t="s">
        <v>118</v>
      </c>
      <c r="F43" t="s">
        <v>118</v>
      </c>
      <c r="G43">
        <v>500</v>
      </c>
      <c r="I43" s="36">
        <v>44621</v>
      </c>
      <c r="J43">
        <v>800</v>
      </c>
      <c r="L43" s="36">
        <v>44724</v>
      </c>
      <c r="M43">
        <v>1100</v>
      </c>
      <c r="O43">
        <v>100</v>
      </c>
      <c r="P43">
        <v>100</v>
      </c>
      <c r="U43">
        <v>10</v>
      </c>
      <c r="V43">
        <v>8</v>
      </c>
      <c r="Y43" t="s">
        <v>139</v>
      </c>
    </row>
    <row r="44" spans="1:25">
      <c r="A44">
        <v>43</v>
      </c>
      <c r="B44">
        <v>15</v>
      </c>
      <c r="C44">
        <v>3</v>
      </c>
      <c r="D44" t="s">
        <v>126</v>
      </c>
      <c r="E44" t="s">
        <v>118</v>
      </c>
      <c r="F44" t="s">
        <v>118</v>
      </c>
      <c r="G44">
        <v>300</v>
      </c>
      <c r="I44" s="36">
        <v>44652</v>
      </c>
      <c r="J44">
        <v>1000</v>
      </c>
      <c r="L44" s="36">
        <v>44757</v>
      </c>
      <c r="M44">
        <v>1100</v>
      </c>
      <c r="O44">
        <v>100</v>
      </c>
      <c r="P44">
        <v>100</v>
      </c>
      <c r="U44">
        <v>10</v>
      </c>
      <c r="V44">
        <v>8</v>
      </c>
      <c r="Y44" t="s">
        <v>139</v>
      </c>
    </row>
    <row r="45" spans="1:25">
      <c r="A45">
        <v>44</v>
      </c>
      <c r="B45">
        <v>15</v>
      </c>
      <c r="C45" t="s">
        <v>194</v>
      </c>
      <c r="D45" t="s">
        <v>126</v>
      </c>
      <c r="E45" t="s">
        <v>118</v>
      </c>
      <c r="F45" t="s">
        <v>118</v>
      </c>
      <c r="G45">
        <v>300</v>
      </c>
      <c r="I45" s="36">
        <v>44652</v>
      </c>
      <c r="J45">
        <v>1000</v>
      </c>
      <c r="L45" s="36">
        <v>44757</v>
      </c>
      <c r="M45">
        <v>1100</v>
      </c>
      <c r="O45">
        <v>100</v>
      </c>
      <c r="P45">
        <v>100</v>
      </c>
      <c r="U45">
        <v>10</v>
      </c>
      <c r="V45">
        <v>8</v>
      </c>
      <c r="X45" t="s">
        <v>200</v>
      </c>
      <c r="Y45" t="s">
        <v>139</v>
      </c>
    </row>
    <row r="46" spans="1:25">
      <c r="A46">
        <v>45</v>
      </c>
      <c r="B46">
        <v>16</v>
      </c>
      <c r="C46">
        <v>1</v>
      </c>
      <c r="D46" t="s">
        <v>127</v>
      </c>
      <c r="E46" t="s">
        <v>118</v>
      </c>
      <c r="F46" t="s">
        <v>118</v>
      </c>
      <c r="G46">
        <v>300</v>
      </c>
      <c r="I46" s="36">
        <v>44593</v>
      </c>
      <c r="J46">
        <v>700</v>
      </c>
      <c r="L46" s="36">
        <v>44703</v>
      </c>
      <c r="M46">
        <v>1100</v>
      </c>
      <c r="O46">
        <v>100</v>
      </c>
      <c r="P46">
        <v>100</v>
      </c>
      <c r="U46">
        <v>10</v>
      </c>
      <c r="V46">
        <v>8</v>
      </c>
      <c r="Y46" t="s">
        <v>140</v>
      </c>
    </row>
    <row r="47" spans="1:25">
      <c r="A47">
        <v>46</v>
      </c>
      <c r="B47">
        <v>16</v>
      </c>
      <c r="C47">
        <v>2</v>
      </c>
      <c r="D47" t="s">
        <v>127</v>
      </c>
      <c r="E47" t="s">
        <v>118</v>
      </c>
      <c r="F47" t="s">
        <v>118</v>
      </c>
      <c r="G47">
        <v>500</v>
      </c>
      <c r="I47" s="36">
        <v>44621</v>
      </c>
      <c r="J47">
        <v>800</v>
      </c>
      <c r="L47" s="36">
        <v>44724</v>
      </c>
      <c r="M47">
        <v>1100</v>
      </c>
      <c r="O47">
        <v>100</v>
      </c>
      <c r="P47">
        <v>100</v>
      </c>
      <c r="U47">
        <v>10</v>
      </c>
      <c r="V47">
        <v>8</v>
      </c>
      <c r="Y47" t="s">
        <v>140</v>
      </c>
    </row>
    <row r="48" spans="1:25">
      <c r="A48">
        <v>47</v>
      </c>
      <c r="B48">
        <v>16</v>
      </c>
      <c r="C48">
        <v>3</v>
      </c>
      <c r="D48" t="s">
        <v>127</v>
      </c>
      <c r="E48" t="s">
        <v>118</v>
      </c>
      <c r="F48" t="s">
        <v>118</v>
      </c>
      <c r="G48">
        <v>300</v>
      </c>
      <c r="I48" s="36">
        <v>44652</v>
      </c>
      <c r="J48">
        <v>1000</v>
      </c>
      <c r="L48" s="36">
        <v>44757</v>
      </c>
      <c r="M48">
        <v>1100</v>
      </c>
      <c r="O48">
        <v>100</v>
      </c>
      <c r="P48">
        <v>100</v>
      </c>
      <c r="U48">
        <v>10</v>
      </c>
      <c r="V48">
        <v>8</v>
      </c>
      <c r="Y48" t="s">
        <v>140</v>
      </c>
    </row>
    <row r="49" spans="1:25">
      <c r="A49">
        <v>48</v>
      </c>
      <c r="B49">
        <v>16</v>
      </c>
      <c r="C49" t="s">
        <v>194</v>
      </c>
      <c r="D49" t="s">
        <v>127</v>
      </c>
      <c r="E49" t="s">
        <v>118</v>
      </c>
      <c r="F49" t="s">
        <v>118</v>
      </c>
      <c r="G49">
        <v>300</v>
      </c>
      <c r="I49" s="36">
        <v>44652</v>
      </c>
      <c r="J49">
        <v>1000</v>
      </c>
      <c r="L49" s="36">
        <v>44757</v>
      </c>
      <c r="M49">
        <v>1100</v>
      </c>
      <c r="O49">
        <v>100</v>
      </c>
      <c r="P49">
        <v>100</v>
      </c>
      <c r="U49">
        <v>10</v>
      </c>
      <c r="V49">
        <v>8</v>
      </c>
      <c r="X49" t="s">
        <v>205</v>
      </c>
      <c r="Y49" t="s">
        <v>140</v>
      </c>
    </row>
    <row r="50" spans="1:25">
      <c r="A50">
        <v>49</v>
      </c>
      <c r="B50">
        <v>17</v>
      </c>
      <c r="C50">
        <v>1</v>
      </c>
      <c r="D50" t="s">
        <v>141</v>
      </c>
      <c r="E50" t="s">
        <v>118</v>
      </c>
      <c r="F50" t="s">
        <v>118</v>
      </c>
      <c r="G50">
        <v>300</v>
      </c>
      <c r="I50" s="36">
        <v>44593</v>
      </c>
      <c r="J50">
        <v>700</v>
      </c>
      <c r="L50" s="36">
        <v>44703</v>
      </c>
      <c r="M50">
        <v>1100</v>
      </c>
      <c r="O50">
        <v>100</v>
      </c>
      <c r="P50">
        <v>100</v>
      </c>
      <c r="U50">
        <v>10</v>
      </c>
      <c r="V50">
        <v>8</v>
      </c>
      <c r="Y50" t="s">
        <v>142</v>
      </c>
    </row>
    <row r="51" spans="1:25">
      <c r="A51">
        <v>50</v>
      </c>
      <c r="B51">
        <v>17</v>
      </c>
      <c r="C51">
        <v>2</v>
      </c>
      <c r="D51" t="s">
        <v>141</v>
      </c>
      <c r="E51" t="s">
        <v>118</v>
      </c>
      <c r="F51" t="s">
        <v>118</v>
      </c>
      <c r="G51">
        <v>500</v>
      </c>
      <c r="I51" s="36">
        <v>44621</v>
      </c>
      <c r="J51">
        <v>800</v>
      </c>
      <c r="L51" s="36">
        <v>44724</v>
      </c>
      <c r="M51">
        <v>1100</v>
      </c>
      <c r="O51">
        <v>100</v>
      </c>
      <c r="P51">
        <v>100</v>
      </c>
      <c r="U51">
        <v>10</v>
      </c>
      <c r="V51">
        <v>8</v>
      </c>
      <c r="Y51" t="s">
        <v>142</v>
      </c>
    </row>
    <row r="52" spans="1:25">
      <c r="A52">
        <v>51</v>
      </c>
      <c r="B52">
        <v>17</v>
      </c>
      <c r="C52">
        <v>3</v>
      </c>
      <c r="D52" t="s">
        <v>141</v>
      </c>
      <c r="E52" t="s">
        <v>118</v>
      </c>
      <c r="F52" t="s">
        <v>118</v>
      </c>
      <c r="G52">
        <v>300</v>
      </c>
      <c r="I52" s="36">
        <v>44652</v>
      </c>
      <c r="J52">
        <v>1000</v>
      </c>
      <c r="L52" s="36">
        <v>44757</v>
      </c>
      <c r="M52">
        <v>1100</v>
      </c>
      <c r="O52">
        <v>100</v>
      </c>
      <c r="P52">
        <v>100</v>
      </c>
      <c r="U52">
        <v>10</v>
      </c>
      <c r="V52">
        <v>8</v>
      </c>
      <c r="Y52" t="s">
        <v>142</v>
      </c>
    </row>
    <row r="53" spans="1:25">
      <c r="A53">
        <v>52</v>
      </c>
      <c r="B53">
        <v>17</v>
      </c>
      <c r="C53" t="s">
        <v>194</v>
      </c>
      <c r="D53" t="s">
        <v>141</v>
      </c>
      <c r="E53" t="s">
        <v>118</v>
      </c>
      <c r="F53" t="s">
        <v>118</v>
      </c>
      <c r="G53">
        <v>300</v>
      </c>
      <c r="I53" s="36">
        <v>44652</v>
      </c>
      <c r="J53">
        <v>1000</v>
      </c>
      <c r="L53" s="36">
        <v>44757</v>
      </c>
      <c r="M53">
        <v>1100</v>
      </c>
      <c r="O53">
        <v>100</v>
      </c>
      <c r="P53">
        <v>100</v>
      </c>
      <c r="U53">
        <v>10</v>
      </c>
      <c r="V53">
        <v>8</v>
      </c>
      <c r="X53" t="s">
        <v>206</v>
      </c>
      <c r="Y53" t="s">
        <v>142</v>
      </c>
    </row>
    <row r="54" spans="1:25">
      <c r="A54">
        <v>53</v>
      </c>
      <c r="B54">
        <v>18</v>
      </c>
      <c r="C54">
        <v>1</v>
      </c>
      <c r="D54" t="s">
        <v>141</v>
      </c>
      <c r="E54" t="s">
        <v>118</v>
      </c>
      <c r="F54" t="s">
        <v>118</v>
      </c>
      <c r="G54">
        <v>300</v>
      </c>
      <c r="I54" s="36">
        <v>44593</v>
      </c>
      <c r="J54">
        <v>700</v>
      </c>
      <c r="L54" s="36">
        <v>44614</v>
      </c>
      <c r="M54">
        <v>1100</v>
      </c>
      <c r="O54">
        <v>100</v>
      </c>
      <c r="P54">
        <v>100</v>
      </c>
      <c r="U54">
        <v>8</v>
      </c>
      <c r="V54">
        <v>8</v>
      </c>
      <c r="Y54" t="s">
        <v>143</v>
      </c>
    </row>
    <row r="55" spans="1:25">
      <c r="A55">
        <v>54</v>
      </c>
      <c r="B55">
        <v>18</v>
      </c>
      <c r="C55">
        <v>2</v>
      </c>
      <c r="D55" t="s">
        <v>141</v>
      </c>
      <c r="E55" t="s">
        <v>118</v>
      </c>
      <c r="F55" t="s">
        <v>118</v>
      </c>
      <c r="G55">
        <v>500</v>
      </c>
      <c r="I55" s="36">
        <v>44621</v>
      </c>
      <c r="J55">
        <v>800</v>
      </c>
      <c r="L55" s="36">
        <v>44632</v>
      </c>
      <c r="M55">
        <v>1100</v>
      </c>
      <c r="O55">
        <v>100</v>
      </c>
      <c r="P55">
        <v>100</v>
      </c>
      <c r="U55">
        <v>8</v>
      </c>
      <c r="V55">
        <v>8</v>
      </c>
      <c r="Y55" t="s">
        <v>143</v>
      </c>
    </row>
    <row r="56" spans="1:25">
      <c r="A56">
        <v>55</v>
      </c>
      <c r="B56">
        <v>18</v>
      </c>
      <c r="C56">
        <v>3</v>
      </c>
      <c r="D56" t="s">
        <v>141</v>
      </c>
      <c r="E56" t="s">
        <v>118</v>
      </c>
      <c r="F56" t="s">
        <v>118</v>
      </c>
      <c r="G56">
        <v>300</v>
      </c>
      <c r="I56" s="36">
        <v>44652</v>
      </c>
      <c r="J56">
        <v>1000</v>
      </c>
      <c r="L56" s="36">
        <v>44666</v>
      </c>
      <c r="M56">
        <v>1100</v>
      </c>
      <c r="O56">
        <v>100</v>
      </c>
      <c r="P56">
        <v>100</v>
      </c>
      <c r="U56">
        <v>8</v>
      </c>
      <c r="V56">
        <v>8</v>
      </c>
      <c r="Y56" t="s">
        <v>143</v>
      </c>
    </row>
    <row r="57" spans="1:25">
      <c r="A57">
        <v>56</v>
      </c>
      <c r="B57">
        <v>18</v>
      </c>
      <c r="C57" t="s">
        <v>194</v>
      </c>
      <c r="D57" t="s">
        <v>141</v>
      </c>
      <c r="E57" t="s">
        <v>118</v>
      </c>
      <c r="F57" t="s">
        <v>118</v>
      </c>
      <c r="G57">
        <v>300</v>
      </c>
      <c r="I57" s="36">
        <v>44652</v>
      </c>
      <c r="J57">
        <v>1000</v>
      </c>
      <c r="L57" s="36">
        <v>44666</v>
      </c>
      <c r="M57">
        <v>1100</v>
      </c>
      <c r="O57">
        <v>100</v>
      </c>
      <c r="P57">
        <v>100</v>
      </c>
      <c r="U57">
        <v>8</v>
      </c>
      <c r="V57">
        <v>8</v>
      </c>
      <c r="X57" t="s">
        <v>206</v>
      </c>
      <c r="Y57" t="s">
        <v>143</v>
      </c>
    </row>
    <row r="58" spans="1:25">
      <c r="A58">
        <v>57</v>
      </c>
      <c r="B58">
        <v>19</v>
      </c>
      <c r="C58">
        <v>1</v>
      </c>
      <c r="D58" t="s">
        <v>141</v>
      </c>
      <c r="E58" t="s">
        <v>117</v>
      </c>
      <c r="F58" t="s">
        <v>124</v>
      </c>
      <c r="G58">
        <v>300</v>
      </c>
      <c r="I58" s="36">
        <v>44593</v>
      </c>
      <c r="J58">
        <v>700</v>
      </c>
      <c r="L58" s="36">
        <v>44614</v>
      </c>
      <c r="M58">
        <v>1100</v>
      </c>
      <c r="O58">
        <v>100</v>
      </c>
      <c r="P58">
        <v>100</v>
      </c>
      <c r="U58">
        <v>8</v>
      </c>
      <c r="V58">
        <v>8</v>
      </c>
      <c r="Y58" t="s">
        <v>144</v>
      </c>
    </row>
    <row r="59" spans="1:25">
      <c r="A59">
        <v>58</v>
      </c>
      <c r="B59">
        <v>19</v>
      </c>
      <c r="C59">
        <v>2</v>
      </c>
      <c r="D59" t="s">
        <v>141</v>
      </c>
      <c r="E59" t="s">
        <v>117</v>
      </c>
      <c r="F59" t="s">
        <v>124</v>
      </c>
      <c r="G59">
        <v>500</v>
      </c>
      <c r="I59" s="36">
        <v>44621</v>
      </c>
      <c r="J59">
        <v>800</v>
      </c>
      <c r="L59" s="36">
        <v>44632</v>
      </c>
      <c r="M59">
        <v>1100</v>
      </c>
      <c r="O59">
        <v>100</v>
      </c>
      <c r="P59">
        <v>100</v>
      </c>
      <c r="U59">
        <v>8</v>
      </c>
      <c r="V59">
        <v>8</v>
      </c>
      <c r="Y59" t="s">
        <v>144</v>
      </c>
    </row>
    <row r="60" spans="1:25">
      <c r="A60">
        <v>59</v>
      </c>
      <c r="B60">
        <v>19</v>
      </c>
      <c r="C60">
        <v>3</v>
      </c>
      <c r="D60" t="s">
        <v>141</v>
      </c>
      <c r="E60" t="s">
        <v>117</v>
      </c>
      <c r="F60" t="s">
        <v>124</v>
      </c>
      <c r="G60">
        <v>300</v>
      </c>
      <c r="I60" s="36">
        <v>44652</v>
      </c>
      <c r="J60">
        <v>1000</v>
      </c>
      <c r="L60" s="36">
        <v>44666</v>
      </c>
      <c r="M60">
        <v>1100</v>
      </c>
      <c r="O60">
        <v>100</v>
      </c>
      <c r="P60">
        <v>100</v>
      </c>
      <c r="U60">
        <v>8</v>
      </c>
      <c r="V60">
        <v>8</v>
      </c>
      <c r="Y60" t="s">
        <v>144</v>
      </c>
    </row>
    <row r="61" spans="1:25">
      <c r="A61">
        <v>60</v>
      </c>
      <c r="B61">
        <v>19</v>
      </c>
      <c r="C61" t="s">
        <v>194</v>
      </c>
      <c r="D61" t="s">
        <v>141</v>
      </c>
      <c r="E61" t="s">
        <v>117</v>
      </c>
      <c r="F61" t="s">
        <v>124</v>
      </c>
      <c r="G61">
        <v>300</v>
      </c>
      <c r="I61" s="36">
        <v>44652</v>
      </c>
      <c r="J61">
        <v>1000</v>
      </c>
      <c r="L61" s="36">
        <v>44666</v>
      </c>
      <c r="M61">
        <v>1100</v>
      </c>
      <c r="O61">
        <v>100</v>
      </c>
      <c r="P61">
        <v>100</v>
      </c>
      <c r="U61">
        <v>8</v>
      </c>
      <c r="V61">
        <v>8</v>
      </c>
      <c r="X61" t="s">
        <v>206</v>
      </c>
      <c r="Y61" t="s">
        <v>144</v>
      </c>
    </row>
    <row r="62" spans="1:25">
      <c r="A62">
        <v>61</v>
      </c>
      <c r="B62">
        <v>20</v>
      </c>
      <c r="C62">
        <v>1</v>
      </c>
      <c r="D62" t="s">
        <v>120</v>
      </c>
      <c r="E62" t="s">
        <v>118</v>
      </c>
      <c r="F62" t="s">
        <v>118</v>
      </c>
      <c r="G62">
        <v>350</v>
      </c>
      <c r="H62" s="43">
        <v>4</v>
      </c>
      <c r="I62" s="66"/>
      <c r="J62">
        <v>430</v>
      </c>
      <c r="K62" s="43">
        <v>13</v>
      </c>
      <c r="L62" s="66"/>
      <c r="M62">
        <v>430</v>
      </c>
      <c r="Y62" t="s">
        <v>179</v>
      </c>
    </row>
    <row r="63" spans="1:25">
      <c r="A63">
        <v>62</v>
      </c>
      <c r="B63">
        <v>20</v>
      </c>
      <c r="C63">
        <v>2</v>
      </c>
      <c r="D63" t="s">
        <v>120</v>
      </c>
      <c r="E63" t="s">
        <v>118</v>
      </c>
      <c r="F63" t="s">
        <v>118</v>
      </c>
      <c r="G63">
        <v>490</v>
      </c>
      <c r="H63" s="43">
        <v>2</v>
      </c>
      <c r="I63" s="66"/>
      <c r="J63">
        <v>700</v>
      </c>
      <c r="K63" s="43">
        <v>18</v>
      </c>
      <c r="L63" s="66"/>
      <c r="M63">
        <v>700</v>
      </c>
      <c r="Y63" t="s">
        <v>179</v>
      </c>
    </row>
    <row r="64" spans="1:25">
      <c r="A64">
        <v>63</v>
      </c>
      <c r="B64">
        <v>20</v>
      </c>
      <c r="C64">
        <v>3</v>
      </c>
      <c r="D64" t="s">
        <v>120</v>
      </c>
      <c r="E64" t="s">
        <v>118</v>
      </c>
      <c r="F64" t="s">
        <v>118</v>
      </c>
      <c r="G64">
        <f>720</f>
        <v>720</v>
      </c>
      <c r="H64" s="43">
        <v>6</v>
      </c>
      <c r="I64" s="66"/>
      <c r="J64">
        <v>1390</v>
      </c>
      <c r="K64" s="43">
        <v>24</v>
      </c>
      <c r="L64" s="66"/>
      <c r="M64">
        <v>1390</v>
      </c>
      <c r="Y64" t="s">
        <v>179</v>
      </c>
    </row>
    <row r="65" spans="1:25">
      <c r="A65">
        <v>64</v>
      </c>
      <c r="B65">
        <v>20</v>
      </c>
      <c r="C65">
        <v>4</v>
      </c>
      <c r="D65" t="s">
        <v>120</v>
      </c>
      <c r="E65" t="s">
        <v>118</v>
      </c>
      <c r="F65" t="s">
        <v>118</v>
      </c>
      <c r="G65">
        <v>840</v>
      </c>
      <c r="H65" s="43">
        <v>3</v>
      </c>
      <c r="I65" s="66"/>
      <c r="J65">
        <v>1120</v>
      </c>
      <c r="K65" s="43">
        <v>16</v>
      </c>
      <c r="L65" s="66"/>
      <c r="M65">
        <v>1120</v>
      </c>
      <c r="Y65" t="s">
        <v>179</v>
      </c>
    </row>
    <row r="66" spans="1:25">
      <c r="A66">
        <v>65</v>
      </c>
      <c r="B66">
        <v>20</v>
      </c>
      <c r="C66">
        <v>5</v>
      </c>
      <c r="D66" t="s">
        <v>120</v>
      </c>
      <c r="E66" t="s">
        <v>118</v>
      </c>
      <c r="F66" t="s">
        <v>118</v>
      </c>
      <c r="G66" s="37">
        <v>31.714285714285715</v>
      </c>
      <c r="H66" s="43">
        <v>4</v>
      </c>
      <c r="I66" s="66"/>
      <c r="J66" s="37">
        <v>39</v>
      </c>
      <c r="K66" s="43">
        <v>13</v>
      </c>
      <c r="L66" s="66"/>
      <c r="M66">
        <v>40</v>
      </c>
      <c r="Y66" t="s">
        <v>180</v>
      </c>
    </row>
    <row r="67" spans="1:25">
      <c r="A67">
        <v>66</v>
      </c>
      <c r="B67">
        <v>20</v>
      </c>
      <c r="C67">
        <v>6</v>
      </c>
      <c r="D67" t="s">
        <v>120</v>
      </c>
      <c r="E67" t="s">
        <v>118</v>
      </c>
      <c r="F67" t="s">
        <v>118</v>
      </c>
      <c r="G67" s="37">
        <v>44.571428571428569</v>
      </c>
      <c r="H67" s="43">
        <v>2</v>
      </c>
      <c r="I67" s="66"/>
      <c r="J67" s="37">
        <v>70</v>
      </c>
      <c r="K67" s="43">
        <v>18</v>
      </c>
      <c r="L67" s="66"/>
      <c r="M67">
        <v>70</v>
      </c>
      <c r="Y67" t="s">
        <v>180</v>
      </c>
    </row>
    <row r="68" spans="1:25">
      <c r="A68">
        <v>67</v>
      </c>
      <c r="B68">
        <v>20</v>
      </c>
      <c r="C68">
        <v>7</v>
      </c>
      <c r="D68" t="s">
        <v>120</v>
      </c>
      <c r="E68" t="s">
        <v>118</v>
      </c>
      <c r="F68" t="s">
        <v>118</v>
      </c>
      <c r="G68" s="37">
        <v>66</v>
      </c>
      <c r="H68" s="43">
        <v>6</v>
      </c>
      <c r="I68" s="66"/>
      <c r="J68" s="37">
        <v>110</v>
      </c>
      <c r="K68" s="43">
        <v>24</v>
      </c>
      <c r="L68" s="66"/>
      <c r="M68">
        <v>110</v>
      </c>
      <c r="Y68" t="s">
        <v>180</v>
      </c>
    </row>
    <row r="69" spans="1:25">
      <c r="A69">
        <v>68</v>
      </c>
      <c r="B69">
        <v>20</v>
      </c>
      <c r="C69">
        <v>8</v>
      </c>
      <c r="D69" t="s">
        <v>120</v>
      </c>
      <c r="E69" t="s">
        <v>118</v>
      </c>
      <c r="F69" t="s">
        <v>118</v>
      </c>
      <c r="G69" s="37">
        <v>77.142857142857139</v>
      </c>
      <c r="H69" s="43">
        <v>3</v>
      </c>
      <c r="I69" s="66"/>
      <c r="J69" s="37">
        <v>118</v>
      </c>
      <c r="K69" s="43">
        <v>16</v>
      </c>
      <c r="L69" s="66"/>
      <c r="M69">
        <v>120</v>
      </c>
      <c r="Y69" t="s">
        <v>180</v>
      </c>
    </row>
    <row r="70" spans="1:25">
      <c r="A70">
        <v>69</v>
      </c>
      <c r="B70">
        <v>20</v>
      </c>
      <c r="C70" t="s">
        <v>194</v>
      </c>
      <c r="D70" t="s">
        <v>120</v>
      </c>
      <c r="E70" t="s">
        <v>118</v>
      </c>
      <c r="F70" t="s">
        <v>118</v>
      </c>
      <c r="G70" s="37">
        <v>300</v>
      </c>
      <c r="H70" s="43">
        <v>2</v>
      </c>
      <c r="I70" s="66"/>
      <c r="J70" s="37">
        <v>700</v>
      </c>
      <c r="K70" s="43">
        <v>7</v>
      </c>
      <c r="L70" s="66"/>
      <c r="M70">
        <v>1000</v>
      </c>
      <c r="X70" t="s">
        <v>203</v>
      </c>
      <c r="Y70" t="s">
        <v>180</v>
      </c>
    </row>
    <row r="71" spans="1:25">
      <c r="A71">
        <v>70</v>
      </c>
      <c r="B71">
        <v>21</v>
      </c>
      <c r="C71">
        <v>1</v>
      </c>
      <c r="D71" t="s">
        <v>104</v>
      </c>
      <c r="E71" t="s">
        <v>118</v>
      </c>
      <c r="F71" t="s">
        <v>118</v>
      </c>
      <c r="G71">
        <v>350</v>
      </c>
      <c r="H71" s="43">
        <v>4</v>
      </c>
      <c r="I71" s="66"/>
      <c r="J71">
        <v>430</v>
      </c>
      <c r="K71" s="43">
        <v>13</v>
      </c>
      <c r="L71" s="66"/>
      <c r="M71">
        <v>430</v>
      </c>
      <c r="N71">
        <v>14</v>
      </c>
      <c r="O71">
        <v>600</v>
      </c>
      <c r="P71">
        <v>300</v>
      </c>
      <c r="W71" t="s">
        <v>187</v>
      </c>
      <c r="Y71" t="s">
        <v>182</v>
      </c>
    </row>
    <row r="72" spans="1:25">
      <c r="A72">
        <v>71</v>
      </c>
      <c r="B72">
        <v>21</v>
      </c>
      <c r="C72">
        <v>2</v>
      </c>
      <c r="D72" t="s">
        <v>104</v>
      </c>
      <c r="E72" t="s">
        <v>118</v>
      </c>
      <c r="F72" t="s">
        <v>118</v>
      </c>
      <c r="G72">
        <v>490</v>
      </c>
      <c r="H72" s="43">
        <v>2</v>
      </c>
      <c r="I72" s="66"/>
      <c r="J72">
        <v>700</v>
      </c>
      <c r="K72" s="43">
        <v>18</v>
      </c>
      <c r="L72" s="66"/>
      <c r="M72">
        <v>700</v>
      </c>
      <c r="N72">
        <v>19</v>
      </c>
      <c r="O72">
        <v>600</v>
      </c>
      <c r="P72">
        <v>300</v>
      </c>
      <c r="W72" t="s">
        <v>187</v>
      </c>
      <c r="Y72" t="s">
        <v>182</v>
      </c>
    </row>
    <row r="73" spans="1:25">
      <c r="A73">
        <v>72</v>
      </c>
      <c r="B73">
        <v>21</v>
      </c>
      <c r="C73">
        <v>3</v>
      </c>
      <c r="D73" t="s">
        <v>104</v>
      </c>
      <c r="E73" t="s">
        <v>118</v>
      </c>
      <c r="F73" t="s">
        <v>118</v>
      </c>
      <c r="G73">
        <f>720</f>
        <v>720</v>
      </c>
      <c r="H73" s="43">
        <v>6</v>
      </c>
      <c r="I73" s="66"/>
      <c r="J73">
        <v>1390</v>
      </c>
      <c r="K73" s="43">
        <v>24</v>
      </c>
      <c r="L73" s="66"/>
      <c r="M73">
        <v>1390</v>
      </c>
      <c r="N73">
        <v>25</v>
      </c>
      <c r="O73">
        <v>600</v>
      </c>
      <c r="P73">
        <v>300</v>
      </c>
      <c r="W73" t="s">
        <v>187</v>
      </c>
      <c r="Y73" t="s">
        <v>182</v>
      </c>
    </row>
    <row r="74" spans="1:25">
      <c r="A74">
        <v>73</v>
      </c>
      <c r="B74">
        <v>21</v>
      </c>
      <c r="C74">
        <v>4</v>
      </c>
      <c r="D74" t="s">
        <v>104</v>
      </c>
      <c r="E74" t="s">
        <v>118</v>
      </c>
      <c r="F74" t="s">
        <v>118</v>
      </c>
      <c r="G74">
        <v>840</v>
      </c>
      <c r="H74" s="43">
        <v>3</v>
      </c>
      <c r="I74" s="66"/>
      <c r="J74">
        <v>1120</v>
      </c>
      <c r="K74" s="43">
        <v>16</v>
      </c>
      <c r="L74" s="66"/>
      <c r="M74">
        <v>1120</v>
      </c>
      <c r="N74">
        <v>17</v>
      </c>
      <c r="O74">
        <v>600</v>
      </c>
      <c r="P74">
        <v>300</v>
      </c>
      <c r="W74" t="s">
        <v>187</v>
      </c>
      <c r="Y74" t="s">
        <v>182</v>
      </c>
    </row>
    <row r="75" spans="1:25">
      <c r="A75">
        <v>74</v>
      </c>
      <c r="B75">
        <v>21</v>
      </c>
      <c r="C75">
        <v>5</v>
      </c>
      <c r="D75" t="s">
        <v>104</v>
      </c>
      <c r="E75" t="s">
        <v>118</v>
      </c>
      <c r="F75" t="s">
        <v>118</v>
      </c>
      <c r="G75" s="37">
        <v>31.714285714285715</v>
      </c>
      <c r="H75" s="43">
        <v>4</v>
      </c>
      <c r="I75" s="66"/>
      <c r="J75" s="37">
        <v>39</v>
      </c>
      <c r="K75" s="43">
        <v>13</v>
      </c>
      <c r="L75" s="66"/>
      <c r="M75">
        <v>40</v>
      </c>
      <c r="N75">
        <v>14</v>
      </c>
      <c r="O75">
        <v>600</v>
      </c>
      <c r="P75">
        <v>300</v>
      </c>
      <c r="W75" t="s">
        <v>187</v>
      </c>
      <c r="Y75" t="s">
        <v>183</v>
      </c>
    </row>
    <row r="76" spans="1:25">
      <c r="A76">
        <v>75</v>
      </c>
      <c r="B76">
        <v>21</v>
      </c>
      <c r="C76">
        <v>6</v>
      </c>
      <c r="D76" t="s">
        <v>104</v>
      </c>
      <c r="E76" t="s">
        <v>118</v>
      </c>
      <c r="F76" t="s">
        <v>118</v>
      </c>
      <c r="G76" s="37">
        <v>44.571428571428569</v>
      </c>
      <c r="H76" s="43">
        <v>2</v>
      </c>
      <c r="I76" s="66"/>
      <c r="J76" s="37">
        <v>70</v>
      </c>
      <c r="K76" s="43">
        <v>18</v>
      </c>
      <c r="L76" s="66"/>
      <c r="M76">
        <v>70</v>
      </c>
      <c r="N76">
        <v>19</v>
      </c>
      <c r="O76">
        <v>600</v>
      </c>
      <c r="P76">
        <v>300</v>
      </c>
      <c r="W76" t="s">
        <v>187</v>
      </c>
      <c r="Y76" t="s">
        <v>183</v>
      </c>
    </row>
    <row r="77" spans="1:25">
      <c r="A77">
        <v>76</v>
      </c>
      <c r="B77">
        <v>21</v>
      </c>
      <c r="C77">
        <v>7</v>
      </c>
      <c r="D77" t="s">
        <v>104</v>
      </c>
      <c r="E77" t="s">
        <v>118</v>
      </c>
      <c r="F77" t="s">
        <v>118</v>
      </c>
      <c r="G77" s="37">
        <v>66</v>
      </c>
      <c r="H77" s="43">
        <v>6</v>
      </c>
      <c r="I77" s="66"/>
      <c r="J77" s="37">
        <v>110</v>
      </c>
      <c r="K77" s="43">
        <v>24</v>
      </c>
      <c r="L77" s="66"/>
      <c r="M77">
        <v>110</v>
      </c>
      <c r="N77">
        <v>25</v>
      </c>
      <c r="O77">
        <v>600</v>
      </c>
      <c r="P77">
        <v>300</v>
      </c>
      <c r="W77" t="s">
        <v>187</v>
      </c>
      <c r="Y77" t="s">
        <v>181</v>
      </c>
    </row>
    <row r="78" spans="1:25">
      <c r="A78">
        <v>77</v>
      </c>
      <c r="B78">
        <v>21</v>
      </c>
      <c r="C78">
        <v>8</v>
      </c>
      <c r="D78" t="s">
        <v>104</v>
      </c>
      <c r="E78" t="s">
        <v>118</v>
      </c>
      <c r="F78" t="s">
        <v>118</v>
      </c>
      <c r="G78" s="37">
        <v>77.142857142857139</v>
      </c>
      <c r="H78" s="43">
        <v>3</v>
      </c>
      <c r="I78" s="66"/>
      <c r="J78" s="37">
        <v>118</v>
      </c>
      <c r="K78" s="43">
        <v>16</v>
      </c>
      <c r="L78" s="66"/>
      <c r="M78">
        <v>120</v>
      </c>
      <c r="N78">
        <v>17</v>
      </c>
      <c r="O78">
        <v>600</v>
      </c>
      <c r="P78">
        <v>300</v>
      </c>
      <c r="W78" t="s">
        <v>187</v>
      </c>
      <c r="Y78" t="s">
        <v>183</v>
      </c>
    </row>
    <row r="79" spans="1:25">
      <c r="A79">
        <v>78</v>
      </c>
      <c r="B79">
        <v>21</v>
      </c>
      <c r="C79" t="s">
        <v>194</v>
      </c>
      <c r="D79" t="s">
        <v>104</v>
      </c>
      <c r="E79" t="s">
        <v>118</v>
      </c>
      <c r="F79" t="s">
        <v>118</v>
      </c>
      <c r="G79" s="37">
        <v>300</v>
      </c>
      <c r="H79" s="43">
        <v>2</v>
      </c>
      <c r="I79" s="66"/>
      <c r="J79" s="37">
        <v>700</v>
      </c>
      <c r="K79" s="43">
        <v>7</v>
      </c>
      <c r="L79" s="66"/>
      <c r="M79">
        <v>1000</v>
      </c>
      <c r="N79">
        <v>8</v>
      </c>
      <c r="O79">
        <v>600</v>
      </c>
      <c r="P79">
        <v>300</v>
      </c>
      <c r="W79" t="s">
        <v>187</v>
      </c>
      <c r="X79" t="s">
        <v>201</v>
      </c>
      <c r="Y79" t="s">
        <v>183</v>
      </c>
    </row>
    <row r="80" spans="1:25">
      <c r="A80">
        <v>79</v>
      </c>
      <c r="B80">
        <v>22</v>
      </c>
      <c r="C80">
        <v>1</v>
      </c>
      <c r="D80" t="s">
        <v>104</v>
      </c>
      <c r="E80" t="s">
        <v>118</v>
      </c>
      <c r="F80" t="s">
        <v>118</v>
      </c>
      <c r="G80">
        <v>350</v>
      </c>
      <c r="H80" s="43">
        <v>4</v>
      </c>
      <c r="I80" s="66"/>
      <c r="J80">
        <v>430</v>
      </c>
      <c r="K80" s="43">
        <v>13</v>
      </c>
      <c r="L80" s="66"/>
      <c r="M80">
        <v>430</v>
      </c>
      <c r="N80">
        <v>27</v>
      </c>
      <c r="O80">
        <v>1200</v>
      </c>
      <c r="P80">
        <v>300</v>
      </c>
      <c r="W80" t="s">
        <v>187</v>
      </c>
      <c r="Y80" t="s">
        <v>184</v>
      </c>
    </row>
    <row r="81" spans="1:25">
      <c r="A81">
        <v>80</v>
      </c>
      <c r="B81">
        <v>22</v>
      </c>
      <c r="C81">
        <v>2</v>
      </c>
      <c r="D81" t="s">
        <v>104</v>
      </c>
      <c r="E81" t="s">
        <v>118</v>
      </c>
      <c r="F81" t="s">
        <v>118</v>
      </c>
      <c r="G81">
        <v>490</v>
      </c>
      <c r="H81" s="43">
        <v>2</v>
      </c>
      <c r="I81" s="66"/>
      <c r="J81">
        <v>700</v>
      </c>
      <c r="K81" s="43">
        <v>18</v>
      </c>
      <c r="L81" s="66"/>
      <c r="M81">
        <v>700</v>
      </c>
      <c r="N81">
        <v>37</v>
      </c>
      <c r="O81">
        <v>1200</v>
      </c>
      <c r="P81">
        <v>300</v>
      </c>
      <c r="W81" t="s">
        <v>187</v>
      </c>
      <c r="Y81" t="s">
        <v>184</v>
      </c>
    </row>
    <row r="82" spans="1:25">
      <c r="A82">
        <v>81</v>
      </c>
      <c r="B82">
        <v>22</v>
      </c>
      <c r="C82">
        <v>3</v>
      </c>
      <c r="D82" t="s">
        <v>104</v>
      </c>
      <c r="E82" t="s">
        <v>118</v>
      </c>
      <c r="F82" t="s">
        <v>118</v>
      </c>
      <c r="G82">
        <f>720</f>
        <v>720</v>
      </c>
      <c r="H82" s="43">
        <v>6</v>
      </c>
      <c r="I82" s="66"/>
      <c r="J82">
        <v>1390</v>
      </c>
      <c r="K82" s="43">
        <v>24</v>
      </c>
      <c r="L82" s="66"/>
      <c r="M82">
        <v>1390</v>
      </c>
      <c r="N82">
        <v>49</v>
      </c>
      <c r="O82">
        <v>1200</v>
      </c>
      <c r="P82">
        <v>300</v>
      </c>
      <c r="W82" t="s">
        <v>187</v>
      </c>
      <c r="Y82" t="s">
        <v>184</v>
      </c>
    </row>
    <row r="83" spans="1:25">
      <c r="A83">
        <v>82</v>
      </c>
      <c r="B83">
        <v>22</v>
      </c>
      <c r="C83">
        <v>4</v>
      </c>
      <c r="D83" t="s">
        <v>104</v>
      </c>
      <c r="E83" t="s">
        <v>118</v>
      </c>
      <c r="F83" t="s">
        <v>118</v>
      </c>
      <c r="G83">
        <v>840</v>
      </c>
      <c r="H83" s="43">
        <v>3</v>
      </c>
      <c r="I83" s="66"/>
      <c r="J83">
        <v>1120</v>
      </c>
      <c r="K83" s="43">
        <v>16</v>
      </c>
      <c r="L83" s="66"/>
      <c r="M83">
        <v>1120</v>
      </c>
      <c r="N83">
        <v>33</v>
      </c>
      <c r="O83">
        <v>1200</v>
      </c>
      <c r="P83">
        <v>300</v>
      </c>
      <c r="W83" t="s">
        <v>187</v>
      </c>
      <c r="Y83" t="s">
        <v>184</v>
      </c>
    </row>
    <row r="84" spans="1:25">
      <c r="A84">
        <v>83</v>
      </c>
      <c r="B84">
        <v>22</v>
      </c>
      <c r="C84">
        <v>5</v>
      </c>
      <c r="D84" t="s">
        <v>104</v>
      </c>
      <c r="E84" t="s">
        <v>118</v>
      </c>
      <c r="F84" t="s">
        <v>118</v>
      </c>
      <c r="G84" s="37">
        <v>31.714285714285715</v>
      </c>
      <c r="H84" s="43">
        <v>4</v>
      </c>
      <c r="I84" s="66"/>
      <c r="J84" s="37">
        <v>39</v>
      </c>
      <c r="K84" s="43">
        <v>13</v>
      </c>
      <c r="L84" s="66"/>
      <c r="M84">
        <v>40</v>
      </c>
      <c r="N84">
        <v>27</v>
      </c>
      <c r="O84">
        <v>1200</v>
      </c>
      <c r="P84">
        <v>300</v>
      </c>
      <c r="W84" t="s">
        <v>187</v>
      </c>
      <c r="Y84" t="s">
        <v>185</v>
      </c>
    </row>
    <row r="85" spans="1:25">
      <c r="A85">
        <v>84</v>
      </c>
      <c r="B85">
        <v>22</v>
      </c>
      <c r="C85">
        <v>6</v>
      </c>
      <c r="D85" t="s">
        <v>104</v>
      </c>
      <c r="E85" t="s">
        <v>118</v>
      </c>
      <c r="F85" t="s">
        <v>118</v>
      </c>
      <c r="G85" s="37">
        <v>44.571428571428569</v>
      </c>
      <c r="H85" s="43">
        <v>2</v>
      </c>
      <c r="I85" s="66"/>
      <c r="J85" s="37">
        <v>70</v>
      </c>
      <c r="K85" s="43">
        <v>18</v>
      </c>
      <c r="L85" s="66"/>
      <c r="M85">
        <v>70</v>
      </c>
      <c r="N85">
        <v>37</v>
      </c>
      <c r="O85">
        <v>1200</v>
      </c>
      <c r="P85">
        <v>300</v>
      </c>
      <c r="W85" t="s">
        <v>187</v>
      </c>
      <c r="Y85" t="s">
        <v>185</v>
      </c>
    </row>
    <row r="86" spans="1:25">
      <c r="A86">
        <v>85</v>
      </c>
      <c r="B86">
        <v>22</v>
      </c>
      <c r="C86">
        <v>7</v>
      </c>
      <c r="D86" t="s">
        <v>104</v>
      </c>
      <c r="E86" t="s">
        <v>118</v>
      </c>
      <c r="F86" t="s">
        <v>118</v>
      </c>
      <c r="G86" s="37">
        <v>66</v>
      </c>
      <c r="H86" s="43">
        <v>6</v>
      </c>
      <c r="I86" s="66"/>
      <c r="J86" s="37">
        <v>110</v>
      </c>
      <c r="K86" s="43">
        <v>24</v>
      </c>
      <c r="L86" s="66"/>
      <c r="M86">
        <v>110</v>
      </c>
      <c r="N86">
        <v>49</v>
      </c>
      <c r="O86">
        <v>1200</v>
      </c>
      <c r="P86">
        <v>300</v>
      </c>
      <c r="W86" t="s">
        <v>187</v>
      </c>
      <c r="Y86" t="s">
        <v>185</v>
      </c>
    </row>
    <row r="87" spans="1:25">
      <c r="A87">
        <v>86</v>
      </c>
      <c r="B87">
        <v>22</v>
      </c>
      <c r="C87">
        <v>8</v>
      </c>
      <c r="D87" t="s">
        <v>104</v>
      </c>
      <c r="E87" t="s">
        <v>118</v>
      </c>
      <c r="F87" t="s">
        <v>118</v>
      </c>
      <c r="G87" s="37">
        <v>77.142857142857139</v>
      </c>
      <c r="H87" s="43">
        <v>3</v>
      </c>
      <c r="I87" s="66"/>
      <c r="J87" s="37">
        <v>118</v>
      </c>
      <c r="K87" s="43">
        <v>16</v>
      </c>
      <c r="L87" s="66"/>
      <c r="M87">
        <v>120</v>
      </c>
      <c r="N87">
        <v>33</v>
      </c>
      <c r="O87">
        <v>1200</v>
      </c>
      <c r="P87">
        <v>300</v>
      </c>
      <c r="W87" t="s">
        <v>187</v>
      </c>
      <c r="Y87" t="s">
        <v>185</v>
      </c>
    </row>
    <row r="88" spans="1:25">
      <c r="A88">
        <v>87</v>
      </c>
      <c r="B88">
        <v>22</v>
      </c>
      <c r="C88" t="s">
        <v>194</v>
      </c>
      <c r="D88" t="s">
        <v>104</v>
      </c>
      <c r="E88" t="s">
        <v>118</v>
      </c>
      <c r="F88" t="s">
        <v>118</v>
      </c>
      <c r="G88" s="37">
        <v>300</v>
      </c>
      <c r="H88" s="43">
        <v>2</v>
      </c>
      <c r="I88" s="66"/>
      <c r="J88" s="37">
        <v>700</v>
      </c>
      <c r="K88" s="43">
        <v>7</v>
      </c>
      <c r="L88" s="66"/>
      <c r="M88">
        <v>1000</v>
      </c>
      <c r="N88">
        <v>15</v>
      </c>
      <c r="O88">
        <v>1200</v>
      </c>
      <c r="P88">
        <v>300</v>
      </c>
      <c r="W88" t="s">
        <v>187</v>
      </c>
      <c r="X88" t="s">
        <v>202</v>
      </c>
      <c r="Y88" t="s">
        <v>185</v>
      </c>
    </row>
    <row r="89" spans="1:25">
      <c r="A89">
        <v>88</v>
      </c>
      <c r="B89">
        <v>23</v>
      </c>
      <c r="C89" t="s">
        <v>226</v>
      </c>
      <c r="D89" t="s">
        <v>120</v>
      </c>
      <c r="E89" t="s">
        <v>118</v>
      </c>
      <c r="F89" t="s">
        <v>118</v>
      </c>
      <c r="G89">
        <v>350</v>
      </c>
      <c r="H89">
        <v>4</v>
      </c>
      <c r="I89"/>
      <c r="J89">
        <v>430</v>
      </c>
      <c r="K89">
        <v>13</v>
      </c>
      <c r="L89"/>
      <c r="M89">
        <v>430</v>
      </c>
      <c r="Y89" t="s">
        <v>179</v>
      </c>
    </row>
    <row r="90" spans="1:25">
      <c r="A90">
        <v>89</v>
      </c>
      <c r="B90">
        <v>23</v>
      </c>
      <c r="C90" t="s">
        <v>226</v>
      </c>
      <c r="D90" t="s">
        <v>120</v>
      </c>
      <c r="E90" t="s">
        <v>118</v>
      </c>
      <c r="F90" t="s">
        <v>118</v>
      </c>
      <c r="G90">
        <v>490</v>
      </c>
      <c r="H90">
        <v>2</v>
      </c>
      <c r="I90"/>
      <c r="J90">
        <v>700</v>
      </c>
      <c r="K90">
        <v>18</v>
      </c>
      <c r="L90"/>
      <c r="M90">
        <v>700</v>
      </c>
      <c r="Y90" t="s">
        <v>179</v>
      </c>
    </row>
    <row r="91" spans="1:25">
      <c r="A91">
        <v>90</v>
      </c>
      <c r="B91">
        <v>23</v>
      </c>
      <c r="C91" t="s">
        <v>226</v>
      </c>
      <c r="D91" t="s">
        <v>120</v>
      </c>
      <c r="E91" t="s">
        <v>118</v>
      </c>
      <c r="F91" t="s">
        <v>118</v>
      </c>
      <c r="G91">
        <v>720</v>
      </c>
      <c r="H91">
        <v>6</v>
      </c>
      <c r="I91"/>
      <c r="J91">
        <v>1390</v>
      </c>
      <c r="K91">
        <v>24</v>
      </c>
      <c r="L91"/>
      <c r="M91">
        <v>1390</v>
      </c>
      <c r="Y91" t="s">
        <v>179</v>
      </c>
    </row>
    <row r="92" spans="1:25">
      <c r="A92">
        <v>91</v>
      </c>
      <c r="B92">
        <v>23</v>
      </c>
      <c r="C92" t="s">
        <v>226</v>
      </c>
      <c r="D92" t="s">
        <v>120</v>
      </c>
      <c r="E92" t="s">
        <v>118</v>
      </c>
      <c r="F92" t="s">
        <v>118</v>
      </c>
      <c r="G92">
        <v>840</v>
      </c>
      <c r="H92">
        <v>3</v>
      </c>
      <c r="I92"/>
      <c r="J92">
        <v>1120</v>
      </c>
      <c r="K92">
        <v>16</v>
      </c>
      <c r="L92"/>
      <c r="M92">
        <v>1120</v>
      </c>
      <c r="Y92" t="s">
        <v>179</v>
      </c>
    </row>
    <row r="93" spans="1:25">
      <c r="A93">
        <v>92</v>
      </c>
      <c r="B93">
        <v>23</v>
      </c>
      <c r="C93" t="s">
        <v>226</v>
      </c>
      <c r="D93" t="s">
        <v>120</v>
      </c>
      <c r="E93" t="s">
        <v>118</v>
      </c>
      <c r="F93" t="s">
        <v>118</v>
      </c>
      <c r="G93">
        <v>32</v>
      </c>
      <c r="H93">
        <v>4</v>
      </c>
      <c r="I93"/>
      <c r="J93">
        <v>39</v>
      </c>
      <c r="K93">
        <v>13</v>
      </c>
      <c r="L93"/>
      <c r="M93">
        <v>40</v>
      </c>
      <c r="Y93" t="s">
        <v>180</v>
      </c>
    </row>
    <row r="94" spans="1:25">
      <c r="A94">
        <v>93</v>
      </c>
      <c r="B94">
        <v>23</v>
      </c>
      <c r="C94" t="s">
        <v>226</v>
      </c>
      <c r="D94" t="s">
        <v>120</v>
      </c>
      <c r="E94" t="s">
        <v>118</v>
      </c>
      <c r="F94" t="s">
        <v>118</v>
      </c>
      <c r="G94">
        <v>45</v>
      </c>
      <c r="H94">
        <v>2</v>
      </c>
      <c r="I94"/>
      <c r="J94">
        <v>70</v>
      </c>
      <c r="K94">
        <v>18</v>
      </c>
      <c r="L94"/>
      <c r="M94">
        <v>70</v>
      </c>
      <c r="Y94" t="s">
        <v>180</v>
      </c>
    </row>
    <row r="95" spans="1:25">
      <c r="A95">
        <v>94</v>
      </c>
      <c r="B95">
        <v>23</v>
      </c>
      <c r="C95" t="s">
        <v>226</v>
      </c>
      <c r="D95" t="s">
        <v>120</v>
      </c>
      <c r="E95" t="s">
        <v>118</v>
      </c>
      <c r="F95" t="s">
        <v>118</v>
      </c>
      <c r="G95">
        <v>66</v>
      </c>
      <c r="H95">
        <v>6</v>
      </c>
      <c r="I95"/>
      <c r="J95">
        <v>110</v>
      </c>
      <c r="K95">
        <v>24</v>
      </c>
      <c r="L95"/>
      <c r="M95">
        <v>110</v>
      </c>
      <c r="Y95" t="s">
        <v>180</v>
      </c>
    </row>
    <row r="96" spans="1:25">
      <c r="A96">
        <v>95</v>
      </c>
      <c r="B96">
        <v>23</v>
      </c>
      <c r="C96" t="s">
        <v>226</v>
      </c>
      <c r="D96" t="s">
        <v>120</v>
      </c>
      <c r="E96" t="s">
        <v>118</v>
      </c>
      <c r="F96" t="s">
        <v>118</v>
      </c>
      <c r="G96">
        <v>77</v>
      </c>
      <c r="H96">
        <v>3</v>
      </c>
      <c r="I96"/>
      <c r="J96">
        <v>118</v>
      </c>
      <c r="K96">
        <v>16</v>
      </c>
      <c r="L96"/>
      <c r="M96">
        <v>120</v>
      </c>
      <c r="Y96" t="s">
        <v>180</v>
      </c>
    </row>
    <row r="97" spans="1:25">
      <c r="A97">
        <v>96</v>
      </c>
      <c r="B97">
        <v>23</v>
      </c>
      <c r="C97" t="s">
        <v>194</v>
      </c>
      <c r="D97" t="s">
        <v>120</v>
      </c>
      <c r="E97" t="s">
        <v>118</v>
      </c>
      <c r="F97" t="s">
        <v>118</v>
      </c>
      <c r="G97">
        <v>300</v>
      </c>
      <c r="H97">
        <v>2</v>
      </c>
      <c r="I97"/>
      <c r="J97">
        <v>700</v>
      </c>
      <c r="K97">
        <v>7</v>
      </c>
      <c r="L97"/>
      <c r="M97">
        <v>1000</v>
      </c>
      <c r="X97" t="s">
        <v>203</v>
      </c>
      <c r="Y97" t="s">
        <v>180</v>
      </c>
    </row>
    <row r="98" spans="1:25">
      <c r="A98">
        <v>97</v>
      </c>
      <c r="B98">
        <v>24</v>
      </c>
      <c r="C98" t="s">
        <v>226</v>
      </c>
      <c r="D98" t="s">
        <v>104</v>
      </c>
      <c r="E98" t="s">
        <v>118</v>
      </c>
      <c r="F98" t="s">
        <v>118</v>
      </c>
      <c r="G98">
        <v>350</v>
      </c>
      <c r="H98">
        <v>4</v>
      </c>
      <c r="I98"/>
      <c r="J98">
        <v>430</v>
      </c>
      <c r="K98">
        <v>13</v>
      </c>
      <c r="L98"/>
      <c r="M98">
        <v>430</v>
      </c>
      <c r="N98">
        <v>14</v>
      </c>
      <c r="O98">
        <v>600</v>
      </c>
      <c r="P98">
        <v>300</v>
      </c>
      <c r="W98" t="s">
        <v>187</v>
      </c>
      <c r="Y98" t="s">
        <v>182</v>
      </c>
    </row>
    <row r="99" spans="1:25">
      <c r="A99">
        <v>98</v>
      </c>
      <c r="B99">
        <v>24</v>
      </c>
      <c r="C99" t="s">
        <v>226</v>
      </c>
      <c r="D99" t="s">
        <v>104</v>
      </c>
      <c r="E99" t="s">
        <v>118</v>
      </c>
      <c r="F99" t="s">
        <v>118</v>
      </c>
      <c r="G99">
        <v>490</v>
      </c>
      <c r="H99">
        <v>2</v>
      </c>
      <c r="I99"/>
      <c r="J99">
        <v>700</v>
      </c>
      <c r="K99">
        <v>18</v>
      </c>
      <c r="L99"/>
      <c r="M99">
        <v>700</v>
      </c>
      <c r="N99">
        <v>19</v>
      </c>
      <c r="O99">
        <v>600</v>
      </c>
      <c r="P99">
        <v>300</v>
      </c>
      <c r="W99" t="s">
        <v>187</v>
      </c>
      <c r="Y99" t="s">
        <v>182</v>
      </c>
    </row>
    <row r="100" spans="1:25">
      <c r="A100">
        <v>99</v>
      </c>
      <c r="B100">
        <v>24</v>
      </c>
      <c r="C100" t="s">
        <v>226</v>
      </c>
      <c r="D100" t="s">
        <v>104</v>
      </c>
      <c r="E100" t="s">
        <v>118</v>
      </c>
      <c r="F100" t="s">
        <v>118</v>
      </c>
      <c r="G100">
        <v>720</v>
      </c>
      <c r="H100">
        <v>6</v>
      </c>
      <c r="I100"/>
      <c r="J100">
        <v>1390</v>
      </c>
      <c r="K100">
        <v>24</v>
      </c>
      <c r="L100"/>
      <c r="M100">
        <v>1390</v>
      </c>
      <c r="N100">
        <v>25</v>
      </c>
      <c r="O100">
        <v>600</v>
      </c>
      <c r="P100">
        <v>300</v>
      </c>
      <c r="W100" t="s">
        <v>187</v>
      </c>
      <c r="Y100" t="s">
        <v>182</v>
      </c>
    </row>
    <row r="101" spans="1:25">
      <c r="A101">
        <v>100</v>
      </c>
      <c r="B101">
        <v>24</v>
      </c>
      <c r="C101" t="s">
        <v>226</v>
      </c>
      <c r="D101" t="s">
        <v>104</v>
      </c>
      <c r="E101" t="s">
        <v>118</v>
      </c>
      <c r="F101" t="s">
        <v>118</v>
      </c>
      <c r="G101">
        <v>840</v>
      </c>
      <c r="H101">
        <v>3</v>
      </c>
      <c r="I101"/>
      <c r="J101">
        <v>1120</v>
      </c>
      <c r="K101">
        <v>16</v>
      </c>
      <c r="L101"/>
      <c r="M101">
        <v>1120</v>
      </c>
      <c r="N101">
        <v>17</v>
      </c>
      <c r="O101">
        <v>600</v>
      </c>
      <c r="P101">
        <v>300</v>
      </c>
      <c r="W101" t="s">
        <v>187</v>
      </c>
      <c r="Y101" t="s">
        <v>182</v>
      </c>
    </row>
    <row r="102" spans="1:25">
      <c r="A102">
        <v>101</v>
      </c>
      <c r="B102">
        <v>24</v>
      </c>
      <c r="C102" t="s">
        <v>226</v>
      </c>
      <c r="D102" t="s">
        <v>104</v>
      </c>
      <c r="E102" t="s">
        <v>118</v>
      </c>
      <c r="F102" t="s">
        <v>118</v>
      </c>
      <c r="G102">
        <v>32</v>
      </c>
      <c r="H102">
        <v>4</v>
      </c>
      <c r="I102"/>
      <c r="J102">
        <v>39</v>
      </c>
      <c r="K102">
        <v>13</v>
      </c>
      <c r="L102"/>
      <c r="M102">
        <v>40</v>
      </c>
      <c r="N102">
        <v>14</v>
      </c>
      <c r="O102">
        <v>600</v>
      </c>
      <c r="P102">
        <v>300</v>
      </c>
      <c r="W102" t="s">
        <v>187</v>
      </c>
      <c r="Y102" t="s">
        <v>183</v>
      </c>
    </row>
    <row r="103" spans="1:25">
      <c r="A103">
        <v>102</v>
      </c>
      <c r="B103">
        <v>24</v>
      </c>
      <c r="C103" t="s">
        <v>226</v>
      </c>
      <c r="D103" t="s">
        <v>104</v>
      </c>
      <c r="E103" t="s">
        <v>118</v>
      </c>
      <c r="F103" t="s">
        <v>118</v>
      </c>
      <c r="G103">
        <v>45</v>
      </c>
      <c r="H103">
        <v>2</v>
      </c>
      <c r="I103"/>
      <c r="J103">
        <v>70</v>
      </c>
      <c r="K103">
        <v>18</v>
      </c>
      <c r="L103"/>
      <c r="M103">
        <v>70</v>
      </c>
      <c r="N103">
        <v>19</v>
      </c>
      <c r="O103">
        <v>600</v>
      </c>
      <c r="P103">
        <v>300</v>
      </c>
      <c r="W103" t="s">
        <v>187</v>
      </c>
      <c r="Y103" t="s">
        <v>183</v>
      </c>
    </row>
    <row r="104" spans="1:25">
      <c r="A104">
        <v>103</v>
      </c>
      <c r="B104">
        <v>24</v>
      </c>
      <c r="C104" t="s">
        <v>226</v>
      </c>
      <c r="D104" t="s">
        <v>104</v>
      </c>
      <c r="E104" t="s">
        <v>118</v>
      </c>
      <c r="F104" t="s">
        <v>118</v>
      </c>
      <c r="G104">
        <v>66</v>
      </c>
      <c r="H104">
        <v>6</v>
      </c>
      <c r="I104"/>
      <c r="J104">
        <v>110</v>
      </c>
      <c r="K104">
        <v>24</v>
      </c>
      <c r="L104"/>
      <c r="M104">
        <v>110</v>
      </c>
      <c r="N104">
        <v>25</v>
      </c>
      <c r="O104">
        <v>600</v>
      </c>
      <c r="P104">
        <v>300</v>
      </c>
      <c r="W104" t="s">
        <v>187</v>
      </c>
      <c r="Y104" t="s">
        <v>181</v>
      </c>
    </row>
    <row r="105" spans="1:25">
      <c r="A105">
        <v>104</v>
      </c>
      <c r="B105">
        <v>24</v>
      </c>
      <c r="C105" t="s">
        <v>226</v>
      </c>
      <c r="D105" t="s">
        <v>104</v>
      </c>
      <c r="E105" t="s">
        <v>118</v>
      </c>
      <c r="F105" t="s">
        <v>118</v>
      </c>
      <c r="G105">
        <v>77</v>
      </c>
      <c r="H105">
        <v>3</v>
      </c>
      <c r="I105"/>
      <c r="J105">
        <v>118</v>
      </c>
      <c r="K105">
        <v>16</v>
      </c>
      <c r="L105"/>
      <c r="M105">
        <v>120</v>
      </c>
      <c r="N105">
        <v>17</v>
      </c>
      <c r="O105">
        <v>600</v>
      </c>
      <c r="P105">
        <v>300</v>
      </c>
      <c r="W105" t="s">
        <v>187</v>
      </c>
      <c r="Y105" t="s">
        <v>183</v>
      </c>
    </row>
    <row r="106" spans="1:25">
      <c r="A106">
        <v>105</v>
      </c>
      <c r="B106">
        <v>24</v>
      </c>
      <c r="C106" t="s">
        <v>194</v>
      </c>
      <c r="D106" t="s">
        <v>104</v>
      </c>
      <c r="E106" t="s">
        <v>118</v>
      </c>
      <c r="F106" t="s">
        <v>118</v>
      </c>
      <c r="G106">
        <v>300</v>
      </c>
      <c r="H106">
        <v>2</v>
      </c>
      <c r="I106"/>
      <c r="J106">
        <v>700</v>
      </c>
      <c r="K106">
        <v>7</v>
      </c>
      <c r="L106"/>
      <c r="M106">
        <v>1000</v>
      </c>
      <c r="N106">
        <v>8</v>
      </c>
      <c r="O106">
        <v>600</v>
      </c>
      <c r="P106">
        <v>300</v>
      </c>
      <c r="W106" t="s">
        <v>187</v>
      </c>
      <c r="X106" t="s">
        <v>201</v>
      </c>
      <c r="Y106" t="s">
        <v>183</v>
      </c>
    </row>
    <row r="107" spans="1:25">
      <c r="A107">
        <v>106</v>
      </c>
      <c r="B107">
        <v>25</v>
      </c>
      <c r="C107" t="s">
        <v>226</v>
      </c>
      <c r="D107" t="s">
        <v>104</v>
      </c>
      <c r="E107" t="s">
        <v>118</v>
      </c>
      <c r="F107" t="s">
        <v>118</v>
      </c>
      <c r="G107">
        <v>350</v>
      </c>
      <c r="H107">
        <v>4</v>
      </c>
      <c r="I107"/>
      <c r="J107">
        <v>430</v>
      </c>
      <c r="K107">
        <v>13</v>
      </c>
      <c r="L107"/>
      <c r="M107">
        <v>430</v>
      </c>
      <c r="N107">
        <v>27</v>
      </c>
      <c r="O107">
        <v>1200</v>
      </c>
      <c r="P107">
        <v>300</v>
      </c>
      <c r="W107" t="s">
        <v>187</v>
      </c>
      <c r="Y107" t="s">
        <v>184</v>
      </c>
    </row>
    <row r="108" spans="1:25">
      <c r="A108">
        <v>107</v>
      </c>
      <c r="B108">
        <v>25</v>
      </c>
      <c r="C108" t="s">
        <v>226</v>
      </c>
      <c r="D108" t="s">
        <v>104</v>
      </c>
      <c r="E108" t="s">
        <v>118</v>
      </c>
      <c r="F108" t="s">
        <v>118</v>
      </c>
      <c r="G108">
        <v>490</v>
      </c>
      <c r="H108">
        <v>2</v>
      </c>
      <c r="I108"/>
      <c r="J108">
        <v>700</v>
      </c>
      <c r="K108">
        <v>18</v>
      </c>
      <c r="L108"/>
      <c r="M108">
        <v>700</v>
      </c>
      <c r="N108">
        <v>37</v>
      </c>
      <c r="O108">
        <v>1200</v>
      </c>
      <c r="P108">
        <v>300</v>
      </c>
      <c r="W108" t="s">
        <v>187</v>
      </c>
      <c r="Y108" t="s">
        <v>184</v>
      </c>
    </row>
    <row r="109" spans="1:25">
      <c r="A109">
        <v>108</v>
      </c>
      <c r="B109">
        <v>25</v>
      </c>
      <c r="C109" t="s">
        <v>226</v>
      </c>
      <c r="D109" t="s">
        <v>104</v>
      </c>
      <c r="E109" t="s">
        <v>118</v>
      </c>
      <c r="F109" t="s">
        <v>118</v>
      </c>
      <c r="G109">
        <v>720</v>
      </c>
      <c r="H109">
        <v>6</v>
      </c>
      <c r="I109"/>
      <c r="J109">
        <v>1390</v>
      </c>
      <c r="K109">
        <v>24</v>
      </c>
      <c r="L109"/>
      <c r="M109">
        <v>1390</v>
      </c>
      <c r="N109">
        <v>49</v>
      </c>
      <c r="O109">
        <v>1200</v>
      </c>
      <c r="P109">
        <v>300</v>
      </c>
      <c r="W109" t="s">
        <v>187</v>
      </c>
      <c r="Y109" t="s">
        <v>184</v>
      </c>
    </row>
    <row r="110" spans="1:25">
      <c r="A110">
        <v>109</v>
      </c>
      <c r="B110">
        <v>25</v>
      </c>
      <c r="C110" t="s">
        <v>226</v>
      </c>
      <c r="D110" t="s">
        <v>104</v>
      </c>
      <c r="E110" t="s">
        <v>118</v>
      </c>
      <c r="F110" t="s">
        <v>118</v>
      </c>
      <c r="G110">
        <v>840</v>
      </c>
      <c r="H110">
        <v>3</v>
      </c>
      <c r="I110"/>
      <c r="J110">
        <v>1120</v>
      </c>
      <c r="K110">
        <v>16</v>
      </c>
      <c r="L110"/>
      <c r="M110">
        <v>1120</v>
      </c>
      <c r="N110">
        <v>33</v>
      </c>
      <c r="O110">
        <v>1200</v>
      </c>
      <c r="P110">
        <v>300</v>
      </c>
      <c r="W110" t="s">
        <v>187</v>
      </c>
      <c r="Y110" t="s">
        <v>184</v>
      </c>
    </row>
    <row r="111" spans="1:25">
      <c r="A111">
        <v>110</v>
      </c>
      <c r="B111">
        <v>25</v>
      </c>
      <c r="C111" t="s">
        <v>226</v>
      </c>
      <c r="D111" t="s">
        <v>104</v>
      </c>
      <c r="E111" t="s">
        <v>118</v>
      </c>
      <c r="F111" t="s">
        <v>118</v>
      </c>
      <c r="G111">
        <v>32</v>
      </c>
      <c r="H111">
        <v>4</v>
      </c>
      <c r="I111"/>
      <c r="J111">
        <v>39</v>
      </c>
      <c r="K111">
        <v>13</v>
      </c>
      <c r="L111"/>
      <c r="M111">
        <v>40</v>
      </c>
      <c r="N111">
        <v>27</v>
      </c>
      <c r="O111">
        <v>1200</v>
      </c>
      <c r="P111">
        <v>300</v>
      </c>
      <c r="W111" t="s">
        <v>187</v>
      </c>
      <c r="Y111" t="s">
        <v>185</v>
      </c>
    </row>
    <row r="112" spans="1:25">
      <c r="A112">
        <v>111</v>
      </c>
      <c r="B112">
        <v>25</v>
      </c>
      <c r="C112" t="s">
        <v>226</v>
      </c>
      <c r="D112" t="s">
        <v>104</v>
      </c>
      <c r="E112" t="s">
        <v>118</v>
      </c>
      <c r="F112" t="s">
        <v>118</v>
      </c>
      <c r="G112">
        <v>45</v>
      </c>
      <c r="H112">
        <v>2</v>
      </c>
      <c r="I112"/>
      <c r="J112">
        <v>70</v>
      </c>
      <c r="K112">
        <v>18</v>
      </c>
      <c r="L112"/>
      <c r="M112">
        <v>70</v>
      </c>
      <c r="N112">
        <v>37</v>
      </c>
      <c r="O112">
        <v>1200</v>
      </c>
      <c r="P112">
        <v>300</v>
      </c>
      <c r="W112" t="s">
        <v>187</v>
      </c>
      <c r="Y112" t="s">
        <v>185</v>
      </c>
    </row>
    <row r="113" spans="1:25">
      <c r="A113">
        <v>112</v>
      </c>
      <c r="B113">
        <v>25</v>
      </c>
      <c r="C113" t="s">
        <v>226</v>
      </c>
      <c r="D113" t="s">
        <v>104</v>
      </c>
      <c r="E113" t="s">
        <v>118</v>
      </c>
      <c r="F113" t="s">
        <v>118</v>
      </c>
      <c r="G113">
        <v>66</v>
      </c>
      <c r="H113">
        <v>6</v>
      </c>
      <c r="I113"/>
      <c r="J113">
        <v>110</v>
      </c>
      <c r="K113">
        <v>24</v>
      </c>
      <c r="L113"/>
      <c r="M113">
        <v>110</v>
      </c>
      <c r="N113">
        <v>49</v>
      </c>
      <c r="O113">
        <v>1200</v>
      </c>
      <c r="P113">
        <v>300</v>
      </c>
      <c r="W113" t="s">
        <v>187</v>
      </c>
      <c r="Y113" t="s">
        <v>185</v>
      </c>
    </row>
    <row r="114" spans="1:25">
      <c r="A114">
        <v>113</v>
      </c>
      <c r="B114">
        <v>25</v>
      </c>
      <c r="C114" t="s">
        <v>226</v>
      </c>
      <c r="D114" t="s">
        <v>104</v>
      </c>
      <c r="E114" t="s">
        <v>118</v>
      </c>
      <c r="F114" t="s">
        <v>118</v>
      </c>
      <c r="G114">
        <v>77</v>
      </c>
      <c r="H114">
        <v>3</v>
      </c>
      <c r="I114"/>
      <c r="J114">
        <v>118</v>
      </c>
      <c r="K114">
        <v>16</v>
      </c>
      <c r="L114"/>
      <c r="M114">
        <v>120</v>
      </c>
      <c r="N114">
        <v>33</v>
      </c>
      <c r="O114">
        <v>1200</v>
      </c>
      <c r="P114">
        <v>300</v>
      </c>
      <c r="W114" t="s">
        <v>187</v>
      </c>
      <c r="Y114" t="s">
        <v>185</v>
      </c>
    </row>
    <row r="115" spans="1:25">
      <c r="A115">
        <v>114</v>
      </c>
      <c r="B115">
        <v>25</v>
      </c>
      <c r="C115" t="s">
        <v>194</v>
      </c>
      <c r="D115" t="s">
        <v>104</v>
      </c>
      <c r="E115" t="s">
        <v>118</v>
      </c>
      <c r="F115" t="s">
        <v>118</v>
      </c>
      <c r="G115">
        <v>300</v>
      </c>
      <c r="H115">
        <v>2</v>
      </c>
      <c r="I115"/>
      <c r="J115">
        <v>700</v>
      </c>
      <c r="K115">
        <v>7</v>
      </c>
      <c r="L115"/>
      <c r="M115">
        <v>1000</v>
      </c>
      <c r="N115">
        <v>15</v>
      </c>
      <c r="O115">
        <v>1200</v>
      </c>
      <c r="P115">
        <v>300</v>
      </c>
      <c r="W115" t="s">
        <v>187</v>
      </c>
      <c r="X115" t="s">
        <v>202</v>
      </c>
      <c r="Y115" t="s">
        <v>185</v>
      </c>
    </row>
    <row r="116" spans="1:25">
      <c r="A116">
        <v>115</v>
      </c>
      <c r="B116">
        <v>26</v>
      </c>
      <c r="C116">
        <v>1</v>
      </c>
      <c r="D116" t="s">
        <v>227</v>
      </c>
      <c r="E116" t="s">
        <v>228</v>
      </c>
      <c r="F116" t="s">
        <v>228</v>
      </c>
      <c r="G116">
        <v>350</v>
      </c>
      <c r="I116" t="s">
        <v>229</v>
      </c>
      <c r="J116">
        <v>430</v>
      </c>
      <c r="L116" t="s">
        <v>230</v>
      </c>
      <c r="M116">
        <v>430</v>
      </c>
      <c r="Y116" t="s">
        <v>231</v>
      </c>
    </row>
    <row r="117" spans="1:25">
      <c r="A117">
        <v>116</v>
      </c>
      <c r="B117">
        <v>26</v>
      </c>
      <c r="C117">
        <v>2</v>
      </c>
      <c r="D117" t="s">
        <v>126</v>
      </c>
      <c r="E117" t="s">
        <v>118</v>
      </c>
      <c r="F117" t="s">
        <v>118</v>
      </c>
      <c r="G117">
        <v>490</v>
      </c>
      <c r="I117" s="1">
        <v>44928</v>
      </c>
      <c r="J117">
        <v>700</v>
      </c>
      <c r="L117" s="1">
        <v>44944</v>
      </c>
      <c r="M117">
        <v>700</v>
      </c>
      <c r="Y117" t="s">
        <v>179</v>
      </c>
    </row>
    <row r="118" spans="1:25">
      <c r="A118">
        <v>117</v>
      </c>
      <c r="B118">
        <v>26</v>
      </c>
      <c r="C118">
        <v>3</v>
      </c>
      <c r="D118" t="s">
        <v>126</v>
      </c>
      <c r="E118" t="s">
        <v>118</v>
      </c>
      <c r="F118" t="s">
        <v>118</v>
      </c>
      <c r="G118">
        <v>720</v>
      </c>
      <c r="I118" s="1">
        <v>44932</v>
      </c>
      <c r="J118">
        <v>1390</v>
      </c>
      <c r="L118" s="1">
        <v>44950</v>
      </c>
      <c r="M118">
        <v>1390</v>
      </c>
      <c r="Y118" t="s">
        <v>179</v>
      </c>
    </row>
    <row r="119" spans="1:25">
      <c r="A119">
        <v>118</v>
      </c>
      <c r="B119">
        <v>26</v>
      </c>
      <c r="C119">
        <v>4</v>
      </c>
      <c r="D119" t="s">
        <v>126</v>
      </c>
      <c r="E119" t="s">
        <v>118</v>
      </c>
      <c r="F119" t="s">
        <v>118</v>
      </c>
      <c r="G119">
        <v>840</v>
      </c>
      <c r="I119" s="1">
        <v>44929</v>
      </c>
      <c r="J119">
        <v>1120</v>
      </c>
      <c r="L119" s="1">
        <v>44942</v>
      </c>
      <c r="M119">
        <v>1120</v>
      </c>
      <c r="Y119" t="s">
        <v>179</v>
      </c>
    </row>
    <row r="120" spans="1:25">
      <c r="A120">
        <v>119</v>
      </c>
      <c r="B120">
        <v>26</v>
      </c>
      <c r="C120">
        <v>5</v>
      </c>
      <c r="D120" t="s">
        <v>126</v>
      </c>
      <c r="E120" t="s">
        <v>118</v>
      </c>
      <c r="F120" t="s">
        <v>118</v>
      </c>
      <c r="G120">
        <v>32</v>
      </c>
      <c r="I120" s="1">
        <v>44930</v>
      </c>
      <c r="J120">
        <v>39</v>
      </c>
      <c r="K120">
        <v>13</v>
      </c>
      <c r="L120" s="1">
        <v>44939</v>
      </c>
      <c r="M120">
        <v>40</v>
      </c>
      <c r="Y120" t="s">
        <v>180</v>
      </c>
    </row>
    <row r="121" spans="1:25">
      <c r="A121">
        <v>120</v>
      </c>
      <c r="B121">
        <v>26</v>
      </c>
      <c r="C121">
        <v>6</v>
      </c>
      <c r="D121" t="s">
        <v>126</v>
      </c>
      <c r="E121" t="s">
        <v>118</v>
      </c>
      <c r="F121" t="s">
        <v>118</v>
      </c>
      <c r="G121">
        <v>45</v>
      </c>
      <c r="I121" s="1">
        <v>44928</v>
      </c>
      <c r="J121">
        <v>70</v>
      </c>
      <c r="L121" s="1">
        <v>44944</v>
      </c>
      <c r="M121">
        <v>70</v>
      </c>
      <c r="Y121" t="s">
        <v>180</v>
      </c>
    </row>
    <row r="122" spans="1:25">
      <c r="A122">
        <v>121</v>
      </c>
      <c r="B122">
        <v>26</v>
      </c>
      <c r="C122">
        <v>7</v>
      </c>
      <c r="D122" t="s">
        <v>126</v>
      </c>
      <c r="E122" t="s">
        <v>118</v>
      </c>
      <c r="F122" t="s">
        <v>118</v>
      </c>
      <c r="G122">
        <v>66</v>
      </c>
      <c r="I122" s="1">
        <v>44932</v>
      </c>
      <c r="J122">
        <v>110</v>
      </c>
      <c r="L122" s="1">
        <v>44950</v>
      </c>
      <c r="M122">
        <v>110</v>
      </c>
      <c r="Y122" t="s">
        <v>180</v>
      </c>
    </row>
    <row r="123" spans="1:25">
      <c r="A123">
        <v>122</v>
      </c>
      <c r="B123">
        <v>26</v>
      </c>
      <c r="C123">
        <v>8</v>
      </c>
      <c r="D123" t="s">
        <v>126</v>
      </c>
      <c r="E123" t="s">
        <v>118</v>
      </c>
      <c r="F123" t="s">
        <v>118</v>
      </c>
      <c r="G123">
        <v>77</v>
      </c>
      <c r="I123" s="1">
        <v>44929</v>
      </c>
      <c r="J123">
        <v>118</v>
      </c>
      <c r="L123" s="1">
        <v>44942</v>
      </c>
      <c r="M123">
        <v>120</v>
      </c>
      <c r="Y123" t="s">
        <v>180</v>
      </c>
    </row>
    <row r="124" spans="1:25">
      <c r="A124">
        <v>123</v>
      </c>
      <c r="B124">
        <v>26</v>
      </c>
      <c r="C124" t="s">
        <v>194</v>
      </c>
      <c r="D124" t="s">
        <v>126</v>
      </c>
      <c r="E124" t="s">
        <v>118</v>
      </c>
      <c r="F124" t="s">
        <v>118</v>
      </c>
      <c r="G124">
        <v>300</v>
      </c>
      <c r="I124" s="1">
        <v>44928</v>
      </c>
      <c r="J124">
        <v>700</v>
      </c>
      <c r="L124" s="1">
        <v>44933</v>
      </c>
      <c r="M124">
        <v>1000</v>
      </c>
      <c r="O124">
        <v>750</v>
      </c>
      <c r="P124">
        <v>650</v>
      </c>
      <c r="X124" t="s">
        <v>200</v>
      </c>
      <c r="Y124" t="s">
        <v>232</v>
      </c>
    </row>
    <row r="125" spans="1:25">
      <c r="A125">
        <v>124</v>
      </c>
      <c r="B125">
        <v>27</v>
      </c>
      <c r="C125">
        <v>1</v>
      </c>
      <c r="D125" t="s">
        <v>233</v>
      </c>
      <c r="E125" t="s">
        <v>118</v>
      </c>
      <c r="F125" t="s">
        <v>118</v>
      </c>
      <c r="G125">
        <v>350</v>
      </c>
      <c r="I125" s="1">
        <v>45026</v>
      </c>
      <c r="J125">
        <v>430</v>
      </c>
      <c r="L125" s="1">
        <v>45177</v>
      </c>
      <c r="M125">
        <v>430</v>
      </c>
      <c r="Y125" t="s">
        <v>234</v>
      </c>
    </row>
    <row r="126" spans="1:25">
      <c r="A126">
        <v>125</v>
      </c>
      <c r="B126">
        <v>27</v>
      </c>
      <c r="C126">
        <v>2</v>
      </c>
      <c r="D126" t="s">
        <v>233</v>
      </c>
      <c r="E126" t="s">
        <v>118</v>
      </c>
      <c r="F126" t="s">
        <v>118</v>
      </c>
      <c r="G126">
        <v>490</v>
      </c>
      <c r="I126" s="1">
        <v>45131</v>
      </c>
      <c r="J126">
        <v>700</v>
      </c>
      <c r="L126" s="1">
        <v>45266</v>
      </c>
      <c r="M126">
        <v>700</v>
      </c>
      <c r="Y126" t="s">
        <v>179</v>
      </c>
    </row>
    <row r="127" spans="1:25">
      <c r="A127">
        <v>126</v>
      </c>
      <c r="B127">
        <v>27</v>
      </c>
      <c r="C127">
        <v>3</v>
      </c>
      <c r="D127" t="s">
        <v>233</v>
      </c>
      <c r="E127" t="s">
        <v>118</v>
      </c>
      <c r="F127" t="s">
        <v>118</v>
      </c>
      <c r="G127">
        <v>720</v>
      </c>
      <c r="I127" s="1">
        <v>45067</v>
      </c>
      <c r="J127">
        <v>1390</v>
      </c>
      <c r="L127" s="1">
        <v>45136</v>
      </c>
      <c r="M127">
        <v>1390</v>
      </c>
      <c r="Y127" t="s">
        <v>179</v>
      </c>
    </row>
    <row r="128" spans="1:25">
      <c r="A128">
        <v>127</v>
      </c>
      <c r="B128">
        <v>27</v>
      </c>
      <c r="C128">
        <v>4</v>
      </c>
      <c r="D128" t="s">
        <v>233</v>
      </c>
      <c r="E128" t="s">
        <v>118</v>
      </c>
      <c r="F128" t="s">
        <v>118</v>
      </c>
      <c r="G128">
        <v>840</v>
      </c>
      <c r="I128" s="1">
        <v>45092</v>
      </c>
      <c r="J128">
        <v>1120</v>
      </c>
      <c r="L128" s="1">
        <v>45195</v>
      </c>
      <c r="M128">
        <v>1120</v>
      </c>
      <c r="Y128" t="s">
        <v>179</v>
      </c>
    </row>
    <row r="129" spans="1:25">
      <c r="A129">
        <v>128</v>
      </c>
      <c r="B129">
        <v>27</v>
      </c>
      <c r="C129">
        <v>5</v>
      </c>
      <c r="D129" t="s">
        <v>233</v>
      </c>
      <c r="E129" t="s">
        <v>118</v>
      </c>
      <c r="F129" t="s">
        <v>118</v>
      </c>
      <c r="G129">
        <v>32</v>
      </c>
      <c r="I129" s="1">
        <v>45144</v>
      </c>
      <c r="J129">
        <v>39</v>
      </c>
      <c r="K129">
        <v>13</v>
      </c>
      <c r="L129" s="1">
        <v>45244</v>
      </c>
      <c r="M129">
        <v>40</v>
      </c>
      <c r="Y129" t="s">
        <v>180</v>
      </c>
    </row>
    <row r="130" spans="1:25">
      <c r="A130">
        <v>129</v>
      </c>
      <c r="B130">
        <v>27</v>
      </c>
      <c r="C130">
        <v>6</v>
      </c>
      <c r="D130" t="s">
        <v>233</v>
      </c>
      <c r="E130" t="s">
        <v>118</v>
      </c>
      <c r="F130" t="s">
        <v>118</v>
      </c>
      <c r="G130">
        <v>45</v>
      </c>
      <c r="I130" s="1">
        <v>45075</v>
      </c>
      <c r="J130">
        <v>70</v>
      </c>
      <c r="L130" s="1">
        <v>45186</v>
      </c>
      <c r="M130">
        <v>70</v>
      </c>
      <c r="Y130" t="s">
        <v>180</v>
      </c>
    </row>
    <row r="131" spans="1:25">
      <c r="A131">
        <v>130</v>
      </c>
      <c r="B131">
        <v>27</v>
      </c>
      <c r="C131">
        <v>7</v>
      </c>
      <c r="D131" t="s">
        <v>233</v>
      </c>
      <c r="E131" t="s">
        <v>118</v>
      </c>
      <c r="F131" t="s">
        <v>118</v>
      </c>
      <c r="G131">
        <v>66</v>
      </c>
      <c r="I131" s="1">
        <v>45181</v>
      </c>
      <c r="J131">
        <v>110</v>
      </c>
      <c r="L131" s="1">
        <v>45238</v>
      </c>
      <c r="M131">
        <v>110</v>
      </c>
      <c r="Y131" t="s">
        <v>180</v>
      </c>
    </row>
    <row r="132" spans="1:25">
      <c r="A132">
        <v>131</v>
      </c>
      <c r="B132">
        <v>27</v>
      </c>
      <c r="C132">
        <v>8</v>
      </c>
      <c r="D132" t="s">
        <v>233</v>
      </c>
      <c r="E132" t="s">
        <v>118</v>
      </c>
      <c r="F132" t="s">
        <v>118</v>
      </c>
      <c r="G132">
        <v>77</v>
      </c>
      <c r="I132" s="1">
        <v>45137</v>
      </c>
      <c r="J132">
        <v>118</v>
      </c>
      <c r="L132" s="1">
        <v>45214</v>
      </c>
      <c r="M132">
        <v>120</v>
      </c>
      <c r="Y132" t="s">
        <v>180</v>
      </c>
    </row>
    <row r="133" spans="1:25">
      <c r="A133">
        <v>132</v>
      </c>
      <c r="B133">
        <v>27</v>
      </c>
      <c r="C133" t="s">
        <v>194</v>
      </c>
      <c r="D133" t="s">
        <v>233</v>
      </c>
      <c r="E133" t="s">
        <v>118</v>
      </c>
      <c r="F133" t="s">
        <v>118</v>
      </c>
      <c r="G133">
        <v>300</v>
      </c>
      <c r="I133" s="1">
        <v>45053</v>
      </c>
      <c r="J133">
        <v>700</v>
      </c>
      <c r="L133" s="1">
        <v>45201</v>
      </c>
      <c r="M133">
        <v>1000</v>
      </c>
      <c r="O133">
        <v>600</v>
      </c>
      <c r="P133">
        <v>510</v>
      </c>
      <c r="X133" t="s">
        <v>235</v>
      </c>
      <c r="Y133" t="s">
        <v>232</v>
      </c>
    </row>
    <row r="134" spans="1:25">
      <c r="A134">
        <v>133</v>
      </c>
      <c r="B134">
        <v>28</v>
      </c>
      <c r="C134">
        <v>1</v>
      </c>
      <c r="D134" t="s">
        <v>236</v>
      </c>
      <c r="E134" t="s">
        <v>118</v>
      </c>
      <c r="F134" t="s">
        <v>118</v>
      </c>
      <c r="G134">
        <v>350</v>
      </c>
      <c r="I134" s="1">
        <v>44930</v>
      </c>
      <c r="J134">
        <v>430</v>
      </c>
      <c r="L134" s="1">
        <v>44970</v>
      </c>
      <c r="M134">
        <v>430</v>
      </c>
      <c r="Y134" t="s">
        <v>234</v>
      </c>
    </row>
    <row r="135" spans="1:25">
      <c r="A135">
        <v>134</v>
      </c>
      <c r="B135">
        <v>28</v>
      </c>
      <c r="C135">
        <v>2</v>
      </c>
      <c r="D135" t="s">
        <v>236</v>
      </c>
      <c r="E135" t="s">
        <v>118</v>
      </c>
      <c r="F135" t="s">
        <v>118</v>
      </c>
      <c r="G135">
        <v>490</v>
      </c>
      <c r="I135" s="1">
        <v>44928</v>
      </c>
      <c r="J135">
        <v>700</v>
      </c>
      <c r="L135" s="1">
        <v>45003</v>
      </c>
      <c r="M135">
        <v>700</v>
      </c>
      <c r="Y135" t="s">
        <v>179</v>
      </c>
    </row>
    <row r="136" spans="1:25">
      <c r="A136">
        <v>135</v>
      </c>
      <c r="B136">
        <v>28</v>
      </c>
      <c r="C136">
        <v>3</v>
      </c>
      <c r="D136" t="s">
        <v>236</v>
      </c>
      <c r="E136" t="s">
        <v>118</v>
      </c>
      <c r="F136" t="s">
        <v>118</v>
      </c>
      <c r="G136">
        <v>720</v>
      </c>
      <c r="I136" s="1">
        <v>44932</v>
      </c>
      <c r="J136">
        <v>1390</v>
      </c>
      <c r="L136" s="1">
        <v>45040</v>
      </c>
      <c r="M136">
        <v>1390</v>
      </c>
      <c r="Y136" t="s">
        <v>179</v>
      </c>
    </row>
    <row r="137" spans="1:25">
      <c r="A137">
        <v>136</v>
      </c>
      <c r="B137">
        <v>28</v>
      </c>
      <c r="C137">
        <v>4</v>
      </c>
      <c r="D137" t="s">
        <v>236</v>
      </c>
      <c r="E137" t="s">
        <v>118</v>
      </c>
      <c r="F137" t="s">
        <v>118</v>
      </c>
      <c r="G137">
        <v>840</v>
      </c>
      <c r="I137" s="1">
        <v>44929</v>
      </c>
      <c r="J137">
        <v>1120</v>
      </c>
      <c r="L137" s="1">
        <v>45062</v>
      </c>
      <c r="M137">
        <v>1120</v>
      </c>
      <c r="Y137" t="s">
        <v>179</v>
      </c>
    </row>
    <row r="138" spans="1:25">
      <c r="A138">
        <v>137</v>
      </c>
      <c r="B138">
        <v>28</v>
      </c>
      <c r="C138">
        <v>5</v>
      </c>
      <c r="D138" t="s">
        <v>236</v>
      </c>
      <c r="E138" t="s">
        <v>118</v>
      </c>
      <c r="F138" t="s">
        <v>118</v>
      </c>
      <c r="G138">
        <v>32</v>
      </c>
      <c r="I138" s="1">
        <v>44930</v>
      </c>
      <c r="J138">
        <v>39</v>
      </c>
      <c r="K138">
        <v>13</v>
      </c>
      <c r="L138" s="1">
        <v>45090</v>
      </c>
      <c r="M138">
        <v>40</v>
      </c>
      <c r="Y138" t="s">
        <v>180</v>
      </c>
    </row>
    <row r="139" spans="1:25">
      <c r="A139">
        <v>138</v>
      </c>
      <c r="B139">
        <v>28</v>
      </c>
      <c r="C139">
        <v>6</v>
      </c>
      <c r="D139" t="s">
        <v>236</v>
      </c>
      <c r="E139" t="s">
        <v>118</v>
      </c>
      <c r="F139" t="s">
        <v>118</v>
      </c>
      <c r="G139">
        <v>45</v>
      </c>
      <c r="I139" s="1">
        <v>44928</v>
      </c>
      <c r="J139">
        <v>70</v>
      </c>
      <c r="L139" s="1">
        <v>45125</v>
      </c>
      <c r="M139">
        <v>70</v>
      </c>
      <c r="Y139" t="s">
        <v>180</v>
      </c>
    </row>
    <row r="140" spans="1:25">
      <c r="A140">
        <v>139</v>
      </c>
      <c r="B140">
        <v>28</v>
      </c>
      <c r="C140">
        <v>7</v>
      </c>
      <c r="D140" t="s">
        <v>236</v>
      </c>
      <c r="E140" t="s">
        <v>118</v>
      </c>
      <c r="F140" t="s">
        <v>118</v>
      </c>
      <c r="G140">
        <v>66</v>
      </c>
      <c r="I140" s="1">
        <v>44932</v>
      </c>
      <c r="J140">
        <v>110</v>
      </c>
      <c r="L140" s="1">
        <v>45162</v>
      </c>
      <c r="M140">
        <v>110</v>
      </c>
      <c r="Y140" t="s">
        <v>180</v>
      </c>
    </row>
    <row r="141" spans="1:25">
      <c r="A141">
        <v>140</v>
      </c>
      <c r="B141">
        <v>28</v>
      </c>
      <c r="C141">
        <v>8</v>
      </c>
      <c r="D141" t="s">
        <v>236</v>
      </c>
      <c r="E141" t="s">
        <v>118</v>
      </c>
      <c r="F141" t="s">
        <v>118</v>
      </c>
      <c r="G141">
        <v>77</v>
      </c>
      <c r="I141" s="1">
        <v>44929</v>
      </c>
      <c r="J141">
        <v>118</v>
      </c>
      <c r="L141" s="1">
        <v>45185</v>
      </c>
      <c r="M141">
        <v>120</v>
      </c>
      <c r="Y141" t="s">
        <v>180</v>
      </c>
    </row>
    <row r="142" spans="1:25">
      <c r="A142">
        <v>141</v>
      </c>
      <c r="B142">
        <v>28</v>
      </c>
      <c r="C142" t="s">
        <v>194</v>
      </c>
      <c r="D142" t="s">
        <v>236</v>
      </c>
      <c r="E142" t="s">
        <v>118</v>
      </c>
      <c r="F142" t="s">
        <v>118</v>
      </c>
      <c r="G142">
        <v>300</v>
      </c>
      <c r="I142" s="1">
        <v>45201</v>
      </c>
      <c r="J142">
        <v>700</v>
      </c>
      <c r="L142" s="1">
        <v>44933</v>
      </c>
      <c r="M142">
        <v>1000</v>
      </c>
      <c r="O142">
        <v>750</v>
      </c>
      <c r="P142">
        <v>650</v>
      </c>
      <c r="X142" t="s">
        <v>200</v>
      </c>
      <c r="Y142" t="s">
        <v>232</v>
      </c>
    </row>
    <row r="143" spans="1:25">
      <c r="A143">
        <v>142</v>
      </c>
      <c r="B143">
        <v>29</v>
      </c>
      <c r="C143">
        <v>1</v>
      </c>
      <c r="D143" t="s">
        <v>120</v>
      </c>
      <c r="E143" t="s">
        <v>118</v>
      </c>
      <c r="F143" t="s">
        <v>118</v>
      </c>
      <c r="G143">
        <v>350</v>
      </c>
      <c r="I143" s="1">
        <v>45026</v>
      </c>
      <c r="J143">
        <v>430</v>
      </c>
      <c r="L143" s="1">
        <v>45177</v>
      </c>
      <c r="M143">
        <v>430</v>
      </c>
      <c r="Y143" t="s">
        <v>234</v>
      </c>
    </row>
    <row r="144" spans="1:25">
      <c r="A144">
        <v>143</v>
      </c>
      <c r="B144">
        <v>29</v>
      </c>
      <c r="C144">
        <v>2</v>
      </c>
      <c r="D144" t="s">
        <v>120</v>
      </c>
      <c r="E144" t="s">
        <v>118</v>
      </c>
      <c r="F144" t="s">
        <v>118</v>
      </c>
      <c r="G144">
        <v>490</v>
      </c>
      <c r="I144" s="1">
        <v>45131</v>
      </c>
      <c r="J144">
        <v>700</v>
      </c>
      <c r="L144" s="1">
        <v>45266</v>
      </c>
      <c r="M144">
        <v>700</v>
      </c>
      <c r="Y144" t="s">
        <v>179</v>
      </c>
    </row>
    <row r="145" spans="1:25">
      <c r="A145">
        <v>144</v>
      </c>
      <c r="B145">
        <v>29</v>
      </c>
      <c r="C145">
        <v>3</v>
      </c>
      <c r="D145" t="s">
        <v>120</v>
      </c>
      <c r="E145" t="s">
        <v>118</v>
      </c>
      <c r="F145" t="s">
        <v>118</v>
      </c>
      <c r="G145">
        <v>720</v>
      </c>
      <c r="I145" s="1">
        <v>45067</v>
      </c>
      <c r="J145">
        <v>1390</v>
      </c>
      <c r="L145" s="1">
        <v>45136</v>
      </c>
      <c r="M145">
        <v>1390</v>
      </c>
      <c r="Y145" t="s">
        <v>179</v>
      </c>
    </row>
    <row r="146" spans="1:25">
      <c r="A146">
        <v>145</v>
      </c>
      <c r="B146">
        <v>29</v>
      </c>
      <c r="C146">
        <v>4</v>
      </c>
      <c r="D146" t="s">
        <v>120</v>
      </c>
      <c r="E146" t="s">
        <v>118</v>
      </c>
      <c r="F146" t="s">
        <v>118</v>
      </c>
      <c r="G146">
        <v>840</v>
      </c>
      <c r="I146" s="1">
        <v>45092</v>
      </c>
      <c r="J146">
        <v>1120</v>
      </c>
      <c r="L146" s="1">
        <v>45195</v>
      </c>
      <c r="M146">
        <v>1120</v>
      </c>
      <c r="Y146" t="s">
        <v>179</v>
      </c>
    </row>
    <row r="147" spans="1:25">
      <c r="A147">
        <v>146</v>
      </c>
      <c r="B147">
        <v>29</v>
      </c>
      <c r="C147">
        <v>5</v>
      </c>
      <c r="D147" t="s">
        <v>120</v>
      </c>
      <c r="E147" t="s">
        <v>118</v>
      </c>
      <c r="F147" t="s">
        <v>118</v>
      </c>
      <c r="G147">
        <v>32</v>
      </c>
      <c r="I147" s="1">
        <v>45144</v>
      </c>
      <c r="J147">
        <v>39</v>
      </c>
      <c r="K147">
        <v>13</v>
      </c>
      <c r="L147" s="1">
        <v>45244</v>
      </c>
      <c r="M147">
        <v>40</v>
      </c>
      <c r="Y147" t="s">
        <v>180</v>
      </c>
    </row>
    <row r="148" spans="1:25">
      <c r="A148">
        <v>147</v>
      </c>
      <c r="B148">
        <v>29</v>
      </c>
      <c r="C148">
        <v>6</v>
      </c>
      <c r="D148" t="s">
        <v>120</v>
      </c>
      <c r="E148" t="s">
        <v>118</v>
      </c>
      <c r="F148" t="s">
        <v>118</v>
      </c>
      <c r="G148">
        <v>45</v>
      </c>
      <c r="I148" s="1">
        <v>45075</v>
      </c>
      <c r="J148">
        <v>70</v>
      </c>
      <c r="L148" s="1">
        <v>45186</v>
      </c>
      <c r="M148">
        <v>70</v>
      </c>
      <c r="Y148" t="s">
        <v>180</v>
      </c>
    </row>
    <row r="149" spans="1:25">
      <c r="A149">
        <v>148</v>
      </c>
      <c r="B149">
        <v>29</v>
      </c>
      <c r="C149">
        <v>7</v>
      </c>
      <c r="D149" t="s">
        <v>120</v>
      </c>
      <c r="E149" t="s">
        <v>118</v>
      </c>
      <c r="F149" t="s">
        <v>118</v>
      </c>
      <c r="G149">
        <v>66</v>
      </c>
      <c r="I149" s="1">
        <v>45181</v>
      </c>
      <c r="J149">
        <v>110</v>
      </c>
      <c r="L149" s="1">
        <v>45238</v>
      </c>
      <c r="M149">
        <v>110</v>
      </c>
      <c r="Y149" t="s">
        <v>180</v>
      </c>
    </row>
    <row r="150" spans="1:25">
      <c r="A150">
        <v>149</v>
      </c>
      <c r="B150">
        <v>29</v>
      </c>
      <c r="C150">
        <v>8</v>
      </c>
      <c r="D150" t="s">
        <v>120</v>
      </c>
      <c r="E150" t="s">
        <v>118</v>
      </c>
      <c r="F150" t="s">
        <v>118</v>
      </c>
      <c r="G150">
        <v>77</v>
      </c>
      <c r="I150" s="1">
        <v>45137</v>
      </c>
      <c r="J150">
        <v>118</v>
      </c>
      <c r="L150" s="1">
        <v>45214</v>
      </c>
      <c r="M150">
        <v>120</v>
      </c>
      <c r="Y150" t="s">
        <v>180</v>
      </c>
    </row>
    <row r="151" spans="1:25">
      <c r="A151">
        <v>150</v>
      </c>
      <c r="B151">
        <v>29</v>
      </c>
      <c r="C151" t="s">
        <v>194</v>
      </c>
      <c r="D151" t="s">
        <v>120</v>
      </c>
      <c r="E151" t="s">
        <v>118</v>
      </c>
      <c r="F151" t="s">
        <v>118</v>
      </c>
      <c r="G151">
        <v>300</v>
      </c>
      <c r="I151" s="1">
        <v>45053</v>
      </c>
      <c r="J151">
        <v>700</v>
      </c>
      <c r="L151" s="1">
        <v>45201</v>
      </c>
      <c r="M151">
        <v>1000</v>
      </c>
      <c r="O151">
        <v>1135</v>
      </c>
      <c r="P151">
        <v>120</v>
      </c>
      <c r="X151" t="s">
        <v>237</v>
      </c>
      <c r="Y151" t="s">
        <v>232</v>
      </c>
    </row>
  </sheetData>
  <autoFilter ref="B1:Y88" xr:uid="{ED366C34-5A3E-9A45-83C3-0286FA157D98}"/>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80D5D-98F5-BA4D-B0BB-6D687A1CAC9F}">
  <dimension ref="A1:G13"/>
  <sheetViews>
    <sheetView workbookViewId="0">
      <selection activeCell="G5" sqref="G5"/>
    </sheetView>
  </sheetViews>
  <sheetFormatPr baseColWidth="10" defaultRowHeight="16"/>
  <sheetData>
    <row r="1" spans="1:7">
      <c r="A1" s="43" t="s">
        <v>87</v>
      </c>
      <c r="B1" s="43" t="s">
        <v>88</v>
      </c>
      <c r="C1" s="66" t="s">
        <v>89</v>
      </c>
      <c r="D1" s="43" t="s">
        <v>90</v>
      </c>
      <c r="E1" s="43" t="s">
        <v>91</v>
      </c>
      <c r="F1" s="66" t="s">
        <v>92</v>
      </c>
      <c r="G1" s="43" t="s">
        <v>176</v>
      </c>
    </row>
    <row r="2" spans="1:7">
      <c r="A2">
        <v>350</v>
      </c>
      <c r="B2" s="43">
        <v>4</v>
      </c>
      <c r="C2" s="66"/>
      <c r="D2">
        <v>430</v>
      </c>
      <c r="E2" s="43">
        <v>13</v>
      </c>
      <c r="F2" s="66"/>
      <c r="G2">
        <f ca="1">RAND()</f>
        <v>0.8897192469267754</v>
      </c>
    </row>
    <row r="3" spans="1:7">
      <c r="A3">
        <v>490</v>
      </c>
      <c r="B3" s="43">
        <v>2</v>
      </c>
      <c r="C3" s="66"/>
      <c r="D3">
        <v>700</v>
      </c>
      <c r="E3" s="43">
        <v>18</v>
      </c>
      <c r="F3" s="66"/>
      <c r="G3">
        <f ca="1">RAND()</f>
        <v>0.39718412257460378</v>
      </c>
    </row>
    <row r="4" spans="1:7">
      <c r="A4">
        <f>720</f>
        <v>720</v>
      </c>
      <c r="B4" s="43">
        <v>6</v>
      </c>
      <c r="C4" s="66"/>
      <c r="D4">
        <v>1390</v>
      </c>
      <c r="E4" s="43">
        <v>36</v>
      </c>
      <c r="F4" s="66"/>
      <c r="G4">
        <f ca="1">RAND()</f>
        <v>0.17651004073418186</v>
      </c>
    </row>
    <row r="5" spans="1:7">
      <c r="A5">
        <v>840</v>
      </c>
      <c r="B5" s="43">
        <v>3</v>
      </c>
      <c r="C5" s="66"/>
      <c r="D5">
        <v>1120</v>
      </c>
      <c r="E5" s="43">
        <v>16</v>
      </c>
      <c r="F5" s="66"/>
      <c r="G5">
        <f ca="1">RAND()</f>
        <v>0.18852592870791474</v>
      </c>
    </row>
    <row r="6" spans="1:7">
      <c r="A6" s="8"/>
      <c r="B6" s="43"/>
      <c r="C6" s="66"/>
      <c r="D6" s="8"/>
      <c r="E6" s="43"/>
      <c r="F6" s="66"/>
    </row>
    <row r="7" spans="1:7">
      <c r="A7" s="8"/>
      <c r="B7" s="43"/>
      <c r="C7" s="66"/>
      <c r="D7" s="8"/>
      <c r="E7" s="43"/>
      <c r="F7" s="66"/>
    </row>
    <row r="8" spans="1:7">
      <c r="A8" s="8"/>
      <c r="B8" s="43"/>
      <c r="C8" s="66"/>
      <c r="D8" s="8"/>
      <c r="E8" s="43"/>
      <c r="F8" s="66"/>
    </row>
    <row r="9" spans="1:7">
      <c r="A9" s="8"/>
      <c r="B9" s="43"/>
      <c r="C9" s="66"/>
      <c r="D9" s="8"/>
      <c r="E9" s="43"/>
      <c r="F9" s="66"/>
    </row>
    <row r="10" spans="1:7">
      <c r="A10" s="8"/>
      <c r="B10" s="43"/>
      <c r="C10" s="66"/>
      <c r="D10" s="8"/>
      <c r="E10" s="43"/>
      <c r="F10" s="66"/>
    </row>
    <row r="11" spans="1:7">
      <c r="A11" s="8"/>
      <c r="B11" s="43"/>
      <c r="C11" s="66"/>
      <c r="D11" s="8"/>
      <c r="E11" s="43"/>
      <c r="F11" s="66"/>
    </row>
    <row r="12" spans="1:7">
      <c r="A12" s="8"/>
      <c r="B12" s="43"/>
      <c r="C12" s="66"/>
      <c r="D12" s="8"/>
      <c r="E12" s="43"/>
      <c r="F12" s="66"/>
    </row>
    <row r="13" spans="1:7">
      <c r="A13" s="8"/>
      <c r="B13" s="43"/>
      <c r="C13" s="66"/>
      <c r="D13" s="8"/>
      <c r="E13" s="43"/>
      <c r="F13" s="6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D0482-239B-8D47-86AB-9AF9ADA263D4}">
  <dimension ref="A1:C17"/>
  <sheetViews>
    <sheetView workbookViewId="0">
      <selection activeCell="A12" sqref="A12:C17"/>
    </sheetView>
  </sheetViews>
  <sheetFormatPr baseColWidth="10" defaultRowHeight="16"/>
  <cols>
    <col min="1" max="1" width="17" customWidth="1"/>
    <col min="2" max="2" width="19.6640625" customWidth="1"/>
    <col min="3" max="3" width="17.83203125" customWidth="1"/>
  </cols>
  <sheetData>
    <row r="1" spans="1:3">
      <c r="A1" t="s">
        <v>221</v>
      </c>
    </row>
    <row r="3" spans="1:3">
      <c r="A3" t="s">
        <v>222</v>
      </c>
      <c r="B3" t="s">
        <v>223</v>
      </c>
      <c r="C3" t="s">
        <v>224</v>
      </c>
    </row>
    <row r="4" spans="1:3">
      <c r="A4" t="s">
        <v>222</v>
      </c>
      <c r="B4" t="s">
        <v>224</v>
      </c>
      <c r="C4" t="s">
        <v>223</v>
      </c>
    </row>
    <row r="5" spans="1:3">
      <c r="A5" t="s">
        <v>224</v>
      </c>
      <c r="B5" t="s">
        <v>222</v>
      </c>
      <c r="C5" t="s">
        <v>223</v>
      </c>
    </row>
    <row r="6" spans="1:3">
      <c r="A6" t="s">
        <v>224</v>
      </c>
      <c r="B6" t="s">
        <v>223</v>
      </c>
      <c r="C6" t="s">
        <v>222</v>
      </c>
    </row>
    <row r="7" spans="1:3">
      <c r="A7" t="s">
        <v>223</v>
      </c>
      <c r="B7" t="s">
        <v>224</v>
      </c>
      <c r="C7" t="s">
        <v>222</v>
      </c>
    </row>
    <row r="8" spans="1:3">
      <c r="A8" t="s">
        <v>223</v>
      </c>
      <c r="B8" t="s">
        <v>222</v>
      </c>
      <c r="C8" t="s">
        <v>224</v>
      </c>
    </row>
    <row r="10" spans="1:3">
      <c r="A10" t="s">
        <v>225</v>
      </c>
    </row>
    <row r="12" spans="1:3">
      <c r="A12" s="43">
        <v>1</v>
      </c>
      <c r="B12" s="43">
        <v>2</v>
      </c>
      <c r="C12" s="43">
        <v>3</v>
      </c>
    </row>
    <row r="13" spans="1:3">
      <c r="A13" s="43">
        <v>1</v>
      </c>
      <c r="B13" s="43">
        <v>3</v>
      </c>
      <c r="C13" s="43">
        <v>2</v>
      </c>
    </row>
    <row r="14" spans="1:3">
      <c r="A14" s="43">
        <v>3</v>
      </c>
      <c r="B14" s="43">
        <v>1</v>
      </c>
      <c r="C14" s="43">
        <v>2</v>
      </c>
    </row>
    <row r="15" spans="1:3">
      <c r="A15" s="43">
        <v>3</v>
      </c>
      <c r="B15" s="43">
        <v>2</v>
      </c>
      <c r="C15" s="43">
        <v>1</v>
      </c>
    </row>
    <row r="16" spans="1:3">
      <c r="A16" s="43">
        <v>2</v>
      </c>
      <c r="B16" s="43">
        <v>3</v>
      </c>
      <c r="C16" s="43">
        <v>1</v>
      </c>
    </row>
    <row r="17" spans="1:3">
      <c r="A17" s="43">
        <v>2</v>
      </c>
      <c r="B17" s="43">
        <v>1</v>
      </c>
      <c r="C17" s="43">
        <v>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6B51D-A4A1-6D46-8F47-1EE4F323E4DF}">
  <dimension ref="A1:AG56"/>
  <sheetViews>
    <sheetView topLeftCell="D1" workbookViewId="0">
      <selection activeCell="K27" sqref="K27"/>
    </sheetView>
  </sheetViews>
  <sheetFormatPr baseColWidth="10" defaultRowHeight="16"/>
  <cols>
    <col min="2" max="2" width="15.5" customWidth="1"/>
    <col min="13" max="20" width="10.83203125" style="37"/>
    <col min="21" max="21" width="10.83203125" style="11"/>
    <col min="22" max="23" width="10.83203125" style="37"/>
    <col min="24" max="24" width="10.83203125" style="11"/>
  </cols>
  <sheetData>
    <row r="1" spans="1:33">
      <c r="A1" t="s">
        <v>186</v>
      </c>
    </row>
    <row r="3" spans="1:33">
      <c r="A3" s="49" t="s">
        <v>145</v>
      </c>
      <c r="B3" s="39"/>
      <c r="C3" s="85" t="s">
        <v>156</v>
      </c>
      <c r="D3" s="86"/>
      <c r="E3" s="85" t="s">
        <v>157</v>
      </c>
      <c r="F3" s="86"/>
      <c r="G3" s="85" t="s">
        <v>158</v>
      </c>
      <c r="H3" s="86"/>
      <c r="I3" s="85" t="s">
        <v>159</v>
      </c>
      <c r="J3" s="86"/>
      <c r="K3" s="40" t="s">
        <v>152</v>
      </c>
      <c r="L3" s="40" t="s">
        <v>154</v>
      </c>
      <c r="M3" s="87" t="s">
        <v>160</v>
      </c>
      <c r="N3" s="88"/>
      <c r="O3" s="89"/>
      <c r="P3" s="87" t="s">
        <v>161</v>
      </c>
      <c r="Q3" s="88"/>
      <c r="R3" s="89"/>
      <c r="S3" s="87" t="s">
        <v>162</v>
      </c>
      <c r="T3" s="88"/>
      <c r="U3" s="88"/>
      <c r="V3" s="90" t="s">
        <v>163</v>
      </c>
      <c r="W3" s="90"/>
      <c r="X3" s="90"/>
      <c r="Y3" t="s">
        <v>215</v>
      </c>
      <c r="Z3" s="41" t="s">
        <v>216</v>
      </c>
      <c r="AA3" s="53"/>
      <c r="AB3" s="41" t="s">
        <v>218</v>
      </c>
      <c r="AC3" s="53"/>
      <c r="AD3" s="77" t="s">
        <v>220</v>
      </c>
      <c r="AE3" s="78"/>
      <c r="AF3" s="77" t="s">
        <v>219</v>
      </c>
      <c r="AG3" s="78"/>
    </row>
    <row r="4" spans="1:33">
      <c r="A4" s="50"/>
      <c r="B4" s="46"/>
      <c r="C4" s="44" t="s">
        <v>146</v>
      </c>
      <c r="D4" s="52" t="s">
        <v>147</v>
      </c>
      <c r="E4" s="44" t="s">
        <v>146</v>
      </c>
      <c r="F4" s="52" t="s">
        <v>147</v>
      </c>
      <c r="G4" s="44" t="s">
        <v>146</v>
      </c>
      <c r="H4" s="52" t="s">
        <v>147</v>
      </c>
      <c r="I4" s="44" t="s">
        <v>146</v>
      </c>
      <c r="J4" s="52" t="s">
        <v>147</v>
      </c>
      <c r="K4" s="46"/>
      <c r="L4" s="46"/>
      <c r="M4" s="54" t="s">
        <v>146</v>
      </c>
      <c r="N4" s="55" t="s">
        <v>147</v>
      </c>
      <c r="O4" s="47"/>
      <c r="P4" s="57" t="s">
        <v>146</v>
      </c>
      <c r="Q4" s="48" t="s">
        <v>147</v>
      </c>
      <c r="R4" s="47"/>
      <c r="S4" s="57" t="s">
        <v>146</v>
      </c>
      <c r="T4" s="48" t="s">
        <v>147</v>
      </c>
      <c r="U4" s="65"/>
      <c r="V4" s="47" t="s">
        <v>146</v>
      </c>
      <c r="W4" s="48" t="s">
        <v>147</v>
      </c>
      <c r="Z4" s="41" t="s">
        <v>146</v>
      </c>
      <c r="AA4" s="53" t="s">
        <v>147</v>
      </c>
      <c r="AB4" s="41" t="s">
        <v>146</v>
      </c>
      <c r="AC4" s="53" t="s">
        <v>147</v>
      </c>
      <c r="AD4" s="77" t="s">
        <v>146</v>
      </c>
      <c r="AE4" s="78" t="s">
        <v>147</v>
      </c>
      <c r="AF4" s="77" t="s">
        <v>146</v>
      </c>
      <c r="AG4" s="78" t="s">
        <v>147</v>
      </c>
    </row>
    <row r="5" spans="1:33">
      <c r="A5" s="51">
        <v>1</v>
      </c>
      <c r="B5" t="s">
        <v>148</v>
      </c>
      <c r="C5" s="41">
        <v>370</v>
      </c>
      <c r="D5" s="53">
        <v>450</v>
      </c>
      <c r="E5" s="41">
        <v>520</v>
      </c>
      <c r="F5" s="53">
        <v>740</v>
      </c>
      <c r="G5" s="41">
        <v>770</v>
      </c>
      <c r="H5" s="53">
        <v>1480</v>
      </c>
      <c r="I5" s="41">
        <v>900</v>
      </c>
      <c r="J5" s="53">
        <v>1200</v>
      </c>
      <c r="K5">
        <v>1.6</v>
      </c>
      <c r="L5">
        <v>1.5</v>
      </c>
      <c r="M5" s="56">
        <f>C5/$K$5*$L$5</f>
        <v>346.875</v>
      </c>
      <c r="N5" s="42">
        <f>D5/$K$5*$L$5</f>
        <v>421.875</v>
      </c>
      <c r="O5" s="37">
        <f>(N5-M5)</f>
        <v>75</v>
      </c>
      <c r="P5" s="56">
        <f>E5/$K$5*$L$5</f>
        <v>487.5</v>
      </c>
      <c r="Q5" s="42">
        <f>F5/$K$5*$L$5</f>
        <v>693.75</v>
      </c>
      <c r="R5" s="37">
        <f>(Q5-P5)</f>
        <v>206.25</v>
      </c>
      <c r="S5" s="56">
        <f>G5/$K$5*$L$5</f>
        <v>721.875</v>
      </c>
      <c r="T5" s="42">
        <f>H5/$K$5*$L$5</f>
        <v>1387.5</v>
      </c>
      <c r="U5" s="11">
        <f>(T5-S5)/T5</f>
        <v>0.47972972972972971</v>
      </c>
      <c r="V5" s="37">
        <f>I5/$K$5*$L$5</f>
        <v>843.75</v>
      </c>
      <c r="W5" s="42">
        <f>J5/$K$5*$L$5</f>
        <v>1125</v>
      </c>
      <c r="X5" s="11">
        <f>(W5-V5)/W5</f>
        <v>0.25</v>
      </c>
      <c r="Y5">
        <v>1.63</v>
      </c>
      <c r="Z5" s="56">
        <f t="shared" ref="Z5:AG5" si="0">C5/$K$5*$Y$5</f>
        <v>376.9375</v>
      </c>
      <c r="AA5" s="42">
        <f t="shared" si="0"/>
        <v>458.43749999999994</v>
      </c>
      <c r="AB5" s="37">
        <f t="shared" si="0"/>
        <v>529.75</v>
      </c>
      <c r="AC5" s="37">
        <f t="shared" si="0"/>
        <v>753.875</v>
      </c>
      <c r="AD5" s="56">
        <f t="shared" si="0"/>
        <v>784.4375</v>
      </c>
      <c r="AE5" s="42">
        <f t="shared" si="0"/>
        <v>1507.75</v>
      </c>
      <c r="AF5" s="37">
        <f t="shared" si="0"/>
        <v>916.87499999999989</v>
      </c>
      <c r="AG5" s="37">
        <f t="shared" si="0"/>
        <v>1222.5</v>
      </c>
    </row>
    <row r="6" spans="1:33">
      <c r="A6" s="51"/>
      <c r="B6" t="s">
        <v>149</v>
      </c>
      <c r="C6" s="63">
        <v>37890</v>
      </c>
      <c r="D6" s="64">
        <v>38163</v>
      </c>
      <c r="E6" s="63">
        <v>37797</v>
      </c>
      <c r="F6" s="64">
        <v>38317</v>
      </c>
      <c r="G6" s="63">
        <v>37953</v>
      </c>
      <c r="H6" s="64">
        <v>38863</v>
      </c>
      <c r="I6" s="63">
        <v>37862</v>
      </c>
      <c r="J6" s="64">
        <v>38254</v>
      </c>
      <c r="M6" s="56"/>
      <c r="N6" s="42"/>
      <c r="P6" s="56"/>
      <c r="Q6" s="42"/>
      <c r="S6" s="56"/>
      <c r="T6" s="42"/>
      <c r="W6" s="42"/>
      <c r="Z6" s="56"/>
      <c r="AA6" s="42"/>
      <c r="AB6" s="37"/>
      <c r="AC6" s="37"/>
      <c r="AD6" s="56"/>
      <c r="AE6" s="42"/>
      <c r="AF6" s="37"/>
      <c r="AG6" s="37"/>
    </row>
    <row r="7" spans="1:33">
      <c r="A7" s="51"/>
      <c r="B7" t="s">
        <v>150</v>
      </c>
      <c r="C7" s="41">
        <v>4</v>
      </c>
      <c r="D7" s="53">
        <v>13</v>
      </c>
      <c r="E7" s="41">
        <v>2</v>
      </c>
      <c r="F7" s="53">
        <v>18</v>
      </c>
      <c r="G7" s="41">
        <v>6</v>
      </c>
      <c r="H7" s="53">
        <v>36</v>
      </c>
      <c r="I7" s="41">
        <v>3</v>
      </c>
      <c r="J7" s="53">
        <v>16</v>
      </c>
      <c r="M7" s="56"/>
      <c r="N7" s="42"/>
      <c r="P7" s="56"/>
      <c r="Q7" s="42"/>
      <c r="S7" s="56"/>
      <c r="T7" s="42"/>
      <c r="W7" s="42"/>
      <c r="Z7" s="56"/>
      <c r="AA7" s="42"/>
      <c r="AB7" s="37"/>
      <c r="AC7" s="37"/>
      <c r="AD7" s="56"/>
      <c r="AE7" s="42"/>
      <c r="AF7" s="37"/>
      <c r="AG7" s="37"/>
    </row>
    <row r="8" spans="1:33">
      <c r="A8" s="51"/>
      <c r="B8" t="s">
        <v>151</v>
      </c>
      <c r="C8" s="41">
        <v>17</v>
      </c>
      <c r="D8" s="53">
        <v>56</v>
      </c>
      <c r="E8" s="41">
        <v>9</v>
      </c>
      <c r="F8" s="53">
        <v>78</v>
      </c>
      <c r="G8" s="41">
        <v>156</v>
      </c>
      <c r="H8" s="53">
        <v>156</v>
      </c>
      <c r="I8" s="41">
        <v>13</v>
      </c>
      <c r="J8" s="53">
        <v>65</v>
      </c>
      <c r="M8" s="56"/>
      <c r="N8" s="42"/>
      <c r="P8" s="56"/>
      <c r="Q8" s="42"/>
      <c r="S8" s="56"/>
      <c r="T8" s="42"/>
      <c r="W8" s="42"/>
      <c r="Z8" s="56"/>
      <c r="AA8" s="42"/>
      <c r="AB8" s="37"/>
      <c r="AC8" s="37"/>
      <c r="AD8" s="56"/>
      <c r="AE8" s="42"/>
      <c r="AF8" s="37"/>
      <c r="AG8" s="37"/>
    </row>
    <row r="9" spans="1:33">
      <c r="A9" s="49">
        <v>2</v>
      </c>
      <c r="B9" s="39" t="s">
        <v>148</v>
      </c>
      <c r="C9" s="38">
        <v>370</v>
      </c>
      <c r="D9" s="58">
        <v>450</v>
      </c>
      <c r="E9" s="38">
        <v>520</v>
      </c>
      <c r="F9" s="58">
        <v>740</v>
      </c>
      <c r="G9" s="38">
        <v>770</v>
      </c>
      <c r="H9" s="58">
        <v>1480</v>
      </c>
      <c r="I9" s="38">
        <v>900</v>
      </c>
      <c r="J9" s="58">
        <v>1200</v>
      </c>
      <c r="K9" s="39">
        <v>1.6</v>
      </c>
      <c r="L9" s="39">
        <v>1.5</v>
      </c>
      <c r="M9" s="59" t="s">
        <v>217</v>
      </c>
      <c r="N9" s="60">
        <f>D9/$K$9*$L$9</f>
        <v>421.875</v>
      </c>
      <c r="O9" s="37" t="e">
        <f>(N9-M9)</f>
        <v>#VALUE!</v>
      </c>
      <c r="P9" s="59">
        <f>E9/$K$9*$L$9</f>
        <v>487.5</v>
      </c>
      <c r="Q9" s="60">
        <f>F9/$K$9*$L$9</f>
        <v>693.75</v>
      </c>
      <c r="R9" s="37">
        <f>(Q9-P9)</f>
        <v>206.25</v>
      </c>
      <c r="S9" s="59">
        <f>G9/$K$9*$L$9</f>
        <v>721.875</v>
      </c>
      <c r="T9" s="60">
        <f>H9/$K$9*$L$9</f>
        <v>1387.5</v>
      </c>
      <c r="U9" s="11">
        <f>(T9-S9)/T9</f>
        <v>0.47972972972972971</v>
      </c>
      <c r="V9" s="61">
        <f>I9/$K$9*$L$9</f>
        <v>843.75</v>
      </c>
      <c r="W9" s="60">
        <f>J9/$K$9*$L$9</f>
        <v>1125</v>
      </c>
      <c r="X9" s="11">
        <f>(W9-V9)/W9</f>
        <v>0.25</v>
      </c>
      <c r="Y9">
        <v>1.63</v>
      </c>
      <c r="Z9" s="56"/>
      <c r="AA9" s="42"/>
      <c r="AB9" s="37"/>
      <c r="AC9" s="37"/>
      <c r="AD9" s="56"/>
      <c r="AE9" s="42"/>
      <c r="AF9" s="37"/>
      <c r="AG9" s="37"/>
    </row>
    <row r="10" spans="1:33">
      <c r="A10" s="51"/>
      <c r="B10" t="s">
        <v>149</v>
      </c>
      <c r="C10" s="63">
        <v>37925</v>
      </c>
      <c r="D10" s="64">
        <v>38175</v>
      </c>
      <c r="E10" s="63">
        <v>37862</v>
      </c>
      <c r="F10" s="64">
        <v>38352</v>
      </c>
      <c r="G10" s="63">
        <v>37981</v>
      </c>
      <c r="H10" s="64">
        <v>38898</v>
      </c>
      <c r="I10" s="63">
        <v>37890</v>
      </c>
      <c r="J10" s="64">
        <v>38289</v>
      </c>
      <c r="M10" s="56"/>
      <c r="N10" s="42"/>
      <c r="P10" s="56"/>
      <c r="Q10" s="42"/>
      <c r="S10" s="56"/>
      <c r="T10" s="42"/>
      <c r="W10" s="42"/>
      <c r="Z10" s="56"/>
      <c r="AA10" s="42"/>
      <c r="AB10" s="37"/>
      <c r="AC10" s="37"/>
      <c r="AD10" s="56"/>
      <c r="AE10" s="42"/>
      <c r="AF10" s="37"/>
      <c r="AG10" s="37"/>
    </row>
    <row r="11" spans="1:33">
      <c r="A11" s="51"/>
      <c r="B11" t="s">
        <v>150</v>
      </c>
      <c r="C11" s="41">
        <v>4</v>
      </c>
      <c r="D11" s="53">
        <v>13</v>
      </c>
      <c r="E11" s="41">
        <v>2</v>
      </c>
      <c r="F11" s="53">
        <v>18</v>
      </c>
      <c r="G11" s="41">
        <v>6</v>
      </c>
      <c r="H11" s="53">
        <v>36</v>
      </c>
      <c r="I11" s="41">
        <v>3</v>
      </c>
      <c r="J11" s="53">
        <v>16</v>
      </c>
      <c r="M11" s="56"/>
      <c r="N11" s="42"/>
      <c r="P11" s="56"/>
      <c r="Q11" s="42"/>
      <c r="S11" s="56"/>
      <c r="T11" s="42"/>
      <c r="W11" s="42"/>
      <c r="Z11" s="56"/>
      <c r="AA11" s="42"/>
      <c r="AB11" s="37"/>
      <c r="AC11" s="37"/>
      <c r="AD11" s="56"/>
      <c r="AE11" s="42"/>
      <c r="AF11" s="37"/>
      <c r="AG11" s="37"/>
    </row>
    <row r="12" spans="1:33">
      <c r="A12" s="51"/>
      <c r="B12" t="s">
        <v>151</v>
      </c>
      <c r="C12" s="41"/>
      <c r="D12" s="53"/>
      <c r="E12" s="41"/>
      <c r="F12" s="53"/>
      <c r="G12" s="41"/>
      <c r="H12" s="53"/>
      <c r="I12" s="41"/>
      <c r="J12" s="53"/>
      <c r="M12" s="56"/>
      <c r="N12" s="42"/>
      <c r="P12" s="56"/>
      <c r="Q12" s="42"/>
      <c r="S12" s="56"/>
      <c r="T12" s="42"/>
      <c r="W12" s="42"/>
      <c r="Z12" s="56"/>
      <c r="AA12" s="42"/>
      <c r="AB12" s="37"/>
      <c r="AC12" s="37"/>
      <c r="AD12" s="56"/>
      <c r="AE12" s="42"/>
      <c r="AF12" s="37"/>
      <c r="AG12" s="37"/>
    </row>
    <row r="13" spans="1:33">
      <c r="A13" s="49">
        <v>3</v>
      </c>
      <c r="B13" s="62" t="s">
        <v>148</v>
      </c>
      <c r="C13" s="38">
        <v>37</v>
      </c>
      <c r="D13" s="58">
        <v>46</v>
      </c>
      <c r="E13" s="38">
        <v>52</v>
      </c>
      <c r="F13" s="58">
        <v>82</v>
      </c>
      <c r="G13" s="38">
        <v>77</v>
      </c>
      <c r="H13" s="58">
        <v>128</v>
      </c>
      <c r="I13" s="38">
        <v>90</v>
      </c>
      <c r="J13" s="58">
        <v>138</v>
      </c>
      <c r="K13" s="39">
        <v>1.75</v>
      </c>
      <c r="L13" s="39">
        <v>1.5</v>
      </c>
      <c r="M13" s="59">
        <f>C13/$K$13*$L$13</f>
        <v>31.714285714285715</v>
      </c>
      <c r="N13" s="60">
        <f>D13/$K$13*$L$13</f>
        <v>39.428571428571431</v>
      </c>
      <c r="O13" s="37">
        <f>(N13-M13)</f>
        <v>7.7142857142857153</v>
      </c>
      <c r="P13" s="59">
        <f>E13/$K$13*$L$13</f>
        <v>44.571428571428569</v>
      </c>
      <c r="Q13" s="60">
        <f>F13/$K$13*$L$13</f>
        <v>70.285714285714278</v>
      </c>
      <c r="R13" s="37">
        <f>(Q13-P13)</f>
        <v>25.714285714285708</v>
      </c>
      <c r="S13" s="59">
        <f>G13/$K$13*$L$13</f>
        <v>66</v>
      </c>
      <c r="T13" s="60">
        <f>H13/$K$13*$L$13</f>
        <v>109.71428571428571</v>
      </c>
      <c r="U13" s="11">
        <f>(T13-S13)/T13</f>
        <v>0.39843749999999994</v>
      </c>
      <c r="V13" s="61">
        <f>I13/$K$13*$L$13</f>
        <v>77.142857142857139</v>
      </c>
      <c r="W13" s="60">
        <f>J13/$K$13*$L$13</f>
        <v>118.28571428571429</v>
      </c>
      <c r="X13" s="11">
        <f>(W13-V13)/W13</f>
        <v>0.34782608695652178</v>
      </c>
      <c r="Y13">
        <v>1.63</v>
      </c>
      <c r="Z13" s="56">
        <f t="shared" ref="Z13:AG13" si="1">C13/$K$13*$Y$13</f>
        <v>34.462857142857139</v>
      </c>
      <c r="AA13" s="42">
        <f t="shared" si="1"/>
        <v>42.84571428571428</v>
      </c>
      <c r="AB13" s="37">
        <f t="shared" si="1"/>
        <v>48.434285714285714</v>
      </c>
      <c r="AC13" s="37">
        <f t="shared" si="1"/>
        <v>76.377142857142843</v>
      </c>
      <c r="AD13" s="56">
        <f t="shared" si="1"/>
        <v>71.72</v>
      </c>
      <c r="AE13" s="42">
        <f t="shared" si="1"/>
        <v>119.22285714285712</v>
      </c>
      <c r="AF13" s="37">
        <f t="shared" si="1"/>
        <v>83.828571428571422</v>
      </c>
      <c r="AG13" s="37">
        <f t="shared" si="1"/>
        <v>128.53714285714287</v>
      </c>
    </row>
    <row r="14" spans="1:33">
      <c r="A14" s="51"/>
      <c r="B14" s="43" t="s">
        <v>149</v>
      </c>
      <c r="C14" s="63">
        <v>38436</v>
      </c>
      <c r="D14" s="64">
        <v>38716</v>
      </c>
      <c r="E14" s="63">
        <v>38380</v>
      </c>
      <c r="F14" s="64">
        <v>38863</v>
      </c>
      <c r="G14" s="63">
        <v>38499</v>
      </c>
      <c r="H14" s="64">
        <v>39017</v>
      </c>
      <c r="I14" s="63">
        <v>38408</v>
      </c>
      <c r="J14" s="64">
        <v>38800</v>
      </c>
      <c r="M14" s="56"/>
      <c r="N14" s="42"/>
      <c r="P14" s="56"/>
      <c r="Q14" s="42"/>
      <c r="S14" s="56"/>
      <c r="T14" s="42"/>
      <c r="W14" s="42"/>
      <c r="Z14" s="56"/>
      <c r="AA14" s="42"/>
      <c r="AB14" s="37"/>
      <c r="AC14" s="37"/>
      <c r="AD14" s="56"/>
      <c r="AE14" s="42"/>
      <c r="AF14" s="37"/>
      <c r="AG14" s="37"/>
    </row>
    <row r="15" spans="1:33">
      <c r="A15" s="51"/>
      <c r="B15" s="43" t="s">
        <v>150</v>
      </c>
      <c r="C15" s="41">
        <v>4</v>
      </c>
      <c r="D15" s="53">
        <v>13</v>
      </c>
      <c r="E15" s="41">
        <v>2</v>
      </c>
      <c r="F15" s="53">
        <v>18</v>
      </c>
      <c r="G15" s="41">
        <v>6</v>
      </c>
      <c r="H15" s="53">
        <v>23</v>
      </c>
      <c r="I15" s="41">
        <v>3</v>
      </c>
      <c r="J15" s="53">
        <v>16</v>
      </c>
      <c r="M15" s="56"/>
      <c r="N15" s="42"/>
      <c r="P15" s="56"/>
      <c r="Q15" s="42"/>
      <c r="S15" s="56"/>
      <c r="T15" s="42"/>
      <c r="W15" s="42"/>
      <c r="Z15" s="56"/>
      <c r="AA15" s="42"/>
      <c r="AB15" s="37"/>
      <c r="AC15" s="37"/>
      <c r="AD15" s="56"/>
      <c r="AE15" s="42"/>
      <c r="AF15" s="37"/>
      <c r="AG15" s="37"/>
    </row>
    <row r="16" spans="1:33">
      <c r="A16" s="51"/>
      <c r="B16" s="43" t="s">
        <v>151</v>
      </c>
      <c r="C16" s="41"/>
      <c r="D16" s="53"/>
      <c r="E16" s="41"/>
      <c r="F16" s="53"/>
      <c r="G16" s="41"/>
      <c r="H16" s="53"/>
      <c r="I16" s="41"/>
      <c r="J16" s="53"/>
      <c r="M16" s="56"/>
      <c r="N16" s="42"/>
      <c r="P16" s="56"/>
      <c r="Q16" s="42"/>
      <c r="S16" s="56"/>
      <c r="T16" s="42"/>
      <c r="W16" s="42"/>
      <c r="Z16" s="56"/>
      <c r="AA16" s="42"/>
      <c r="AB16" s="37"/>
      <c r="AC16" s="37"/>
      <c r="AD16" s="56"/>
      <c r="AE16" s="42"/>
      <c r="AF16" s="37"/>
      <c r="AG16" s="37"/>
    </row>
    <row r="17" spans="1:33">
      <c r="A17" s="49">
        <v>4</v>
      </c>
      <c r="B17" s="62" t="s">
        <v>148</v>
      </c>
      <c r="C17" s="38">
        <v>900</v>
      </c>
      <c r="D17" s="58">
        <v>1200</v>
      </c>
      <c r="E17" s="38">
        <v>750</v>
      </c>
      <c r="F17" s="58">
        <v>2000</v>
      </c>
      <c r="G17" s="38">
        <v>520</v>
      </c>
      <c r="H17" s="58">
        <v>780</v>
      </c>
      <c r="I17" s="38">
        <v>465</v>
      </c>
      <c r="J17" s="58">
        <v>870</v>
      </c>
      <c r="K17" s="39">
        <v>1.7</v>
      </c>
      <c r="L17" s="39">
        <v>1.5</v>
      </c>
      <c r="M17" s="59">
        <f>C17/$K$17*$L$17</f>
        <v>794.11764705882342</v>
      </c>
      <c r="N17" s="60">
        <f>D17/$K$17*$L$17</f>
        <v>1058.8235294117646</v>
      </c>
      <c r="O17" s="37">
        <f>(N17-M17)</f>
        <v>264.70588235294122</v>
      </c>
      <c r="P17" s="59">
        <f>E17/$K$17*$L$17</f>
        <v>661.76470588235293</v>
      </c>
      <c r="Q17" s="60">
        <f>F17/$K$17*$L$17</f>
        <v>1764.7058823529412</v>
      </c>
      <c r="R17" s="37">
        <f>(Q17-P17)</f>
        <v>1102.9411764705883</v>
      </c>
      <c r="S17" s="59">
        <f>G17/$K$17*$L$17</f>
        <v>458.8235294117647</v>
      </c>
      <c r="T17" s="60">
        <f>H17/$K$17*$L$17</f>
        <v>688.23529411764707</v>
      </c>
      <c r="U17" s="11">
        <f>(T17-S17)/T17</f>
        <v>0.33333333333333337</v>
      </c>
      <c r="V17" s="61">
        <f>I17/$K$17*$L$17</f>
        <v>410.2941176470589</v>
      </c>
      <c r="W17" s="60" t="s">
        <v>217</v>
      </c>
      <c r="X17" s="11" t="e">
        <f>(W17-V17)/W17</f>
        <v>#VALUE!</v>
      </c>
      <c r="Y17">
        <v>1.63</v>
      </c>
      <c r="Z17" s="56">
        <f t="shared" ref="Z17:AG17" si="2">C17/$K$17*$Y$17</f>
        <v>862.94117647058818</v>
      </c>
      <c r="AA17" s="42">
        <f t="shared" si="2"/>
        <v>1150.5882352941176</v>
      </c>
      <c r="AB17" s="37">
        <f t="shared" si="2"/>
        <v>719.11764705882354</v>
      </c>
      <c r="AC17" s="37">
        <f t="shared" si="2"/>
        <v>1917.6470588235293</v>
      </c>
      <c r="AD17" s="56">
        <f t="shared" si="2"/>
        <v>498.58823529411762</v>
      </c>
      <c r="AE17" s="42">
        <f t="shared" si="2"/>
        <v>747.88235294117635</v>
      </c>
      <c r="AF17" s="37">
        <f t="shared" si="2"/>
        <v>445.85294117647061</v>
      </c>
      <c r="AG17" s="37">
        <f t="shared" si="2"/>
        <v>834.17647058823525</v>
      </c>
    </row>
    <row r="18" spans="1:33">
      <c r="A18" s="51"/>
      <c r="B18" s="43" t="s">
        <v>149</v>
      </c>
      <c r="C18" s="63">
        <v>38044</v>
      </c>
      <c r="D18" s="64">
        <v>38527</v>
      </c>
      <c r="E18" s="63">
        <v>38107</v>
      </c>
      <c r="F18" s="64">
        <v>39752</v>
      </c>
      <c r="G18" s="63">
        <v>37981</v>
      </c>
      <c r="H18" s="64">
        <v>38653</v>
      </c>
      <c r="I18" s="63">
        <v>38072</v>
      </c>
      <c r="J18" s="64">
        <v>39136</v>
      </c>
      <c r="M18" s="56"/>
      <c r="N18" s="42"/>
      <c r="P18" s="56"/>
      <c r="Q18" s="42"/>
      <c r="S18" s="56"/>
      <c r="T18" s="42"/>
      <c r="W18" s="42"/>
      <c r="Z18" s="56"/>
      <c r="AA18" s="53"/>
      <c r="AB18" s="37"/>
      <c r="AC18" s="37"/>
      <c r="AD18" s="56"/>
      <c r="AE18" s="42"/>
    </row>
    <row r="19" spans="1:33">
      <c r="A19" s="51"/>
      <c r="B19" s="43" t="s">
        <v>150</v>
      </c>
      <c r="C19" s="41">
        <v>4</v>
      </c>
      <c r="D19" s="53">
        <v>20</v>
      </c>
      <c r="E19" s="41">
        <v>6</v>
      </c>
      <c r="F19" s="53">
        <v>60</v>
      </c>
      <c r="G19" s="41">
        <v>2</v>
      </c>
      <c r="H19" s="53">
        <v>24</v>
      </c>
      <c r="I19" s="41">
        <v>5</v>
      </c>
      <c r="J19" s="53">
        <v>40</v>
      </c>
      <c r="M19" s="56"/>
      <c r="N19" s="42"/>
      <c r="P19" s="56"/>
      <c r="Q19" s="42"/>
      <c r="S19" s="56"/>
      <c r="T19" s="42"/>
      <c r="W19" s="42"/>
      <c r="Z19" s="56"/>
      <c r="AA19" s="53"/>
      <c r="AB19" s="37"/>
      <c r="AC19" s="37"/>
      <c r="AD19" s="56"/>
      <c r="AE19" s="42"/>
    </row>
    <row r="20" spans="1:33">
      <c r="A20" s="50"/>
      <c r="B20" s="45" t="s">
        <v>151</v>
      </c>
      <c r="C20" s="44"/>
      <c r="D20" s="52"/>
      <c r="E20" s="44"/>
      <c r="F20" s="52"/>
      <c r="G20" s="44"/>
      <c r="H20" s="52"/>
      <c r="I20" s="44"/>
      <c r="J20" s="52"/>
      <c r="K20" s="46"/>
      <c r="L20" s="46"/>
      <c r="M20" s="57"/>
      <c r="N20" s="48"/>
      <c r="O20" s="47"/>
      <c r="P20" s="57"/>
      <c r="Q20" s="48"/>
      <c r="R20" s="47"/>
      <c r="S20" s="57"/>
      <c r="T20" s="48"/>
      <c r="U20" s="65"/>
      <c r="V20" s="47"/>
      <c r="W20" s="48"/>
      <c r="Z20" s="56"/>
      <c r="AA20" s="53"/>
      <c r="AB20" s="37"/>
      <c r="AC20" s="37"/>
      <c r="AD20" s="56"/>
      <c r="AE20" s="42"/>
    </row>
    <row r="25" spans="1:33">
      <c r="B25" t="s">
        <v>153</v>
      </c>
    </row>
    <row r="26" spans="1:33">
      <c r="B26" s="68" t="s">
        <v>155</v>
      </c>
    </row>
    <row r="27" spans="1:33">
      <c r="B27" t="s">
        <v>208</v>
      </c>
    </row>
    <row r="28" spans="1:33">
      <c r="B28" t="s">
        <v>175</v>
      </c>
      <c r="C28" s="2">
        <v>148</v>
      </c>
      <c r="D28" t="s">
        <v>177</v>
      </c>
    </row>
    <row r="29" spans="1:33">
      <c r="C29" s="84" t="s">
        <v>167</v>
      </c>
      <c r="D29" s="84"/>
      <c r="E29" s="84"/>
      <c r="F29" s="84" t="s">
        <v>169</v>
      </c>
      <c r="G29" s="84"/>
      <c r="H29" s="84"/>
      <c r="J29" t="s">
        <v>168</v>
      </c>
      <c r="M29"/>
    </row>
    <row r="30" spans="1:33">
      <c r="B30" t="s">
        <v>166</v>
      </c>
      <c r="C30" t="s">
        <v>146</v>
      </c>
      <c r="D30" t="s">
        <v>147</v>
      </c>
      <c r="E30" t="s">
        <v>172</v>
      </c>
      <c r="F30" t="s">
        <v>146</v>
      </c>
      <c r="G30" t="s">
        <v>147</v>
      </c>
      <c r="H30" t="s">
        <v>172</v>
      </c>
      <c r="I30" t="s">
        <v>178</v>
      </c>
      <c r="J30" t="s">
        <v>146</v>
      </c>
      <c r="K30" s="8" t="s">
        <v>146</v>
      </c>
      <c r="L30" t="s">
        <v>147</v>
      </c>
      <c r="M30" s="8" t="s">
        <v>147</v>
      </c>
      <c r="N30" t="s">
        <v>172</v>
      </c>
      <c r="O30" s="8" t="s">
        <v>170</v>
      </c>
      <c r="P30" s="8" t="s">
        <v>171</v>
      </c>
      <c r="Q30" s="37" t="s">
        <v>173</v>
      </c>
      <c r="R30" s="37" t="s">
        <v>174</v>
      </c>
    </row>
    <row r="31" spans="1:33">
      <c r="B31">
        <v>1</v>
      </c>
      <c r="C31">
        <f>C5</f>
        <v>370</v>
      </c>
      <c r="D31">
        <f>D5</f>
        <v>450</v>
      </c>
      <c r="E31">
        <f>D31-C31</f>
        <v>80</v>
      </c>
      <c r="F31" s="37">
        <f>M5</f>
        <v>346.875</v>
      </c>
      <c r="G31" s="37">
        <f>N5</f>
        <v>421.875</v>
      </c>
      <c r="H31" s="37">
        <f>G31-F31</f>
        <v>75</v>
      </c>
      <c r="K31" s="8">
        <v>350</v>
      </c>
      <c r="L31" s="37">
        <f>K31+H31</f>
        <v>425</v>
      </c>
      <c r="M31" s="8">
        <v>430</v>
      </c>
      <c r="N31" s="37">
        <f>M31-L31</f>
        <v>5</v>
      </c>
      <c r="O31" s="8">
        <f>C7</f>
        <v>4</v>
      </c>
      <c r="P31" s="8">
        <f>D7</f>
        <v>13</v>
      </c>
      <c r="Q31" s="37">
        <f t="shared" ref="Q31:Q42" si="3">K31/$C$28</f>
        <v>2.3648648648648649</v>
      </c>
      <c r="R31" s="37">
        <f>M31/$C$28</f>
        <v>2.9054054054054053</v>
      </c>
    </row>
    <row r="32" spans="1:33">
      <c r="B32">
        <v>2</v>
      </c>
      <c r="C32">
        <f>E5</f>
        <v>520</v>
      </c>
      <c r="D32">
        <f>F5</f>
        <v>740</v>
      </c>
      <c r="E32">
        <f>D32-C32</f>
        <v>220</v>
      </c>
      <c r="F32" s="37">
        <f>P5</f>
        <v>487.5</v>
      </c>
      <c r="G32" s="37">
        <f>Q5</f>
        <v>693.75</v>
      </c>
      <c r="H32" s="37">
        <f>G32-F32</f>
        <v>206.25</v>
      </c>
      <c r="K32" s="8">
        <v>490</v>
      </c>
      <c r="L32" s="37">
        <f>K32+H32</f>
        <v>696.25</v>
      </c>
      <c r="M32" s="8">
        <v>700</v>
      </c>
      <c r="N32" s="37">
        <f>M32-L32</f>
        <v>3.75</v>
      </c>
      <c r="O32" s="8">
        <f>E7</f>
        <v>2</v>
      </c>
      <c r="P32" s="8">
        <f>F7</f>
        <v>18</v>
      </c>
      <c r="Q32" s="37">
        <f t="shared" si="3"/>
        <v>3.310810810810811</v>
      </c>
      <c r="R32" s="37">
        <f>M32/$C$28</f>
        <v>4.7297297297297298</v>
      </c>
    </row>
    <row r="33" spans="2:18">
      <c r="B33">
        <v>3</v>
      </c>
      <c r="C33">
        <f>G5</f>
        <v>770</v>
      </c>
      <c r="D33">
        <f>H5</f>
        <v>1480</v>
      </c>
      <c r="E33">
        <f>D33-C33</f>
        <v>710</v>
      </c>
      <c r="F33" s="37">
        <f>S5</f>
        <v>721.875</v>
      </c>
      <c r="G33" s="37">
        <f>T5</f>
        <v>1387.5</v>
      </c>
      <c r="H33" s="37">
        <f>G33-F33</f>
        <v>665.625</v>
      </c>
      <c r="K33" s="8">
        <f>720</f>
        <v>720</v>
      </c>
      <c r="L33" s="37">
        <f>K33+H33</f>
        <v>1385.625</v>
      </c>
      <c r="M33" s="8">
        <v>1390</v>
      </c>
      <c r="N33" s="37">
        <f>M33-L33</f>
        <v>4.375</v>
      </c>
      <c r="O33" s="8">
        <f>G7</f>
        <v>6</v>
      </c>
      <c r="P33" s="8">
        <f>H7</f>
        <v>36</v>
      </c>
      <c r="Q33" s="37">
        <f t="shared" si="3"/>
        <v>4.8648648648648649</v>
      </c>
      <c r="R33" s="37">
        <f>M33/$C$28</f>
        <v>9.3918918918918912</v>
      </c>
    </row>
    <row r="34" spans="2:18">
      <c r="B34">
        <v>4</v>
      </c>
      <c r="C34">
        <f>I5</f>
        <v>900</v>
      </c>
      <c r="D34">
        <f>J5</f>
        <v>1200</v>
      </c>
      <c r="E34">
        <f>D34-C34</f>
        <v>300</v>
      </c>
      <c r="F34" s="37">
        <f>V5</f>
        <v>843.75</v>
      </c>
      <c r="G34" s="37">
        <f>W5</f>
        <v>1125</v>
      </c>
      <c r="H34" s="37">
        <f>G34-F34</f>
        <v>281.25</v>
      </c>
      <c r="K34" s="8">
        <v>840</v>
      </c>
      <c r="L34" s="37">
        <f>K34+H34</f>
        <v>1121.25</v>
      </c>
      <c r="M34" s="8">
        <v>1120</v>
      </c>
      <c r="N34" s="37">
        <f>M34-L34</f>
        <v>-1.25</v>
      </c>
      <c r="O34" s="8">
        <f>I7</f>
        <v>3</v>
      </c>
      <c r="P34" s="8">
        <f>J7</f>
        <v>16</v>
      </c>
      <c r="Q34" s="37">
        <f t="shared" si="3"/>
        <v>5.6756756756756754</v>
      </c>
      <c r="R34" s="37">
        <f>M34/$C$28</f>
        <v>7.5675675675675675</v>
      </c>
    </row>
    <row r="35" spans="2:18">
      <c r="B35">
        <v>5</v>
      </c>
      <c r="H35" s="37"/>
      <c r="J35">
        <f>K31*R35</f>
        <v>11654.999999999998</v>
      </c>
      <c r="K35" s="8">
        <v>11600</v>
      </c>
      <c r="L35">
        <f>M31*R35</f>
        <v>14318.999999999998</v>
      </c>
      <c r="M35" s="8">
        <v>14000</v>
      </c>
      <c r="N35"/>
      <c r="O35" s="8">
        <f>C11</f>
        <v>4</v>
      </c>
      <c r="P35" s="8">
        <f>D11</f>
        <v>13</v>
      </c>
      <c r="Q35" s="11">
        <f t="shared" si="3"/>
        <v>78.378378378378372</v>
      </c>
      <c r="R35" s="11">
        <v>33.299999999999997</v>
      </c>
    </row>
    <row r="36" spans="2:18">
      <c r="B36">
        <v>6</v>
      </c>
      <c r="H36" s="37"/>
      <c r="J36">
        <f>K32*R36</f>
        <v>16316.999999999998</v>
      </c>
      <c r="K36" s="8">
        <v>16300</v>
      </c>
      <c r="L36" s="37">
        <f>M32*R36</f>
        <v>23309.999999999996</v>
      </c>
      <c r="M36" s="8">
        <v>23000</v>
      </c>
      <c r="N36"/>
      <c r="O36" s="8">
        <f>E11</f>
        <v>2</v>
      </c>
      <c r="P36" s="8">
        <f>F11</f>
        <v>18</v>
      </c>
      <c r="Q36" s="11">
        <f t="shared" si="3"/>
        <v>110.13513513513513</v>
      </c>
      <c r="R36" s="11">
        <v>33.299999999999997</v>
      </c>
    </row>
    <row r="37" spans="2:18">
      <c r="B37">
        <v>7</v>
      </c>
      <c r="H37" s="37"/>
      <c r="J37">
        <f>K33*R37</f>
        <v>23975.999999999996</v>
      </c>
      <c r="K37" s="8">
        <v>24000</v>
      </c>
      <c r="L37">
        <f>M33*R37</f>
        <v>46286.999999999993</v>
      </c>
      <c r="M37" s="8">
        <v>46000</v>
      </c>
      <c r="N37"/>
      <c r="O37" s="8">
        <f>G11</f>
        <v>6</v>
      </c>
      <c r="P37" s="8">
        <f>H11</f>
        <v>36</v>
      </c>
      <c r="Q37" s="11">
        <f t="shared" si="3"/>
        <v>162.16216216216216</v>
      </c>
      <c r="R37" s="11">
        <v>33.299999999999997</v>
      </c>
    </row>
    <row r="38" spans="2:18">
      <c r="B38">
        <v>8</v>
      </c>
      <c r="H38" s="37"/>
      <c r="J38">
        <f>K34*R38</f>
        <v>27971.999999999996</v>
      </c>
      <c r="K38" s="8">
        <v>28000</v>
      </c>
      <c r="L38">
        <f>M34*R38</f>
        <v>37296</v>
      </c>
      <c r="M38" s="8">
        <v>37000</v>
      </c>
      <c r="N38"/>
      <c r="O38" s="8">
        <f>I11</f>
        <v>3</v>
      </c>
      <c r="P38" s="8">
        <f>J11</f>
        <v>16</v>
      </c>
      <c r="Q38" s="11">
        <f t="shared" si="3"/>
        <v>189.18918918918919</v>
      </c>
      <c r="R38" s="11">
        <v>33.299999999999997</v>
      </c>
    </row>
    <row r="39" spans="2:18">
      <c r="B39">
        <v>9</v>
      </c>
      <c r="C39">
        <f>C13</f>
        <v>37</v>
      </c>
      <c r="D39">
        <f>D13</f>
        <v>46</v>
      </c>
      <c r="H39" s="37"/>
      <c r="J39" s="37">
        <f>M13</f>
        <v>31.714285714285715</v>
      </c>
      <c r="K39" s="67">
        <v>32</v>
      </c>
      <c r="L39" s="37">
        <f>N13</f>
        <v>39.428571428571431</v>
      </c>
      <c r="M39" s="37">
        <v>39</v>
      </c>
      <c r="N39"/>
      <c r="O39" s="8">
        <f>C15</f>
        <v>4</v>
      </c>
      <c r="P39" s="8">
        <f>D15</f>
        <v>13</v>
      </c>
      <c r="Q39" s="11">
        <f t="shared" si="3"/>
        <v>0.21621621621621623</v>
      </c>
      <c r="R39" s="11">
        <f>M39/$C$28</f>
        <v>0.26351351351351349</v>
      </c>
    </row>
    <row r="40" spans="2:18">
      <c r="B40">
        <v>10</v>
      </c>
      <c r="C40">
        <f>E13</f>
        <v>52</v>
      </c>
      <c r="D40">
        <f>F13</f>
        <v>82</v>
      </c>
      <c r="H40" s="37"/>
      <c r="J40" s="37">
        <f>P13</f>
        <v>44.571428571428569</v>
      </c>
      <c r="K40" s="67">
        <v>45</v>
      </c>
      <c r="L40" s="37">
        <f>Q13</f>
        <v>70.285714285714278</v>
      </c>
      <c r="M40" s="37">
        <v>70</v>
      </c>
      <c r="N40"/>
      <c r="O40" s="8">
        <f>E15</f>
        <v>2</v>
      </c>
      <c r="P40" s="8">
        <f>F15</f>
        <v>18</v>
      </c>
      <c r="Q40" s="11">
        <f t="shared" si="3"/>
        <v>0.30405405405405406</v>
      </c>
      <c r="R40" s="11">
        <f>M40/$C$28</f>
        <v>0.47297297297297297</v>
      </c>
    </row>
    <row r="41" spans="2:18">
      <c r="B41">
        <v>11</v>
      </c>
      <c r="C41">
        <f>G13</f>
        <v>77</v>
      </c>
      <c r="D41">
        <f>H13</f>
        <v>128</v>
      </c>
      <c r="J41" s="37">
        <f>S13</f>
        <v>66</v>
      </c>
      <c r="K41" s="67">
        <v>66</v>
      </c>
      <c r="L41" s="37">
        <f>T13</f>
        <v>109.71428571428571</v>
      </c>
      <c r="M41" s="37">
        <v>110</v>
      </c>
      <c r="N41"/>
      <c r="O41" s="8">
        <f>G15</f>
        <v>6</v>
      </c>
      <c r="P41" s="8">
        <f>H15</f>
        <v>23</v>
      </c>
      <c r="Q41" s="11">
        <f t="shared" si="3"/>
        <v>0.44594594594594594</v>
      </c>
      <c r="R41" s="11">
        <f>M41/$C$28</f>
        <v>0.7432432432432432</v>
      </c>
    </row>
    <row r="42" spans="2:18">
      <c r="B42">
        <v>12</v>
      </c>
      <c r="C42">
        <f>I13</f>
        <v>90</v>
      </c>
      <c r="D42">
        <f>J13</f>
        <v>138</v>
      </c>
      <c r="J42" s="37">
        <f>V13</f>
        <v>77.142857142857139</v>
      </c>
      <c r="K42" s="67">
        <v>77</v>
      </c>
      <c r="L42" s="37">
        <f>W13</f>
        <v>118.28571428571429</v>
      </c>
      <c r="M42" s="37">
        <v>118</v>
      </c>
      <c r="N42"/>
      <c r="O42" s="8">
        <f>I15</f>
        <v>3</v>
      </c>
      <c r="P42" s="8">
        <f>J15</f>
        <v>16</v>
      </c>
      <c r="Q42" s="11">
        <f t="shared" si="3"/>
        <v>0.52027027027027029</v>
      </c>
      <c r="R42" s="11">
        <f>M42/$C$28</f>
        <v>0.79729729729729726</v>
      </c>
    </row>
    <row r="45" spans="2:18">
      <c r="B45" t="s">
        <v>207</v>
      </c>
    </row>
    <row r="46" spans="2:18">
      <c r="B46" s="43"/>
      <c r="C46" s="69"/>
      <c r="D46" s="43"/>
      <c r="E46" s="43"/>
      <c r="F46" s="43"/>
      <c r="G46" s="43"/>
      <c r="H46" s="43"/>
      <c r="I46" s="43"/>
      <c r="J46" s="43"/>
      <c r="K46" s="43"/>
      <c r="L46" s="43"/>
      <c r="M46" s="70"/>
      <c r="N46" s="70"/>
      <c r="O46" s="70"/>
      <c r="P46" s="70"/>
      <c r="Q46" s="70"/>
      <c r="R46" s="70"/>
    </row>
    <row r="47" spans="2:18">
      <c r="B47" s="43"/>
      <c r="C47" s="72" t="s">
        <v>213</v>
      </c>
      <c r="D47" s="72"/>
      <c r="E47" s="74"/>
      <c r="F47" s="71"/>
      <c r="G47" s="76" t="s">
        <v>214</v>
      </c>
      <c r="H47" s="71"/>
      <c r="I47" s="43"/>
      <c r="N47" s="70"/>
      <c r="P47" s="70"/>
      <c r="Q47" s="70"/>
      <c r="R47" s="70"/>
    </row>
    <row r="48" spans="2:18">
      <c r="B48" s="72" t="s">
        <v>166</v>
      </c>
      <c r="C48" s="72" t="s">
        <v>211</v>
      </c>
      <c r="D48" s="72" t="s">
        <v>212</v>
      </c>
      <c r="E48" s="72" t="s">
        <v>209</v>
      </c>
      <c r="F48" s="72" t="s">
        <v>210</v>
      </c>
      <c r="G48" s="43" t="s">
        <v>211</v>
      </c>
      <c r="H48" s="43" t="s">
        <v>212</v>
      </c>
      <c r="I48" s="43"/>
      <c r="J48" s="43"/>
      <c r="Q48" s="70"/>
      <c r="R48" s="70"/>
    </row>
    <row r="49" spans="2:18">
      <c r="B49" s="72">
        <v>1</v>
      </c>
      <c r="C49" s="75">
        <v>350</v>
      </c>
      <c r="D49" s="75">
        <v>430</v>
      </c>
      <c r="E49" s="72">
        <v>4</v>
      </c>
      <c r="F49" s="72">
        <v>13</v>
      </c>
      <c r="G49" s="70">
        <v>380</v>
      </c>
      <c r="H49" s="70">
        <v>460</v>
      </c>
      <c r="I49" s="43"/>
      <c r="J49" s="43"/>
      <c r="Q49" s="70"/>
      <c r="R49" s="70"/>
    </row>
    <row r="50" spans="2:18">
      <c r="B50" s="72">
        <v>2</v>
      </c>
      <c r="C50" s="75">
        <v>490</v>
      </c>
      <c r="D50" s="75">
        <v>700</v>
      </c>
      <c r="E50" s="72">
        <v>2</v>
      </c>
      <c r="F50" s="72">
        <v>18</v>
      </c>
      <c r="G50" s="70">
        <v>530</v>
      </c>
      <c r="H50" s="70">
        <v>750</v>
      </c>
      <c r="I50" s="43"/>
      <c r="J50" s="43"/>
      <c r="Q50" s="70"/>
      <c r="R50" s="70"/>
    </row>
    <row r="51" spans="2:18">
      <c r="B51" s="72">
        <v>3</v>
      </c>
      <c r="C51" s="75">
        <v>720</v>
      </c>
      <c r="D51" s="75">
        <v>1390</v>
      </c>
      <c r="E51" s="72">
        <v>6</v>
      </c>
      <c r="F51" s="72">
        <v>36</v>
      </c>
      <c r="G51" s="70">
        <v>780</v>
      </c>
      <c r="H51" s="70">
        <v>1510</v>
      </c>
      <c r="I51" s="43"/>
      <c r="J51" s="43"/>
      <c r="Q51" s="70"/>
      <c r="R51" s="70"/>
    </row>
    <row r="52" spans="2:18">
      <c r="B52" s="72">
        <v>4</v>
      </c>
      <c r="C52" s="75">
        <v>840</v>
      </c>
      <c r="D52" s="75">
        <v>1120</v>
      </c>
      <c r="E52" s="72">
        <v>3</v>
      </c>
      <c r="F52" s="72">
        <v>16</v>
      </c>
      <c r="G52" s="70">
        <v>920</v>
      </c>
      <c r="H52" s="70">
        <v>1220</v>
      </c>
      <c r="I52" s="43"/>
      <c r="J52" s="43"/>
      <c r="Q52" s="70"/>
      <c r="R52" s="70"/>
    </row>
    <row r="53" spans="2:18">
      <c r="B53" s="72">
        <v>5</v>
      </c>
      <c r="C53" s="75">
        <v>32</v>
      </c>
      <c r="D53" s="75">
        <v>39</v>
      </c>
      <c r="E53" s="72">
        <v>4</v>
      </c>
      <c r="F53" s="72">
        <v>13</v>
      </c>
      <c r="G53" s="43">
        <v>35</v>
      </c>
      <c r="H53" s="70">
        <v>45</v>
      </c>
      <c r="I53" s="43"/>
      <c r="J53" s="70"/>
      <c r="Q53" s="73"/>
      <c r="R53" s="73"/>
    </row>
    <row r="54" spans="2:18">
      <c r="B54" s="72">
        <v>6</v>
      </c>
      <c r="C54" s="75">
        <v>45</v>
      </c>
      <c r="D54" s="75">
        <v>70</v>
      </c>
      <c r="E54" s="72">
        <v>2</v>
      </c>
      <c r="F54" s="72">
        <v>18</v>
      </c>
      <c r="G54" s="43">
        <v>50</v>
      </c>
      <c r="H54" s="70">
        <v>75</v>
      </c>
      <c r="I54" s="43"/>
      <c r="J54" s="70"/>
      <c r="Q54" s="73"/>
      <c r="R54" s="73"/>
    </row>
    <row r="55" spans="2:18">
      <c r="B55" s="72">
        <v>7</v>
      </c>
      <c r="C55" s="75">
        <v>66</v>
      </c>
      <c r="D55" s="75">
        <v>110</v>
      </c>
      <c r="E55" s="72">
        <v>6</v>
      </c>
      <c r="F55" s="72">
        <v>23</v>
      </c>
      <c r="G55" s="43">
        <v>70</v>
      </c>
      <c r="H55" s="43">
        <v>120</v>
      </c>
      <c r="I55" s="43"/>
      <c r="J55" s="70"/>
      <c r="Q55" s="73"/>
      <c r="R55" s="73"/>
    </row>
    <row r="56" spans="2:18">
      <c r="B56" s="72">
        <v>8</v>
      </c>
      <c r="C56" s="75">
        <v>77</v>
      </c>
      <c r="D56" s="75">
        <v>118</v>
      </c>
      <c r="E56" s="72">
        <v>3</v>
      </c>
      <c r="F56" s="72">
        <v>16</v>
      </c>
      <c r="G56" s="43">
        <v>85</v>
      </c>
      <c r="H56" s="43">
        <v>130</v>
      </c>
      <c r="I56" s="43"/>
      <c r="J56" s="70"/>
      <c r="Q56" s="73"/>
      <c r="R56" s="73"/>
    </row>
  </sheetData>
  <mergeCells count="10">
    <mergeCell ref="I3:J3"/>
    <mergeCell ref="M3:O3"/>
    <mergeCell ref="P3:R3"/>
    <mergeCell ref="S3:U3"/>
    <mergeCell ref="V3:X3"/>
    <mergeCell ref="C29:E29"/>
    <mergeCell ref="F29:H29"/>
    <mergeCell ref="C3:D3"/>
    <mergeCell ref="E3:F3"/>
    <mergeCell ref="G3:H3"/>
  </mergeCells>
  <hyperlinks>
    <hyperlink ref="B26" r:id="rId1" xr:uid="{D2B54FA7-7284-A444-93E2-10BEB7DF1432}"/>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F3C91-0245-C642-8607-0C1863490763}">
  <dimension ref="A1:AA22"/>
  <sheetViews>
    <sheetView zoomScale="130" zoomScaleNormal="130" workbookViewId="0">
      <selection activeCell="A20" sqref="A20"/>
    </sheetView>
  </sheetViews>
  <sheetFormatPr baseColWidth="10" defaultColWidth="10.83203125" defaultRowHeight="14"/>
  <cols>
    <col min="1" max="1" width="8" style="15" customWidth="1"/>
    <col min="2" max="4" width="5.33203125" style="15" customWidth="1"/>
    <col min="5" max="5" width="5.5" style="15" customWidth="1"/>
    <col min="6" max="6" width="5.5" style="16" customWidth="1"/>
    <col min="7" max="7" width="5.5" style="15" customWidth="1"/>
    <col min="8" max="8" width="4.83203125" style="15" customWidth="1"/>
    <col min="9" max="17" width="3.33203125" style="15" customWidth="1"/>
    <col min="18" max="21" width="3.83203125" style="15" customWidth="1"/>
    <col min="22" max="23" width="4.83203125" style="15" customWidth="1"/>
    <col min="24" max="24" width="4.83203125" style="17" customWidth="1"/>
    <col min="25" max="26" width="7.83203125" style="17" customWidth="1"/>
    <col min="27" max="27" width="33.6640625" style="18" customWidth="1"/>
    <col min="28" max="16384" width="10.83203125" style="15"/>
  </cols>
  <sheetData>
    <row r="1" spans="1:27">
      <c r="A1" s="15" t="s">
        <v>0</v>
      </c>
    </row>
    <row r="2" spans="1:27">
      <c r="A2" s="103" t="s">
        <v>1</v>
      </c>
      <c r="B2" s="97" t="s">
        <v>2</v>
      </c>
      <c r="C2" s="98"/>
      <c r="D2" s="99"/>
      <c r="E2" s="97" t="s">
        <v>3</v>
      </c>
      <c r="F2" s="98"/>
      <c r="G2" s="99"/>
      <c r="H2" s="94" t="s">
        <v>4</v>
      </c>
      <c r="I2" s="109" t="s">
        <v>5</v>
      </c>
      <c r="J2" s="109"/>
      <c r="K2" s="109"/>
      <c r="L2" s="109"/>
      <c r="M2" s="109"/>
      <c r="N2" s="109"/>
      <c r="O2" s="109"/>
      <c r="P2" s="109"/>
      <c r="Q2" s="109"/>
      <c r="R2" s="109" t="s">
        <v>6</v>
      </c>
      <c r="S2" s="109"/>
      <c r="T2" s="109"/>
      <c r="U2" s="109"/>
      <c r="V2" s="94" t="s">
        <v>7</v>
      </c>
      <c r="W2" s="94" t="s">
        <v>8</v>
      </c>
      <c r="X2" s="91" t="s">
        <v>9</v>
      </c>
      <c r="Y2" s="91" t="s">
        <v>10</v>
      </c>
      <c r="Z2" s="91" t="s">
        <v>11</v>
      </c>
      <c r="AA2" s="91" t="s">
        <v>12</v>
      </c>
    </row>
    <row r="3" spans="1:27">
      <c r="A3" s="104"/>
      <c r="B3" s="100"/>
      <c r="C3" s="101"/>
      <c r="D3" s="102"/>
      <c r="E3" s="100"/>
      <c r="F3" s="101"/>
      <c r="G3" s="102"/>
      <c r="H3" s="95"/>
      <c r="I3" s="110" t="s">
        <v>13</v>
      </c>
      <c r="J3" s="108"/>
      <c r="K3" s="108"/>
      <c r="L3" s="108" t="s">
        <v>14</v>
      </c>
      <c r="M3" s="108"/>
      <c r="N3" s="108" t="s">
        <v>15</v>
      </c>
      <c r="O3" s="108"/>
      <c r="P3" s="108" t="s">
        <v>16</v>
      </c>
      <c r="Q3" s="108"/>
      <c r="R3" s="106" t="s">
        <v>17</v>
      </c>
      <c r="S3" s="106" t="s">
        <v>18</v>
      </c>
      <c r="T3" s="106" t="s">
        <v>19</v>
      </c>
      <c r="U3" s="106" t="s">
        <v>20</v>
      </c>
      <c r="V3" s="95"/>
      <c r="W3" s="95"/>
      <c r="X3" s="92"/>
      <c r="Y3" s="92"/>
      <c r="Z3" s="92"/>
      <c r="AA3" s="92"/>
    </row>
    <row r="4" spans="1:27" ht="60">
      <c r="A4" s="105"/>
      <c r="B4" s="19" t="s">
        <v>21</v>
      </c>
      <c r="C4" s="19" t="s">
        <v>22</v>
      </c>
      <c r="D4" s="19" t="s">
        <v>23</v>
      </c>
      <c r="E4" s="19" t="s">
        <v>24</v>
      </c>
      <c r="F4" s="20" t="s">
        <v>25</v>
      </c>
      <c r="G4" s="19" t="s">
        <v>23</v>
      </c>
      <c r="H4" s="96"/>
      <c r="I4" s="21" t="s">
        <v>26</v>
      </c>
      <c r="J4" s="22" t="s">
        <v>27</v>
      </c>
      <c r="K4" s="22" t="s">
        <v>28</v>
      </c>
      <c r="L4" s="22" t="s">
        <v>29</v>
      </c>
      <c r="M4" s="22" t="s">
        <v>30</v>
      </c>
      <c r="N4" s="22" t="s">
        <v>31</v>
      </c>
      <c r="O4" s="22" t="s">
        <v>32</v>
      </c>
      <c r="P4" s="22" t="s">
        <v>33</v>
      </c>
      <c r="Q4" s="22" t="s">
        <v>34</v>
      </c>
      <c r="R4" s="107"/>
      <c r="S4" s="107"/>
      <c r="T4" s="107"/>
      <c r="U4" s="107"/>
      <c r="V4" s="96"/>
      <c r="W4" s="96"/>
      <c r="X4" s="93"/>
      <c r="Y4" s="93"/>
      <c r="Z4" s="93"/>
      <c r="AA4" s="92"/>
    </row>
    <row r="5" spans="1:27" ht="30">
      <c r="A5" s="23">
        <v>1</v>
      </c>
      <c r="B5" s="23">
        <v>500</v>
      </c>
      <c r="C5" s="23">
        <v>0</v>
      </c>
      <c r="D5" s="23">
        <v>12</v>
      </c>
      <c r="E5" s="23">
        <v>1</v>
      </c>
      <c r="F5" s="24">
        <v>500</v>
      </c>
      <c r="G5" s="23">
        <v>3</v>
      </c>
      <c r="H5" s="23">
        <v>1</v>
      </c>
      <c r="I5" s="23">
        <v>1</v>
      </c>
      <c r="J5" s="23">
        <v>1</v>
      </c>
      <c r="K5" s="23">
        <v>1</v>
      </c>
      <c r="L5" s="23">
        <v>1</v>
      </c>
      <c r="M5" s="23">
        <v>1</v>
      </c>
      <c r="N5" s="23">
        <v>1</v>
      </c>
      <c r="O5" s="23">
        <v>1</v>
      </c>
      <c r="P5" s="23">
        <v>1</v>
      </c>
      <c r="Q5" s="23">
        <v>1</v>
      </c>
      <c r="R5" s="23">
        <v>1</v>
      </c>
      <c r="S5" s="23">
        <v>1</v>
      </c>
      <c r="T5" s="23">
        <v>1</v>
      </c>
      <c r="U5" s="23">
        <v>1</v>
      </c>
      <c r="V5" s="23">
        <f>SUM(H5:U5)+1</f>
        <v>15</v>
      </c>
      <c r="W5" s="23">
        <f>V5*E19/60</f>
        <v>5</v>
      </c>
      <c r="X5" s="25">
        <f>10/60*W5</f>
        <v>0.83333333333333326</v>
      </c>
      <c r="Y5" s="25">
        <v>208.6</v>
      </c>
      <c r="Z5" s="25">
        <v>155</v>
      </c>
      <c r="AA5" s="19" t="s">
        <v>35</v>
      </c>
    </row>
    <row r="6" spans="1:27" ht="30">
      <c r="A6" s="26">
        <v>2</v>
      </c>
      <c r="B6" s="26"/>
      <c r="C6" s="26"/>
      <c r="D6" s="26"/>
      <c r="E6" s="26">
        <v>1</v>
      </c>
      <c r="F6" s="27">
        <v>3000</v>
      </c>
      <c r="G6" s="26">
        <v>3</v>
      </c>
      <c r="H6" s="26"/>
      <c r="I6" s="26"/>
      <c r="J6" s="26"/>
      <c r="K6" s="26"/>
      <c r="L6" s="26"/>
      <c r="M6" s="26"/>
      <c r="N6" s="26"/>
      <c r="O6" s="26"/>
      <c r="P6" s="26"/>
      <c r="Q6" s="26"/>
      <c r="R6" s="26"/>
      <c r="S6" s="26"/>
      <c r="T6" s="26"/>
      <c r="U6" s="26"/>
      <c r="V6" s="26"/>
      <c r="W6" s="26"/>
      <c r="X6" s="28"/>
      <c r="Y6" s="28">
        <v>208.6</v>
      </c>
      <c r="Z6" s="25">
        <v>155</v>
      </c>
      <c r="AA6" s="19" t="s">
        <v>36</v>
      </c>
    </row>
    <row r="7" spans="1:27">
      <c r="A7" s="26">
        <v>3</v>
      </c>
      <c r="B7" s="26"/>
      <c r="C7" s="26"/>
      <c r="D7" s="26"/>
      <c r="E7" s="26">
        <v>1</v>
      </c>
      <c r="F7" s="27">
        <v>6000</v>
      </c>
      <c r="G7" s="26">
        <v>3</v>
      </c>
      <c r="H7" s="26"/>
      <c r="I7" s="26"/>
      <c r="J7" s="26"/>
      <c r="K7" s="26"/>
      <c r="L7" s="26"/>
      <c r="M7" s="26"/>
      <c r="N7" s="26"/>
      <c r="O7" s="26"/>
      <c r="P7" s="26"/>
      <c r="Q7" s="26"/>
      <c r="R7" s="26"/>
      <c r="S7" s="26"/>
      <c r="T7" s="26"/>
      <c r="U7" s="26"/>
      <c r="V7" s="26"/>
      <c r="W7" s="26"/>
      <c r="X7" s="28"/>
      <c r="Y7" s="28">
        <v>208.6</v>
      </c>
      <c r="Z7" s="25">
        <v>155</v>
      </c>
      <c r="AA7" s="19"/>
    </row>
    <row r="8" spans="1:27">
      <c r="A8" s="26">
        <v>4</v>
      </c>
      <c r="B8" s="26"/>
      <c r="C8" s="26"/>
      <c r="D8" s="26"/>
      <c r="E8" s="26">
        <v>1</v>
      </c>
      <c r="F8" s="27">
        <v>500</v>
      </c>
      <c r="G8" s="26">
        <v>6</v>
      </c>
      <c r="H8" s="26"/>
      <c r="I8" s="26"/>
      <c r="J8" s="26"/>
      <c r="K8" s="26"/>
      <c r="L8" s="26"/>
      <c r="M8" s="26"/>
      <c r="N8" s="26"/>
      <c r="O8" s="26"/>
      <c r="P8" s="26"/>
      <c r="Q8" s="26"/>
      <c r="R8" s="26"/>
      <c r="S8" s="26"/>
      <c r="T8" s="26"/>
      <c r="U8" s="26"/>
      <c r="V8" s="26"/>
      <c r="W8" s="26"/>
      <c r="X8" s="28"/>
      <c r="Y8" s="28">
        <v>208.6</v>
      </c>
      <c r="Z8" s="25">
        <v>155</v>
      </c>
      <c r="AA8" s="19"/>
    </row>
    <row r="9" spans="1:27">
      <c r="A9" s="26">
        <v>5</v>
      </c>
      <c r="B9" s="26"/>
      <c r="C9" s="26"/>
      <c r="D9" s="26"/>
      <c r="E9" s="26">
        <v>1</v>
      </c>
      <c r="F9" s="27">
        <v>3000</v>
      </c>
      <c r="G9" s="26">
        <v>6</v>
      </c>
      <c r="H9" s="26"/>
      <c r="I9" s="26"/>
      <c r="J9" s="26"/>
      <c r="K9" s="26"/>
      <c r="L9" s="26"/>
      <c r="M9" s="26"/>
      <c r="N9" s="26"/>
      <c r="O9" s="26"/>
      <c r="P9" s="26"/>
      <c r="Q9" s="26"/>
      <c r="R9" s="26"/>
      <c r="S9" s="26"/>
      <c r="T9" s="26"/>
      <c r="U9" s="26"/>
      <c r="V9" s="26"/>
      <c r="W9" s="26"/>
      <c r="X9" s="28"/>
      <c r="Y9" s="28">
        <v>208.6</v>
      </c>
      <c r="Z9" s="25">
        <v>155</v>
      </c>
      <c r="AA9" s="19"/>
    </row>
    <row r="10" spans="1:27">
      <c r="A10" s="26">
        <v>6</v>
      </c>
      <c r="B10" s="26"/>
      <c r="C10" s="26"/>
      <c r="D10" s="26"/>
      <c r="E10" s="26">
        <v>1</v>
      </c>
      <c r="F10" s="27">
        <v>6000</v>
      </c>
      <c r="G10" s="26">
        <v>6</v>
      </c>
      <c r="H10" s="26"/>
      <c r="I10" s="26"/>
      <c r="J10" s="26"/>
      <c r="K10" s="26"/>
      <c r="L10" s="26"/>
      <c r="M10" s="26"/>
      <c r="N10" s="26"/>
      <c r="O10" s="26"/>
      <c r="P10" s="26"/>
      <c r="Q10" s="26"/>
      <c r="R10" s="26"/>
      <c r="S10" s="26"/>
      <c r="T10" s="26"/>
      <c r="U10" s="26"/>
      <c r="V10" s="26"/>
      <c r="W10" s="26"/>
      <c r="X10" s="28"/>
      <c r="Y10" s="28">
        <v>208.6</v>
      </c>
      <c r="Z10" s="25">
        <v>155</v>
      </c>
      <c r="AA10" s="19"/>
    </row>
    <row r="11" spans="1:27">
      <c r="A11" s="26">
        <v>7</v>
      </c>
      <c r="B11" s="26"/>
      <c r="C11" s="26"/>
      <c r="D11" s="26"/>
      <c r="E11" s="26">
        <v>1</v>
      </c>
      <c r="F11" s="27">
        <v>500</v>
      </c>
      <c r="G11" s="26">
        <v>12</v>
      </c>
      <c r="H11" s="26"/>
      <c r="I11" s="26"/>
      <c r="J11" s="26"/>
      <c r="K11" s="26"/>
      <c r="L11" s="26"/>
      <c r="M11" s="26"/>
      <c r="N11" s="26"/>
      <c r="O11" s="26"/>
      <c r="P11" s="26"/>
      <c r="Q11" s="26"/>
      <c r="R11" s="26"/>
      <c r="S11" s="26"/>
      <c r="T11" s="26"/>
      <c r="U11" s="26"/>
      <c r="V11" s="26"/>
      <c r="W11" s="26"/>
      <c r="X11" s="28"/>
      <c r="Y11" s="28">
        <v>208.6</v>
      </c>
      <c r="Z11" s="25">
        <v>155</v>
      </c>
      <c r="AA11" s="19"/>
    </row>
    <row r="12" spans="1:27">
      <c r="A12" s="26">
        <v>8</v>
      </c>
      <c r="B12" s="26"/>
      <c r="C12" s="26"/>
      <c r="D12" s="26"/>
      <c r="E12" s="26">
        <v>1</v>
      </c>
      <c r="F12" s="27">
        <v>3000</v>
      </c>
      <c r="G12" s="26">
        <v>12</v>
      </c>
      <c r="H12" s="26"/>
      <c r="I12" s="26"/>
      <c r="J12" s="26"/>
      <c r="K12" s="26"/>
      <c r="L12" s="26"/>
      <c r="M12" s="26"/>
      <c r="N12" s="26"/>
      <c r="O12" s="26"/>
      <c r="P12" s="26"/>
      <c r="Q12" s="26"/>
      <c r="R12" s="26"/>
      <c r="S12" s="26"/>
      <c r="T12" s="26"/>
      <c r="U12" s="26"/>
      <c r="V12" s="26"/>
      <c r="W12" s="26"/>
      <c r="X12" s="28"/>
      <c r="Y12" s="28">
        <v>208.6</v>
      </c>
      <c r="Z12" s="25">
        <v>155</v>
      </c>
      <c r="AA12" s="19"/>
    </row>
    <row r="13" spans="1:27">
      <c r="A13" s="29">
        <v>9</v>
      </c>
      <c r="B13" s="29"/>
      <c r="C13" s="29"/>
      <c r="D13" s="29"/>
      <c r="E13" s="29">
        <v>1</v>
      </c>
      <c r="F13" s="30">
        <v>6000</v>
      </c>
      <c r="G13" s="29">
        <v>12</v>
      </c>
      <c r="H13" s="29"/>
      <c r="I13" s="29"/>
      <c r="J13" s="29"/>
      <c r="K13" s="29"/>
      <c r="L13" s="29"/>
      <c r="M13" s="29"/>
      <c r="N13" s="29"/>
      <c r="O13" s="29"/>
      <c r="P13" s="29"/>
      <c r="Q13" s="29"/>
      <c r="R13" s="29"/>
      <c r="S13" s="29"/>
      <c r="T13" s="29"/>
      <c r="U13" s="29"/>
      <c r="V13" s="29"/>
      <c r="W13" s="29"/>
      <c r="X13" s="31"/>
      <c r="Y13" s="31">
        <v>208.6</v>
      </c>
      <c r="Z13" s="35">
        <v>155</v>
      </c>
      <c r="AA13" s="19"/>
    </row>
    <row r="14" spans="1:27">
      <c r="A14" s="32" t="s">
        <v>37</v>
      </c>
      <c r="B14" s="32"/>
      <c r="C14" s="32"/>
      <c r="D14" s="32"/>
      <c r="E14" s="32"/>
      <c r="F14" s="33"/>
      <c r="G14" s="32"/>
      <c r="H14" s="32"/>
      <c r="I14" s="32"/>
      <c r="J14" s="32"/>
      <c r="K14" s="32"/>
      <c r="L14" s="32"/>
      <c r="M14" s="32"/>
      <c r="N14" s="32"/>
      <c r="O14" s="32"/>
      <c r="P14" s="32"/>
      <c r="Q14" s="32"/>
      <c r="R14" s="32"/>
      <c r="S14" s="32"/>
      <c r="T14" s="32"/>
      <c r="U14" s="32"/>
      <c r="V14" s="32"/>
      <c r="W14" s="32"/>
      <c r="X14" s="34"/>
      <c r="Y14" s="34">
        <f>SUM(Y5:Y13)</f>
        <v>1877.3999999999996</v>
      </c>
      <c r="Z14" s="34">
        <f>SUM(Z5:Z13)</f>
        <v>1395</v>
      </c>
    </row>
    <row r="16" spans="1:27">
      <c r="A16" s="32" t="s">
        <v>38</v>
      </c>
    </row>
    <row r="17" spans="1:5">
      <c r="A17" s="15" t="s">
        <v>39</v>
      </c>
      <c r="E17" s="15">
        <v>5</v>
      </c>
    </row>
    <row r="18" spans="1:5">
      <c r="A18" s="15" t="s">
        <v>40</v>
      </c>
      <c r="E18" s="15">
        <v>4</v>
      </c>
    </row>
    <row r="19" spans="1:5">
      <c r="A19" s="15" t="s">
        <v>41</v>
      </c>
      <c r="E19" s="15">
        <f>E17*E18</f>
        <v>20</v>
      </c>
    </row>
    <row r="20" spans="1:5">
      <c r="A20" s="15" t="s">
        <v>42</v>
      </c>
    </row>
    <row r="21" spans="1:5">
      <c r="A21" s="15" t="s">
        <v>43</v>
      </c>
    </row>
    <row r="22" spans="1:5">
      <c r="A22" s="15" t="s">
        <v>44</v>
      </c>
    </row>
  </sheetData>
  <mergeCells count="20">
    <mergeCell ref="B2:D3"/>
    <mergeCell ref="A2:A4"/>
    <mergeCell ref="V2:V4"/>
    <mergeCell ref="U3:U4"/>
    <mergeCell ref="T3:T4"/>
    <mergeCell ref="S3:S4"/>
    <mergeCell ref="R3:R4"/>
    <mergeCell ref="N3:O3"/>
    <mergeCell ref="P3:Q3"/>
    <mergeCell ref="I2:Q2"/>
    <mergeCell ref="R2:U2"/>
    <mergeCell ref="I3:K3"/>
    <mergeCell ref="L3:M3"/>
    <mergeCell ref="E2:G3"/>
    <mergeCell ref="H2:H4"/>
    <mergeCell ref="AA2:AA4"/>
    <mergeCell ref="Z2:Z4"/>
    <mergeCell ref="Y2:Y4"/>
    <mergeCell ref="W2:W4"/>
    <mergeCell ref="X2:X4"/>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45FD6-E248-1447-95F1-A5D07360E1EE}">
  <dimension ref="A1:H19"/>
  <sheetViews>
    <sheetView zoomScale="140" zoomScaleNormal="140" workbookViewId="0">
      <selection activeCell="D9" sqref="D9"/>
    </sheetView>
  </sheetViews>
  <sheetFormatPr baseColWidth="10" defaultColWidth="11" defaultRowHeight="16"/>
  <cols>
    <col min="1" max="1" width="9" style="2" customWidth="1"/>
    <col min="2" max="2" width="9.1640625" style="2" customWidth="1"/>
    <col min="3" max="3" width="7.5" customWidth="1"/>
    <col min="4" max="4" width="8.1640625" style="2" customWidth="1"/>
    <col min="5" max="6" width="8.6640625" style="2" customWidth="1"/>
    <col min="7" max="7" width="9.1640625" style="2" customWidth="1"/>
  </cols>
  <sheetData>
    <row r="1" spans="1:8" ht="51">
      <c r="A1" s="2" t="s">
        <v>45</v>
      </c>
      <c r="B1" s="2" t="s">
        <v>46</v>
      </c>
      <c r="C1" t="s">
        <v>47</v>
      </c>
      <c r="D1" s="3" t="s">
        <v>48</v>
      </c>
      <c r="E1" s="3" t="s">
        <v>49</v>
      </c>
      <c r="F1" s="3" t="s">
        <v>50</v>
      </c>
      <c r="G1" s="3" t="s">
        <v>51</v>
      </c>
      <c r="H1" s="2" t="s">
        <v>12</v>
      </c>
    </row>
    <row r="2" spans="1:8">
      <c r="A2" s="2">
        <v>0</v>
      </c>
      <c r="B2" s="2">
        <v>9999</v>
      </c>
      <c r="C2" t="s">
        <v>52</v>
      </c>
    </row>
    <row r="3" spans="1:8">
      <c r="A3" s="2">
        <v>10000</v>
      </c>
      <c r="B3" s="2">
        <v>15999</v>
      </c>
      <c r="C3" t="s">
        <v>52</v>
      </c>
      <c r="D3" s="2">
        <f>AVERAGE(A3:B3)/365</f>
        <v>35.615068493150687</v>
      </c>
      <c r="E3" s="2">
        <f>3.3*D3</f>
        <v>117.52972602739726</v>
      </c>
      <c r="F3" s="2">
        <f>16.7*D3</f>
        <v>594.77164383561649</v>
      </c>
      <c r="G3" s="2">
        <f>33.3*D3</f>
        <v>1185.9817808219177</v>
      </c>
    </row>
    <row r="4" spans="1:8">
      <c r="A4" s="2">
        <v>16000</v>
      </c>
      <c r="B4" s="2">
        <v>19999</v>
      </c>
      <c r="C4" t="s">
        <v>52</v>
      </c>
      <c r="D4" s="2">
        <f t="shared" ref="D4:D13" si="0">AVERAGE(A4:B4)/365</f>
        <v>49.313698630136983</v>
      </c>
      <c r="E4" s="2">
        <f t="shared" ref="E4:E13" si="1">3.3*D4</f>
        <v>162.73520547945205</v>
      </c>
      <c r="F4" s="2">
        <f t="shared" ref="F4:F13" si="2">16.7*D4</f>
        <v>823.53876712328758</v>
      </c>
      <c r="G4" s="2">
        <f t="shared" ref="G4:G13" si="3">33.3*D4</f>
        <v>1642.1461643835614</v>
      </c>
    </row>
    <row r="5" spans="1:8">
      <c r="A5" s="2">
        <v>20000</v>
      </c>
      <c r="B5" s="2">
        <v>29999</v>
      </c>
      <c r="C5" t="s">
        <v>52</v>
      </c>
      <c r="D5" s="2">
        <f t="shared" si="0"/>
        <v>68.491780821917814</v>
      </c>
      <c r="E5" s="2">
        <f t="shared" si="1"/>
        <v>226.02287671232878</v>
      </c>
      <c r="F5" s="2">
        <f t="shared" si="2"/>
        <v>1143.8127397260275</v>
      </c>
      <c r="G5" s="2">
        <f t="shared" si="3"/>
        <v>2280.7763013698632</v>
      </c>
    </row>
    <row r="6" spans="1:8">
      <c r="A6" s="2">
        <v>30000</v>
      </c>
      <c r="B6" s="2">
        <v>39999</v>
      </c>
      <c r="C6" t="s">
        <v>52</v>
      </c>
      <c r="D6" s="2">
        <f t="shared" si="0"/>
        <v>95.889041095890406</v>
      </c>
      <c r="E6" s="2">
        <f t="shared" si="1"/>
        <v>316.43383561643833</v>
      </c>
      <c r="F6" s="2">
        <f t="shared" si="2"/>
        <v>1601.3469863013697</v>
      </c>
      <c r="G6" s="2">
        <f t="shared" si="3"/>
        <v>3193.1050684931502</v>
      </c>
    </row>
    <row r="7" spans="1:8">
      <c r="A7" s="2">
        <v>40000</v>
      </c>
      <c r="B7" s="2">
        <v>49999</v>
      </c>
      <c r="C7" t="s">
        <v>52</v>
      </c>
      <c r="D7" s="2">
        <f t="shared" si="0"/>
        <v>123.28630136986301</v>
      </c>
      <c r="E7" s="2">
        <f t="shared" si="1"/>
        <v>406.84479452054791</v>
      </c>
      <c r="F7" s="2">
        <f t="shared" si="2"/>
        <v>2058.8812328767121</v>
      </c>
      <c r="G7" s="2">
        <f t="shared" si="3"/>
        <v>4105.433835616438</v>
      </c>
    </row>
    <row r="8" spans="1:8">
      <c r="A8" s="2">
        <v>50000</v>
      </c>
      <c r="B8" s="2">
        <v>59999</v>
      </c>
      <c r="C8" t="s">
        <v>52</v>
      </c>
      <c r="D8" s="2">
        <f t="shared" si="0"/>
        <v>150.68356164383562</v>
      </c>
      <c r="E8" s="2">
        <f t="shared" si="1"/>
        <v>497.25575342465748</v>
      </c>
      <c r="F8" s="2">
        <f t="shared" si="2"/>
        <v>2516.4154794520546</v>
      </c>
      <c r="G8" s="2">
        <f t="shared" si="3"/>
        <v>5017.7626027397255</v>
      </c>
    </row>
    <row r="9" spans="1:8">
      <c r="A9" s="4">
        <v>60000</v>
      </c>
      <c r="B9" s="4">
        <v>69999</v>
      </c>
      <c r="C9" s="5" t="s">
        <v>52</v>
      </c>
      <c r="D9" s="4">
        <f t="shared" si="0"/>
        <v>178.08082191780821</v>
      </c>
      <c r="E9" s="4">
        <f t="shared" si="1"/>
        <v>587.66671232876706</v>
      </c>
      <c r="F9" s="4">
        <f t="shared" si="2"/>
        <v>2973.949726027397</v>
      </c>
      <c r="G9" s="4">
        <f t="shared" si="3"/>
        <v>5930.0913698630129</v>
      </c>
      <c r="H9" t="s">
        <v>53</v>
      </c>
    </row>
    <row r="10" spans="1:8">
      <c r="A10" s="2">
        <v>70000</v>
      </c>
      <c r="B10" s="2">
        <v>79999</v>
      </c>
      <c r="C10" t="s">
        <v>52</v>
      </c>
      <c r="D10" s="2">
        <f t="shared" si="0"/>
        <v>205.47808219178083</v>
      </c>
      <c r="E10" s="2">
        <f t="shared" si="1"/>
        <v>678.0776712328767</v>
      </c>
      <c r="F10" s="2">
        <f t="shared" si="2"/>
        <v>3431.4839726027399</v>
      </c>
      <c r="G10" s="2">
        <f t="shared" si="3"/>
        <v>6842.4201369863013</v>
      </c>
    </row>
    <row r="11" spans="1:8">
      <c r="A11" s="2">
        <v>80000</v>
      </c>
      <c r="B11" s="2">
        <v>89999</v>
      </c>
      <c r="C11" t="s">
        <v>52</v>
      </c>
      <c r="D11" s="2">
        <f t="shared" si="0"/>
        <v>232.87534246575342</v>
      </c>
      <c r="E11" s="2">
        <f t="shared" si="1"/>
        <v>768.48863013698622</v>
      </c>
      <c r="F11" s="2">
        <f t="shared" si="2"/>
        <v>3889.0182191780818</v>
      </c>
      <c r="G11" s="2">
        <f t="shared" si="3"/>
        <v>7754.7489041095878</v>
      </c>
    </row>
    <row r="12" spans="1:8">
      <c r="A12" s="2">
        <v>90000</v>
      </c>
      <c r="B12" s="2">
        <v>99999</v>
      </c>
      <c r="C12" t="s">
        <v>52</v>
      </c>
      <c r="D12" s="2">
        <f t="shared" si="0"/>
        <v>260.27260273972604</v>
      </c>
      <c r="E12" s="2">
        <f t="shared" si="1"/>
        <v>858.89958904109585</v>
      </c>
      <c r="F12" s="2">
        <f t="shared" si="2"/>
        <v>4346.5524657534243</v>
      </c>
      <c r="G12" s="2">
        <f t="shared" si="3"/>
        <v>8667.077671232877</v>
      </c>
    </row>
    <row r="13" spans="1:8">
      <c r="A13" s="2">
        <v>100000</v>
      </c>
      <c r="B13" s="2">
        <v>149999</v>
      </c>
      <c r="C13" t="s">
        <v>52</v>
      </c>
      <c r="D13" s="2">
        <f t="shared" si="0"/>
        <v>342.46438356164384</v>
      </c>
      <c r="E13" s="2">
        <f t="shared" si="1"/>
        <v>1130.1324657534246</v>
      </c>
      <c r="F13" s="2">
        <f t="shared" si="2"/>
        <v>5719.155205479452</v>
      </c>
      <c r="G13" s="2">
        <f t="shared" si="3"/>
        <v>11404.063972602738</v>
      </c>
    </row>
    <row r="14" spans="1:8">
      <c r="A14" s="2">
        <v>150000</v>
      </c>
      <c r="C14" t="s">
        <v>52</v>
      </c>
    </row>
    <row r="15" spans="1:8">
      <c r="A15" s="2">
        <v>0</v>
      </c>
      <c r="B15" s="2">
        <v>24999</v>
      </c>
      <c r="C15" t="s">
        <v>54</v>
      </c>
    </row>
    <row r="16" spans="1:8">
      <c r="A16" s="2">
        <v>25000</v>
      </c>
      <c r="B16" s="2">
        <v>49999</v>
      </c>
      <c r="C16" t="s">
        <v>54</v>
      </c>
      <c r="D16" s="2">
        <f>AVERAGE(A16:B16)/365</f>
        <v>102.73835616438356</v>
      </c>
      <c r="E16" s="2">
        <f>3.3*D16</f>
        <v>339.03657534246571</v>
      </c>
      <c r="F16" s="2">
        <f>16.7*D16</f>
        <v>1715.7305479452054</v>
      </c>
      <c r="G16" s="2">
        <f>33.3*D16</f>
        <v>3421.1872602739722</v>
      </c>
    </row>
    <row r="17" spans="1:8">
      <c r="A17" s="4">
        <v>50000</v>
      </c>
      <c r="B17" s="4">
        <v>74999</v>
      </c>
      <c r="C17" s="5" t="s">
        <v>54</v>
      </c>
      <c r="D17" s="4">
        <f>AVERAGE(A17:B17)/365</f>
        <v>171.23150684931508</v>
      </c>
      <c r="E17" s="4">
        <f>3.3*D17</f>
        <v>565.0639726027398</v>
      </c>
      <c r="F17" s="4">
        <f>16.7*D17</f>
        <v>2859.566164383562</v>
      </c>
      <c r="G17" s="4">
        <f>33.3*D17</f>
        <v>5702.0091780821913</v>
      </c>
      <c r="H17" t="s">
        <v>53</v>
      </c>
    </row>
    <row r="18" spans="1:8">
      <c r="A18" s="2">
        <v>75000</v>
      </c>
      <c r="B18" s="2">
        <v>99999</v>
      </c>
      <c r="C18" t="s">
        <v>54</v>
      </c>
      <c r="D18" s="2">
        <f>AVERAGE(A18:B18)/365</f>
        <v>239.72465753424657</v>
      </c>
      <c r="E18" s="2">
        <f>3.3*D18</f>
        <v>791.09136986301371</v>
      </c>
      <c r="F18" s="2">
        <f>16.7*D18</f>
        <v>4003.4017808219178</v>
      </c>
      <c r="G18" s="2">
        <f>33.3*D18</f>
        <v>7982.8310958904103</v>
      </c>
    </row>
    <row r="19" spans="1:8">
      <c r="A19" s="2">
        <v>100000</v>
      </c>
      <c r="C19" t="s">
        <v>54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E67AD-5D17-8649-BBCA-56D0D08542BD}">
  <dimension ref="A1:O38"/>
  <sheetViews>
    <sheetView workbookViewId="0">
      <selection activeCell="B3" sqref="B3"/>
    </sheetView>
  </sheetViews>
  <sheetFormatPr baseColWidth="10" defaultColWidth="11" defaultRowHeight="16"/>
  <sheetData>
    <row r="1" spans="1:15">
      <c r="A1" t="s">
        <v>72</v>
      </c>
      <c r="I1" t="s">
        <v>73</v>
      </c>
    </row>
    <row r="2" spans="1:15" ht="68">
      <c r="A2" s="8" t="s">
        <v>74</v>
      </c>
      <c r="B2" s="9" t="s">
        <v>75</v>
      </c>
      <c r="C2" s="9" t="s">
        <v>76</v>
      </c>
      <c r="D2" s="9" t="s">
        <v>77</v>
      </c>
      <c r="E2" s="9" t="s">
        <v>78</v>
      </c>
      <c r="I2" s="10" t="s">
        <v>79</v>
      </c>
      <c r="J2" s="8" t="s">
        <v>80</v>
      </c>
      <c r="K2" s="8" t="s">
        <v>81</v>
      </c>
      <c r="L2" s="9" t="s">
        <v>82</v>
      </c>
      <c r="M2" s="8" t="s">
        <v>83</v>
      </c>
      <c r="N2" s="9" t="s">
        <v>84</v>
      </c>
      <c r="O2" s="8" t="s">
        <v>83</v>
      </c>
    </row>
    <row r="3" spans="1:15">
      <c r="A3">
        <v>1</v>
      </c>
      <c r="B3">
        <v>1</v>
      </c>
      <c r="C3">
        <v>3</v>
      </c>
      <c r="D3">
        <v>100</v>
      </c>
      <c r="E3">
        <v>5</v>
      </c>
      <c r="I3">
        <v>8</v>
      </c>
      <c r="K3">
        <v>1</v>
      </c>
      <c r="L3">
        <v>1000</v>
      </c>
      <c r="N3">
        <v>1000</v>
      </c>
    </row>
    <row r="4" spans="1:15">
      <c r="A4">
        <v>2</v>
      </c>
      <c r="B4">
        <v>1</v>
      </c>
      <c r="C4">
        <v>6</v>
      </c>
      <c r="D4">
        <v>100</v>
      </c>
      <c r="E4">
        <v>5</v>
      </c>
      <c r="I4">
        <v>8</v>
      </c>
      <c r="K4">
        <v>2</v>
      </c>
      <c r="L4">
        <v>1000</v>
      </c>
      <c r="N4">
        <v>900</v>
      </c>
    </row>
    <row r="5" spans="1:15">
      <c r="A5">
        <v>3</v>
      </c>
      <c r="B5">
        <v>1</v>
      </c>
      <c r="C5">
        <v>12</v>
      </c>
      <c r="D5">
        <v>100</v>
      </c>
      <c r="E5">
        <v>5</v>
      </c>
      <c r="I5">
        <v>8</v>
      </c>
      <c r="K5">
        <v>3</v>
      </c>
      <c r="L5">
        <v>1000</v>
      </c>
      <c r="N5">
        <v>800</v>
      </c>
    </row>
    <row r="6" spans="1:15">
      <c r="A6">
        <v>4</v>
      </c>
      <c r="B6">
        <v>1</v>
      </c>
      <c r="C6">
        <v>3</v>
      </c>
      <c r="D6">
        <v>500</v>
      </c>
      <c r="E6">
        <v>25</v>
      </c>
      <c r="I6">
        <v>8</v>
      </c>
      <c r="K6">
        <v>4</v>
      </c>
      <c r="L6">
        <v>1000</v>
      </c>
      <c r="N6">
        <v>700</v>
      </c>
    </row>
    <row r="7" spans="1:15">
      <c r="A7">
        <v>5</v>
      </c>
      <c r="B7">
        <v>1</v>
      </c>
      <c r="C7">
        <v>6</v>
      </c>
      <c r="D7">
        <v>500</v>
      </c>
      <c r="E7">
        <v>25</v>
      </c>
      <c r="I7">
        <v>8</v>
      </c>
      <c r="K7">
        <v>5</v>
      </c>
      <c r="L7">
        <v>1000</v>
      </c>
      <c r="N7">
        <v>600</v>
      </c>
    </row>
    <row r="8" spans="1:15">
      <c r="A8">
        <v>6</v>
      </c>
      <c r="B8">
        <v>1</v>
      </c>
      <c r="C8">
        <v>12</v>
      </c>
      <c r="D8">
        <v>500</v>
      </c>
      <c r="E8">
        <v>25</v>
      </c>
      <c r="I8">
        <v>8</v>
      </c>
      <c r="K8">
        <v>6</v>
      </c>
      <c r="L8">
        <v>1000</v>
      </c>
      <c r="N8">
        <v>500</v>
      </c>
    </row>
    <row r="9" spans="1:15">
      <c r="A9">
        <v>7</v>
      </c>
      <c r="B9">
        <v>1</v>
      </c>
      <c r="C9">
        <v>3</v>
      </c>
      <c r="D9">
        <v>1000</v>
      </c>
      <c r="E9">
        <v>50</v>
      </c>
      <c r="I9">
        <v>8</v>
      </c>
      <c r="K9">
        <v>7</v>
      </c>
      <c r="L9">
        <v>1000</v>
      </c>
      <c r="N9">
        <v>400</v>
      </c>
    </row>
    <row r="10" spans="1:15">
      <c r="A10">
        <v>8</v>
      </c>
      <c r="B10">
        <v>1</v>
      </c>
      <c r="C10">
        <v>6</v>
      </c>
      <c r="D10">
        <v>1000</v>
      </c>
      <c r="E10">
        <v>50</v>
      </c>
      <c r="I10">
        <v>8</v>
      </c>
      <c r="K10">
        <v>8</v>
      </c>
      <c r="L10">
        <v>1000</v>
      </c>
      <c r="N10">
        <v>300</v>
      </c>
    </row>
    <row r="11" spans="1:15">
      <c r="A11">
        <v>9</v>
      </c>
      <c r="B11">
        <v>1</v>
      </c>
      <c r="C11">
        <v>12</v>
      </c>
      <c r="D11">
        <v>1000</v>
      </c>
      <c r="E11">
        <v>50</v>
      </c>
      <c r="I11">
        <v>8</v>
      </c>
      <c r="K11">
        <v>9</v>
      </c>
      <c r="L11">
        <v>1000</v>
      </c>
      <c r="N11">
        <v>200</v>
      </c>
    </row>
    <row r="12" spans="1:15">
      <c r="A12">
        <v>10</v>
      </c>
      <c r="B12">
        <v>0</v>
      </c>
      <c r="C12">
        <v>12</v>
      </c>
      <c r="D12">
        <v>100</v>
      </c>
      <c r="E12">
        <v>5</v>
      </c>
      <c r="I12">
        <v>8</v>
      </c>
      <c r="K12">
        <v>10</v>
      </c>
      <c r="L12">
        <v>1000</v>
      </c>
      <c r="N12">
        <v>100</v>
      </c>
    </row>
    <row r="13" spans="1:15">
      <c r="I13">
        <v>8</v>
      </c>
      <c r="K13">
        <v>11</v>
      </c>
      <c r="L13">
        <v>1000</v>
      </c>
      <c r="N13">
        <v>50</v>
      </c>
    </row>
    <row r="14" spans="1:15">
      <c r="A14" s="6"/>
    </row>
    <row r="29" spans="1:1">
      <c r="A29" s="6"/>
    </row>
    <row r="31" spans="1:1">
      <c r="A31" s="6"/>
    </row>
    <row r="32" spans="1:1">
      <c r="A32" s="6"/>
    </row>
    <row r="33" spans="1:1">
      <c r="A33" s="6"/>
    </row>
    <row r="34" spans="1:1">
      <c r="A34" s="6"/>
    </row>
    <row r="35" spans="1:1">
      <c r="A35" s="6"/>
    </row>
    <row r="36" spans="1:1">
      <c r="A36" s="6"/>
    </row>
    <row r="38" spans="1:1">
      <c r="A38" s="6"/>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945CF-9189-764F-9A6E-0EEEF9828B80}">
  <dimension ref="A1:I10"/>
  <sheetViews>
    <sheetView workbookViewId="0">
      <selection activeCell="A2" sqref="A2:B10"/>
    </sheetView>
  </sheetViews>
  <sheetFormatPr baseColWidth="10" defaultColWidth="11" defaultRowHeight="16"/>
  <cols>
    <col min="1" max="1" width="9" customWidth="1"/>
    <col min="2" max="2" width="11.5" customWidth="1"/>
    <col min="3" max="3" width="11.6640625" style="11" customWidth="1"/>
    <col min="5" max="5" width="14.6640625" customWidth="1"/>
    <col min="8" max="8" width="18" customWidth="1"/>
  </cols>
  <sheetData>
    <row r="1" spans="1:9" ht="16" customHeight="1">
      <c r="A1" s="7" t="s">
        <v>55</v>
      </c>
      <c r="B1" s="7" t="s">
        <v>56</v>
      </c>
      <c r="C1" s="7" t="s">
        <v>57</v>
      </c>
      <c r="D1" s="7" t="s">
        <v>58</v>
      </c>
      <c r="E1" s="7" t="s">
        <v>59</v>
      </c>
      <c r="F1" s="7"/>
      <c r="H1" s="7" t="s">
        <v>60</v>
      </c>
      <c r="I1">
        <v>1280</v>
      </c>
    </row>
    <row r="2" spans="1:9">
      <c r="A2">
        <v>3</v>
      </c>
      <c r="B2">
        <v>3</v>
      </c>
      <c r="C2" s="13" t="s">
        <v>13</v>
      </c>
      <c r="D2">
        <f>I2/3</f>
        <v>240</v>
      </c>
      <c r="E2">
        <f>I2/3</f>
        <v>240</v>
      </c>
      <c r="H2" t="s">
        <v>61</v>
      </c>
      <c r="I2">
        <v>720</v>
      </c>
    </row>
    <row r="3" spans="1:9">
      <c r="A3">
        <v>3</v>
      </c>
      <c r="B3">
        <v>6</v>
      </c>
      <c r="C3" s="14" t="s">
        <v>62</v>
      </c>
      <c r="D3">
        <f>I2/3</f>
        <v>240</v>
      </c>
      <c r="E3">
        <f>I2/3*2</f>
        <v>480</v>
      </c>
    </row>
    <row r="4" spans="1:9">
      <c r="A4">
        <v>3</v>
      </c>
      <c r="B4">
        <v>9</v>
      </c>
      <c r="C4" s="14" t="s">
        <v>63</v>
      </c>
      <c r="D4">
        <f>I2/3</f>
        <v>240</v>
      </c>
      <c r="E4">
        <f>I2/3*3</f>
        <v>720</v>
      </c>
    </row>
    <row r="5" spans="1:9">
      <c r="A5">
        <v>6</v>
      </c>
      <c r="B5">
        <v>3</v>
      </c>
      <c r="C5" s="14" t="s">
        <v>64</v>
      </c>
      <c r="D5">
        <f>I2/3*2</f>
        <v>480</v>
      </c>
      <c r="E5">
        <f>I2/3</f>
        <v>240</v>
      </c>
    </row>
    <row r="6" spans="1:9">
      <c r="A6">
        <v>6</v>
      </c>
      <c r="B6">
        <v>6</v>
      </c>
      <c r="C6" s="14" t="s">
        <v>65</v>
      </c>
      <c r="D6">
        <f>I2/3*2</f>
        <v>480</v>
      </c>
      <c r="E6">
        <f>I2/3*2</f>
        <v>480</v>
      </c>
    </row>
    <row r="7" spans="1:9">
      <c r="A7">
        <v>6</v>
      </c>
      <c r="B7">
        <v>9</v>
      </c>
      <c r="C7" s="13" t="s">
        <v>66</v>
      </c>
      <c r="D7">
        <f>I2/3*2</f>
        <v>480</v>
      </c>
      <c r="E7">
        <f>I2/3*3</f>
        <v>720</v>
      </c>
    </row>
    <row r="8" spans="1:9">
      <c r="A8">
        <v>9</v>
      </c>
      <c r="B8">
        <v>3</v>
      </c>
      <c r="C8" s="14" t="s">
        <v>67</v>
      </c>
      <c r="D8">
        <f>I2/3*3</f>
        <v>720</v>
      </c>
      <c r="E8">
        <f>I2/3</f>
        <v>240</v>
      </c>
    </row>
    <row r="9" spans="1:9">
      <c r="A9">
        <v>9</v>
      </c>
      <c r="B9">
        <v>6</v>
      </c>
      <c r="C9" s="14" t="s">
        <v>68</v>
      </c>
      <c r="D9">
        <f>I2/3*3</f>
        <v>720</v>
      </c>
      <c r="E9">
        <f>I2/3*2</f>
        <v>480</v>
      </c>
    </row>
    <row r="10" spans="1:9">
      <c r="A10">
        <v>9</v>
      </c>
      <c r="B10">
        <v>9</v>
      </c>
      <c r="C10" s="14" t="s">
        <v>26</v>
      </c>
      <c r="D10">
        <f>I2/3*3</f>
        <v>720</v>
      </c>
      <c r="E10">
        <f>I2/3*3</f>
        <v>720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848A2-46C4-BD4C-AFD2-CF7F6FD4ADEE}">
  <dimension ref="A1:D3"/>
  <sheetViews>
    <sheetView workbookViewId="0"/>
  </sheetViews>
  <sheetFormatPr baseColWidth="10" defaultColWidth="11" defaultRowHeight="16"/>
  <cols>
    <col min="1" max="1" width="15.6640625" customWidth="1"/>
    <col min="2" max="3" width="10.83203125" style="12"/>
  </cols>
  <sheetData>
    <row r="1" spans="1:4">
      <c r="A1" t="s">
        <v>69</v>
      </c>
      <c r="B1" s="12">
        <v>15</v>
      </c>
      <c r="C1" s="12">
        <v>10</v>
      </c>
      <c r="D1" s="12">
        <v>9.6</v>
      </c>
    </row>
    <row r="2" spans="1:4">
      <c r="A2" t="s">
        <v>70</v>
      </c>
      <c r="B2" s="12">
        <f>B1/60</f>
        <v>0.25</v>
      </c>
      <c r="C2" s="12">
        <f>C1/60</f>
        <v>0.16666666666666666</v>
      </c>
      <c r="D2" s="12">
        <f>D1/60</f>
        <v>0.16</v>
      </c>
    </row>
    <row r="3" spans="1:4">
      <c r="A3" t="s">
        <v>71</v>
      </c>
      <c r="B3" s="12">
        <f xml:space="preserve"> B2*5</f>
        <v>1.25</v>
      </c>
      <c r="C3" s="12">
        <f xml:space="preserve"> C2*5</f>
        <v>0.83333333333333326</v>
      </c>
      <c r="D3" s="12">
        <f xml:space="preserve"> D2*5</f>
        <v>0.8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62417-1283-894E-BFF0-F5DD2E135B8D}">
  <dimension ref="A1:V40"/>
  <sheetViews>
    <sheetView workbookViewId="0">
      <pane ySplit="1" topLeftCell="A2" activePane="bottomLeft" state="frozen"/>
      <selection pane="bottomLeft" activeCell="K37" sqref="K37"/>
    </sheetView>
  </sheetViews>
  <sheetFormatPr baseColWidth="10" defaultColWidth="11" defaultRowHeight="16"/>
  <cols>
    <col min="1" max="1" width="10.83203125" customWidth="1"/>
    <col min="5" max="5" width="13.5" customWidth="1"/>
    <col min="6" max="6" width="15.5" customWidth="1"/>
    <col min="7" max="7" width="12.83203125" customWidth="1"/>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s>
  <sheetData>
    <row r="1" spans="1:22">
      <c r="A1" t="s">
        <v>116</v>
      </c>
      <c r="B1" t="s">
        <v>85</v>
      </c>
      <c r="C1" t="s">
        <v>86</v>
      </c>
      <c r="D1" t="s">
        <v>122</v>
      </c>
      <c r="E1" t="s">
        <v>123</v>
      </c>
      <c r="F1" t="s">
        <v>87</v>
      </c>
      <c r="G1" t="s">
        <v>88</v>
      </c>
      <c r="H1" t="s">
        <v>89</v>
      </c>
      <c r="I1" t="s">
        <v>90</v>
      </c>
      <c r="J1" t="s">
        <v>91</v>
      </c>
      <c r="K1" t="s">
        <v>92</v>
      </c>
      <c r="L1" t="s">
        <v>93</v>
      </c>
      <c r="M1" t="s">
        <v>94</v>
      </c>
      <c r="N1" t="s">
        <v>95</v>
      </c>
      <c r="O1" t="s">
        <v>96</v>
      </c>
      <c r="P1" t="s">
        <v>97</v>
      </c>
      <c r="Q1" t="s">
        <v>98</v>
      </c>
      <c r="R1" t="s">
        <v>99</v>
      </c>
      <c r="S1" t="s">
        <v>100</v>
      </c>
      <c r="T1" t="s">
        <v>101</v>
      </c>
      <c r="U1" t="s">
        <v>102</v>
      </c>
      <c r="V1" t="s">
        <v>103</v>
      </c>
    </row>
    <row r="2" spans="1:22">
      <c r="A2">
        <v>1</v>
      </c>
      <c r="B2">
        <v>1</v>
      </c>
      <c r="C2" t="s">
        <v>104</v>
      </c>
      <c r="D2" t="s">
        <v>118</v>
      </c>
      <c r="F2">
        <v>1</v>
      </c>
      <c r="G2">
        <v>2</v>
      </c>
      <c r="I2">
        <v>1.5</v>
      </c>
      <c r="J2">
        <v>3</v>
      </c>
      <c r="L2">
        <v>1.5</v>
      </c>
      <c r="M2">
        <v>3</v>
      </c>
      <c r="N2">
        <v>600</v>
      </c>
      <c r="O2">
        <v>600</v>
      </c>
    </row>
    <row r="3" spans="1:22">
      <c r="A3">
        <v>1</v>
      </c>
      <c r="B3">
        <v>2</v>
      </c>
      <c r="C3" t="s">
        <v>104</v>
      </c>
      <c r="D3" t="s">
        <v>118</v>
      </c>
      <c r="F3">
        <v>0.67</v>
      </c>
      <c r="G3">
        <v>0</v>
      </c>
      <c r="I3">
        <v>2.67</v>
      </c>
      <c r="J3">
        <v>1</v>
      </c>
      <c r="L3">
        <v>2.67</v>
      </c>
      <c r="M3">
        <v>1</v>
      </c>
      <c r="N3">
        <v>600</v>
      </c>
      <c r="O3">
        <v>600</v>
      </c>
    </row>
    <row r="4" spans="1:22">
      <c r="A4">
        <v>1</v>
      </c>
      <c r="B4">
        <v>3</v>
      </c>
      <c r="C4" t="s">
        <v>104</v>
      </c>
      <c r="D4" t="s">
        <v>118</v>
      </c>
      <c r="F4">
        <v>1000</v>
      </c>
      <c r="G4">
        <v>2</v>
      </c>
      <c r="I4">
        <v>1010</v>
      </c>
      <c r="J4">
        <v>3</v>
      </c>
      <c r="L4">
        <v>1010</v>
      </c>
      <c r="M4">
        <v>3</v>
      </c>
      <c r="N4">
        <v>600</v>
      </c>
      <c r="O4">
        <v>600</v>
      </c>
    </row>
    <row r="5" spans="1:22">
      <c r="A5">
        <v>1</v>
      </c>
      <c r="B5">
        <v>4</v>
      </c>
      <c r="C5" t="s">
        <v>104</v>
      </c>
      <c r="D5" t="s">
        <v>118</v>
      </c>
      <c r="F5">
        <v>0.17</v>
      </c>
      <c r="G5">
        <v>0</v>
      </c>
      <c r="I5">
        <v>0.67</v>
      </c>
      <c r="J5">
        <v>2</v>
      </c>
      <c r="L5">
        <v>0.67</v>
      </c>
      <c r="M5">
        <v>2</v>
      </c>
      <c r="N5">
        <v>600</v>
      </c>
      <c r="O5">
        <v>600</v>
      </c>
    </row>
    <row r="6" spans="1:22">
      <c r="A6">
        <v>1</v>
      </c>
      <c r="B6">
        <v>5</v>
      </c>
      <c r="C6" t="s">
        <v>104</v>
      </c>
      <c r="D6" t="s">
        <v>118</v>
      </c>
      <c r="F6">
        <v>20</v>
      </c>
      <c r="G6">
        <v>0</v>
      </c>
      <c r="I6">
        <v>30</v>
      </c>
      <c r="J6">
        <v>2</v>
      </c>
      <c r="L6">
        <v>30</v>
      </c>
      <c r="M6">
        <v>2</v>
      </c>
      <c r="N6">
        <v>600</v>
      </c>
      <c r="O6">
        <v>600</v>
      </c>
    </row>
    <row r="7" spans="1:22">
      <c r="A7">
        <v>1</v>
      </c>
      <c r="B7">
        <v>6</v>
      </c>
      <c r="C7" t="s">
        <v>104</v>
      </c>
      <c r="D7" t="s">
        <v>118</v>
      </c>
      <c r="F7">
        <v>16.670000000000002</v>
      </c>
      <c r="G7">
        <v>0</v>
      </c>
      <c r="I7">
        <v>66.67</v>
      </c>
      <c r="J7">
        <v>2</v>
      </c>
      <c r="L7">
        <v>67</v>
      </c>
      <c r="M7">
        <v>2</v>
      </c>
      <c r="N7">
        <v>600</v>
      </c>
      <c r="O7">
        <v>600</v>
      </c>
    </row>
    <row r="8" spans="1:22">
      <c r="A8">
        <v>1</v>
      </c>
      <c r="B8">
        <v>7</v>
      </c>
      <c r="C8" t="s">
        <v>104</v>
      </c>
      <c r="D8" t="s">
        <v>118</v>
      </c>
      <c r="F8">
        <v>2.5</v>
      </c>
      <c r="G8">
        <v>0</v>
      </c>
      <c r="I8">
        <v>7.5</v>
      </c>
      <c r="J8">
        <v>2</v>
      </c>
      <c r="L8">
        <v>7.5</v>
      </c>
      <c r="M8">
        <v>2</v>
      </c>
      <c r="N8">
        <v>600</v>
      </c>
      <c r="O8">
        <v>600</v>
      </c>
    </row>
    <row r="9" spans="1:22">
      <c r="A9">
        <v>1</v>
      </c>
      <c r="B9">
        <v>8</v>
      </c>
      <c r="C9" t="s">
        <v>104</v>
      </c>
      <c r="D9" t="s">
        <v>118</v>
      </c>
      <c r="F9">
        <v>10</v>
      </c>
      <c r="G9">
        <v>0</v>
      </c>
      <c r="I9">
        <v>11</v>
      </c>
      <c r="J9">
        <v>2</v>
      </c>
      <c r="L9">
        <v>11</v>
      </c>
      <c r="M9">
        <v>2</v>
      </c>
      <c r="N9">
        <v>600</v>
      </c>
      <c r="O9">
        <v>600</v>
      </c>
    </row>
    <row r="10" spans="1:22">
      <c r="A10">
        <v>1</v>
      </c>
      <c r="B10">
        <v>9</v>
      </c>
      <c r="C10" t="s">
        <v>104</v>
      </c>
      <c r="D10" t="s">
        <v>118</v>
      </c>
      <c r="F10">
        <v>0.25</v>
      </c>
      <c r="G10">
        <v>0</v>
      </c>
      <c r="I10">
        <v>0.75</v>
      </c>
      <c r="J10">
        <v>2</v>
      </c>
      <c r="L10">
        <v>0.75</v>
      </c>
      <c r="M10">
        <v>2</v>
      </c>
      <c r="N10">
        <v>600</v>
      </c>
      <c r="O10">
        <v>600</v>
      </c>
    </row>
    <row r="11" spans="1:22">
      <c r="A11">
        <v>1</v>
      </c>
      <c r="B11">
        <v>10</v>
      </c>
      <c r="C11" t="s">
        <v>104</v>
      </c>
      <c r="D11" t="s">
        <v>118</v>
      </c>
      <c r="F11">
        <v>0.05</v>
      </c>
      <c r="G11">
        <v>0</v>
      </c>
      <c r="I11">
        <v>0.15</v>
      </c>
      <c r="J11">
        <v>2</v>
      </c>
      <c r="L11">
        <v>0.15</v>
      </c>
      <c r="M11">
        <v>2</v>
      </c>
      <c r="N11">
        <v>600</v>
      </c>
      <c r="O11">
        <v>600</v>
      </c>
    </row>
    <row r="12" spans="1:22">
      <c r="A12">
        <v>1</v>
      </c>
      <c r="B12">
        <v>11</v>
      </c>
      <c r="C12" t="s">
        <v>104</v>
      </c>
      <c r="D12" t="s">
        <v>118</v>
      </c>
      <c r="F12">
        <v>8</v>
      </c>
      <c r="G12">
        <v>0</v>
      </c>
      <c r="I12">
        <v>10</v>
      </c>
      <c r="J12">
        <v>1</v>
      </c>
      <c r="L12">
        <v>10</v>
      </c>
      <c r="M12">
        <v>1</v>
      </c>
      <c r="N12">
        <v>600</v>
      </c>
      <c r="O12">
        <v>600</v>
      </c>
    </row>
    <row r="13" spans="1:22">
      <c r="A13">
        <v>1</v>
      </c>
      <c r="B13">
        <v>12</v>
      </c>
      <c r="C13" t="s">
        <v>104</v>
      </c>
      <c r="D13" t="s">
        <v>118</v>
      </c>
      <c r="F13">
        <v>4000</v>
      </c>
      <c r="G13">
        <v>2</v>
      </c>
      <c r="I13">
        <v>5000</v>
      </c>
      <c r="J13">
        <v>4</v>
      </c>
      <c r="L13">
        <v>5000</v>
      </c>
      <c r="M13">
        <v>4</v>
      </c>
      <c r="N13">
        <v>600</v>
      </c>
      <c r="O13">
        <v>600</v>
      </c>
    </row>
    <row r="14" spans="1:22">
      <c r="A14">
        <v>1</v>
      </c>
      <c r="B14">
        <v>13</v>
      </c>
      <c r="C14" t="s">
        <v>104</v>
      </c>
      <c r="D14" t="s">
        <v>118</v>
      </c>
      <c r="F14">
        <v>0.5</v>
      </c>
      <c r="G14">
        <v>1</v>
      </c>
      <c r="I14">
        <v>1</v>
      </c>
      <c r="J14">
        <v>4</v>
      </c>
      <c r="L14">
        <v>1</v>
      </c>
      <c r="M14">
        <v>4</v>
      </c>
      <c r="N14">
        <v>600</v>
      </c>
      <c r="O14">
        <v>600</v>
      </c>
    </row>
    <row r="15" spans="1:22">
      <c r="A15">
        <v>1</v>
      </c>
      <c r="B15">
        <v>14</v>
      </c>
      <c r="C15" t="s">
        <v>104</v>
      </c>
      <c r="D15" t="s">
        <v>118</v>
      </c>
      <c r="F15">
        <v>1000</v>
      </c>
      <c r="G15">
        <v>0</v>
      </c>
      <c r="I15">
        <v>2000</v>
      </c>
      <c r="J15">
        <v>3</v>
      </c>
      <c r="L15">
        <v>2000</v>
      </c>
      <c r="M15">
        <v>3</v>
      </c>
      <c r="N15">
        <v>600</v>
      </c>
      <c r="O15">
        <v>600</v>
      </c>
    </row>
    <row r="16" spans="1:22">
      <c r="A16">
        <v>1</v>
      </c>
      <c r="B16">
        <v>15</v>
      </c>
      <c r="C16" t="s">
        <v>104</v>
      </c>
      <c r="D16" t="s">
        <v>118</v>
      </c>
      <c r="F16">
        <v>20</v>
      </c>
      <c r="G16">
        <v>1</v>
      </c>
      <c r="I16">
        <v>22</v>
      </c>
      <c r="J16">
        <v>4</v>
      </c>
      <c r="L16">
        <v>22</v>
      </c>
      <c r="M16">
        <v>4</v>
      </c>
      <c r="N16">
        <v>600</v>
      </c>
      <c r="O16">
        <v>600</v>
      </c>
    </row>
    <row r="17" spans="1:22">
      <c r="A17">
        <v>1</v>
      </c>
      <c r="B17">
        <v>16</v>
      </c>
      <c r="C17" t="s">
        <v>104</v>
      </c>
      <c r="D17" t="s">
        <v>118</v>
      </c>
      <c r="F17">
        <v>200</v>
      </c>
      <c r="G17">
        <v>1</v>
      </c>
      <c r="I17">
        <v>250</v>
      </c>
      <c r="J17">
        <v>2</v>
      </c>
      <c r="L17">
        <v>250</v>
      </c>
      <c r="M17">
        <v>2</v>
      </c>
      <c r="N17">
        <v>600</v>
      </c>
      <c r="O17">
        <v>600</v>
      </c>
    </row>
    <row r="18" spans="1:22">
      <c r="A18">
        <v>1</v>
      </c>
      <c r="B18">
        <v>17</v>
      </c>
      <c r="C18" t="s">
        <v>104</v>
      </c>
      <c r="D18" t="s">
        <v>118</v>
      </c>
      <c r="F18">
        <v>0.5</v>
      </c>
      <c r="G18">
        <v>1</v>
      </c>
      <c r="I18">
        <v>1</v>
      </c>
      <c r="J18">
        <v>4</v>
      </c>
      <c r="L18">
        <v>1</v>
      </c>
      <c r="M18">
        <v>4</v>
      </c>
      <c r="N18">
        <v>600</v>
      </c>
      <c r="O18">
        <v>600</v>
      </c>
    </row>
    <row r="19" spans="1:22">
      <c r="A19">
        <v>1</v>
      </c>
      <c r="B19">
        <v>18</v>
      </c>
      <c r="C19" t="s">
        <v>104</v>
      </c>
      <c r="D19" t="s">
        <v>118</v>
      </c>
      <c r="F19">
        <v>2000</v>
      </c>
      <c r="G19">
        <v>2</v>
      </c>
      <c r="I19">
        <v>2100</v>
      </c>
      <c r="J19">
        <v>3</v>
      </c>
      <c r="L19">
        <v>2100</v>
      </c>
      <c r="M19">
        <v>3</v>
      </c>
      <c r="N19">
        <v>600</v>
      </c>
      <c r="O19">
        <v>600</v>
      </c>
    </row>
    <row r="20" spans="1:22">
      <c r="A20">
        <v>1</v>
      </c>
      <c r="B20">
        <v>19</v>
      </c>
      <c r="C20" t="s">
        <v>104</v>
      </c>
      <c r="D20" t="s">
        <v>118</v>
      </c>
      <c r="F20">
        <v>100</v>
      </c>
      <c r="G20">
        <v>2</v>
      </c>
      <c r="I20">
        <v>105</v>
      </c>
      <c r="J20">
        <v>3</v>
      </c>
      <c r="L20">
        <v>105</v>
      </c>
      <c r="M20">
        <v>3</v>
      </c>
      <c r="N20">
        <v>600</v>
      </c>
      <c r="O20">
        <v>600</v>
      </c>
    </row>
    <row r="21" spans="1:22">
      <c r="A21">
        <v>1</v>
      </c>
      <c r="B21">
        <v>20</v>
      </c>
      <c r="C21" t="s">
        <v>104</v>
      </c>
      <c r="D21" t="s">
        <v>118</v>
      </c>
      <c r="F21">
        <v>1000</v>
      </c>
      <c r="G21">
        <v>0</v>
      </c>
      <c r="I21">
        <v>2000</v>
      </c>
      <c r="J21">
        <v>2</v>
      </c>
      <c r="L21">
        <v>2000</v>
      </c>
      <c r="M21">
        <v>2</v>
      </c>
      <c r="N21">
        <v>600</v>
      </c>
      <c r="O21">
        <v>600</v>
      </c>
    </row>
    <row r="22" spans="1:22">
      <c r="A22">
        <v>1</v>
      </c>
      <c r="B22">
        <v>21</v>
      </c>
      <c r="C22" t="s">
        <v>104</v>
      </c>
      <c r="D22" t="s">
        <v>118</v>
      </c>
      <c r="F22">
        <v>0.33</v>
      </c>
      <c r="G22">
        <v>1</v>
      </c>
      <c r="I22">
        <v>1.33</v>
      </c>
      <c r="J22">
        <v>4</v>
      </c>
      <c r="L22">
        <v>1.33</v>
      </c>
      <c r="M22">
        <v>4</v>
      </c>
      <c r="N22">
        <v>600</v>
      </c>
      <c r="O22">
        <v>600</v>
      </c>
    </row>
    <row r="23" spans="1:22">
      <c r="A23">
        <v>1</v>
      </c>
      <c r="B23">
        <v>22</v>
      </c>
      <c r="C23" t="s">
        <v>104</v>
      </c>
      <c r="D23" t="s">
        <v>118</v>
      </c>
      <c r="F23">
        <v>0.17</v>
      </c>
      <c r="G23">
        <v>0</v>
      </c>
      <c r="I23">
        <v>0.67</v>
      </c>
      <c r="J23">
        <v>1</v>
      </c>
      <c r="L23">
        <v>0.67</v>
      </c>
      <c r="M23">
        <v>1</v>
      </c>
      <c r="N23">
        <v>600</v>
      </c>
      <c r="O23">
        <v>600</v>
      </c>
    </row>
    <row r="24" spans="1:22">
      <c r="A24">
        <v>1</v>
      </c>
      <c r="B24">
        <v>23</v>
      </c>
      <c r="C24" t="s">
        <v>104</v>
      </c>
      <c r="D24" t="s">
        <v>118</v>
      </c>
      <c r="F24">
        <v>1</v>
      </c>
      <c r="G24">
        <v>1</v>
      </c>
      <c r="I24">
        <v>2</v>
      </c>
      <c r="J24">
        <v>3</v>
      </c>
      <c r="L24">
        <v>2</v>
      </c>
      <c r="M24">
        <v>3</v>
      </c>
      <c r="N24">
        <v>600</v>
      </c>
      <c r="O24">
        <v>600</v>
      </c>
    </row>
    <row r="25" spans="1:22">
      <c r="A25">
        <v>1</v>
      </c>
      <c r="B25">
        <v>24</v>
      </c>
      <c r="C25" t="s">
        <v>104</v>
      </c>
      <c r="D25" t="s">
        <v>118</v>
      </c>
      <c r="F25">
        <v>333.33</v>
      </c>
      <c r="G25">
        <v>0</v>
      </c>
      <c r="I25">
        <v>1333.33</v>
      </c>
      <c r="J25">
        <v>3</v>
      </c>
      <c r="L25">
        <v>1333.33</v>
      </c>
      <c r="M25">
        <v>3</v>
      </c>
      <c r="N25">
        <v>600</v>
      </c>
      <c r="O25">
        <v>600</v>
      </c>
    </row>
    <row r="26" spans="1:22">
      <c r="A26">
        <v>1</v>
      </c>
      <c r="B26">
        <v>25</v>
      </c>
      <c r="C26" t="s">
        <v>104</v>
      </c>
      <c r="D26" t="s">
        <v>118</v>
      </c>
      <c r="F26">
        <v>500</v>
      </c>
      <c r="G26">
        <v>0</v>
      </c>
      <c r="I26">
        <v>550</v>
      </c>
      <c r="J26">
        <v>3</v>
      </c>
      <c r="L26">
        <v>550</v>
      </c>
      <c r="M26">
        <v>3</v>
      </c>
      <c r="N26">
        <v>600</v>
      </c>
      <c r="O26">
        <v>600</v>
      </c>
    </row>
    <row r="27" spans="1:22">
      <c r="A27">
        <v>2</v>
      </c>
      <c r="B27">
        <v>1</v>
      </c>
      <c r="C27" t="s">
        <v>104</v>
      </c>
      <c r="D27" t="s">
        <v>118</v>
      </c>
      <c r="F27">
        <v>500</v>
      </c>
      <c r="G27">
        <v>0</v>
      </c>
      <c r="I27">
        <v>550</v>
      </c>
      <c r="J27">
        <v>3</v>
      </c>
      <c r="L27">
        <v>550</v>
      </c>
      <c r="M27">
        <v>3</v>
      </c>
      <c r="N27">
        <v>600</v>
      </c>
      <c r="O27">
        <v>600</v>
      </c>
    </row>
    <row r="28" spans="1:22">
      <c r="A28">
        <v>2</v>
      </c>
      <c r="B28">
        <v>2</v>
      </c>
      <c r="C28" t="s">
        <v>104</v>
      </c>
      <c r="D28" t="s">
        <v>118</v>
      </c>
      <c r="F28">
        <v>333.33</v>
      </c>
      <c r="G28">
        <v>0</v>
      </c>
      <c r="I28">
        <v>1333.33</v>
      </c>
      <c r="J28">
        <v>3</v>
      </c>
      <c r="L28">
        <v>1333.33</v>
      </c>
      <c r="M28">
        <v>3</v>
      </c>
      <c r="N28">
        <v>600</v>
      </c>
      <c r="O28">
        <v>600</v>
      </c>
    </row>
    <row r="29" spans="1:22">
      <c r="A29">
        <v>3</v>
      </c>
      <c r="B29">
        <v>1</v>
      </c>
      <c r="C29" t="s">
        <v>104</v>
      </c>
      <c r="D29" t="s">
        <v>118</v>
      </c>
      <c r="F29">
        <v>400</v>
      </c>
      <c r="G29">
        <v>1</v>
      </c>
      <c r="I29">
        <v>500</v>
      </c>
      <c r="J29">
        <v>3</v>
      </c>
      <c r="L29">
        <v>500</v>
      </c>
      <c r="M29">
        <v>3</v>
      </c>
      <c r="N29">
        <v>600</v>
      </c>
      <c r="O29">
        <v>600</v>
      </c>
      <c r="V29" t="s">
        <v>105</v>
      </c>
    </row>
    <row r="30" spans="1:22">
      <c r="A30">
        <v>3</v>
      </c>
      <c r="B30">
        <v>2</v>
      </c>
      <c r="C30" t="s">
        <v>104</v>
      </c>
      <c r="D30" t="s">
        <v>118</v>
      </c>
      <c r="F30">
        <v>4</v>
      </c>
      <c r="G30">
        <v>1</v>
      </c>
      <c r="I30">
        <v>5</v>
      </c>
      <c r="J30">
        <v>3</v>
      </c>
      <c r="L30">
        <v>5</v>
      </c>
      <c r="M30">
        <v>3</v>
      </c>
      <c r="N30">
        <v>600</v>
      </c>
      <c r="O30">
        <v>600</v>
      </c>
      <c r="V30" t="s">
        <v>106</v>
      </c>
    </row>
    <row r="31" spans="1:22">
      <c r="A31">
        <v>3</v>
      </c>
      <c r="B31">
        <v>3</v>
      </c>
      <c r="C31" t="s">
        <v>104</v>
      </c>
      <c r="D31" t="s">
        <v>118</v>
      </c>
      <c r="F31">
        <v>400</v>
      </c>
      <c r="G31">
        <v>1</v>
      </c>
      <c r="I31">
        <v>500</v>
      </c>
      <c r="J31">
        <v>3</v>
      </c>
      <c r="L31">
        <v>500</v>
      </c>
      <c r="M31">
        <v>3</v>
      </c>
      <c r="N31">
        <v>1200</v>
      </c>
      <c r="O31">
        <v>600</v>
      </c>
      <c r="V31" t="s">
        <v>107</v>
      </c>
    </row>
    <row r="32" spans="1:22">
      <c r="A32">
        <v>3</v>
      </c>
      <c r="B32">
        <v>4</v>
      </c>
      <c r="C32" t="s">
        <v>104</v>
      </c>
      <c r="D32" t="s">
        <v>118</v>
      </c>
      <c r="F32">
        <v>400</v>
      </c>
      <c r="G32">
        <v>1</v>
      </c>
      <c r="I32">
        <v>500</v>
      </c>
      <c r="J32">
        <v>3</v>
      </c>
      <c r="L32">
        <v>1000</v>
      </c>
      <c r="M32">
        <v>3</v>
      </c>
      <c r="N32">
        <v>600</v>
      </c>
      <c r="O32">
        <v>600</v>
      </c>
      <c r="V32" t="s">
        <v>108</v>
      </c>
    </row>
    <row r="33" spans="1:22">
      <c r="A33">
        <v>3</v>
      </c>
      <c r="B33">
        <v>5</v>
      </c>
      <c r="C33" t="s">
        <v>104</v>
      </c>
      <c r="D33" t="s">
        <v>118</v>
      </c>
      <c r="F33">
        <v>400</v>
      </c>
      <c r="G33">
        <v>1</v>
      </c>
      <c r="I33">
        <v>500</v>
      </c>
      <c r="J33">
        <v>3</v>
      </c>
      <c r="L33">
        <v>500</v>
      </c>
      <c r="M33">
        <v>3</v>
      </c>
      <c r="N33">
        <v>300</v>
      </c>
      <c r="O33">
        <v>300</v>
      </c>
      <c r="V33" t="s">
        <v>109</v>
      </c>
    </row>
    <row r="34" spans="1:22">
      <c r="A34">
        <v>3</v>
      </c>
      <c r="B34">
        <v>6</v>
      </c>
      <c r="C34" t="s">
        <v>104</v>
      </c>
      <c r="D34" t="s">
        <v>118</v>
      </c>
      <c r="F34">
        <v>400</v>
      </c>
      <c r="G34">
        <v>1</v>
      </c>
      <c r="I34">
        <v>500</v>
      </c>
      <c r="J34">
        <v>3</v>
      </c>
      <c r="L34">
        <v>1000</v>
      </c>
      <c r="M34">
        <v>3</v>
      </c>
      <c r="N34">
        <v>300</v>
      </c>
      <c r="O34">
        <v>600</v>
      </c>
      <c r="V34" t="s">
        <v>110</v>
      </c>
    </row>
    <row r="35" spans="1:22">
      <c r="A35">
        <v>3</v>
      </c>
      <c r="B35">
        <v>7</v>
      </c>
      <c r="C35" t="s">
        <v>104</v>
      </c>
      <c r="D35" t="s">
        <v>118</v>
      </c>
      <c r="F35">
        <v>400</v>
      </c>
      <c r="G35">
        <v>1</v>
      </c>
      <c r="I35">
        <v>500</v>
      </c>
      <c r="J35">
        <v>3</v>
      </c>
      <c r="L35">
        <v>500</v>
      </c>
      <c r="M35">
        <v>3</v>
      </c>
      <c r="N35">
        <v>300</v>
      </c>
      <c r="O35">
        <v>300</v>
      </c>
      <c r="V35" t="s">
        <v>111</v>
      </c>
    </row>
    <row r="36" spans="1:22">
      <c r="A36">
        <v>3</v>
      </c>
      <c r="B36">
        <v>8</v>
      </c>
      <c r="C36" t="s">
        <v>104</v>
      </c>
      <c r="D36" t="s">
        <v>118</v>
      </c>
      <c r="F36">
        <v>400</v>
      </c>
      <c r="G36">
        <v>1</v>
      </c>
      <c r="I36">
        <v>500</v>
      </c>
      <c r="J36">
        <v>3</v>
      </c>
      <c r="L36">
        <v>500</v>
      </c>
      <c r="M36">
        <v>8</v>
      </c>
      <c r="N36">
        <v>600</v>
      </c>
      <c r="O36">
        <v>600</v>
      </c>
      <c r="V36" t="s">
        <v>112</v>
      </c>
    </row>
    <row r="37" spans="1:22">
      <c r="A37">
        <v>4</v>
      </c>
      <c r="B37">
        <v>1</v>
      </c>
      <c r="C37" t="s">
        <v>113</v>
      </c>
      <c r="D37" t="s">
        <v>118</v>
      </c>
      <c r="F37">
        <v>400</v>
      </c>
      <c r="G37">
        <v>1</v>
      </c>
      <c r="H37" s="1">
        <v>44593</v>
      </c>
      <c r="I37">
        <v>500</v>
      </c>
      <c r="K37" s="1">
        <v>44614</v>
      </c>
      <c r="N37">
        <v>600</v>
      </c>
      <c r="O37">
        <v>600</v>
      </c>
      <c r="V37" t="s">
        <v>114</v>
      </c>
    </row>
    <row r="38" spans="1:22">
      <c r="A38">
        <v>5</v>
      </c>
      <c r="B38">
        <v>1</v>
      </c>
      <c r="C38" t="s">
        <v>104</v>
      </c>
      <c r="D38" t="s">
        <v>118</v>
      </c>
      <c r="F38">
        <v>400</v>
      </c>
      <c r="G38">
        <v>1</v>
      </c>
      <c r="I38">
        <v>500</v>
      </c>
      <c r="J38">
        <v>3</v>
      </c>
      <c r="L38">
        <v>500</v>
      </c>
      <c r="M38">
        <v>8</v>
      </c>
      <c r="N38">
        <v>240</v>
      </c>
      <c r="O38">
        <v>240</v>
      </c>
      <c r="P38">
        <v>0.5</v>
      </c>
      <c r="Q38">
        <v>0.5</v>
      </c>
      <c r="R38">
        <v>3</v>
      </c>
      <c r="S38">
        <v>3</v>
      </c>
      <c r="T38">
        <f t="shared" ref="T38:U40" si="0">R38+P38</f>
        <v>3.5</v>
      </c>
      <c r="U38">
        <f t="shared" si="0"/>
        <v>3.5</v>
      </c>
      <c r="V38" t="s">
        <v>115</v>
      </c>
    </row>
    <row r="39" spans="1:22">
      <c r="A39">
        <v>5</v>
      </c>
      <c r="B39">
        <v>2</v>
      </c>
      <c r="C39" t="s">
        <v>104</v>
      </c>
      <c r="D39" t="s">
        <v>118</v>
      </c>
      <c r="F39">
        <v>400</v>
      </c>
      <c r="G39">
        <v>1</v>
      </c>
      <c r="I39">
        <v>500</v>
      </c>
      <c r="J39">
        <v>3</v>
      </c>
      <c r="L39">
        <v>500</v>
      </c>
      <c r="M39">
        <v>8</v>
      </c>
      <c r="N39">
        <v>480</v>
      </c>
      <c r="O39">
        <v>480</v>
      </c>
      <c r="P39">
        <v>0.5</v>
      </c>
      <c r="Q39">
        <v>0.5</v>
      </c>
      <c r="R39">
        <v>6</v>
      </c>
      <c r="S39">
        <v>6</v>
      </c>
      <c r="T39">
        <f t="shared" si="0"/>
        <v>6.5</v>
      </c>
      <c r="U39">
        <f t="shared" si="0"/>
        <v>6.5</v>
      </c>
      <c r="V39" t="s">
        <v>115</v>
      </c>
    </row>
    <row r="40" spans="1:22">
      <c r="A40">
        <v>6</v>
      </c>
      <c r="B40">
        <v>2</v>
      </c>
      <c r="C40" t="s">
        <v>104</v>
      </c>
      <c r="D40" t="s">
        <v>117</v>
      </c>
      <c r="E40" t="s">
        <v>119</v>
      </c>
      <c r="F40">
        <v>400</v>
      </c>
      <c r="G40">
        <v>1</v>
      </c>
      <c r="I40">
        <v>500</v>
      </c>
      <c r="J40">
        <v>3</v>
      </c>
      <c r="L40">
        <v>500</v>
      </c>
      <c r="M40">
        <v>8</v>
      </c>
      <c r="N40">
        <v>480</v>
      </c>
      <c r="O40">
        <v>480</v>
      </c>
      <c r="P40">
        <v>0.5</v>
      </c>
      <c r="Q40">
        <v>0.5</v>
      </c>
      <c r="R40">
        <v>6</v>
      </c>
      <c r="S40">
        <v>6</v>
      </c>
      <c r="T40">
        <f t="shared" si="0"/>
        <v>6.5</v>
      </c>
      <c r="U40">
        <f t="shared" si="0"/>
        <v>6.5</v>
      </c>
      <c r="V40" t="s">
        <v>115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309BC-EDBB-B243-A200-766606222923}">
  <dimension ref="A1:BD2"/>
  <sheetViews>
    <sheetView workbookViewId="0">
      <selection activeCell="F28" sqref="F28"/>
    </sheetView>
  </sheetViews>
  <sheetFormatPr baseColWidth="10" defaultRowHeight="16"/>
  <cols>
    <col min="1" max="1" width="19.83203125" customWidth="1"/>
    <col min="4" max="4" width="15" customWidth="1"/>
  </cols>
  <sheetData>
    <row r="1" spans="1:56" s="8" customFormat="1">
      <c r="A1" s="8" t="s">
        <v>274</v>
      </c>
      <c r="B1" s="8" t="s">
        <v>275</v>
      </c>
      <c r="C1" s="8" t="s">
        <v>276</v>
      </c>
      <c r="D1" s="8" t="s">
        <v>116</v>
      </c>
      <c r="E1" s="8" t="s">
        <v>277</v>
      </c>
      <c r="F1" s="8" t="s">
        <v>278</v>
      </c>
      <c r="G1" s="8" t="s">
        <v>279</v>
      </c>
      <c r="H1" s="8" t="s">
        <v>280</v>
      </c>
      <c r="I1" s="8" t="s">
        <v>281</v>
      </c>
      <c r="J1" s="8" t="s">
        <v>282</v>
      </c>
      <c r="K1" s="8" t="s">
        <v>283</v>
      </c>
      <c r="L1" s="8" t="s">
        <v>284</v>
      </c>
      <c r="M1" s="8" t="s">
        <v>285</v>
      </c>
      <c r="N1" s="8" t="s">
        <v>286</v>
      </c>
      <c r="O1" s="8" t="s">
        <v>287</v>
      </c>
      <c r="P1" s="8" t="s">
        <v>288</v>
      </c>
      <c r="Q1" s="8" t="s">
        <v>289</v>
      </c>
      <c r="R1" s="8" t="s">
        <v>290</v>
      </c>
      <c r="S1" s="8" t="s">
        <v>291</v>
      </c>
      <c r="T1" s="8" t="s">
        <v>292</v>
      </c>
      <c r="U1" s="8" t="s">
        <v>293</v>
      </c>
      <c r="V1" s="8" t="s">
        <v>294</v>
      </c>
      <c r="W1" s="8" t="s">
        <v>295</v>
      </c>
      <c r="X1" s="8" t="s">
        <v>296</v>
      </c>
      <c r="Y1" s="8" t="s">
        <v>297</v>
      </c>
      <c r="Z1" s="8" t="s">
        <v>298</v>
      </c>
      <c r="AA1" s="8" t="s">
        <v>299</v>
      </c>
      <c r="AB1" s="8" t="s">
        <v>300</v>
      </c>
      <c r="AC1" s="8" t="s">
        <v>301</v>
      </c>
      <c r="AD1" s="8" t="s">
        <v>302</v>
      </c>
      <c r="AE1" s="8" t="s">
        <v>303</v>
      </c>
      <c r="AF1" s="8" t="s">
        <v>304</v>
      </c>
      <c r="AG1" s="8" t="s">
        <v>305</v>
      </c>
      <c r="AH1" s="8" t="s">
        <v>306</v>
      </c>
      <c r="AI1" s="8" t="s">
        <v>307</v>
      </c>
      <c r="AJ1" s="8" t="s">
        <v>336</v>
      </c>
      <c r="AK1" s="8" t="s">
        <v>337</v>
      </c>
      <c r="AL1" s="8" t="s">
        <v>308</v>
      </c>
      <c r="AM1" s="8" t="s">
        <v>309</v>
      </c>
      <c r="AN1" s="8" t="s">
        <v>310</v>
      </c>
      <c r="AO1" s="8" t="s">
        <v>311</v>
      </c>
      <c r="AP1" s="8" t="s">
        <v>312</v>
      </c>
      <c r="AQ1" s="8" t="s">
        <v>313</v>
      </c>
      <c r="AR1" s="8" t="s">
        <v>314</v>
      </c>
      <c r="AS1" s="8" t="s">
        <v>315</v>
      </c>
      <c r="AT1" s="8" t="s">
        <v>316</v>
      </c>
      <c r="AU1" s="8" t="s">
        <v>317</v>
      </c>
      <c r="AV1" s="8" t="s">
        <v>318</v>
      </c>
      <c r="AW1" s="8" t="s">
        <v>319</v>
      </c>
      <c r="AX1" s="8" t="s">
        <v>320</v>
      </c>
      <c r="AY1" s="8" t="s">
        <v>321</v>
      </c>
      <c r="AZ1" s="8" t="s">
        <v>322</v>
      </c>
      <c r="BA1" s="8" t="s">
        <v>323</v>
      </c>
      <c r="BB1" s="8" t="s">
        <v>324</v>
      </c>
      <c r="BD1" s="8" t="s">
        <v>335</v>
      </c>
    </row>
    <row r="2" spans="1:56">
      <c r="A2">
        <v>1</v>
      </c>
      <c r="B2">
        <v>1</v>
      </c>
      <c r="C2">
        <v>1</v>
      </c>
      <c r="D2">
        <v>3</v>
      </c>
      <c r="E2" t="s">
        <v>339</v>
      </c>
      <c r="F2" t="s">
        <v>340</v>
      </c>
      <c r="G2">
        <v>30.965</v>
      </c>
      <c r="H2" t="s">
        <v>341</v>
      </c>
      <c r="I2" t="s">
        <v>342</v>
      </c>
      <c r="J2">
        <v>49.71</v>
      </c>
      <c r="K2" t="s">
        <v>343</v>
      </c>
      <c r="L2" t="s">
        <v>344</v>
      </c>
      <c r="M2">
        <v>51.975999999999999</v>
      </c>
      <c r="N2" t="s">
        <v>345</v>
      </c>
      <c r="O2" t="s">
        <v>346</v>
      </c>
      <c r="P2">
        <v>17.925000000000001</v>
      </c>
      <c r="Q2" t="s">
        <v>347</v>
      </c>
      <c r="R2" t="s">
        <v>348</v>
      </c>
      <c r="S2">
        <v>34.722999999999999</v>
      </c>
      <c r="T2" t="s">
        <v>349</v>
      </c>
      <c r="U2" t="s">
        <v>350</v>
      </c>
      <c r="V2">
        <v>32.575000000000003</v>
      </c>
      <c r="W2" t="s">
        <v>351</v>
      </c>
      <c r="X2" t="s">
        <v>352</v>
      </c>
      <c r="Y2">
        <v>25.481999999999999</v>
      </c>
      <c r="Z2" t="s">
        <v>353</v>
      </c>
      <c r="AA2" t="s">
        <v>354</v>
      </c>
      <c r="AB2">
        <v>16.695</v>
      </c>
      <c r="AC2" t="b">
        <v>1</v>
      </c>
      <c r="AD2" t="s">
        <v>355</v>
      </c>
      <c r="AE2">
        <v>5</v>
      </c>
      <c r="AF2">
        <v>63</v>
      </c>
      <c r="AG2" t="s">
        <v>356</v>
      </c>
      <c r="AI2" t="s">
        <v>357</v>
      </c>
      <c r="AJ2" t="s">
        <v>358</v>
      </c>
      <c r="AL2" t="s">
        <v>359</v>
      </c>
      <c r="AM2" t="s">
        <v>360</v>
      </c>
      <c r="AP2">
        <v>24</v>
      </c>
      <c r="AQ2">
        <v>1366</v>
      </c>
      <c r="AR2">
        <v>768</v>
      </c>
      <c r="AS2">
        <v>0</v>
      </c>
      <c r="AT2" t="s">
        <v>361</v>
      </c>
      <c r="AU2">
        <v>24</v>
      </c>
      <c r="AV2">
        <v>1</v>
      </c>
      <c r="AW2">
        <v>768</v>
      </c>
      <c r="AX2">
        <v>1366</v>
      </c>
      <c r="AY2">
        <v>768</v>
      </c>
      <c r="AZ2">
        <v>1366</v>
      </c>
      <c r="BA2">
        <v>0</v>
      </c>
      <c r="BB2">
        <v>0</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5679E-80EB-0346-A65A-B2618C23925D}">
  <dimension ref="A1:KS2"/>
  <sheetViews>
    <sheetView workbookViewId="0">
      <selection activeCell="D3" sqref="D3"/>
    </sheetView>
  </sheetViews>
  <sheetFormatPr baseColWidth="10" defaultRowHeight="16"/>
  <cols>
    <col min="1" max="1" width="19.83203125" customWidth="1"/>
    <col min="4" max="4" width="20.5" customWidth="1"/>
  </cols>
  <sheetData>
    <row r="1" spans="1:305">
      <c r="A1" t="s">
        <v>274</v>
      </c>
      <c r="B1" t="s">
        <v>275</v>
      </c>
      <c r="C1" t="s">
        <v>276</v>
      </c>
      <c r="D1" t="s">
        <v>653</v>
      </c>
      <c r="E1" t="s">
        <v>277</v>
      </c>
      <c r="F1" t="s">
        <v>278</v>
      </c>
      <c r="G1" t="s">
        <v>279</v>
      </c>
      <c r="H1" t="s">
        <v>280</v>
      </c>
      <c r="I1" t="s">
        <v>281</v>
      </c>
      <c r="J1" t="s">
        <v>282</v>
      </c>
      <c r="K1" t="s">
        <v>283</v>
      </c>
      <c r="L1" t="s">
        <v>284</v>
      </c>
      <c r="M1" t="s">
        <v>285</v>
      </c>
      <c r="N1" t="s">
        <v>286</v>
      </c>
      <c r="O1" t="s">
        <v>287</v>
      </c>
      <c r="P1" t="s">
        <v>288</v>
      </c>
      <c r="Q1" t="s">
        <v>366</v>
      </c>
      <c r="R1" t="s">
        <v>367</v>
      </c>
      <c r="S1" t="s">
        <v>368</v>
      </c>
      <c r="T1" t="s">
        <v>289</v>
      </c>
      <c r="U1" t="s">
        <v>290</v>
      </c>
      <c r="V1" t="s">
        <v>291</v>
      </c>
      <c r="W1" t="s">
        <v>292</v>
      </c>
      <c r="X1" t="s">
        <v>293</v>
      </c>
      <c r="Y1" t="s">
        <v>294</v>
      </c>
      <c r="Z1" t="s">
        <v>369</v>
      </c>
      <c r="AA1" t="s">
        <v>370</v>
      </c>
      <c r="AB1" t="s">
        <v>371</v>
      </c>
      <c r="AC1" t="s">
        <v>372</v>
      </c>
      <c r="AD1" t="s">
        <v>373</v>
      </c>
      <c r="AE1" t="s">
        <v>374</v>
      </c>
      <c r="AF1" t="s">
        <v>298</v>
      </c>
      <c r="AG1" t="s">
        <v>299</v>
      </c>
      <c r="AH1" t="s">
        <v>300</v>
      </c>
      <c r="AI1" t="s">
        <v>301</v>
      </c>
      <c r="AJ1" t="s">
        <v>302</v>
      </c>
      <c r="AK1" t="s">
        <v>303</v>
      </c>
      <c r="AL1" t="s">
        <v>304</v>
      </c>
      <c r="AM1" t="s">
        <v>305</v>
      </c>
      <c r="AN1" t="s">
        <v>306</v>
      </c>
      <c r="AO1" t="s">
        <v>307</v>
      </c>
      <c r="AP1" t="s">
        <v>336</v>
      </c>
      <c r="AQ1" t="s">
        <v>337</v>
      </c>
      <c r="AR1" t="s">
        <v>308</v>
      </c>
      <c r="AS1" t="s">
        <v>309</v>
      </c>
      <c r="AT1" t="s">
        <v>310</v>
      </c>
      <c r="AU1" t="s">
        <v>311</v>
      </c>
      <c r="AV1" t="s">
        <v>312</v>
      </c>
      <c r="AW1" t="s">
        <v>313</v>
      </c>
      <c r="AX1" t="s">
        <v>314</v>
      </c>
      <c r="AY1" t="s">
        <v>315</v>
      </c>
      <c r="AZ1" t="s">
        <v>316</v>
      </c>
      <c r="BA1" t="s">
        <v>317</v>
      </c>
      <c r="BB1" t="s">
        <v>318</v>
      </c>
      <c r="BC1" t="s">
        <v>319</v>
      </c>
      <c r="BD1" t="s">
        <v>320</v>
      </c>
      <c r="BE1" t="s">
        <v>321</v>
      </c>
      <c r="BF1" t="s">
        <v>322</v>
      </c>
      <c r="BG1" t="s">
        <v>323</v>
      </c>
      <c r="BH1" t="s">
        <v>324</v>
      </c>
      <c r="BI1" t="s">
        <v>375</v>
      </c>
      <c r="BJ1" t="s">
        <v>376</v>
      </c>
      <c r="BK1" t="s">
        <v>377</v>
      </c>
      <c r="BL1" t="s">
        <v>378</v>
      </c>
      <c r="BM1" t="s">
        <v>379</v>
      </c>
      <c r="BN1" t="s">
        <v>380</v>
      </c>
      <c r="BO1" t="s">
        <v>381</v>
      </c>
      <c r="BP1" t="s">
        <v>382</v>
      </c>
      <c r="BQ1" t="s">
        <v>383</v>
      </c>
      <c r="BR1" t="s">
        <v>384</v>
      </c>
      <c r="BS1" t="s">
        <v>385</v>
      </c>
      <c r="BT1" t="s">
        <v>386</v>
      </c>
      <c r="BU1" t="s">
        <v>387</v>
      </c>
      <c r="BV1" t="s">
        <v>388</v>
      </c>
      <c r="BW1" t="s">
        <v>389</v>
      </c>
      <c r="BX1" t="s">
        <v>390</v>
      </c>
      <c r="BY1" t="s">
        <v>391</v>
      </c>
      <c r="BZ1" t="s">
        <v>392</v>
      </c>
      <c r="CA1" t="s">
        <v>393</v>
      </c>
      <c r="CB1" t="s">
        <v>394</v>
      </c>
      <c r="CC1" t="s">
        <v>395</v>
      </c>
      <c r="CD1" t="s">
        <v>396</v>
      </c>
      <c r="CE1" t="s">
        <v>397</v>
      </c>
      <c r="CF1" t="s">
        <v>398</v>
      </c>
      <c r="CG1" t="s">
        <v>399</v>
      </c>
      <c r="CH1" t="s">
        <v>400</v>
      </c>
      <c r="CI1" t="s">
        <v>401</v>
      </c>
      <c r="CJ1" t="s">
        <v>402</v>
      </c>
      <c r="CK1" t="s">
        <v>403</v>
      </c>
      <c r="CL1" t="s">
        <v>404</v>
      </c>
      <c r="CM1" t="s">
        <v>405</v>
      </c>
      <c r="CN1" t="s">
        <v>406</v>
      </c>
      <c r="CO1" t="s">
        <v>407</v>
      </c>
      <c r="CP1" t="s">
        <v>408</v>
      </c>
      <c r="CQ1" t="s">
        <v>409</v>
      </c>
      <c r="CR1" t="s">
        <v>410</v>
      </c>
      <c r="CS1" t="s">
        <v>411</v>
      </c>
      <c r="CT1" t="s">
        <v>412</v>
      </c>
      <c r="CU1" t="s">
        <v>413</v>
      </c>
      <c r="CV1" t="s">
        <v>414</v>
      </c>
      <c r="CW1" t="s">
        <v>415</v>
      </c>
      <c r="CX1" t="s">
        <v>416</v>
      </c>
      <c r="CY1" t="s">
        <v>417</v>
      </c>
      <c r="CZ1" t="s">
        <v>418</v>
      </c>
      <c r="DA1" t="s">
        <v>419</v>
      </c>
      <c r="DB1" t="s">
        <v>420</v>
      </c>
      <c r="DC1" t="s">
        <v>421</v>
      </c>
      <c r="DD1" t="s">
        <v>422</v>
      </c>
      <c r="DE1" t="s">
        <v>423</v>
      </c>
      <c r="DF1" t="s">
        <v>424</v>
      </c>
      <c r="DG1" t="s">
        <v>425</v>
      </c>
      <c r="DH1" t="s">
        <v>426</v>
      </c>
      <c r="DI1" t="s">
        <v>427</v>
      </c>
      <c r="DJ1" t="s">
        <v>428</v>
      </c>
      <c r="DK1" t="s">
        <v>429</v>
      </c>
      <c r="DL1" t="s">
        <v>430</v>
      </c>
      <c r="DM1" t="s">
        <v>431</v>
      </c>
      <c r="DN1" t="s">
        <v>432</v>
      </c>
      <c r="DO1" t="s">
        <v>433</v>
      </c>
      <c r="DP1" t="s">
        <v>434</v>
      </c>
      <c r="DQ1" t="s">
        <v>435</v>
      </c>
      <c r="DR1" t="s">
        <v>436</v>
      </c>
      <c r="DS1" t="s">
        <v>437</v>
      </c>
      <c r="DT1" t="s">
        <v>438</v>
      </c>
      <c r="DU1" t="s">
        <v>439</v>
      </c>
      <c r="DV1" t="s">
        <v>440</v>
      </c>
      <c r="DW1" t="s">
        <v>441</v>
      </c>
      <c r="DX1" t="s">
        <v>442</v>
      </c>
      <c r="DY1" t="s">
        <v>443</v>
      </c>
      <c r="DZ1" t="s">
        <v>444</v>
      </c>
      <c r="EA1" t="s">
        <v>445</v>
      </c>
      <c r="EB1" t="s">
        <v>446</v>
      </c>
      <c r="EC1" t="s">
        <v>447</v>
      </c>
      <c r="ED1" t="s">
        <v>448</v>
      </c>
      <c r="EE1" t="s">
        <v>449</v>
      </c>
      <c r="EF1" t="s">
        <v>450</v>
      </c>
      <c r="EG1" t="s">
        <v>451</v>
      </c>
      <c r="EH1" t="s">
        <v>452</v>
      </c>
      <c r="EI1" t="s">
        <v>453</v>
      </c>
      <c r="EJ1" t="s">
        <v>454</v>
      </c>
      <c r="EK1" t="s">
        <v>455</v>
      </c>
      <c r="EL1" t="s">
        <v>456</v>
      </c>
      <c r="EM1" t="s">
        <v>457</v>
      </c>
      <c r="EN1" t="s">
        <v>458</v>
      </c>
      <c r="EO1" t="s">
        <v>459</v>
      </c>
      <c r="EP1" t="s">
        <v>460</v>
      </c>
      <c r="EQ1" t="s">
        <v>461</v>
      </c>
      <c r="ER1" t="s">
        <v>462</v>
      </c>
      <c r="ES1" t="s">
        <v>463</v>
      </c>
      <c r="ET1" t="s">
        <v>464</v>
      </c>
      <c r="EU1" t="s">
        <v>465</v>
      </c>
      <c r="EV1" t="s">
        <v>466</v>
      </c>
      <c r="EW1" t="s">
        <v>467</v>
      </c>
      <c r="EX1" t="s">
        <v>468</v>
      </c>
      <c r="EY1" t="s">
        <v>469</v>
      </c>
      <c r="EZ1" t="s">
        <v>470</v>
      </c>
      <c r="FA1" t="s">
        <v>471</v>
      </c>
      <c r="FB1" t="s">
        <v>472</v>
      </c>
      <c r="FC1" t="s">
        <v>473</v>
      </c>
      <c r="FD1" t="s">
        <v>474</v>
      </c>
      <c r="FE1" t="s">
        <v>475</v>
      </c>
      <c r="FF1" t="s">
        <v>476</v>
      </c>
      <c r="FG1" t="s">
        <v>477</v>
      </c>
      <c r="FH1" t="s">
        <v>478</v>
      </c>
      <c r="FI1" t="s">
        <v>479</v>
      </c>
      <c r="FJ1" t="s">
        <v>480</v>
      </c>
      <c r="FK1" t="s">
        <v>481</v>
      </c>
      <c r="FL1" t="s">
        <v>482</v>
      </c>
      <c r="FM1" t="s">
        <v>483</v>
      </c>
      <c r="FN1" t="s">
        <v>484</v>
      </c>
      <c r="FO1" t="s">
        <v>485</v>
      </c>
      <c r="FP1" t="s">
        <v>486</v>
      </c>
      <c r="FQ1" t="s">
        <v>487</v>
      </c>
      <c r="FR1" t="s">
        <v>488</v>
      </c>
      <c r="FS1" t="s">
        <v>489</v>
      </c>
      <c r="FT1" t="s">
        <v>490</v>
      </c>
      <c r="FU1" t="s">
        <v>491</v>
      </c>
      <c r="FV1" t="s">
        <v>492</v>
      </c>
      <c r="FW1" t="s">
        <v>493</v>
      </c>
      <c r="FX1" t="s">
        <v>494</v>
      </c>
      <c r="FY1" t="s">
        <v>495</v>
      </c>
      <c r="FZ1" t="s">
        <v>496</v>
      </c>
      <c r="GA1" t="s">
        <v>497</v>
      </c>
      <c r="GB1" t="s">
        <v>498</v>
      </c>
      <c r="GC1" t="s">
        <v>499</v>
      </c>
      <c r="GD1" t="s">
        <v>500</v>
      </c>
      <c r="GE1" t="s">
        <v>501</v>
      </c>
      <c r="GF1" t="s">
        <v>502</v>
      </c>
      <c r="GG1" t="s">
        <v>503</v>
      </c>
      <c r="GH1" t="s">
        <v>504</v>
      </c>
      <c r="GI1" t="s">
        <v>505</v>
      </c>
      <c r="GJ1" t="s">
        <v>506</v>
      </c>
      <c r="GK1" t="s">
        <v>507</v>
      </c>
      <c r="GL1" t="s">
        <v>508</v>
      </c>
      <c r="GM1" t="s">
        <v>509</v>
      </c>
      <c r="GN1" t="s">
        <v>510</v>
      </c>
      <c r="GO1" t="s">
        <v>511</v>
      </c>
      <c r="GP1" t="s">
        <v>512</v>
      </c>
      <c r="GQ1" t="s">
        <v>513</v>
      </c>
      <c r="GR1" t="s">
        <v>514</v>
      </c>
      <c r="GS1" t="s">
        <v>515</v>
      </c>
      <c r="GT1" t="s">
        <v>516</v>
      </c>
      <c r="GU1" t="s">
        <v>517</v>
      </c>
      <c r="GV1" t="s">
        <v>518</v>
      </c>
      <c r="GW1" t="s">
        <v>519</v>
      </c>
      <c r="GX1" t="s">
        <v>520</v>
      </c>
      <c r="GY1" t="s">
        <v>521</v>
      </c>
      <c r="GZ1" t="s">
        <v>522</v>
      </c>
      <c r="HA1" t="s">
        <v>523</v>
      </c>
      <c r="HB1" t="s">
        <v>524</v>
      </c>
      <c r="HC1" t="s">
        <v>525</v>
      </c>
      <c r="HD1" t="s">
        <v>526</v>
      </c>
      <c r="HE1" t="s">
        <v>527</v>
      </c>
      <c r="HF1" t="s">
        <v>528</v>
      </c>
      <c r="HG1" t="s">
        <v>529</v>
      </c>
      <c r="HH1" t="s">
        <v>530</v>
      </c>
      <c r="HI1" t="s">
        <v>531</v>
      </c>
      <c r="HJ1" t="s">
        <v>532</v>
      </c>
      <c r="HK1" t="s">
        <v>533</v>
      </c>
      <c r="HL1" t="s">
        <v>534</v>
      </c>
      <c r="HM1" t="s">
        <v>535</v>
      </c>
      <c r="HN1" t="s">
        <v>536</v>
      </c>
      <c r="HO1" t="s">
        <v>537</v>
      </c>
      <c r="HP1" t="s">
        <v>538</v>
      </c>
      <c r="HQ1" t="s">
        <v>539</v>
      </c>
      <c r="HR1" t="s">
        <v>540</v>
      </c>
      <c r="HS1" t="s">
        <v>541</v>
      </c>
      <c r="HT1" t="s">
        <v>542</v>
      </c>
      <c r="HU1" t="s">
        <v>543</v>
      </c>
      <c r="HV1" t="s">
        <v>544</v>
      </c>
      <c r="HW1" t="s">
        <v>545</v>
      </c>
      <c r="HX1" t="s">
        <v>546</v>
      </c>
      <c r="HY1" t="s">
        <v>547</v>
      </c>
      <c r="HZ1" t="s">
        <v>548</v>
      </c>
      <c r="IA1" t="s">
        <v>549</v>
      </c>
      <c r="IB1" t="s">
        <v>550</v>
      </c>
      <c r="IC1" t="s">
        <v>551</v>
      </c>
      <c r="ID1" t="s">
        <v>552</v>
      </c>
      <c r="IE1" t="s">
        <v>553</v>
      </c>
      <c r="IF1" t="s">
        <v>554</v>
      </c>
      <c r="IG1" t="s">
        <v>555</v>
      </c>
      <c r="IH1" t="s">
        <v>556</v>
      </c>
      <c r="II1" t="s">
        <v>557</v>
      </c>
      <c r="IJ1" t="s">
        <v>558</v>
      </c>
      <c r="IK1" t="s">
        <v>559</v>
      </c>
      <c r="IL1" t="s">
        <v>560</v>
      </c>
      <c r="IM1" t="s">
        <v>561</v>
      </c>
      <c r="IN1" t="s">
        <v>562</v>
      </c>
      <c r="IO1" t="s">
        <v>563</v>
      </c>
      <c r="IP1" t="s">
        <v>564</v>
      </c>
      <c r="IQ1" t="s">
        <v>565</v>
      </c>
      <c r="IR1" t="s">
        <v>566</v>
      </c>
      <c r="IS1" t="s">
        <v>567</v>
      </c>
      <c r="IT1" t="s">
        <v>568</v>
      </c>
      <c r="IU1" t="s">
        <v>569</v>
      </c>
      <c r="IV1" t="s">
        <v>570</v>
      </c>
      <c r="IW1" t="s">
        <v>571</v>
      </c>
      <c r="IX1" t="s">
        <v>572</v>
      </c>
      <c r="IY1" t="s">
        <v>573</v>
      </c>
      <c r="IZ1" t="s">
        <v>574</v>
      </c>
      <c r="JA1" t="s">
        <v>575</v>
      </c>
      <c r="JB1" t="s">
        <v>576</v>
      </c>
      <c r="JC1" t="s">
        <v>577</v>
      </c>
      <c r="JD1" t="s">
        <v>578</v>
      </c>
      <c r="JE1" t="s">
        <v>579</v>
      </c>
      <c r="JF1" t="s">
        <v>580</v>
      </c>
      <c r="JG1" t="s">
        <v>581</v>
      </c>
      <c r="JH1" t="s">
        <v>582</v>
      </c>
      <c r="JI1" t="s">
        <v>583</v>
      </c>
      <c r="JJ1" t="s">
        <v>584</v>
      </c>
      <c r="JK1" t="s">
        <v>585</v>
      </c>
      <c r="JL1" t="s">
        <v>586</v>
      </c>
      <c r="JM1" t="s">
        <v>587</v>
      </c>
      <c r="JN1" t="s">
        <v>588</v>
      </c>
      <c r="JO1" t="s">
        <v>589</v>
      </c>
      <c r="JP1" t="s">
        <v>590</v>
      </c>
      <c r="JQ1" t="s">
        <v>591</v>
      </c>
      <c r="JR1" t="s">
        <v>592</v>
      </c>
      <c r="JS1" t="s">
        <v>593</v>
      </c>
      <c r="JT1" t="s">
        <v>594</v>
      </c>
      <c r="JU1" t="s">
        <v>595</v>
      </c>
      <c r="JV1" t="s">
        <v>596</v>
      </c>
      <c r="JW1" t="s">
        <v>597</v>
      </c>
      <c r="JX1" t="s">
        <v>598</v>
      </c>
      <c r="JY1" t="s">
        <v>599</v>
      </c>
      <c r="JZ1" t="s">
        <v>325</v>
      </c>
      <c r="KA1" t="s">
        <v>326</v>
      </c>
      <c r="KB1" t="s">
        <v>327</v>
      </c>
      <c r="KC1" t="s">
        <v>328</v>
      </c>
      <c r="KD1" t="s">
        <v>329</v>
      </c>
      <c r="KE1" t="s">
        <v>330</v>
      </c>
      <c r="KF1" t="s">
        <v>331</v>
      </c>
      <c r="KG1" t="s">
        <v>338</v>
      </c>
      <c r="KH1" t="s">
        <v>332</v>
      </c>
      <c r="KI1" t="s">
        <v>333</v>
      </c>
      <c r="KJ1" t="s">
        <v>334</v>
      </c>
      <c r="KK1" t="s">
        <v>600</v>
      </c>
      <c r="KL1" t="s">
        <v>601</v>
      </c>
      <c r="KM1" t="s">
        <v>602</v>
      </c>
      <c r="KN1" t="s">
        <v>603</v>
      </c>
      <c r="KO1" t="s">
        <v>604</v>
      </c>
      <c r="KP1" t="s">
        <v>605</v>
      </c>
      <c r="KQ1" t="s">
        <v>606</v>
      </c>
      <c r="KR1" t="s">
        <v>607</v>
      </c>
      <c r="KS1" t="s">
        <v>335</v>
      </c>
    </row>
    <row r="2" spans="1:305">
      <c r="A2">
        <v>1</v>
      </c>
      <c r="B2">
        <v>2</v>
      </c>
      <c r="C2">
        <v>3</v>
      </c>
      <c r="D2">
        <v>1</v>
      </c>
      <c r="E2" t="s">
        <v>608</v>
      </c>
      <c r="F2" t="s">
        <v>609</v>
      </c>
      <c r="G2">
        <v>15.468</v>
      </c>
      <c r="H2" t="s">
        <v>610</v>
      </c>
      <c r="I2" t="s">
        <v>611</v>
      </c>
      <c r="J2">
        <v>35.537999999999997</v>
      </c>
      <c r="K2" t="s">
        <v>612</v>
      </c>
      <c r="L2" t="s">
        <v>613</v>
      </c>
      <c r="M2">
        <v>34.387999999999998</v>
      </c>
      <c r="N2" t="s">
        <v>614</v>
      </c>
      <c r="O2" t="s">
        <v>615</v>
      </c>
      <c r="P2">
        <v>5.71</v>
      </c>
      <c r="T2" t="s">
        <v>616</v>
      </c>
      <c r="U2" t="s">
        <v>617</v>
      </c>
      <c r="V2">
        <v>34.954000000000001</v>
      </c>
      <c r="W2" t="s">
        <v>618</v>
      </c>
      <c r="X2" t="s">
        <v>619</v>
      </c>
      <c r="Y2">
        <v>25.76</v>
      </c>
      <c r="Z2" t="s">
        <v>620</v>
      </c>
      <c r="AA2" t="s">
        <v>621</v>
      </c>
      <c r="AB2">
        <v>14.507999999999999</v>
      </c>
      <c r="AC2" t="s">
        <v>622</v>
      </c>
      <c r="AD2" t="s">
        <v>623</v>
      </c>
      <c r="AE2">
        <v>11.9</v>
      </c>
      <c r="AF2" t="s">
        <v>624</v>
      </c>
      <c r="AG2" t="s">
        <v>625</v>
      </c>
      <c r="AH2">
        <v>21.475999999999999</v>
      </c>
      <c r="AI2" t="b">
        <v>1</v>
      </c>
      <c r="AJ2" t="s">
        <v>355</v>
      </c>
      <c r="AK2">
        <v>1</v>
      </c>
      <c r="AL2">
        <v>22</v>
      </c>
      <c r="AM2" t="s">
        <v>652</v>
      </c>
      <c r="AO2" t="s">
        <v>626</v>
      </c>
      <c r="AP2" t="s">
        <v>358</v>
      </c>
      <c r="AR2" t="s">
        <v>359</v>
      </c>
      <c r="AS2" t="s">
        <v>627</v>
      </c>
      <c r="AV2">
        <v>24</v>
      </c>
      <c r="AW2">
        <v>1927</v>
      </c>
      <c r="AX2">
        <v>991</v>
      </c>
      <c r="AY2">
        <v>0</v>
      </c>
      <c r="AZ2" t="s">
        <v>361</v>
      </c>
      <c r="BA2">
        <v>24</v>
      </c>
      <c r="BB2">
        <v>1</v>
      </c>
      <c r="BC2">
        <v>983</v>
      </c>
      <c r="BD2">
        <v>1920</v>
      </c>
      <c r="BE2">
        <v>991</v>
      </c>
      <c r="BF2">
        <v>1927</v>
      </c>
      <c r="BG2">
        <v>5</v>
      </c>
      <c r="BH2">
        <v>0</v>
      </c>
      <c r="BI2">
        <v>1</v>
      </c>
      <c r="BJ2" t="s">
        <v>104</v>
      </c>
      <c r="BK2" t="s">
        <v>118</v>
      </c>
      <c r="BL2" t="s">
        <v>118</v>
      </c>
      <c r="BM2">
        <v>350</v>
      </c>
      <c r="BN2">
        <v>4</v>
      </c>
      <c r="BP2">
        <v>430</v>
      </c>
      <c r="BQ2">
        <v>13</v>
      </c>
      <c r="BS2">
        <v>430</v>
      </c>
      <c r="BT2">
        <v>14</v>
      </c>
      <c r="BU2">
        <v>300</v>
      </c>
      <c r="BV2">
        <v>600</v>
      </c>
      <c r="CC2" t="b">
        <v>0</v>
      </c>
      <c r="CD2" t="s">
        <v>119</v>
      </c>
      <c r="CF2" t="s">
        <v>628</v>
      </c>
      <c r="CG2" t="s">
        <v>629</v>
      </c>
      <c r="CH2">
        <v>3.24399999999999</v>
      </c>
      <c r="CI2">
        <v>430</v>
      </c>
      <c r="CK2">
        <v>2</v>
      </c>
      <c r="CL2" t="s">
        <v>104</v>
      </c>
      <c r="CM2" t="s">
        <v>118</v>
      </c>
      <c r="CN2" t="s">
        <v>118</v>
      </c>
      <c r="CO2">
        <v>490</v>
      </c>
      <c r="CP2">
        <v>2</v>
      </c>
      <c r="CR2">
        <v>700</v>
      </c>
      <c r="CS2">
        <v>18</v>
      </c>
      <c r="CU2">
        <v>700</v>
      </c>
      <c r="CV2">
        <v>19</v>
      </c>
      <c r="CW2">
        <v>300</v>
      </c>
      <c r="CX2">
        <v>600</v>
      </c>
      <c r="DE2" t="b">
        <v>0</v>
      </c>
      <c r="DF2" t="s">
        <v>119</v>
      </c>
      <c r="DH2" t="s">
        <v>630</v>
      </c>
      <c r="DI2" t="s">
        <v>631</v>
      </c>
      <c r="DJ2">
        <v>2.7959999999999998</v>
      </c>
      <c r="DM2">
        <v>3</v>
      </c>
      <c r="DN2" t="s">
        <v>104</v>
      </c>
      <c r="DO2" t="s">
        <v>118</v>
      </c>
      <c r="DP2" t="s">
        <v>118</v>
      </c>
      <c r="DQ2">
        <v>720</v>
      </c>
      <c r="DR2">
        <v>6</v>
      </c>
      <c r="DT2">
        <v>1390</v>
      </c>
      <c r="DU2">
        <v>24</v>
      </c>
      <c r="DW2">
        <v>1390</v>
      </c>
      <c r="DX2">
        <v>25</v>
      </c>
      <c r="DY2">
        <v>300</v>
      </c>
      <c r="DZ2">
        <v>600</v>
      </c>
      <c r="EG2" t="b">
        <v>0</v>
      </c>
      <c r="EH2" t="s">
        <v>124</v>
      </c>
      <c r="EJ2" t="s">
        <v>632</v>
      </c>
      <c r="EK2" t="s">
        <v>633</v>
      </c>
      <c r="EL2">
        <v>1.611</v>
      </c>
      <c r="EO2">
        <v>4</v>
      </c>
      <c r="EP2" t="s">
        <v>104</v>
      </c>
      <c r="EQ2" t="s">
        <v>118</v>
      </c>
      <c r="ER2" t="s">
        <v>118</v>
      </c>
      <c r="ES2">
        <v>840</v>
      </c>
      <c r="ET2">
        <v>3</v>
      </c>
      <c r="EV2">
        <v>1120</v>
      </c>
      <c r="EW2">
        <v>16</v>
      </c>
      <c r="EY2">
        <v>1120</v>
      </c>
      <c r="EZ2">
        <v>17</v>
      </c>
      <c r="FA2">
        <v>300</v>
      </c>
      <c r="FB2">
        <v>600</v>
      </c>
      <c r="FI2" t="b">
        <v>0</v>
      </c>
      <c r="FJ2" t="s">
        <v>119</v>
      </c>
      <c r="FL2" t="s">
        <v>634</v>
      </c>
      <c r="FM2" t="s">
        <v>635</v>
      </c>
      <c r="FN2">
        <v>1.5659999999999901</v>
      </c>
      <c r="FQ2">
        <v>5</v>
      </c>
      <c r="FR2" t="s">
        <v>104</v>
      </c>
      <c r="FS2" t="s">
        <v>118</v>
      </c>
      <c r="FT2" t="s">
        <v>118</v>
      </c>
      <c r="FU2">
        <v>32</v>
      </c>
      <c r="FV2">
        <v>4</v>
      </c>
      <c r="FX2">
        <v>39</v>
      </c>
      <c r="FY2">
        <v>13</v>
      </c>
      <c r="GA2">
        <v>40</v>
      </c>
      <c r="GB2">
        <v>14</v>
      </c>
      <c r="GC2">
        <v>300</v>
      </c>
      <c r="GD2">
        <v>600</v>
      </c>
      <c r="GK2" t="b">
        <v>0</v>
      </c>
      <c r="GL2" t="s">
        <v>119</v>
      </c>
      <c r="GN2" t="s">
        <v>636</v>
      </c>
      <c r="GO2" t="s">
        <v>637</v>
      </c>
      <c r="GP2">
        <v>1.6559999999999999</v>
      </c>
      <c r="GS2">
        <v>6</v>
      </c>
      <c r="GT2" t="s">
        <v>104</v>
      </c>
      <c r="GU2" t="s">
        <v>118</v>
      </c>
      <c r="GV2" t="s">
        <v>118</v>
      </c>
      <c r="GW2">
        <v>45</v>
      </c>
      <c r="GX2">
        <v>2</v>
      </c>
      <c r="GZ2">
        <v>70</v>
      </c>
      <c r="HA2">
        <v>18</v>
      </c>
      <c r="HC2">
        <v>70</v>
      </c>
      <c r="HD2">
        <v>19</v>
      </c>
      <c r="HE2">
        <v>300</v>
      </c>
      <c r="HF2">
        <v>600</v>
      </c>
      <c r="HM2" t="b">
        <v>0</v>
      </c>
      <c r="HN2" t="s">
        <v>119</v>
      </c>
      <c r="HP2" t="s">
        <v>638</v>
      </c>
      <c r="HQ2" t="s">
        <v>639</v>
      </c>
      <c r="HR2">
        <v>1.0720000000000001</v>
      </c>
      <c r="HU2">
        <v>7</v>
      </c>
      <c r="HV2" t="s">
        <v>104</v>
      </c>
      <c r="HW2" t="s">
        <v>118</v>
      </c>
      <c r="HX2" t="s">
        <v>118</v>
      </c>
      <c r="HY2">
        <v>66</v>
      </c>
      <c r="HZ2">
        <v>6</v>
      </c>
      <c r="IB2">
        <v>110</v>
      </c>
      <c r="IC2">
        <v>24</v>
      </c>
      <c r="IE2">
        <v>110</v>
      </c>
      <c r="IF2">
        <v>25</v>
      </c>
      <c r="IG2">
        <v>300</v>
      </c>
      <c r="IH2">
        <v>600</v>
      </c>
      <c r="IO2" t="b">
        <v>0</v>
      </c>
      <c r="IP2" t="s">
        <v>119</v>
      </c>
      <c r="IR2" t="s">
        <v>640</v>
      </c>
      <c r="IS2" t="s">
        <v>641</v>
      </c>
      <c r="IT2">
        <v>2.4220000000000002</v>
      </c>
      <c r="IW2">
        <v>8</v>
      </c>
      <c r="IX2" t="s">
        <v>104</v>
      </c>
      <c r="IY2" t="s">
        <v>118</v>
      </c>
      <c r="IZ2" t="s">
        <v>118</v>
      </c>
      <c r="JA2">
        <v>77</v>
      </c>
      <c r="JB2">
        <v>3</v>
      </c>
      <c r="JD2">
        <v>118</v>
      </c>
      <c r="JE2">
        <v>16</v>
      </c>
      <c r="JG2">
        <v>120</v>
      </c>
      <c r="JH2">
        <v>17</v>
      </c>
      <c r="JI2">
        <v>300</v>
      </c>
      <c r="JJ2">
        <v>600</v>
      </c>
      <c r="JQ2" t="b">
        <v>0</v>
      </c>
      <c r="JR2" t="s">
        <v>119</v>
      </c>
      <c r="JT2" t="s">
        <v>642</v>
      </c>
      <c r="JU2" t="s">
        <v>643</v>
      </c>
      <c r="JV2">
        <v>2.6619999999999999</v>
      </c>
      <c r="JZ2" t="s">
        <v>644</v>
      </c>
      <c r="KA2" t="s">
        <v>645</v>
      </c>
      <c r="KB2" t="s">
        <v>362</v>
      </c>
      <c r="KC2" t="s">
        <v>362</v>
      </c>
      <c r="KD2" t="s">
        <v>362</v>
      </c>
      <c r="KE2" t="s">
        <v>363</v>
      </c>
      <c r="KF2" t="s">
        <v>363</v>
      </c>
      <c r="KG2" t="s">
        <v>363</v>
      </c>
      <c r="KH2" t="s">
        <v>646</v>
      </c>
      <c r="KI2" t="s">
        <v>647</v>
      </c>
      <c r="KJ2" t="s">
        <v>648</v>
      </c>
      <c r="KK2" t="s">
        <v>649</v>
      </c>
      <c r="KL2" t="s">
        <v>650</v>
      </c>
      <c r="KM2" t="s">
        <v>364</v>
      </c>
      <c r="KN2" t="s">
        <v>650</v>
      </c>
      <c r="KO2" t="s">
        <v>649</v>
      </c>
      <c r="KP2" t="s">
        <v>650</v>
      </c>
      <c r="KQ2" t="s">
        <v>364</v>
      </c>
      <c r="KR2" t="s">
        <v>651</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A32EA-3DA8-BD44-8758-9048DFA42915}">
  <dimension ref="A1:AD16"/>
  <sheetViews>
    <sheetView tabSelected="1" zoomScale="128" zoomScaleNormal="110" workbookViewId="0">
      <selection activeCell="B19" sqref="B19"/>
    </sheetView>
  </sheetViews>
  <sheetFormatPr baseColWidth="10" defaultRowHeight="16"/>
  <cols>
    <col min="1" max="1" width="14.1640625" customWidth="1"/>
    <col min="2" max="2" width="113" customWidth="1"/>
    <col min="4" max="5" width="22.6640625" customWidth="1"/>
    <col min="6" max="8" width="21.5" customWidth="1"/>
    <col min="9" max="10" width="21.5" style="36" customWidth="1"/>
    <col min="11" max="28" width="21.5" customWidth="1"/>
    <col min="29" max="29" width="28.83203125" customWidth="1"/>
    <col min="30" max="30" width="63.5" customWidth="1"/>
  </cols>
  <sheetData>
    <row r="1" spans="1:30">
      <c r="A1" t="s">
        <v>671</v>
      </c>
      <c r="B1" t="s">
        <v>653</v>
      </c>
      <c r="C1" t="s">
        <v>265</v>
      </c>
      <c r="D1" t="s">
        <v>272</v>
      </c>
      <c r="E1" t="s">
        <v>273</v>
      </c>
      <c r="F1" t="s">
        <v>253</v>
      </c>
      <c r="G1" t="s">
        <v>365</v>
      </c>
      <c r="H1" t="s">
        <v>707</v>
      </c>
      <c r="I1" s="36" t="s">
        <v>256</v>
      </c>
      <c r="J1" s="36" t="s">
        <v>257</v>
      </c>
      <c r="K1" t="s">
        <v>255</v>
      </c>
      <c r="L1" t="s">
        <v>259</v>
      </c>
      <c r="M1" t="s">
        <v>676</v>
      </c>
      <c r="N1" t="s">
        <v>678</v>
      </c>
      <c r="O1" t="s">
        <v>679</v>
      </c>
      <c r="P1" t="s">
        <v>681</v>
      </c>
      <c r="Q1" t="s">
        <v>683</v>
      </c>
      <c r="R1" t="s">
        <v>685</v>
      </c>
      <c r="S1" t="s">
        <v>687</v>
      </c>
      <c r="T1" t="s">
        <v>689</v>
      </c>
      <c r="U1" t="s">
        <v>691</v>
      </c>
      <c r="V1" t="s">
        <v>693</v>
      </c>
      <c r="W1" t="s">
        <v>695</v>
      </c>
      <c r="X1" t="s">
        <v>697</v>
      </c>
      <c r="Y1" t="s">
        <v>699</v>
      </c>
      <c r="Z1" t="s">
        <v>702</v>
      </c>
      <c r="AA1" t="s">
        <v>703</v>
      </c>
      <c r="AB1" t="s">
        <v>705</v>
      </c>
      <c r="AC1" t="s">
        <v>269</v>
      </c>
      <c r="AD1" t="s">
        <v>254</v>
      </c>
    </row>
    <row r="2" spans="1:30" ht="17">
      <c r="A2">
        <v>0</v>
      </c>
      <c r="B2" t="s">
        <v>658</v>
      </c>
      <c r="C2" t="s">
        <v>267</v>
      </c>
      <c r="D2">
        <v>1</v>
      </c>
      <c r="E2">
        <v>1</v>
      </c>
      <c r="F2" t="s">
        <v>252</v>
      </c>
      <c r="G2" s="7" t="s">
        <v>659</v>
      </c>
      <c r="H2" s="7" t="s">
        <v>708</v>
      </c>
      <c r="I2" s="36">
        <v>1</v>
      </c>
      <c r="J2" s="36">
        <v>1</v>
      </c>
      <c r="K2">
        <v>1</v>
      </c>
      <c r="L2" t="s">
        <v>660</v>
      </c>
      <c r="M2" t="s">
        <v>677</v>
      </c>
      <c r="N2" s="82">
        <v>1.5</v>
      </c>
      <c r="O2" s="82" t="s">
        <v>680</v>
      </c>
      <c r="P2" s="82" t="s">
        <v>682</v>
      </c>
      <c r="Q2" s="82" t="s">
        <v>684</v>
      </c>
      <c r="R2" s="82" t="s">
        <v>686</v>
      </c>
      <c r="S2" t="s">
        <v>688</v>
      </c>
      <c r="T2" s="83" t="s">
        <v>690</v>
      </c>
      <c r="U2" s="83" t="s">
        <v>692</v>
      </c>
      <c r="V2" s="83" t="s">
        <v>694</v>
      </c>
      <c r="W2" s="83" t="s">
        <v>696</v>
      </c>
      <c r="X2" s="83" t="s">
        <v>698</v>
      </c>
      <c r="Y2" s="83" t="s">
        <v>700</v>
      </c>
      <c r="Z2" s="83" t="s">
        <v>701</v>
      </c>
      <c r="AA2" s="83" t="s">
        <v>704</v>
      </c>
      <c r="AB2" s="83" t="s">
        <v>706</v>
      </c>
      <c r="AC2">
        <v>1</v>
      </c>
      <c r="AD2" t="s">
        <v>661</v>
      </c>
    </row>
    <row r="3" spans="1:30" ht="17">
      <c r="A3">
        <v>1</v>
      </c>
      <c r="B3" t="s">
        <v>662</v>
      </c>
      <c r="C3" t="s">
        <v>266</v>
      </c>
      <c r="D3">
        <v>1</v>
      </c>
      <c r="E3">
        <v>1</v>
      </c>
      <c r="F3" t="s">
        <v>252</v>
      </c>
      <c r="G3" s="7" t="s">
        <v>659</v>
      </c>
      <c r="H3" s="7" t="s">
        <v>708</v>
      </c>
      <c r="I3" s="36">
        <v>44922</v>
      </c>
      <c r="K3">
        <v>1</v>
      </c>
      <c r="L3" t="s">
        <v>260</v>
      </c>
      <c r="M3" t="s">
        <v>677</v>
      </c>
      <c r="N3" s="82">
        <v>1.5</v>
      </c>
      <c r="O3" s="82" t="s">
        <v>680</v>
      </c>
      <c r="P3" s="82" t="s">
        <v>682</v>
      </c>
      <c r="Q3" s="82" t="s">
        <v>684</v>
      </c>
      <c r="R3" s="82" t="s">
        <v>686</v>
      </c>
      <c r="S3" t="s">
        <v>688</v>
      </c>
      <c r="T3" s="83" t="s">
        <v>690</v>
      </c>
      <c r="U3" s="83" t="s">
        <v>692</v>
      </c>
      <c r="V3" s="83" t="s">
        <v>694</v>
      </c>
      <c r="W3" s="83" t="s">
        <v>696</v>
      </c>
      <c r="X3" s="83" t="s">
        <v>698</v>
      </c>
      <c r="Y3" s="83" t="s">
        <v>700</v>
      </c>
      <c r="Z3" s="83" t="s">
        <v>701</v>
      </c>
      <c r="AA3" s="83" t="s">
        <v>704</v>
      </c>
      <c r="AB3" s="83" t="s">
        <v>706</v>
      </c>
      <c r="AC3" s="81" t="s">
        <v>654</v>
      </c>
      <c r="AD3" t="s">
        <v>258</v>
      </c>
    </row>
    <row r="4" spans="1:30" ht="17">
      <c r="A4">
        <v>2</v>
      </c>
      <c r="B4" t="s">
        <v>663</v>
      </c>
      <c r="C4" t="s">
        <v>266</v>
      </c>
      <c r="D4">
        <v>2</v>
      </c>
      <c r="E4">
        <v>3</v>
      </c>
      <c r="F4" t="s">
        <v>252</v>
      </c>
      <c r="G4" s="7" t="s">
        <v>659</v>
      </c>
      <c r="H4" s="7" t="s">
        <v>708</v>
      </c>
      <c r="I4" s="36">
        <v>44940</v>
      </c>
      <c r="K4">
        <v>3</v>
      </c>
      <c r="L4" t="s">
        <v>260</v>
      </c>
      <c r="M4" t="s">
        <v>677</v>
      </c>
      <c r="N4" s="82">
        <v>1.5</v>
      </c>
      <c r="O4" s="82" t="s">
        <v>680</v>
      </c>
      <c r="P4" s="82" t="s">
        <v>682</v>
      </c>
      <c r="Q4" s="82" t="s">
        <v>684</v>
      </c>
      <c r="R4" s="82" t="s">
        <v>686</v>
      </c>
      <c r="S4" t="s">
        <v>688</v>
      </c>
      <c r="T4" s="83" t="s">
        <v>690</v>
      </c>
      <c r="U4" s="83" t="s">
        <v>692</v>
      </c>
      <c r="V4" s="83" t="s">
        <v>694</v>
      </c>
      <c r="W4" s="83" t="s">
        <v>696</v>
      </c>
      <c r="X4" s="83" t="s">
        <v>698</v>
      </c>
      <c r="Y4" s="83" t="s">
        <v>700</v>
      </c>
      <c r="Z4" s="83" t="s">
        <v>701</v>
      </c>
      <c r="AA4" s="83" t="s">
        <v>704</v>
      </c>
      <c r="AB4" s="83" t="s">
        <v>706</v>
      </c>
      <c r="AC4" s="81" t="s">
        <v>655</v>
      </c>
      <c r="AD4" t="s">
        <v>261</v>
      </c>
    </row>
    <row r="5" spans="1:30" ht="17">
      <c r="A5">
        <v>3</v>
      </c>
      <c r="B5" t="s">
        <v>664</v>
      </c>
      <c r="C5" t="s">
        <v>266</v>
      </c>
      <c r="D5">
        <v>26</v>
      </c>
      <c r="E5">
        <v>26</v>
      </c>
      <c r="F5" t="s">
        <v>252</v>
      </c>
      <c r="G5" s="7" t="s">
        <v>659</v>
      </c>
      <c r="H5" s="7" t="s">
        <v>708</v>
      </c>
      <c r="I5" s="36">
        <v>44942</v>
      </c>
      <c r="K5">
        <v>26</v>
      </c>
      <c r="L5" t="s">
        <v>260</v>
      </c>
      <c r="M5" t="s">
        <v>677</v>
      </c>
      <c r="N5" s="82">
        <v>1.5</v>
      </c>
      <c r="O5" s="82" t="s">
        <v>680</v>
      </c>
      <c r="P5" s="82" t="s">
        <v>682</v>
      </c>
      <c r="Q5" s="82" t="s">
        <v>684</v>
      </c>
      <c r="R5" s="82" t="s">
        <v>686</v>
      </c>
      <c r="S5" t="s">
        <v>688</v>
      </c>
      <c r="T5" s="83" t="s">
        <v>690</v>
      </c>
      <c r="U5" s="83" t="s">
        <v>692</v>
      </c>
      <c r="V5" s="83" t="s">
        <v>694</v>
      </c>
      <c r="W5" s="83" t="s">
        <v>696</v>
      </c>
      <c r="X5" s="83" t="s">
        <v>698</v>
      </c>
      <c r="Y5" s="83" t="s">
        <v>700</v>
      </c>
      <c r="Z5" s="83" t="s">
        <v>701</v>
      </c>
      <c r="AA5" s="83" t="s">
        <v>704</v>
      </c>
      <c r="AB5" s="83" t="s">
        <v>706</v>
      </c>
      <c r="AC5" s="81" t="s">
        <v>655</v>
      </c>
      <c r="AD5" t="s">
        <v>262</v>
      </c>
    </row>
    <row r="6" spans="1:30" ht="17">
      <c r="A6">
        <v>4</v>
      </c>
      <c r="B6" t="s">
        <v>665</v>
      </c>
      <c r="C6" t="s">
        <v>266</v>
      </c>
      <c r="D6">
        <v>100</v>
      </c>
      <c r="E6">
        <v>100</v>
      </c>
      <c r="F6" t="s">
        <v>252</v>
      </c>
      <c r="G6" s="7" t="s">
        <v>659</v>
      </c>
      <c r="H6" s="7" t="s">
        <v>708</v>
      </c>
      <c r="I6" s="36">
        <v>44994</v>
      </c>
      <c r="J6" s="36">
        <v>44995</v>
      </c>
      <c r="K6">
        <v>100</v>
      </c>
      <c r="L6" t="s">
        <v>260</v>
      </c>
      <c r="M6" t="s">
        <v>677</v>
      </c>
      <c r="N6" s="82">
        <v>1.5</v>
      </c>
      <c r="O6" s="82" t="s">
        <v>680</v>
      </c>
      <c r="P6" s="82" t="s">
        <v>682</v>
      </c>
      <c r="Q6" s="82" t="s">
        <v>684</v>
      </c>
      <c r="R6" s="82" t="s">
        <v>686</v>
      </c>
      <c r="S6" t="s">
        <v>688</v>
      </c>
      <c r="T6" s="83" t="s">
        <v>690</v>
      </c>
      <c r="U6" s="83" t="s">
        <v>692</v>
      </c>
      <c r="V6" s="83" t="s">
        <v>694</v>
      </c>
      <c r="W6" s="83" t="s">
        <v>696</v>
      </c>
      <c r="X6" s="83" t="s">
        <v>698</v>
      </c>
      <c r="Y6" s="83" t="s">
        <v>700</v>
      </c>
      <c r="Z6" s="83" t="s">
        <v>701</v>
      </c>
      <c r="AA6" s="83" t="s">
        <v>704</v>
      </c>
      <c r="AB6" s="83" t="s">
        <v>706</v>
      </c>
      <c r="AC6" s="81" t="s">
        <v>656</v>
      </c>
      <c r="AD6" t="s">
        <v>264</v>
      </c>
    </row>
    <row r="7" spans="1:30" ht="17">
      <c r="A7">
        <v>5</v>
      </c>
      <c r="B7" t="s">
        <v>666</v>
      </c>
      <c r="C7" t="s">
        <v>266</v>
      </c>
      <c r="D7">
        <v>449</v>
      </c>
      <c r="E7">
        <v>449</v>
      </c>
      <c r="F7" t="s">
        <v>252</v>
      </c>
      <c r="G7" s="7" t="s">
        <v>659</v>
      </c>
      <c r="H7" s="7" t="s">
        <v>708</v>
      </c>
      <c r="I7" s="36">
        <v>45119</v>
      </c>
      <c r="J7" s="36">
        <v>45119</v>
      </c>
      <c r="K7">
        <v>150</v>
      </c>
      <c r="L7" t="s">
        <v>260</v>
      </c>
      <c r="M7" t="s">
        <v>677</v>
      </c>
      <c r="N7" s="82">
        <v>1.5</v>
      </c>
      <c r="O7" s="82" t="s">
        <v>680</v>
      </c>
      <c r="P7" s="82" t="s">
        <v>682</v>
      </c>
      <c r="Q7" s="82" t="s">
        <v>684</v>
      </c>
      <c r="R7" s="82" t="s">
        <v>686</v>
      </c>
      <c r="S7" t="s">
        <v>688</v>
      </c>
      <c r="T7" s="83" t="s">
        <v>690</v>
      </c>
      <c r="U7" s="83" t="s">
        <v>692</v>
      </c>
      <c r="V7" s="83" t="s">
        <v>694</v>
      </c>
      <c r="W7" s="83" t="s">
        <v>696</v>
      </c>
      <c r="X7" s="83" t="s">
        <v>698</v>
      </c>
      <c r="Y7" s="83" t="s">
        <v>700</v>
      </c>
      <c r="Z7" s="83" t="s">
        <v>701</v>
      </c>
      <c r="AA7" s="83" t="s">
        <v>704</v>
      </c>
      <c r="AB7" s="83" t="s">
        <v>706</v>
      </c>
      <c r="AC7" t="s">
        <v>657</v>
      </c>
      <c r="AD7" t="s">
        <v>263</v>
      </c>
    </row>
    <row r="8" spans="1:30" ht="17">
      <c r="A8">
        <v>6</v>
      </c>
      <c r="B8" t="s">
        <v>666</v>
      </c>
      <c r="C8" t="s">
        <v>675</v>
      </c>
      <c r="D8">
        <v>0</v>
      </c>
      <c r="E8">
        <v>0</v>
      </c>
      <c r="F8" t="s">
        <v>252</v>
      </c>
      <c r="G8" s="7" t="s">
        <v>659</v>
      </c>
      <c r="H8" s="7" t="s">
        <v>708</v>
      </c>
      <c r="K8">
        <v>150</v>
      </c>
      <c r="L8" t="s">
        <v>260</v>
      </c>
      <c r="M8" t="s">
        <v>677</v>
      </c>
      <c r="N8" s="82">
        <v>1.5</v>
      </c>
      <c r="O8" s="82" t="s">
        <v>680</v>
      </c>
      <c r="P8" s="82" t="s">
        <v>682</v>
      </c>
      <c r="Q8" s="82" t="s">
        <v>684</v>
      </c>
      <c r="R8" s="82" t="s">
        <v>686</v>
      </c>
      <c r="S8" t="s">
        <v>688</v>
      </c>
      <c r="T8" s="83" t="s">
        <v>690</v>
      </c>
      <c r="U8" s="83" t="s">
        <v>692</v>
      </c>
      <c r="V8" s="83" t="s">
        <v>694</v>
      </c>
      <c r="W8" s="83" t="s">
        <v>696</v>
      </c>
      <c r="X8" s="83" t="s">
        <v>698</v>
      </c>
      <c r="Y8" s="83" t="s">
        <v>700</v>
      </c>
      <c r="Z8" s="83" t="s">
        <v>701</v>
      </c>
      <c r="AA8" s="83" t="s">
        <v>704</v>
      </c>
      <c r="AB8" s="83" t="s">
        <v>706</v>
      </c>
      <c r="AC8" s="81" t="s">
        <v>673</v>
      </c>
      <c r="AD8" t="s">
        <v>672</v>
      </c>
    </row>
    <row r="9" spans="1:30" ht="51">
      <c r="A9">
        <v>7</v>
      </c>
      <c r="B9" t="s">
        <v>667</v>
      </c>
      <c r="C9" t="s">
        <v>675</v>
      </c>
      <c r="D9">
        <v>0</v>
      </c>
      <c r="E9">
        <v>0</v>
      </c>
      <c r="F9" t="s">
        <v>268</v>
      </c>
      <c r="G9" s="7" t="s">
        <v>271</v>
      </c>
      <c r="H9" s="7" t="s">
        <v>226</v>
      </c>
      <c r="K9">
        <v>150</v>
      </c>
      <c r="L9" t="s">
        <v>260</v>
      </c>
      <c r="M9" t="s">
        <v>677</v>
      </c>
      <c r="N9" s="82">
        <v>1.5</v>
      </c>
      <c r="O9" s="82" t="s">
        <v>680</v>
      </c>
      <c r="P9" s="82" t="s">
        <v>682</v>
      </c>
      <c r="Q9" s="82" t="s">
        <v>684</v>
      </c>
      <c r="R9" s="82" t="s">
        <v>686</v>
      </c>
      <c r="S9" t="s">
        <v>688</v>
      </c>
      <c r="T9" s="83" t="s">
        <v>690</v>
      </c>
      <c r="U9" s="83" t="s">
        <v>692</v>
      </c>
      <c r="V9" s="83" t="s">
        <v>694</v>
      </c>
      <c r="W9" s="83" t="s">
        <v>696</v>
      </c>
      <c r="X9" s="83" t="s">
        <v>698</v>
      </c>
      <c r="Y9" s="83" t="s">
        <v>700</v>
      </c>
      <c r="Z9" s="83" t="s">
        <v>701</v>
      </c>
      <c r="AA9" s="83" t="s">
        <v>704</v>
      </c>
      <c r="AB9" s="83" t="s">
        <v>706</v>
      </c>
      <c r="AC9" s="81" t="s">
        <v>674</v>
      </c>
      <c r="AD9" t="s">
        <v>270</v>
      </c>
    </row>
    <row r="16" spans="1:30">
      <c r="F16" s="68"/>
      <c r="G16" s="68"/>
      <c r="H16" s="68"/>
    </row>
  </sheetData>
  <hyperlinks>
    <hyperlink ref="V2" r:id="rId1" xr:uid="{5F1D8459-3B99-CA40-B42B-866472E16B6A}"/>
    <hyperlink ref="V3:V9" r:id="rId2" display="dreichman@wpi.edu" xr:uid="{F8A3D820-0B66-AD44-B58B-6E847DFE1CF9}"/>
    <hyperlink ref="X2" r:id="rId3" xr:uid="{260637A7-4B8B-7B4B-96FB-7DE015CC464D}"/>
    <hyperlink ref="X3:X9" r:id="rId4" display="irb@wpi.edu" xr:uid="{085D0EDD-1C67-B844-AFC2-55C863DB96BD}"/>
    <hyperlink ref="AA2" r:id="rId5" xr:uid="{52FEA23D-DDD3-9644-9790-75496081EB78}"/>
    <hyperlink ref="AA3:AA9" r:id="rId6" display="gjohnson@wpi.edu" xr:uid="{3592C6B3-7E3C-1F43-9B66-AF5AD20C7256}"/>
  </hyperlink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6320D-B1FD-E344-B304-B9DCE6A3C0D3}">
  <dimension ref="A1:J39"/>
  <sheetViews>
    <sheetView workbookViewId="0">
      <selection activeCell="Q33" sqref="Q33"/>
    </sheetView>
  </sheetViews>
  <sheetFormatPr baseColWidth="10" defaultColWidth="11" defaultRowHeight="16"/>
  <cols>
    <col min="2" max="2" width="15.5" customWidth="1"/>
    <col min="3" max="3" width="12.83203125" customWidth="1"/>
    <col min="4" max="4" width="11" style="80"/>
    <col min="5" max="5" width="19.1640625" customWidth="1"/>
    <col min="7" max="7" width="11" style="80"/>
    <col min="8" max="9" width="13.6640625" style="36" customWidth="1"/>
    <col min="11" max="11" width="30.6640625" customWidth="1"/>
  </cols>
  <sheetData>
    <row r="1" spans="1:10">
      <c r="A1" t="s">
        <v>239</v>
      </c>
      <c r="B1" s="43" t="s">
        <v>87</v>
      </c>
      <c r="C1" s="43" t="s">
        <v>88</v>
      </c>
      <c r="D1" s="79" t="s">
        <v>89</v>
      </c>
      <c r="E1" s="43" t="s">
        <v>90</v>
      </c>
      <c r="F1" s="43" t="s">
        <v>91</v>
      </c>
      <c r="G1" s="79" t="s">
        <v>92</v>
      </c>
      <c r="H1" s="66" t="s">
        <v>93</v>
      </c>
      <c r="I1" s="66" t="s">
        <v>94</v>
      </c>
      <c r="J1" t="s">
        <v>670</v>
      </c>
    </row>
    <row r="2" spans="1:10">
      <c r="A2">
        <v>1</v>
      </c>
      <c r="B2">
        <v>350</v>
      </c>
      <c r="C2" s="43">
        <v>4</v>
      </c>
      <c r="D2" s="79"/>
      <c r="E2">
        <v>430</v>
      </c>
      <c r="F2" s="43">
        <v>13</v>
      </c>
      <c r="G2" s="79"/>
      <c r="H2">
        <v>430</v>
      </c>
      <c r="I2">
        <v>14</v>
      </c>
      <c r="J2" t="s">
        <v>240</v>
      </c>
    </row>
    <row r="3" spans="1:10">
      <c r="A3">
        <v>2</v>
      </c>
      <c r="B3">
        <v>490</v>
      </c>
      <c r="C3" s="43">
        <v>2</v>
      </c>
      <c r="D3" s="79"/>
      <c r="E3">
        <v>700</v>
      </c>
      <c r="F3" s="43">
        <v>18</v>
      </c>
      <c r="G3" s="79"/>
      <c r="H3">
        <v>700</v>
      </c>
      <c r="I3">
        <v>19</v>
      </c>
      <c r="J3" t="s">
        <v>240</v>
      </c>
    </row>
    <row r="4" spans="1:10">
      <c r="A4">
        <v>3</v>
      </c>
      <c r="B4">
        <f>720</f>
        <v>720</v>
      </c>
      <c r="C4" s="43">
        <v>6</v>
      </c>
      <c r="D4" s="79"/>
      <c r="E4">
        <v>1390</v>
      </c>
      <c r="F4" s="43">
        <v>24</v>
      </c>
      <c r="G4" s="79"/>
      <c r="H4">
        <v>1390</v>
      </c>
      <c r="I4">
        <v>25</v>
      </c>
      <c r="J4" t="s">
        <v>240</v>
      </c>
    </row>
    <row r="5" spans="1:10">
      <c r="A5">
        <v>4</v>
      </c>
      <c r="B5">
        <v>840</v>
      </c>
      <c r="C5" s="43">
        <v>3</v>
      </c>
      <c r="D5" s="79"/>
      <c r="E5">
        <v>1120</v>
      </c>
      <c r="F5" s="43">
        <v>16</v>
      </c>
      <c r="G5" s="79"/>
      <c r="H5">
        <v>1120</v>
      </c>
      <c r="I5">
        <v>17</v>
      </c>
      <c r="J5" t="s">
        <v>240</v>
      </c>
    </row>
    <row r="6" spans="1:10">
      <c r="A6">
        <v>5</v>
      </c>
      <c r="B6" s="37">
        <v>31.714285714285715</v>
      </c>
      <c r="C6" s="43">
        <v>4</v>
      </c>
      <c r="D6" s="79"/>
      <c r="E6" s="37">
        <v>39</v>
      </c>
      <c r="F6" s="43">
        <v>13</v>
      </c>
      <c r="G6" s="79"/>
      <c r="H6">
        <v>40</v>
      </c>
      <c r="I6">
        <v>14</v>
      </c>
      <c r="J6" t="s">
        <v>241</v>
      </c>
    </row>
    <row r="7" spans="1:10">
      <c r="A7">
        <v>6</v>
      </c>
      <c r="B7" s="37">
        <v>44.571428571428569</v>
      </c>
      <c r="C7" s="43">
        <v>2</v>
      </c>
      <c r="D7" s="79"/>
      <c r="E7" s="37">
        <v>70</v>
      </c>
      <c r="F7" s="43">
        <v>18</v>
      </c>
      <c r="G7" s="79"/>
      <c r="H7">
        <v>70</v>
      </c>
      <c r="I7">
        <v>19</v>
      </c>
      <c r="J7" t="s">
        <v>241</v>
      </c>
    </row>
    <row r="8" spans="1:10">
      <c r="A8">
        <v>7</v>
      </c>
      <c r="B8" s="37">
        <v>66</v>
      </c>
      <c r="C8" s="43">
        <v>6</v>
      </c>
      <c r="D8" s="79"/>
      <c r="E8" s="37">
        <v>110</v>
      </c>
      <c r="F8" s="43">
        <v>24</v>
      </c>
      <c r="G8" s="79"/>
      <c r="H8">
        <v>110</v>
      </c>
      <c r="I8">
        <v>25</v>
      </c>
      <c r="J8" t="s">
        <v>241</v>
      </c>
    </row>
    <row r="9" spans="1:10">
      <c r="A9">
        <v>8</v>
      </c>
      <c r="B9" s="37">
        <v>77.142857142857139</v>
      </c>
      <c r="C9" s="43">
        <v>3</v>
      </c>
      <c r="D9" s="79"/>
      <c r="E9" s="37">
        <v>118</v>
      </c>
      <c r="F9" s="43">
        <v>16</v>
      </c>
      <c r="G9" s="79"/>
      <c r="H9">
        <v>120</v>
      </c>
      <c r="I9">
        <v>17</v>
      </c>
      <c r="J9" t="s">
        <v>241</v>
      </c>
    </row>
    <row r="10" spans="1:10">
      <c r="A10">
        <v>9</v>
      </c>
      <c r="B10" s="37">
        <v>300</v>
      </c>
      <c r="C10" s="43">
        <v>2</v>
      </c>
      <c r="D10" s="79"/>
      <c r="E10" s="37">
        <v>700</v>
      </c>
      <c r="F10" s="43">
        <v>7</v>
      </c>
      <c r="G10" s="79"/>
      <c r="H10">
        <v>1000</v>
      </c>
      <c r="I10">
        <v>8</v>
      </c>
      <c r="J10" t="s">
        <v>243</v>
      </c>
    </row>
    <row r="11" spans="1:10">
      <c r="A11">
        <v>10</v>
      </c>
      <c r="B11">
        <v>350</v>
      </c>
      <c r="C11" s="43">
        <v>4</v>
      </c>
      <c r="D11" s="79"/>
      <c r="E11">
        <v>430</v>
      </c>
      <c r="F11" s="43">
        <v>13</v>
      </c>
      <c r="G11" s="79"/>
      <c r="H11">
        <v>430</v>
      </c>
      <c r="I11">
        <v>14</v>
      </c>
      <c r="J11" t="s">
        <v>240</v>
      </c>
    </row>
    <row r="12" spans="1:10">
      <c r="A12">
        <v>11</v>
      </c>
      <c r="B12">
        <v>490</v>
      </c>
      <c r="C12" s="43">
        <v>2</v>
      </c>
      <c r="D12" s="79"/>
      <c r="E12">
        <v>700</v>
      </c>
      <c r="F12" s="43">
        <v>18</v>
      </c>
      <c r="G12" s="79"/>
      <c r="H12">
        <v>700</v>
      </c>
      <c r="I12">
        <v>19</v>
      </c>
      <c r="J12" t="s">
        <v>240</v>
      </c>
    </row>
    <row r="13" spans="1:10">
      <c r="A13">
        <v>12</v>
      </c>
      <c r="B13">
        <f>720</f>
        <v>720</v>
      </c>
      <c r="C13" s="43">
        <v>6</v>
      </c>
      <c r="D13" s="79"/>
      <c r="E13">
        <v>1390</v>
      </c>
      <c r="F13" s="43">
        <v>24</v>
      </c>
      <c r="G13" s="79"/>
      <c r="H13">
        <v>1390</v>
      </c>
      <c r="I13">
        <v>25</v>
      </c>
      <c r="J13" t="s">
        <v>240</v>
      </c>
    </row>
    <row r="14" spans="1:10">
      <c r="A14">
        <v>13</v>
      </c>
      <c r="B14">
        <v>840</v>
      </c>
      <c r="C14" s="43">
        <v>3</v>
      </c>
      <c r="D14" s="79"/>
      <c r="E14">
        <v>1120</v>
      </c>
      <c r="F14" s="43">
        <v>16</v>
      </c>
      <c r="G14" s="79"/>
      <c r="H14">
        <v>1120</v>
      </c>
      <c r="I14">
        <v>17</v>
      </c>
      <c r="J14" t="s">
        <v>240</v>
      </c>
    </row>
    <row r="15" spans="1:10">
      <c r="A15">
        <v>14</v>
      </c>
      <c r="B15" s="37">
        <v>31.714285714285715</v>
      </c>
      <c r="C15" s="43">
        <v>4</v>
      </c>
      <c r="D15" s="79"/>
      <c r="E15" s="37">
        <v>39</v>
      </c>
      <c r="F15" s="43">
        <v>13</v>
      </c>
      <c r="G15" s="79"/>
      <c r="H15">
        <v>40</v>
      </c>
      <c r="I15">
        <v>14</v>
      </c>
      <c r="J15" t="s">
        <v>241</v>
      </c>
    </row>
    <row r="16" spans="1:10">
      <c r="A16">
        <v>15</v>
      </c>
      <c r="B16" s="37">
        <v>44.571428571428569</v>
      </c>
      <c r="C16" s="43">
        <v>2</v>
      </c>
      <c r="D16" s="79"/>
      <c r="E16" s="37">
        <v>70</v>
      </c>
      <c r="F16" s="43">
        <v>18</v>
      </c>
      <c r="G16" s="79"/>
      <c r="H16">
        <v>70</v>
      </c>
      <c r="I16">
        <v>19</v>
      </c>
      <c r="J16" t="s">
        <v>241</v>
      </c>
    </row>
    <row r="17" spans="1:10">
      <c r="A17">
        <v>16</v>
      </c>
      <c r="B17" s="37">
        <v>66</v>
      </c>
      <c r="C17" s="43">
        <v>6</v>
      </c>
      <c r="D17" s="79"/>
      <c r="E17" s="37">
        <v>110</v>
      </c>
      <c r="F17" s="43">
        <v>24</v>
      </c>
      <c r="G17" s="79"/>
      <c r="H17">
        <v>110</v>
      </c>
      <c r="I17">
        <v>25</v>
      </c>
      <c r="J17" t="s">
        <v>241</v>
      </c>
    </row>
    <row r="18" spans="1:10">
      <c r="A18">
        <v>17</v>
      </c>
      <c r="B18" s="37">
        <v>77.142857142857139</v>
      </c>
      <c r="C18" s="43">
        <v>3</v>
      </c>
      <c r="D18" s="79"/>
      <c r="E18" s="37">
        <v>118</v>
      </c>
      <c r="F18" s="43">
        <v>16</v>
      </c>
      <c r="G18" s="79"/>
      <c r="H18">
        <v>120</v>
      </c>
      <c r="I18">
        <v>17</v>
      </c>
      <c r="J18" t="s">
        <v>241</v>
      </c>
    </row>
    <row r="19" spans="1:10">
      <c r="A19">
        <v>18</v>
      </c>
      <c r="B19" s="37">
        <v>300</v>
      </c>
      <c r="C19" s="43">
        <v>2</v>
      </c>
      <c r="D19" s="79"/>
      <c r="E19" s="37">
        <v>700</v>
      </c>
      <c r="F19" s="43">
        <v>7</v>
      </c>
      <c r="G19" s="79"/>
      <c r="H19">
        <v>1000</v>
      </c>
      <c r="I19">
        <v>8</v>
      </c>
      <c r="J19" t="s">
        <v>243</v>
      </c>
    </row>
    <row r="20" spans="1:10">
      <c r="A20">
        <v>19</v>
      </c>
      <c r="B20">
        <v>350</v>
      </c>
      <c r="C20" s="43">
        <v>4</v>
      </c>
      <c r="D20" s="79"/>
      <c r="E20">
        <v>430</v>
      </c>
      <c r="F20" s="43">
        <v>13</v>
      </c>
      <c r="G20" s="79"/>
      <c r="H20">
        <v>430</v>
      </c>
      <c r="I20">
        <v>27</v>
      </c>
      <c r="J20" t="s">
        <v>240</v>
      </c>
    </row>
    <row r="21" spans="1:10">
      <c r="A21">
        <v>20</v>
      </c>
      <c r="B21">
        <v>490</v>
      </c>
      <c r="C21" s="43">
        <v>2</v>
      </c>
      <c r="D21" s="79"/>
      <c r="E21">
        <v>700</v>
      </c>
      <c r="F21" s="43">
        <v>18</v>
      </c>
      <c r="G21" s="79"/>
      <c r="H21">
        <v>700</v>
      </c>
      <c r="I21">
        <v>37</v>
      </c>
      <c r="J21" t="s">
        <v>240</v>
      </c>
    </row>
    <row r="22" spans="1:10">
      <c r="A22">
        <v>21</v>
      </c>
      <c r="B22">
        <f>720</f>
        <v>720</v>
      </c>
      <c r="C22" s="43">
        <v>6</v>
      </c>
      <c r="D22" s="79"/>
      <c r="E22">
        <v>1390</v>
      </c>
      <c r="F22" s="43">
        <v>24</v>
      </c>
      <c r="G22" s="79"/>
      <c r="H22">
        <v>1390</v>
      </c>
      <c r="I22">
        <v>49</v>
      </c>
      <c r="J22" t="s">
        <v>240</v>
      </c>
    </row>
    <row r="23" spans="1:10">
      <c r="A23">
        <v>22</v>
      </c>
      <c r="B23">
        <v>840</v>
      </c>
      <c r="C23" s="43">
        <v>3</v>
      </c>
      <c r="D23" s="79"/>
      <c r="E23">
        <v>1120</v>
      </c>
      <c r="F23" s="43">
        <v>16</v>
      </c>
      <c r="G23" s="79"/>
      <c r="H23">
        <v>1120</v>
      </c>
      <c r="I23">
        <v>33</v>
      </c>
      <c r="J23" t="s">
        <v>240</v>
      </c>
    </row>
    <row r="24" spans="1:10">
      <c r="A24">
        <v>23</v>
      </c>
      <c r="B24" s="37">
        <v>31.714285714285715</v>
      </c>
      <c r="C24" s="43">
        <v>4</v>
      </c>
      <c r="D24" s="79"/>
      <c r="E24" s="37">
        <v>39</v>
      </c>
      <c r="F24" s="43">
        <v>13</v>
      </c>
      <c r="G24" s="79"/>
      <c r="H24">
        <v>40</v>
      </c>
      <c r="I24">
        <v>27</v>
      </c>
      <c r="J24" t="s">
        <v>241</v>
      </c>
    </row>
    <row r="25" spans="1:10">
      <c r="A25">
        <v>24</v>
      </c>
      <c r="B25" s="37">
        <v>44.571428571428569</v>
      </c>
      <c r="C25" s="43">
        <v>2</v>
      </c>
      <c r="D25" s="79"/>
      <c r="E25" s="37">
        <v>70</v>
      </c>
      <c r="F25" s="43">
        <v>18</v>
      </c>
      <c r="G25" s="79"/>
      <c r="H25">
        <v>70</v>
      </c>
      <c r="I25">
        <v>37</v>
      </c>
      <c r="J25" t="s">
        <v>241</v>
      </c>
    </row>
    <row r="26" spans="1:10">
      <c r="A26">
        <v>25</v>
      </c>
      <c r="B26" s="37">
        <v>66</v>
      </c>
      <c r="C26" s="43">
        <v>6</v>
      </c>
      <c r="D26" s="79"/>
      <c r="E26" s="37">
        <v>110</v>
      </c>
      <c r="F26" s="43">
        <v>24</v>
      </c>
      <c r="G26" s="79"/>
      <c r="H26">
        <v>110</v>
      </c>
      <c r="I26">
        <v>49</v>
      </c>
      <c r="J26" t="s">
        <v>241</v>
      </c>
    </row>
    <row r="27" spans="1:10">
      <c r="A27">
        <v>26</v>
      </c>
      <c r="B27" s="37">
        <v>77.142857142857139</v>
      </c>
      <c r="C27" s="43">
        <v>3</v>
      </c>
      <c r="D27" s="79"/>
      <c r="E27" s="37">
        <v>118</v>
      </c>
      <c r="F27" s="43">
        <v>16</v>
      </c>
      <c r="G27" s="79"/>
      <c r="H27">
        <v>120</v>
      </c>
      <c r="I27">
        <v>33</v>
      </c>
      <c r="J27" t="s">
        <v>241</v>
      </c>
    </row>
    <row r="28" spans="1:10">
      <c r="A28">
        <v>27</v>
      </c>
      <c r="B28" s="37">
        <v>300</v>
      </c>
      <c r="C28" s="43">
        <v>2</v>
      </c>
      <c r="D28" s="79"/>
      <c r="E28" s="37">
        <v>700</v>
      </c>
      <c r="F28" s="43">
        <v>7</v>
      </c>
      <c r="G28" s="79"/>
      <c r="H28">
        <v>1000</v>
      </c>
      <c r="I28">
        <v>15</v>
      </c>
      <c r="J28" t="s">
        <v>243</v>
      </c>
    </row>
    <row r="29" spans="1:10">
      <c r="A29">
        <v>28</v>
      </c>
      <c r="B29">
        <v>350</v>
      </c>
      <c r="D29" s="80">
        <v>44930</v>
      </c>
      <c r="E29">
        <v>430</v>
      </c>
      <c r="G29" s="80">
        <v>44939</v>
      </c>
      <c r="H29">
        <v>430</v>
      </c>
      <c r="I29"/>
      <c r="J29" t="s">
        <v>242</v>
      </c>
    </row>
    <row r="30" spans="1:10">
      <c r="A30">
        <v>29</v>
      </c>
      <c r="B30">
        <v>490</v>
      </c>
      <c r="D30" s="80">
        <v>44928</v>
      </c>
      <c r="E30">
        <v>700</v>
      </c>
      <c r="G30" s="80">
        <v>44944</v>
      </c>
      <c r="H30">
        <v>700</v>
      </c>
      <c r="I30" s="1"/>
      <c r="J30" t="s">
        <v>240</v>
      </c>
    </row>
    <row r="31" spans="1:10">
      <c r="A31">
        <v>30</v>
      </c>
      <c r="B31">
        <v>720</v>
      </c>
      <c r="D31" s="80">
        <v>44932</v>
      </c>
      <c r="E31">
        <v>1390</v>
      </c>
      <c r="G31" s="80">
        <v>44950</v>
      </c>
      <c r="H31">
        <v>1390</v>
      </c>
      <c r="I31" s="1"/>
      <c r="J31" t="s">
        <v>240</v>
      </c>
    </row>
    <row r="32" spans="1:10">
      <c r="A32">
        <v>31</v>
      </c>
      <c r="B32">
        <v>840</v>
      </c>
      <c r="D32" s="80">
        <v>44929</v>
      </c>
      <c r="E32">
        <v>1120</v>
      </c>
      <c r="G32" s="80">
        <v>44942</v>
      </c>
      <c r="H32">
        <v>1120</v>
      </c>
      <c r="I32" s="1"/>
      <c r="J32" t="s">
        <v>240</v>
      </c>
    </row>
    <row r="33" spans="1:10">
      <c r="A33">
        <v>32</v>
      </c>
      <c r="B33">
        <v>32</v>
      </c>
      <c r="D33" s="80">
        <v>44930</v>
      </c>
      <c r="E33">
        <v>39</v>
      </c>
      <c r="G33" s="80">
        <v>44939</v>
      </c>
      <c r="H33">
        <v>40</v>
      </c>
      <c r="I33" s="1"/>
      <c r="J33" t="s">
        <v>241</v>
      </c>
    </row>
    <row r="34" spans="1:10">
      <c r="A34">
        <v>33</v>
      </c>
      <c r="B34">
        <v>45</v>
      </c>
      <c r="D34" s="80">
        <v>44928</v>
      </c>
      <c r="E34">
        <v>70</v>
      </c>
      <c r="G34" s="80">
        <v>44944</v>
      </c>
      <c r="H34">
        <v>70</v>
      </c>
      <c r="I34" s="1"/>
      <c r="J34" t="s">
        <v>241</v>
      </c>
    </row>
    <row r="35" spans="1:10">
      <c r="A35">
        <v>34</v>
      </c>
      <c r="B35">
        <v>66</v>
      </c>
      <c r="D35" s="80">
        <v>44932</v>
      </c>
      <c r="E35">
        <v>110</v>
      </c>
      <c r="G35" s="80">
        <v>44950</v>
      </c>
      <c r="H35">
        <v>110</v>
      </c>
      <c r="I35" s="1"/>
      <c r="J35" t="s">
        <v>241</v>
      </c>
    </row>
    <row r="36" spans="1:10">
      <c r="A36">
        <v>35</v>
      </c>
      <c r="B36">
        <v>77</v>
      </c>
      <c r="D36" s="80">
        <v>44929</v>
      </c>
      <c r="E36">
        <v>118</v>
      </c>
      <c r="G36" s="80">
        <v>44942</v>
      </c>
      <c r="H36">
        <v>120</v>
      </c>
      <c r="I36" s="1"/>
      <c r="J36" t="s">
        <v>241</v>
      </c>
    </row>
    <row r="37" spans="1:10">
      <c r="A37">
        <v>36</v>
      </c>
      <c r="B37">
        <v>300</v>
      </c>
      <c r="D37" s="80">
        <v>44928</v>
      </c>
      <c r="E37">
        <v>700</v>
      </c>
      <c r="G37" s="80">
        <v>44933</v>
      </c>
      <c r="H37">
        <v>1000</v>
      </c>
      <c r="I37" s="1"/>
      <c r="J37" t="s">
        <v>243</v>
      </c>
    </row>
    <row r="38" spans="1:10">
      <c r="A38">
        <v>37</v>
      </c>
      <c r="B38">
        <v>300</v>
      </c>
      <c r="D38" s="80">
        <v>45053</v>
      </c>
      <c r="E38">
        <v>700</v>
      </c>
      <c r="G38" s="80">
        <v>45201</v>
      </c>
      <c r="H38">
        <v>1000</v>
      </c>
      <c r="I38" s="1"/>
      <c r="J38" t="s">
        <v>243</v>
      </c>
    </row>
    <row r="39" spans="1:10">
      <c r="A39">
        <v>38</v>
      </c>
      <c r="B39">
        <v>300</v>
      </c>
      <c r="D39" s="80">
        <v>45201</v>
      </c>
      <c r="E39">
        <v>700</v>
      </c>
      <c r="G39" s="80">
        <v>44933</v>
      </c>
      <c r="H39">
        <v>1000</v>
      </c>
      <c r="I39" s="1"/>
      <c r="J39" t="s">
        <v>243</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0298B-43F7-F849-959B-1EFC1ADC8C4E}">
  <dimension ref="A1:F242"/>
  <sheetViews>
    <sheetView topLeftCell="A203" workbookViewId="0">
      <selection activeCell="E240" sqref="E240"/>
    </sheetView>
  </sheetViews>
  <sheetFormatPr baseColWidth="10" defaultRowHeight="16"/>
  <cols>
    <col min="1" max="1" width="24.6640625" customWidth="1"/>
    <col min="2" max="2" width="22.5" customWidth="1"/>
    <col min="3" max="3" width="17" customWidth="1"/>
    <col min="4" max="4" width="21.5" customWidth="1"/>
    <col min="5" max="5" width="17.5" customWidth="1"/>
    <col min="6" max="6" width="19.1640625" customWidth="1"/>
  </cols>
  <sheetData>
    <row r="1" spans="1:6">
      <c r="A1" t="s">
        <v>653</v>
      </c>
      <c r="B1" t="s">
        <v>671</v>
      </c>
      <c r="C1" t="s">
        <v>244</v>
      </c>
      <c r="D1" t="s">
        <v>116</v>
      </c>
      <c r="E1" t="s">
        <v>239</v>
      </c>
      <c r="F1" t="s">
        <v>668</v>
      </c>
    </row>
    <row r="2" spans="1:6">
      <c r="A2">
        <v>1</v>
      </c>
      <c r="B2">
        <v>0</v>
      </c>
      <c r="C2">
        <v>1</v>
      </c>
      <c r="D2">
        <v>1</v>
      </c>
      <c r="E2">
        <v>1</v>
      </c>
      <c r="F2" t="s">
        <v>187</v>
      </c>
    </row>
    <row r="3" spans="1:6">
      <c r="A3">
        <v>2</v>
      </c>
      <c r="B3">
        <v>0</v>
      </c>
      <c r="C3">
        <v>2</v>
      </c>
      <c r="D3">
        <v>1</v>
      </c>
      <c r="E3">
        <v>2</v>
      </c>
      <c r="F3" t="s">
        <v>187</v>
      </c>
    </row>
    <row r="4" spans="1:6">
      <c r="A4">
        <v>3</v>
      </c>
      <c r="B4">
        <v>0</v>
      </c>
      <c r="C4">
        <v>3</v>
      </c>
      <c r="D4">
        <v>1</v>
      </c>
      <c r="E4">
        <v>3</v>
      </c>
      <c r="F4" t="s">
        <v>187</v>
      </c>
    </row>
    <row r="5" spans="1:6">
      <c r="A5">
        <v>4</v>
      </c>
      <c r="B5">
        <v>0</v>
      </c>
      <c r="C5">
        <v>4</v>
      </c>
      <c r="D5">
        <v>1</v>
      </c>
      <c r="E5">
        <v>4</v>
      </c>
      <c r="F5" t="s">
        <v>187</v>
      </c>
    </row>
    <row r="6" spans="1:6">
      <c r="A6">
        <v>5</v>
      </c>
      <c r="B6">
        <v>0</v>
      </c>
      <c r="C6">
        <v>5</v>
      </c>
      <c r="D6">
        <v>1</v>
      </c>
      <c r="E6">
        <v>5</v>
      </c>
      <c r="F6" t="s">
        <v>187</v>
      </c>
    </row>
    <row r="7" spans="1:6">
      <c r="A7">
        <v>6</v>
      </c>
      <c r="B7">
        <v>0</v>
      </c>
      <c r="C7">
        <v>6</v>
      </c>
      <c r="D7">
        <v>1</v>
      </c>
      <c r="E7">
        <v>6</v>
      </c>
      <c r="F7" t="s">
        <v>187</v>
      </c>
    </row>
    <row r="8" spans="1:6">
      <c r="A8">
        <v>7</v>
      </c>
      <c r="B8">
        <v>0</v>
      </c>
      <c r="C8">
        <v>7</v>
      </c>
      <c r="D8">
        <v>1</v>
      </c>
      <c r="E8">
        <v>7</v>
      </c>
      <c r="F8" t="s">
        <v>187</v>
      </c>
    </row>
    <row r="9" spans="1:6">
      <c r="A9">
        <v>8</v>
      </c>
      <c r="B9">
        <v>0</v>
      </c>
      <c r="C9">
        <v>8</v>
      </c>
      <c r="D9">
        <v>1</v>
      </c>
      <c r="E9">
        <v>8</v>
      </c>
      <c r="F9" t="s">
        <v>187</v>
      </c>
    </row>
    <row r="10" spans="1:6">
      <c r="A10">
        <v>9</v>
      </c>
      <c r="B10">
        <v>0</v>
      </c>
      <c r="C10">
        <v>1</v>
      </c>
      <c r="D10">
        <v>1</v>
      </c>
      <c r="E10">
        <v>9</v>
      </c>
      <c r="F10" t="s">
        <v>188</v>
      </c>
    </row>
    <row r="11" spans="1:6">
      <c r="A11">
        <v>10</v>
      </c>
      <c r="B11">
        <v>0</v>
      </c>
      <c r="C11">
        <v>1</v>
      </c>
      <c r="D11">
        <v>2</v>
      </c>
      <c r="E11">
        <v>10</v>
      </c>
      <c r="F11" t="s">
        <v>187</v>
      </c>
    </row>
    <row r="12" spans="1:6">
      <c r="A12">
        <v>11</v>
      </c>
      <c r="B12">
        <v>0</v>
      </c>
      <c r="C12">
        <v>2</v>
      </c>
      <c r="D12">
        <v>2</v>
      </c>
      <c r="E12">
        <v>11</v>
      </c>
      <c r="F12" t="s">
        <v>187</v>
      </c>
    </row>
    <row r="13" spans="1:6">
      <c r="A13">
        <v>12</v>
      </c>
      <c r="B13">
        <v>0</v>
      </c>
      <c r="C13">
        <v>3</v>
      </c>
      <c r="D13">
        <v>2</v>
      </c>
      <c r="E13">
        <v>12</v>
      </c>
      <c r="F13" t="s">
        <v>187</v>
      </c>
    </row>
    <row r="14" spans="1:6">
      <c r="A14">
        <v>13</v>
      </c>
      <c r="B14">
        <v>0</v>
      </c>
      <c r="C14">
        <v>4</v>
      </c>
      <c r="D14">
        <v>2</v>
      </c>
      <c r="E14">
        <v>13</v>
      </c>
      <c r="F14" t="s">
        <v>187</v>
      </c>
    </row>
    <row r="15" spans="1:6">
      <c r="A15">
        <v>14</v>
      </c>
      <c r="B15">
        <v>0</v>
      </c>
      <c r="C15">
        <v>5</v>
      </c>
      <c r="D15">
        <v>2</v>
      </c>
      <c r="E15">
        <v>14</v>
      </c>
      <c r="F15" t="s">
        <v>187</v>
      </c>
    </row>
    <row r="16" spans="1:6">
      <c r="A16">
        <v>15</v>
      </c>
      <c r="B16">
        <v>0</v>
      </c>
      <c r="C16">
        <v>6</v>
      </c>
      <c r="D16">
        <v>2</v>
      </c>
      <c r="E16">
        <v>15</v>
      </c>
      <c r="F16" t="s">
        <v>187</v>
      </c>
    </row>
    <row r="17" spans="1:6">
      <c r="A17">
        <v>16</v>
      </c>
      <c r="B17">
        <v>0</v>
      </c>
      <c r="C17">
        <v>7</v>
      </c>
      <c r="D17">
        <v>2</v>
      </c>
      <c r="E17">
        <v>16</v>
      </c>
      <c r="F17" t="s">
        <v>187</v>
      </c>
    </row>
    <row r="18" spans="1:6">
      <c r="A18">
        <v>17</v>
      </c>
      <c r="B18">
        <v>0</v>
      </c>
      <c r="C18">
        <v>8</v>
      </c>
      <c r="D18">
        <v>2</v>
      </c>
      <c r="E18">
        <v>17</v>
      </c>
      <c r="F18" t="s">
        <v>187</v>
      </c>
    </row>
    <row r="19" spans="1:6">
      <c r="A19">
        <v>18</v>
      </c>
      <c r="B19">
        <v>0</v>
      </c>
      <c r="C19">
        <v>1</v>
      </c>
      <c r="D19">
        <v>2</v>
      </c>
      <c r="E19">
        <v>18</v>
      </c>
      <c r="F19" t="s">
        <v>188</v>
      </c>
    </row>
    <row r="20" spans="1:6">
      <c r="A20">
        <v>19</v>
      </c>
      <c r="B20">
        <v>0</v>
      </c>
      <c r="C20">
        <v>1</v>
      </c>
      <c r="D20">
        <v>3</v>
      </c>
      <c r="E20">
        <v>19</v>
      </c>
      <c r="F20" t="s">
        <v>187</v>
      </c>
    </row>
    <row r="21" spans="1:6">
      <c r="A21">
        <v>20</v>
      </c>
      <c r="B21">
        <v>0</v>
      </c>
      <c r="C21">
        <v>2</v>
      </c>
      <c r="D21">
        <v>3</v>
      </c>
      <c r="E21">
        <v>20</v>
      </c>
      <c r="F21" t="s">
        <v>187</v>
      </c>
    </row>
    <row r="22" spans="1:6">
      <c r="A22">
        <v>21</v>
      </c>
      <c r="B22">
        <v>0</v>
      </c>
      <c r="C22">
        <v>3</v>
      </c>
      <c r="D22">
        <v>3</v>
      </c>
      <c r="E22">
        <v>21</v>
      </c>
      <c r="F22" t="s">
        <v>187</v>
      </c>
    </row>
    <row r="23" spans="1:6">
      <c r="A23">
        <v>22</v>
      </c>
      <c r="B23">
        <v>0</v>
      </c>
      <c r="C23">
        <v>4</v>
      </c>
      <c r="D23">
        <v>3</v>
      </c>
      <c r="E23">
        <v>22</v>
      </c>
      <c r="F23" t="s">
        <v>187</v>
      </c>
    </row>
    <row r="24" spans="1:6">
      <c r="A24">
        <v>23</v>
      </c>
      <c r="B24">
        <v>0</v>
      </c>
      <c r="C24">
        <v>5</v>
      </c>
      <c r="D24">
        <v>3</v>
      </c>
      <c r="E24">
        <v>23</v>
      </c>
      <c r="F24" t="s">
        <v>187</v>
      </c>
    </row>
    <row r="25" spans="1:6">
      <c r="A25">
        <v>24</v>
      </c>
      <c r="B25">
        <v>0</v>
      </c>
      <c r="C25">
        <v>6</v>
      </c>
      <c r="D25">
        <v>3</v>
      </c>
      <c r="E25">
        <v>24</v>
      </c>
      <c r="F25" t="s">
        <v>187</v>
      </c>
    </row>
    <row r="26" spans="1:6">
      <c r="A26">
        <v>25</v>
      </c>
      <c r="B26">
        <v>0</v>
      </c>
      <c r="C26">
        <v>7</v>
      </c>
      <c r="D26">
        <v>3</v>
      </c>
      <c r="E26">
        <v>25</v>
      </c>
      <c r="F26" t="s">
        <v>187</v>
      </c>
    </row>
    <row r="27" spans="1:6">
      <c r="A27">
        <v>26</v>
      </c>
      <c r="B27">
        <v>0</v>
      </c>
      <c r="C27">
        <v>8</v>
      </c>
      <c r="D27">
        <v>3</v>
      </c>
      <c r="E27">
        <v>26</v>
      </c>
      <c r="F27" t="s">
        <v>187</v>
      </c>
    </row>
    <row r="28" spans="1:6">
      <c r="A28">
        <v>27</v>
      </c>
      <c r="B28">
        <v>0</v>
      </c>
      <c r="C28">
        <v>1</v>
      </c>
      <c r="D28">
        <v>3</v>
      </c>
      <c r="E28">
        <v>27</v>
      </c>
      <c r="F28" t="s">
        <v>188</v>
      </c>
    </row>
    <row r="29" spans="1:6">
      <c r="A29">
        <v>28</v>
      </c>
      <c r="B29">
        <v>0</v>
      </c>
      <c r="C29">
        <v>1</v>
      </c>
      <c r="D29">
        <v>4</v>
      </c>
      <c r="E29">
        <v>28</v>
      </c>
      <c r="F29" t="s">
        <v>187</v>
      </c>
    </row>
    <row r="30" spans="1:6">
      <c r="A30">
        <v>29</v>
      </c>
      <c r="B30">
        <v>0</v>
      </c>
      <c r="C30">
        <v>2</v>
      </c>
      <c r="D30">
        <v>4</v>
      </c>
      <c r="E30">
        <v>29</v>
      </c>
      <c r="F30" t="s">
        <v>187</v>
      </c>
    </row>
    <row r="31" spans="1:6">
      <c r="A31">
        <v>30</v>
      </c>
      <c r="B31">
        <v>0</v>
      </c>
      <c r="C31">
        <v>3</v>
      </c>
      <c r="D31">
        <v>4</v>
      </c>
      <c r="E31">
        <v>30</v>
      </c>
      <c r="F31" t="s">
        <v>187</v>
      </c>
    </row>
    <row r="32" spans="1:6">
      <c r="A32">
        <v>31</v>
      </c>
      <c r="B32">
        <v>0</v>
      </c>
      <c r="C32">
        <v>4</v>
      </c>
      <c r="D32">
        <v>4</v>
      </c>
      <c r="E32">
        <v>31</v>
      </c>
      <c r="F32" t="s">
        <v>187</v>
      </c>
    </row>
    <row r="33" spans="1:6">
      <c r="A33">
        <v>32</v>
      </c>
      <c r="B33">
        <v>0</v>
      </c>
      <c r="C33">
        <v>5</v>
      </c>
      <c r="D33">
        <v>4</v>
      </c>
      <c r="E33">
        <v>32</v>
      </c>
      <c r="F33" t="s">
        <v>187</v>
      </c>
    </row>
    <row r="34" spans="1:6">
      <c r="A34">
        <v>33</v>
      </c>
      <c r="B34">
        <v>0</v>
      </c>
      <c r="C34">
        <v>6</v>
      </c>
      <c r="D34">
        <v>4</v>
      </c>
      <c r="E34">
        <v>33</v>
      </c>
      <c r="F34" t="s">
        <v>187</v>
      </c>
    </row>
    <row r="35" spans="1:6">
      <c r="A35">
        <v>34</v>
      </c>
      <c r="B35">
        <v>0</v>
      </c>
      <c r="C35">
        <v>7</v>
      </c>
      <c r="D35">
        <v>4</v>
      </c>
      <c r="E35">
        <v>34</v>
      </c>
      <c r="F35" t="s">
        <v>187</v>
      </c>
    </row>
    <row r="36" spans="1:6">
      <c r="A36">
        <v>35</v>
      </c>
      <c r="B36">
        <v>0</v>
      </c>
      <c r="C36">
        <v>8</v>
      </c>
      <c r="D36">
        <v>4</v>
      </c>
      <c r="E36">
        <v>35</v>
      </c>
      <c r="F36" t="s">
        <v>187</v>
      </c>
    </row>
    <row r="37" spans="1:6">
      <c r="A37">
        <v>36</v>
      </c>
      <c r="B37">
        <v>0</v>
      </c>
      <c r="C37">
        <v>1</v>
      </c>
      <c r="D37">
        <v>4</v>
      </c>
      <c r="E37">
        <v>36</v>
      </c>
      <c r="F37" t="s">
        <v>188</v>
      </c>
    </row>
    <row r="38" spans="1:6">
      <c r="A38">
        <v>37</v>
      </c>
      <c r="B38">
        <v>0</v>
      </c>
      <c r="C38">
        <v>1</v>
      </c>
      <c r="D38">
        <v>5</v>
      </c>
      <c r="E38">
        <v>28</v>
      </c>
      <c r="F38" t="s">
        <v>187</v>
      </c>
    </row>
    <row r="39" spans="1:6">
      <c r="A39">
        <v>38</v>
      </c>
      <c r="B39">
        <v>0</v>
      </c>
      <c r="C39">
        <v>2</v>
      </c>
      <c r="D39">
        <v>5</v>
      </c>
      <c r="E39">
        <v>29</v>
      </c>
      <c r="F39" t="s">
        <v>187</v>
      </c>
    </row>
    <row r="40" spans="1:6">
      <c r="A40">
        <v>39</v>
      </c>
      <c r="B40">
        <v>0</v>
      </c>
      <c r="C40">
        <v>3</v>
      </c>
      <c r="D40">
        <v>5</v>
      </c>
      <c r="E40">
        <v>30</v>
      </c>
      <c r="F40" t="s">
        <v>187</v>
      </c>
    </row>
    <row r="41" spans="1:6">
      <c r="A41">
        <v>40</v>
      </c>
      <c r="B41">
        <v>0</v>
      </c>
      <c r="C41">
        <v>4</v>
      </c>
      <c r="D41">
        <v>5</v>
      </c>
      <c r="E41">
        <v>31</v>
      </c>
      <c r="F41" t="s">
        <v>187</v>
      </c>
    </row>
    <row r="42" spans="1:6">
      <c r="A42">
        <v>41</v>
      </c>
      <c r="B42">
        <v>0</v>
      </c>
      <c r="C42">
        <v>5</v>
      </c>
      <c r="D42">
        <v>5</v>
      </c>
      <c r="E42">
        <v>32</v>
      </c>
      <c r="F42" t="s">
        <v>187</v>
      </c>
    </row>
    <row r="43" spans="1:6">
      <c r="A43">
        <v>42</v>
      </c>
      <c r="B43">
        <v>0</v>
      </c>
      <c r="C43">
        <v>6</v>
      </c>
      <c r="D43">
        <v>5</v>
      </c>
      <c r="E43">
        <v>33</v>
      </c>
      <c r="F43" t="s">
        <v>187</v>
      </c>
    </row>
    <row r="44" spans="1:6">
      <c r="A44">
        <v>43</v>
      </c>
      <c r="B44">
        <v>0</v>
      </c>
      <c r="C44">
        <v>7</v>
      </c>
      <c r="D44">
        <v>5</v>
      </c>
      <c r="E44">
        <v>34</v>
      </c>
      <c r="F44" t="s">
        <v>187</v>
      </c>
    </row>
    <row r="45" spans="1:6">
      <c r="A45">
        <v>44</v>
      </c>
      <c r="B45">
        <v>0</v>
      </c>
      <c r="C45">
        <v>8</v>
      </c>
      <c r="D45">
        <v>5</v>
      </c>
      <c r="E45">
        <v>35</v>
      </c>
      <c r="F45" t="s">
        <v>187</v>
      </c>
    </row>
    <row r="46" spans="1:6">
      <c r="A46">
        <v>45</v>
      </c>
      <c r="B46">
        <v>0</v>
      </c>
      <c r="C46">
        <v>1</v>
      </c>
      <c r="D46">
        <v>6</v>
      </c>
      <c r="E46">
        <v>28</v>
      </c>
      <c r="F46" t="s">
        <v>187</v>
      </c>
    </row>
    <row r="47" spans="1:6">
      <c r="A47">
        <v>46</v>
      </c>
      <c r="B47">
        <v>0</v>
      </c>
      <c r="C47">
        <v>2</v>
      </c>
      <c r="D47">
        <v>6</v>
      </c>
      <c r="E47">
        <v>29</v>
      </c>
      <c r="F47" t="s">
        <v>187</v>
      </c>
    </row>
    <row r="48" spans="1:6">
      <c r="A48">
        <v>47</v>
      </c>
      <c r="B48">
        <v>0</v>
      </c>
      <c r="C48">
        <v>3</v>
      </c>
      <c r="D48">
        <v>6</v>
      </c>
      <c r="E48">
        <v>30</v>
      </c>
      <c r="F48" t="s">
        <v>187</v>
      </c>
    </row>
    <row r="49" spans="1:6">
      <c r="A49">
        <v>48</v>
      </c>
      <c r="B49">
        <v>0</v>
      </c>
      <c r="C49">
        <v>4</v>
      </c>
      <c r="D49">
        <v>6</v>
      </c>
      <c r="E49">
        <v>31</v>
      </c>
      <c r="F49" t="s">
        <v>187</v>
      </c>
    </row>
    <row r="50" spans="1:6">
      <c r="A50">
        <v>49</v>
      </c>
      <c r="B50">
        <v>0</v>
      </c>
      <c r="C50">
        <v>5</v>
      </c>
      <c r="D50">
        <v>6</v>
      </c>
      <c r="E50">
        <v>32</v>
      </c>
      <c r="F50" t="s">
        <v>187</v>
      </c>
    </row>
    <row r="51" spans="1:6">
      <c r="A51">
        <v>50</v>
      </c>
      <c r="B51">
        <v>0</v>
      </c>
      <c r="C51">
        <v>6</v>
      </c>
      <c r="D51">
        <v>6</v>
      </c>
      <c r="E51">
        <v>33</v>
      </c>
      <c r="F51" t="s">
        <v>187</v>
      </c>
    </row>
    <row r="52" spans="1:6">
      <c r="A52">
        <v>51</v>
      </c>
      <c r="B52">
        <v>0</v>
      </c>
      <c r="C52">
        <v>7</v>
      </c>
      <c r="D52">
        <v>6</v>
      </c>
      <c r="E52">
        <v>34</v>
      </c>
      <c r="F52" t="s">
        <v>187</v>
      </c>
    </row>
    <row r="53" spans="1:6">
      <c r="A53">
        <v>52</v>
      </c>
      <c r="B53">
        <v>0</v>
      </c>
      <c r="C53">
        <v>8</v>
      </c>
      <c r="D53">
        <v>6</v>
      </c>
      <c r="E53">
        <v>35</v>
      </c>
      <c r="F53" t="s">
        <v>187</v>
      </c>
    </row>
    <row r="54" spans="1:6">
      <c r="A54">
        <v>53</v>
      </c>
      <c r="B54">
        <v>1</v>
      </c>
      <c r="C54">
        <v>1</v>
      </c>
      <c r="D54">
        <v>1</v>
      </c>
      <c r="E54">
        <v>1</v>
      </c>
      <c r="F54" t="s">
        <v>187</v>
      </c>
    </row>
    <row r="55" spans="1:6">
      <c r="A55">
        <v>54</v>
      </c>
      <c r="B55">
        <v>1</v>
      </c>
      <c r="C55">
        <v>2</v>
      </c>
      <c r="D55">
        <v>1</v>
      </c>
      <c r="E55">
        <v>2</v>
      </c>
      <c r="F55" t="s">
        <v>187</v>
      </c>
    </row>
    <row r="56" spans="1:6">
      <c r="A56">
        <v>55</v>
      </c>
      <c r="B56">
        <v>1</v>
      </c>
      <c r="C56">
        <v>3</v>
      </c>
      <c r="D56">
        <v>1</v>
      </c>
      <c r="E56">
        <v>3</v>
      </c>
      <c r="F56" t="s">
        <v>187</v>
      </c>
    </row>
    <row r="57" spans="1:6">
      <c r="A57">
        <v>56</v>
      </c>
      <c r="B57">
        <v>1</v>
      </c>
      <c r="C57">
        <v>4</v>
      </c>
      <c r="D57">
        <v>1</v>
      </c>
      <c r="E57">
        <v>4</v>
      </c>
      <c r="F57" t="s">
        <v>187</v>
      </c>
    </row>
    <row r="58" spans="1:6">
      <c r="A58">
        <v>57</v>
      </c>
      <c r="B58">
        <v>1</v>
      </c>
      <c r="C58">
        <v>5</v>
      </c>
      <c r="D58">
        <v>1</v>
      </c>
      <c r="E58">
        <v>5</v>
      </c>
      <c r="F58" t="s">
        <v>187</v>
      </c>
    </row>
    <row r="59" spans="1:6">
      <c r="A59">
        <v>58</v>
      </c>
      <c r="B59">
        <v>1</v>
      </c>
      <c r="C59">
        <v>6</v>
      </c>
      <c r="D59">
        <v>1</v>
      </c>
      <c r="E59">
        <v>6</v>
      </c>
      <c r="F59" t="s">
        <v>187</v>
      </c>
    </row>
    <row r="60" spans="1:6">
      <c r="A60">
        <v>59</v>
      </c>
      <c r="B60">
        <v>1</v>
      </c>
      <c r="C60">
        <v>7</v>
      </c>
      <c r="D60">
        <v>1</v>
      </c>
      <c r="E60">
        <v>7</v>
      </c>
      <c r="F60" t="s">
        <v>187</v>
      </c>
    </row>
    <row r="61" spans="1:6">
      <c r="A61">
        <v>60</v>
      </c>
      <c r="B61">
        <v>1</v>
      </c>
      <c r="C61">
        <v>8</v>
      </c>
      <c r="D61">
        <v>1</v>
      </c>
      <c r="E61">
        <v>8</v>
      </c>
      <c r="F61" t="s">
        <v>187</v>
      </c>
    </row>
    <row r="62" spans="1:6">
      <c r="A62">
        <v>61</v>
      </c>
      <c r="B62">
        <v>1</v>
      </c>
      <c r="C62">
        <v>1</v>
      </c>
      <c r="D62">
        <v>1</v>
      </c>
      <c r="E62">
        <v>9</v>
      </c>
      <c r="F62" t="s">
        <v>188</v>
      </c>
    </row>
    <row r="63" spans="1:6">
      <c r="A63">
        <v>62</v>
      </c>
      <c r="B63">
        <v>1</v>
      </c>
      <c r="C63">
        <v>1</v>
      </c>
      <c r="D63">
        <v>2</v>
      </c>
      <c r="E63">
        <v>1</v>
      </c>
      <c r="F63" t="s">
        <v>187</v>
      </c>
    </row>
    <row r="64" spans="1:6">
      <c r="A64">
        <v>63</v>
      </c>
      <c r="B64">
        <v>1</v>
      </c>
      <c r="C64">
        <v>2</v>
      </c>
      <c r="D64">
        <v>2</v>
      </c>
      <c r="E64">
        <v>2</v>
      </c>
      <c r="F64" t="s">
        <v>187</v>
      </c>
    </row>
    <row r="65" spans="1:6">
      <c r="A65">
        <v>64</v>
      </c>
      <c r="B65">
        <v>1</v>
      </c>
      <c r="C65">
        <v>3</v>
      </c>
      <c r="D65">
        <v>2</v>
      </c>
      <c r="E65">
        <v>3</v>
      </c>
      <c r="F65" t="s">
        <v>187</v>
      </c>
    </row>
    <row r="66" spans="1:6">
      <c r="A66">
        <v>65</v>
      </c>
      <c r="B66">
        <v>1</v>
      </c>
      <c r="C66">
        <v>4</v>
      </c>
      <c r="D66">
        <v>2</v>
      </c>
      <c r="E66">
        <v>4</v>
      </c>
      <c r="F66" t="s">
        <v>187</v>
      </c>
    </row>
    <row r="67" spans="1:6">
      <c r="A67">
        <v>66</v>
      </c>
      <c r="B67">
        <v>1</v>
      </c>
      <c r="C67">
        <v>5</v>
      </c>
      <c r="D67">
        <v>2</v>
      </c>
      <c r="E67">
        <v>5</v>
      </c>
      <c r="F67" t="s">
        <v>187</v>
      </c>
    </row>
    <row r="68" spans="1:6">
      <c r="A68">
        <v>67</v>
      </c>
      <c r="B68">
        <v>1</v>
      </c>
      <c r="C68">
        <v>6</v>
      </c>
      <c r="D68">
        <v>2</v>
      </c>
      <c r="E68">
        <v>6</v>
      </c>
      <c r="F68" t="s">
        <v>187</v>
      </c>
    </row>
    <row r="69" spans="1:6">
      <c r="A69">
        <v>68</v>
      </c>
      <c r="B69">
        <v>1</v>
      </c>
      <c r="C69">
        <v>7</v>
      </c>
      <c r="D69">
        <v>2</v>
      </c>
      <c r="E69">
        <v>7</v>
      </c>
      <c r="F69" t="s">
        <v>187</v>
      </c>
    </row>
    <row r="70" spans="1:6">
      <c r="A70">
        <v>69</v>
      </c>
      <c r="B70">
        <v>1</v>
      </c>
      <c r="C70">
        <v>8</v>
      </c>
      <c r="D70">
        <v>2</v>
      </c>
      <c r="E70">
        <v>8</v>
      </c>
      <c r="F70" t="s">
        <v>187</v>
      </c>
    </row>
    <row r="71" spans="1:6">
      <c r="A71">
        <v>70</v>
      </c>
      <c r="B71">
        <v>1</v>
      </c>
      <c r="C71">
        <v>1</v>
      </c>
      <c r="D71">
        <v>2</v>
      </c>
      <c r="E71">
        <v>9</v>
      </c>
      <c r="F71" t="s">
        <v>188</v>
      </c>
    </row>
    <row r="72" spans="1:6">
      <c r="A72">
        <v>71</v>
      </c>
      <c r="B72">
        <v>1</v>
      </c>
      <c r="C72">
        <v>1</v>
      </c>
      <c r="D72">
        <v>3</v>
      </c>
      <c r="E72">
        <v>1</v>
      </c>
      <c r="F72" t="s">
        <v>187</v>
      </c>
    </row>
    <row r="73" spans="1:6">
      <c r="A73">
        <v>72</v>
      </c>
      <c r="B73">
        <v>1</v>
      </c>
      <c r="C73">
        <v>2</v>
      </c>
      <c r="D73">
        <v>3</v>
      </c>
      <c r="E73">
        <v>2</v>
      </c>
      <c r="F73" t="s">
        <v>187</v>
      </c>
    </row>
    <row r="74" spans="1:6">
      <c r="A74">
        <v>73</v>
      </c>
      <c r="B74">
        <v>1</v>
      </c>
      <c r="C74">
        <v>3</v>
      </c>
      <c r="D74">
        <v>3</v>
      </c>
      <c r="E74">
        <v>3</v>
      </c>
      <c r="F74" t="s">
        <v>187</v>
      </c>
    </row>
    <row r="75" spans="1:6">
      <c r="A75">
        <v>74</v>
      </c>
      <c r="B75">
        <v>1</v>
      </c>
      <c r="C75">
        <v>4</v>
      </c>
      <c r="D75">
        <v>3</v>
      </c>
      <c r="E75">
        <v>4</v>
      </c>
      <c r="F75" t="s">
        <v>187</v>
      </c>
    </row>
    <row r="76" spans="1:6">
      <c r="A76">
        <v>75</v>
      </c>
      <c r="B76">
        <v>1</v>
      </c>
      <c r="C76">
        <v>5</v>
      </c>
      <c r="D76">
        <v>3</v>
      </c>
      <c r="E76">
        <v>5</v>
      </c>
      <c r="F76" t="s">
        <v>187</v>
      </c>
    </row>
    <row r="77" spans="1:6">
      <c r="A77">
        <v>76</v>
      </c>
      <c r="B77">
        <v>1</v>
      </c>
      <c r="C77">
        <v>6</v>
      </c>
      <c r="D77">
        <v>3</v>
      </c>
      <c r="E77">
        <v>6</v>
      </c>
      <c r="F77" t="s">
        <v>187</v>
      </c>
    </row>
    <row r="78" spans="1:6">
      <c r="A78">
        <v>77</v>
      </c>
      <c r="B78">
        <v>1</v>
      </c>
      <c r="C78">
        <v>7</v>
      </c>
      <c r="D78">
        <v>3</v>
      </c>
      <c r="E78">
        <v>7</v>
      </c>
      <c r="F78" t="s">
        <v>187</v>
      </c>
    </row>
    <row r="79" spans="1:6">
      <c r="A79">
        <v>78</v>
      </c>
      <c r="B79">
        <v>1</v>
      </c>
      <c r="C79">
        <v>8</v>
      </c>
      <c r="D79">
        <v>3</v>
      </c>
      <c r="E79">
        <v>8</v>
      </c>
      <c r="F79" t="s">
        <v>187</v>
      </c>
    </row>
    <row r="80" spans="1:6">
      <c r="A80">
        <v>79</v>
      </c>
      <c r="B80">
        <v>1</v>
      </c>
      <c r="C80">
        <v>1</v>
      </c>
      <c r="D80">
        <v>3</v>
      </c>
      <c r="E80">
        <v>9</v>
      </c>
      <c r="F80" t="s">
        <v>188</v>
      </c>
    </row>
    <row r="81" spans="1:6">
      <c r="A81">
        <v>80</v>
      </c>
      <c r="B81">
        <v>2</v>
      </c>
      <c r="C81">
        <v>1</v>
      </c>
      <c r="D81">
        <v>1</v>
      </c>
      <c r="E81">
        <v>1</v>
      </c>
      <c r="F81" t="s">
        <v>187</v>
      </c>
    </row>
    <row r="82" spans="1:6">
      <c r="A82">
        <v>81</v>
      </c>
      <c r="B82">
        <v>2</v>
      </c>
      <c r="C82">
        <v>2</v>
      </c>
      <c r="D82">
        <v>1</v>
      </c>
      <c r="E82">
        <v>2</v>
      </c>
      <c r="F82" t="s">
        <v>187</v>
      </c>
    </row>
    <row r="83" spans="1:6">
      <c r="A83">
        <v>82</v>
      </c>
      <c r="B83">
        <v>2</v>
      </c>
      <c r="C83">
        <v>3</v>
      </c>
      <c r="D83">
        <v>1</v>
      </c>
      <c r="E83">
        <v>3</v>
      </c>
      <c r="F83" t="s">
        <v>187</v>
      </c>
    </row>
    <row r="84" spans="1:6">
      <c r="A84">
        <v>83</v>
      </c>
      <c r="B84">
        <v>2</v>
      </c>
      <c r="C84">
        <v>4</v>
      </c>
      <c r="D84">
        <v>1</v>
      </c>
      <c r="E84">
        <v>4</v>
      </c>
      <c r="F84" t="s">
        <v>187</v>
      </c>
    </row>
    <row r="85" spans="1:6">
      <c r="A85">
        <v>84</v>
      </c>
      <c r="B85">
        <v>2</v>
      </c>
      <c r="C85">
        <v>5</v>
      </c>
      <c r="D85">
        <v>1</v>
      </c>
      <c r="E85">
        <v>5</v>
      </c>
      <c r="F85" t="s">
        <v>187</v>
      </c>
    </row>
    <row r="86" spans="1:6">
      <c r="A86">
        <v>85</v>
      </c>
      <c r="B86">
        <v>2</v>
      </c>
      <c r="C86">
        <v>6</v>
      </c>
      <c r="D86">
        <v>1</v>
      </c>
      <c r="E86">
        <v>6</v>
      </c>
      <c r="F86" t="s">
        <v>187</v>
      </c>
    </row>
    <row r="87" spans="1:6">
      <c r="A87">
        <v>86</v>
      </c>
      <c r="B87">
        <v>2</v>
      </c>
      <c r="C87">
        <v>7</v>
      </c>
      <c r="D87">
        <v>1</v>
      </c>
      <c r="E87">
        <v>7</v>
      </c>
      <c r="F87" t="s">
        <v>187</v>
      </c>
    </row>
    <row r="88" spans="1:6">
      <c r="A88">
        <v>87</v>
      </c>
      <c r="B88">
        <v>2</v>
      </c>
      <c r="C88">
        <v>8</v>
      </c>
      <c r="D88">
        <v>1</v>
      </c>
      <c r="E88">
        <v>8</v>
      </c>
      <c r="F88" t="s">
        <v>187</v>
      </c>
    </row>
    <row r="89" spans="1:6">
      <c r="A89">
        <v>88</v>
      </c>
      <c r="B89">
        <v>2</v>
      </c>
      <c r="C89">
        <v>1</v>
      </c>
      <c r="D89">
        <v>1</v>
      </c>
      <c r="E89">
        <v>9</v>
      </c>
      <c r="F89" t="s">
        <v>188</v>
      </c>
    </row>
    <row r="90" spans="1:6">
      <c r="A90">
        <v>89</v>
      </c>
      <c r="B90">
        <v>2</v>
      </c>
      <c r="C90">
        <v>1</v>
      </c>
      <c r="D90">
        <v>2</v>
      </c>
      <c r="E90">
        <v>1</v>
      </c>
      <c r="F90" t="s">
        <v>187</v>
      </c>
    </row>
    <row r="91" spans="1:6">
      <c r="A91">
        <v>90</v>
      </c>
      <c r="B91">
        <v>2</v>
      </c>
      <c r="C91">
        <v>2</v>
      </c>
      <c r="D91">
        <v>2</v>
      </c>
      <c r="E91">
        <v>2</v>
      </c>
      <c r="F91" t="s">
        <v>187</v>
      </c>
    </row>
    <row r="92" spans="1:6">
      <c r="A92">
        <v>91</v>
      </c>
      <c r="B92">
        <v>2</v>
      </c>
      <c r="C92">
        <v>3</v>
      </c>
      <c r="D92">
        <v>2</v>
      </c>
      <c r="E92">
        <v>3</v>
      </c>
      <c r="F92" t="s">
        <v>187</v>
      </c>
    </row>
    <row r="93" spans="1:6">
      <c r="A93">
        <v>92</v>
      </c>
      <c r="B93">
        <v>2</v>
      </c>
      <c r="C93">
        <v>4</v>
      </c>
      <c r="D93">
        <v>2</v>
      </c>
      <c r="E93">
        <v>4</v>
      </c>
      <c r="F93" t="s">
        <v>187</v>
      </c>
    </row>
    <row r="94" spans="1:6">
      <c r="A94">
        <v>93</v>
      </c>
      <c r="B94">
        <v>2</v>
      </c>
      <c r="C94">
        <v>5</v>
      </c>
      <c r="D94">
        <v>2</v>
      </c>
      <c r="E94">
        <v>5</v>
      </c>
      <c r="F94" t="s">
        <v>187</v>
      </c>
    </row>
    <row r="95" spans="1:6">
      <c r="A95">
        <v>94</v>
      </c>
      <c r="B95">
        <v>2</v>
      </c>
      <c r="C95">
        <v>6</v>
      </c>
      <c r="D95">
        <v>2</v>
      </c>
      <c r="E95">
        <v>6</v>
      </c>
      <c r="F95" t="s">
        <v>187</v>
      </c>
    </row>
    <row r="96" spans="1:6">
      <c r="A96">
        <v>95</v>
      </c>
      <c r="B96">
        <v>2</v>
      </c>
      <c r="C96">
        <v>7</v>
      </c>
      <c r="D96">
        <v>2</v>
      </c>
      <c r="E96">
        <v>7</v>
      </c>
      <c r="F96" t="s">
        <v>187</v>
      </c>
    </row>
    <row r="97" spans="1:6">
      <c r="A97">
        <v>96</v>
      </c>
      <c r="B97">
        <v>2</v>
      </c>
      <c r="C97">
        <v>8</v>
      </c>
      <c r="D97">
        <v>2</v>
      </c>
      <c r="E97">
        <v>8</v>
      </c>
      <c r="F97" t="s">
        <v>187</v>
      </c>
    </row>
    <row r="98" spans="1:6">
      <c r="A98">
        <v>97</v>
      </c>
      <c r="B98">
        <v>2</v>
      </c>
      <c r="C98">
        <v>1</v>
      </c>
      <c r="D98">
        <v>2</v>
      </c>
      <c r="E98">
        <v>9</v>
      </c>
      <c r="F98" t="s">
        <v>188</v>
      </c>
    </row>
    <row r="99" spans="1:6">
      <c r="A99">
        <v>98</v>
      </c>
      <c r="B99">
        <v>2</v>
      </c>
      <c r="C99">
        <v>1</v>
      </c>
      <c r="D99">
        <v>3</v>
      </c>
      <c r="E99">
        <v>1</v>
      </c>
      <c r="F99" t="s">
        <v>187</v>
      </c>
    </row>
    <row r="100" spans="1:6">
      <c r="A100">
        <v>99</v>
      </c>
      <c r="B100">
        <v>2</v>
      </c>
      <c r="C100">
        <v>2</v>
      </c>
      <c r="D100">
        <v>3</v>
      </c>
      <c r="E100">
        <v>2</v>
      </c>
      <c r="F100" t="s">
        <v>187</v>
      </c>
    </row>
    <row r="101" spans="1:6">
      <c r="A101">
        <v>100</v>
      </c>
      <c r="B101">
        <v>2</v>
      </c>
      <c r="C101">
        <v>3</v>
      </c>
      <c r="D101">
        <v>3</v>
      </c>
      <c r="E101">
        <v>3</v>
      </c>
      <c r="F101" t="s">
        <v>187</v>
      </c>
    </row>
    <row r="102" spans="1:6">
      <c r="A102">
        <v>101</v>
      </c>
      <c r="B102">
        <v>2</v>
      </c>
      <c r="C102">
        <v>4</v>
      </c>
      <c r="D102">
        <v>3</v>
      </c>
      <c r="E102">
        <v>4</v>
      </c>
      <c r="F102" t="s">
        <v>187</v>
      </c>
    </row>
    <row r="103" spans="1:6">
      <c r="A103">
        <v>102</v>
      </c>
      <c r="B103">
        <v>2</v>
      </c>
      <c r="C103">
        <v>5</v>
      </c>
      <c r="D103">
        <v>3</v>
      </c>
      <c r="E103">
        <v>5</v>
      </c>
      <c r="F103" t="s">
        <v>187</v>
      </c>
    </row>
    <row r="104" spans="1:6">
      <c r="A104">
        <v>103</v>
      </c>
      <c r="B104">
        <v>2</v>
      </c>
      <c r="C104">
        <v>6</v>
      </c>
      <c r="D104">
        <v>3</v>
      </c>
      <c r="E104">
        <v>6</v>
      </c>
      <c r="F104" t="s">
        <v>187</v>
      </c>
    </row>
    <row r="105" spans="1:6">
      <c r="A105">
        <v>104</v>
      </c>
      <c r="B105">
        <v>2</v>
      </c>
      <c r="C105">
        <v>7</v>
      </c>
      <c r="D105">
        <v>3</v>
      </c>
      <c r="E105">
        <v>7</v>
      </c>
      <c r="F105" t="s">
        <v>187</v>
      </c>
    </row>
    <row r="106" spans="1:6">
      <c r="A106">
        <v>105</v>
      </c>
      <c r="B106">
        <v>2</v>
      </c>
      <c r="C106">
        <v>8</v>
      </c>
      <c r="D106">
        <v>3</v>
      </c>
      <c r="E106">
        <v>8</v>
      </c>
      <c r="F106" t="s">
        <v>187</v>
      </c>
    </row>
    <row r="107" spans="1:6">
      <c r="A107">
        <v>106</v>
      </c>
      <c r="B107">
        <v>2</v>
      </c>
      <c r="C107">
        <v>1</v>
      </c>
      <c r="D107">
        <v>3</v>
      </c>
      <c r="E107">
        <v>9</v>
      </c>
      <c r="F107" t="s">
        <v>188</v>
      </c>
    </row>
    <row r="108" spans="1:6">
      <c r="A108">
        <v>107</v>
      </c>
      <c r="B108">
        <v>3</v>
      </c>
      <c r="C108">
        <v>1</v>
      </c>
      <c r="D108">
        <v>1</v>
      </c>
      <c r="E108">
        <v>1</v>
      </c>
      <c r="F108" t="s">
        <v>187</v>
      </c>
    </row>
    <row r="109" spans="1:6">
      <c r="A109">
        <v>108</v>
      </c>
      <c r="B109">
        <v>3</v>
      </c>
      <c r="C109">
        <v>2</v>
      </c>
      <c r="D109">
        <v>1</v>
      </c>
      <c r="E109">
        <v>2</v>
      </c>
      <c r="F109" t="s">
        <v>187</v>
      </c>
    </row>
    <row r="110" spans="1:6">
      <c r="A110">
        <v>109</v>
      </c>
      <c r="B110">
        <v>3</v>
      </c>
      <c r="C110">
        <v>3</v>
      </c>
      <c r="D110">
        <v>1</v>
      </c>
      <c r="E110">
        <v>3</v>
      </c>
      <c r="F110" t="s">
        <v>187</v>
      </c>
    </row>
    <row r="111" spans="1:6">
      <c r="A111">
        <v>110</v>
      </c>
      <c r="B111">
        <v>3</v>
      </c>
      <c r="C111">
        <v>4</v>
      </c>
      <c r="D111">
        <v>1</v>
      </c>
      <c r="E111">
        <v>4</v>
      </c>
      <c r="F111" t="s">
        <v>187</v>
      </c>
    </row>
    <row r="112" spans="1:6">
      <c r="A112">
        <v>111</v>
      </c>
      <c r="B112">
        <v>3</v>
      </c>
      <c r="C112">
        <v>5</v>
      </c>
      <c r="D112">
        <v>1</v>
      </c>
      <c r="E112">
        <v>5</v>
      </c>
      <c r="F112" t="s">
        <v>187</v>
      </c>
    </row>
    <row r="113" spans="1:6">
      <c r="A113">
        <v>112</v>
      </c>
      <c r="B113">
        <v>3</v>
      </c>
      <c r="C113">
        <v>6</v>
      </c>
      <c r="D113">
        <v>1</v>
      </c>
      <c r="E113">
        <v>6</v>
      </c>
      <c r="F113" t="s">
        <v>187</v>
      </c>
    </row>
    <row r="114" spans="1:6">
      <c r="A114">
        <v>113</v>
      </c>
      <c r="B114">
        <v>3</v>
      </c>
      <c r="C114">
        <v>7</v>
      </c>
      <c r="D114">
        <v>1</v>
      </c>
      <c r="E114">
        <v>7</v>
      </c>
      <c r="F114" t="s">
        <v>187</v>
      </c>
    </row>
    <row r="115" spans="1:6">
      <c r="A115">
        <v>114</v>
      </c>
      <c r="B115">
        <v>3</v>
      </c>
      <c r="C115">
        <v>8</v>
      </c>
      <c r="D115">
        <v>1</v>
      </c>
      <c r="E115">
        <v>8</v>
      </c>
      <c r="F115" t="s">
        <v>187</v>
      </c>
    </row>
    <row r="116" spans="1:6">
      <c r="A116">
        <v>115</v>
      </c>
      <c r="B116">
        <v>3</v>
      </c>
      <c r="C116">
        <v>1</v>
      </c>
      <c r="D116">
        <v>1</v>
      </c>
      <c r="E116">
        <v>9</v>
      </c>
      <c r="F116" t="s">
        <v>188</v>
      </c>
    </row>
    <row r="117" spans="1:6">
      <c r="A117">
        <v>116</v>
      </c>
      <c r="B117">
        <v>3</v>
      </c>
      <c r="C117">
        <v>1</v>
      </c>
      <c r="D117">
        <v>2</v>
      </c>
      <c r="E117">
        <v>1</v>
      </c>
      <c r="F117" t="s">
        <v>187</v>
      </c>
    </row>
    <row r="118" spans="1:6">
      <c r="A118">
        <v>117</v>
      </c>
      <c r="B118">
        <v>3</v>
      </c>
      <c r="C118">
        <v>2</v>
      </c>
      <c r="D118">
        <v>2</v>
      </c>
      <c r="E118">
        <v>2</v>
      </c>
      <c r="F118" t="s">
        <v>187</v>
      </c>
    </row>
    <row r="119" spans="1:6">
      <c r="A119">
        <v>118</v>
      </c>
      <c r="B119">
        <v>3</v>
      </c>
      <c r="C119">
        <v>3</v>
      </c>
      <c r="D119">
        <v>2</v>
      </c>
      <c r="E119">
        <v>3</v>
      </c>
      <c r="F119" t="s">
        <v>187</v>
      </c>
    </row>
    <row r="120" spans="1:6">
      <c r="A120">
        <v>119</v>
      </c>
      <c r="B120">
        <v>3</v>
      </c>
      <c r="C120">
        <v>4</v>
      </c>
      <c r="D120">
        <v>2</v>
      </c>
      <c r="E120">
        <v>4</v>
      </c>
      <c r="F120" t="s">
        <v>187</v>
      </c>
    </row>
    <row r="121" spans="1:6">
      <c r="A121">
        <v>120</v>
      </c>
      <c r="B121">
        <v>3</v>
      </c>
      <c r="C121">
        <v>5</v>
      </c>
      <c r="D121">
        <v>2</v>
      </c>
      <c r="E121">
        <v>5</v>
      </c>
      <c r="F121" t="s">
        <v>187</v>
      </c>
    </row>
    <row r="122" spans="1:6">
      <c r="A122">
        <v>121</v>
      </c>
      <c r="B122">
        <v>3</v>
      </c>
      <c r="C122">
        <v>6</v>
      </c>
      <c r="D122">
        <v>2</v>
      </c>
      <c r="E122">
        <v>6</v>
      </c>
      <c r="F122" t="s">
        <v>187</v>
      </c>
    </row>
    <row r="123" spans="1:6">
      <c r="A123">
        <v>122</v>
      </c>
      <c r="B123">
        <v>3</v>
      </c>
      <c r="C123">
        <v>7</v>
      </c>
      <c r="D123">
        <v>2</v>
      </c>
      <c r="E123">
        <v>7</v>
      </c>
      <c r="F123" t="s">
        <v>187</v>
      </c>
    </row>
    <row r="124" spans="1:6">
      <c r="A124">
        <v>123</v>
      </c>
      <c r="B124">
        <v>3</v>
      </c>
      <c r="C124">
        <v>8</v>
      </c>
      <c r="D124">
        <v>2</v>
      </c>
      <c r="E124">
        <v>8</v>
      </c>
      <c r="F124" t="s">
        <v>187</v>
      </c>
    </row>
    <row r="125" spans="1:6">
      <c r="A125">
        <v>124</v>
      </c>
      <c r="B125">
        <v>3</v>
      </c>
      <c r="C125">
        <v>1</v>
      </c>
      <c r="D125">
        <v>2</v>
      </c>
      <c r="E125">
        <v>9</v>
      </c>
      <c r="F125" t="s">
        <v>188</v>
      </c>
    </row>
    <row r="126" spans="1:6">
      <c r="A126">
        <v>125</v>
      </c>
      <c r="B126">
        <v>3</v>
      </c>
      <c r="C126">
        <v>1</v>
      </c>
      <c r="D126">
        <v>3</v>
      </c>
      <c r="E126">
        <v>1</v>
      </c>
      <c r="F126" t="s">
        <v>187</v>
      </c>
    </row>
    <row r="127" spans="1:6">
      <c r="A127">
        <v>126</v>
      </c>
      <c r="B127">
        <v>3</v>
      </c>
      <c r="C127">
        <v>2</v>
      </c>
      <c r="D127">
        <v>3</v>
      </c>
      <c r="E127">
        <v>2</v>
      </c>
      <c r="F127" t="s">
        <v>187</v>
      </c>
    </row>
    <row r="128" spans="1:6">
      <c r="A128">
        <v>127</v>
      </c>
      <c r="B128">
        <v>3</v>
      </c>
      <c r="C128">
        <v>3</v>
      </c>
      <c r="D128">
        <v>3</v>
      </c>
      <c r="E128">
        <v>3</v>
      </c>
      <c r="F128" t="s">
        <v>187</v>
      </c>
    </row>
    <row r="129" spans="1:6">
      <c r="A129">
        <v>128</v>
      </c>
      <c r="B129">
        <v>3</v>
      </c>
      <c r="C129">
        <v>4</v>
      </c>
      <c r="D129">
        <v>3</v>
      </c>
      <c r="E129">
        <v>4</v>
      </c>
      <c r="F129" t="s">
        <v>187</v>
      </c>
    </row>
    <row r="130" spans="1:6">
      <c r="A130">
        <v>129</v>
      </c>
      <c r="B130">
        <v>3</v>
      </c>
      <c r="C130">
        <v>5</v>
      </c>
      <c r="D130">
        <v>3</v>
      </c>
      <c r="E130">
        <v>5</v>
      </c>
      <c r="F130" t="s">
        <v>187</v>
      </c>
    </row>
    <row r="131" spans="1:6">
      <c r="A131">
        <v>130</v>
      </c>
      <c r="B131">
        <v>3</v>
      </c>
      <c r="C131">
        <v>6</v>
      </c>
      <c r="D131">
        <v>3</v>
      </c>
      <c r="E131">
        <v>6</v>
      </c>
      <c r="F131" t="s">
        <v>187</v>
      </c>
    </row>
    <row r="132" spans="1:6">
      <c r="A132">
        <v>131</v>
      </c>
      <c r="B132">
        <v>3</v>
      </c>
      <c r="C132">
        <v>7</v>
      </c>
      <c r="D132">
        <v>3</v>
      </c>
      <c r="E132">
        <v>7</v>
      </c>
      <c r="F132" t="s">
        <v>187</v>
      </c>
    </row>
    <row r="133" spans="1:6">
      <c r="A133">
        <v>132</v>
      </c>
      <c r="B133">
        <v>3</v>
      </c>
      <c r="C133">
        <v>8</v>
      </c>
      <c r="D133">
        <v>3</v>
      </c>
      <c r="E133">
        <v>8</v>
      </c>
      <c r="F133" t="s">
        <v>187</v>
      </c>
    </row>
    <row r="134" spans="1:6">
      <c r="A134">
        <v>133</v>
      </c>
      <c r="B134">
        <v>3</v>
      </c>
      <c r="C134">
        <v>1</v>
      </c>
      <c r="D134">
        <v>3</v>
      </c>
      <c r="E134">
        <v>9</v>
      </c>
      <c r="F134" t="s">
        <v>188</v>
      </c>
    </row>
    <row r="135" spans="1:6">
      <c r="A135">
        <v>134</v>
      </c>
      <c r="B135">
        <v>4</v>
      </c>
      <c r="C135">
        <v>1</v>
      </c>
      <c r="D135">
        <v>1</v>
      </c>
      <c r="E135">
        <v>1</v>
      </c>
      <c r="F135" t="s">
        <v>187</v>
      </c>
    </row>
    <row r="136" spans="1:6">
      <c r="A136">
        <v>135</v>
      </c>
      <c r="B136">
        <v>4</v>
      </c>
      <c r="C136">
        <v>2</v>
      </c>
      <c r="D136">
        <v>1</v>
      </c>
      <c r="E136">
        <v>2</v>
      </c>
      <c r="F136" t="s">
        <v>187</v>
      </c>
    </row>
    <row r="137" spans="1:6">
      <c r="A137">
        <v>136</v>
      </c>
      <c r="B137">
        <v>4</v>
      </c>
      <c r="C137">
        <v>3</v>
      </c>
      <c r="D137">
        <v>1</v>
      </c>
      <c r="E137">
        <v>3</v>
      </c>
      <c r="F137" t="s">
        <v>187</v>
      </c>
    </row>
    <row r="138" spans="1:6">
      <c r="A138">
        <v>137</v>
      </c>
      <c r="B138">
        <v>4</v>
      </c>
      <c r="C138">
        <v>4</v>
      </c>
      <c r="D138">
        <v>1</v>
      </c>
      <c r="E138">
        <v>4</v>
      </c>
      <c r="F138" t="s">
        <v>187</v>
      </c>
    </row>
    <row r="139" spans="1:6">
      <c r="A139">
        <v>138</v>
      </c>
      <c r="B139">
        <v>4</v>
      </c>
      <c r="C139">
        <v>5</v>
      </c>
      <c r="D139">
        <v>1</v>
      </c>
      <c r="E139">
        <v>5</v>
      </c>
      <c r="F139" t="s">
        <v>187</v>
      </c>
    </row>
    <row r="140" spans="1:6">
      <c r="A140">
        <v>139</v>
      </c>
      <c r="B140">
        <v>4</v>
      </c>
      <c r="C140">
        <v>6</v>
      </c>
      <c r="D140">
        <v>1</v>
      </c>
      <c r="E140">
        <v>6</v>
      </c>
      <c r="F140" t="s">
        <v>187</v>
      </c>
    </row>
    <row r="141" spans="1:6">
      <c r="A141">
        <v>140</v>
      </c>
      <c r="B141">
        <v>4</v>
      </c>
      <c r="C141">
        <v>7</v>
      </c>
      <c r="D141">
        <v>1</v>
      </c>
      <c r="E141">
        <v>7</v>
      </c>
      <c r="F141" t="s">
        <v>187</v>
      </c>
    </row>
    <row r="142" spans="1:6">
      <c r="A142">
        <v>141</v>
      </c>
      <c r="B142">
        <v>4</v>
      </c>
      <c r="C142">
        <v>8</v>
      </c>
      <c r="D142">
        <v>1</v>
      </c>
      <c r="E142">
        <v>8</v>
      </c>
      <c r="F142" t="s">
        <v>187</v>
      </c>
    </row>
    <row r="143" spans="1:6">
      <c r="A143">
        <v>142</v>
      </c>
      <c r="B143">
        <v>4</v>
      </c>
      <c r="C143">
        <v>1</v>
      </c>
      <c r="D143">
        <v>1</v>
      </c>
      <c r="E143">
        <v>9</v>
      </c>
      <c r="F143" t="s">
        <v>188</v>
      </c>
    </row>
    <row r="144" spans="1:6">
      <c r="A144">
        <v>143</v>
      </c>
      <c r="B144">
        <v>4</v>
      </c>
      <c r="C144">
        <v>1</v>
      </c>
      <c r="D144">
        <v>2</v>
      </c>
      <c r="E144">
        <v>1</v>
      </c>
      <c r="F144" t="s">
        <v>187</v>
      </c>
    </row>
    <row r="145" spans="1:6">
      <c r="A145">
        <v>144</v>
      </c>
      <c r="B145">
        <v>4</v>
      </c>
      <c r="C145">
        <v>2</v>
      </c>
      <c r="D145">
        <v>2</v>
      </c>
      <c r="E145">
        <v>2</v>
      </c>
      <c r="F145" t="s">
        <v>187</v>
      </c>
    </row>
    <row r="146" spans="1:6">
      <c r="A146">
        <v>145</v>
      </c>
      <c r="B146">
        <v>4</v>
      </c>
      <c r="C146">
        <v>3</v>
      </c>
      <c r="D146">
        <v>2</v>
      </c>
      <c r="E146">
        <v>3</v>
      </c>
      <c r="F146" t="s">
        <v>187</v>
      </c>
    </row>
    <row r="147" spans="1:6">
      <c r="A147">
        <v>146</v>
      </c>
      <c r="B147">
        <v>4</v>
      </c>
      <c r="C147">
        <v>4</v>
      </c>
      <c r="D147">
        <v>2</v>
      </c>
      <c r="E147">
        <v>4</v>
      </c>
      <c r="F147" t="s">
        <v>187</v>
      </c>
    </row>
    <row r="148" spans="1:6">
      <c r="A148">
        <v>147</v>
      </c>
      <c r="B148">
        <v>4</v>
      </c>
      <c r="C148">
        <v>5</v>
      </c>
      <c r="D148">
        <v>2</v>
      </c>
      <c r="E148">
        <v>5</v>
      </c>
      <c r="F148" t="s">
        <v>187</v>
      </c>
    </row>
    <row r="149" spans="1:6">
      <c r="A149">
        <v>148</v>
      </c>
      <c r="B149">
        <v>4</v>
      </c>
      <c r="C149">
        <v>6</v>
      </c>
      <c r="D149">
        <v>2</v>
      </c>
      <c r="E149">
        <v>6</v>
      </c>
      <c r="F149" t="s">
        <v>187</v>
      </c>
    </row>
    <row r="150" spans="1:6">
      <c r="A150">
        <v>149</v>
      </c>
      <c r="B150">
        <v>4</v>
      </c>
      <c r="C150">
        <v>7</v>
      </c>
      <c r="D150">
        <v>2</v>
      </c>
      <c r="E150">
        <v>7</v>
      </c>
      <c r="F150" t="s">
        <v>187</v>
      </c>
    </row>
    <row r="151" spans="1:6">
      <c r="A151">
        <v>150</v>
      </c>
      <c r="B151">
        <v>4</v>
      </c>
      <c r="C151">
        <v>8</v>
      </c>
      <c r="D151">
        <v>2</v>
      </c>
      <c r="E151">
        <v>8</v>
      </c>
      <c r="F151" t="s">
        <v>187</v>
      </c>
    </row>
    <row r="152" spans="1:6">
      <c r="A152">
        <v>151</v>
      </c>
      <c r="B152">
        <v>4</v>
      </c>
      <c r="C152">
        <v>1</v>
      </c>
      <c r="D152">
        <v>2</v>
      </c>
      <c r="E152">
        <v>9</v>
      </c>
      <c r="F152" t="s">
        <v>188</v>
      </c>
    </row>
    <row r="153" spans="1:6">
      <c r="A153">
        <v>152</v>
      </c>
      <c r="B153">
        <v>4</v>
      </c>
      <c r="C153">
        <v>1</v>
      </c>
      <c r="D153">
        <v>3</v>
      </c>
      <c r="E153">
        <v>1</v>
      </c>
      <c r="F153" t="s">
        <v>187</v>
      </c>
    </row>
    <row r="154" spans="1:6">
      <c r="A154">
        <v>153</v>
      </c>
      <c r="B154">
        <v>4</v>
      </c>
      <c r="C154">
        <v>2</v>
      </c>
      <c r="D154">
        <v>3</v>
      </c>
      <c r="E154">
        <v>2</v>
      </c>
      <c r="F154" t="s">
        <v>187</v>
      </c>
    </row>
    <row r="155" spans="1:6">
      <c r="A155">
        <v>154</v>
      </c>
      <c r="B155">
        <v>4</v>
      </c>
      <c r="C155">
        <v>3</v>
      </c>
      <c r="D155">
        <v>3</v>
      </c>
      <c r="E155">
        <v>3</v>
      </c>
      <c r="F155" t="s">
        <v>187</v>
      </c>
    </row>
    <row r="156" spans="1:6">
      <c r="A156">
        <v>155</v>
      </c>
      <c r="B156">
        <v>4</v>
      </c>
      <c r="C156">
        <v>4</v>
      </c>
      <c r="D156">
        <v>3</v>
      </c>
      <c r="E156">
        <v>4</v>
      </c>
      <c r="F156" t="s">
        <v>187</v>
      </c>
    </row>
    <row r="157" spans="1:6">
      <c r="A157">
        <v>156</v>
      </c>
      <c r="B157">
        <v>4</v>
      </c>
      <c r="C157">
        <v>5</v>
      </c>
      <c r="D157">
        <v>3</v>
      </c>
      <c r="E157">
        <v>5</v>
      </c>
      <c r="F157" t="s">
        <v>187</v>
      </c>
    </row>
    <row r="158" spans="1:6">
      <c r="A158">
        <v>157</v>
      </c>
      <c r="B158">
        <v>4</v>
      </c>
      <c r="C158">
        <v>6</v>
      </c>
      <c r="D158">
        <v>3</v>
      </c>
      <c r="E158">
        <v>6</v>
      </c>
      <c r="F158" t="s">
        <v>187</v>
      </c>
    </row>
    <row r="159" spans="1:6">
      <c r="A159">
        <v>158</v>
      </c>
      <c r="B159">
        <v>4</v>
      </c>
      <c r="C159">
        <v>7</v>
      </c>
      <c r="D159">
        <v>3</v>
      </c>
      <c r="E159">
        <v>7</v>
      </c>
      <c r="F159" t="s">
        <v>187</v>
      </c>
    </row>
    <row r="160" spans="1:6">
      <c r="A160">
        <v>159</v>
      </c>
      <c r="B160">
        <v>4</v>
      </c>
      <c r="C160">
        <v>8</v>
      </c>
      <c r="D160">
        <v>3</v>
      </c>
      <c r="E160">
        <v>8</v>
      </c>
      <c r="F160" t="s">
        <v>187</v>
      </c>
    </row>
    <row r="161" spans="1:6">
      <c r="A161">
        <v>160</v>
      </c>
      <c r="B161">
        <v>4</v>
      </c>
      <c r="C161">
        <v>1</v>
      </c>
      <c r="D161">
        <v>3</v>
      </c>
      <c r="E161">
        <v>9</v>
      </c>
      <c r="F161" t="s">
        <v>188</v>
      </c>
    </row>
    <row r="162" spans="1:6">
      <c r="A162">
        <v>161</v>
      </c>
      <c r="B162">
        <v>5</v>
      </c>
      <c r="C162">
        <v>1</v>
      </c>
      <c r="D162">
        <v>1</v>
      </c>
      <c r="E162">
        <v>1</v>
      </c>
      <c r="F162" t="s">
        <v>187</v>
      </c>
    </row>
    <row r="163" spans="1:6">
      <c r="A163">
        <v>162</v>
      </c>
      <c r="B163">
        <v>5</v>
      </c>
      <c r="C163">
        <v>2</v>
      </c>
      <c r="D163">
        <v>1</v>
      </c>
      <c r="E163">
        <v>2</v>
      </c>
      <c r="F163" t="s">
        <v>187</v>
      </c>
    </row>
    <row r="164" spans="1:6">
      <c r="A164">
        <v>163</v>
      </c>
      <c r="B164">
        <v>5</v>
      </c>
      <c r="C164">
        <v>3</v>
      </c>
      <c r="D164">
        <v>1</v>
      </c>
      <c r="E164">
        <v>3</v>
      </c>
      <c r="F164" t="s">
        <v>187</v>
      </c>
    </row>
    <row r="165" spans="1:6">
      <c r="A165">
        <v>164</v>
      </c>
      <c r="B165">
        <v>5</v>
      </c>
      <c r="C165">
        <v>4</v>
      </c>
      <c r="D165">
        <v>1</v>
      </c>
      <c r="E165">
        <v>4</v>
      </c>
      <c r="F165" t="s">
        <v>187</v>
      </c>
    </row>
    <row r="166" spans="1:6">
      <c r="A166">
        <v>165</v>
      </c>
      <c r="B166">
        <v>5</v>
      </c>
      <c r="C166">
        <v>5</v>
      </c>
      <c r="D166">
        <v>1</v>
      </c>
      <c r="E166">
        <v>5</v>
      </c>
      <c r="F166" t="s">
        <v>187</v>
      </c>
    </row>
    <row r="167" spans="1:6">
      <c r="A167">
        <v>166</v>
      </c>
      <c r="B167">
        <v>5</v>
      </c>
      <c r="C167">
        <v>6</v>
      </c>
      <c r="D167">
        <v>1</v>
      </c>
      <c r="E167">
        <v>6</v>
      </c>
      <c r="F167" t="s">
        <v>187</v>
      </c>
    </row>
    <row r="168" spans="1:6">
      <c r="A168">
        <v>167</v>
      </c>
      <c r="B168">
        <v>5</v>
      </c>
      <c r="C168">
        <v>7</v>
      </c>
      <c r="D168">
        <v>1</v>
      </c>
      <c r="E168">
        <v>7</v>
      </c>
      <c r="F168" t="s">
        <v>187</v>
      </c>
    </row>
    <row r="169" spans="1:6">
      <c r="A169">
        <v>168</v>
      </c>
      <c r="B169">
        <v>5</v>
      </c>
      <c r="C169">
        <v>8</v>
      </c>
      <c r="D169">
        <v>1</v>
      </c>
      <c r="E169">
        <v>8</v>
      </c>
      <c r="F169" t="s">
        <v>187</v>
      </c>
    </row>
    <row r="170" spans="1:6">
      <c r="A170">
        <v>169</v>
      </c>
      <c r="B170">
        <v>5</v>
      </c>
      <c r="C170">
        <v>1</v>
      </c>
      <c r="D170">
        <v>1</v>
      </c>
      <c r="E170">
        <v>9</v>
      </c>
      <c r="F170" t="s">
        <v>188</v>
      </c>
    </row>
    <row r="171" spans="1:6">
      <c r="A171">
        <v>170</v>
      </c>
      <c r="B171">
        <v>5</v>
      </c>
      <c r="C171">
        <v>1</v>
      </c>
      <c r="D171">
        <v>2</v>
      </c>
      <c r="E171">
        <v>1</v>
      </c>
      <c r="F171" t="s">
        <v>187</v>
      </c>
    </row>
    <row r="172" spans="1:6">
      <c r="A172">
        <v>171</v>
      </c>
      <c r="B172">
        <v>5</v>
      </c>
      <c r="C172">
        <v>2</v>
      </c>
      <c r="D172">
        <v>2</v>
      </c>
      <c r="E172">
        <v>2</v>
      </c>
      <c r="F172" t="s">
        <v>187</v>
      </c>
    </row>
    <row r="173" spans="1:6">
      <c r="A173">
        <v>172</v>
      </c>
      <c r="B173">
        <v>5</v>
      </c>
      <c r="C173">
        <v>3</v>
      </c>
      <c r="D173">
        <v>2</v>
      </c>
      <c r="E173">
        <v>3</v>
      </c>
      <c r="F173" t="s">
        <v>187</v>
      </c>
    </row>
    <row r="174" spans="1:6">
      <c r="A174">
        <v>173</v>
      </c>
      <c r="B174">
        <v>5</v>
      </c>
      <c r="C174">
        <v>4</v>
      </c>
      <c r="D174">
        <v>2</v>
      </c>
      <c r="E174">
        <v>4</v>
      </c>
      <c r="F174" t="s">
        <v>187</v>
      </c>
    </row>
    <row r="175" spans="1:6">
      <c r="A175">
        <v>174</v>
      </c>
      <c r="B175">
        <v>5</v>
      </c>
      <c r="C175">
        <v>5</v>
      </c>
      <c r="D175">
        <v>2</v>
      </c>
      <c r="E175">
        <v>5</v>
      </c>
      <c r="F175" t="s">
        <v>187</v>
      </c>
    </row>
    <row r="176" spans="1:6">
      <c r="A176">
        <v>175</v>
      </c>
      <c r="B176">
        <v>5</v>
      </c>
      <c r="C176">
        <v>6</v>
      </c>
      <c r="D176">
        <v>2</v>
      </c>
      <c r="E176">
        <v>6</v>
      </c>
      <c r="F176" t="s">
        <v>187</v>
      </c>
    </row>
    <row r="177" spans="1:6">
      <c r="A177">
        <v>176</v>
      </c>
      <c r="B177">
        <v>5</v>
      </c>
      <c r="C177">
        <v>7</v>
      </c>
      <c r="D177">
        <v>2</v>
      </c>
      <c r="E177">
        <v>7</v>
      </c>
      <c r="F177" t="s">
        <v>187</v>
      </c>
    </row>
    <row r="178" spans="1:6">
      <c r="A178">
        <v>177</v>
      </c>
      <c r="B178">
        <v>5</v>
      </c>
      <c r="C178">
        <v>8</v>
      </c>
      <c r="D178">
        <v>2</v>
      </c>
      <c r="E178">
        <v>8</v>
      </c>
      <c r="F178" t="s">
        <v>187</v>
      </c>
    </row>
    <row r="179" spans="1:6">
      <c r="A179">
        <v>178</v>
      </c>
      <c r="B179">
        <v>5</v>
      </c>
      <c r="C179">
        <v>1</v>
      </c>
      <c r="D179">
        <v>2</v>
      </c>
      <c r="E179">
        <v>9</v>
      </c>
      <c r="F179" t="s">
        <v>188</v>
      </c>
    </row>
    <row r="180" spans="1:6">
      <c r="A180">
        <v>179</v>
      </c>
      <c r="B180">
        <v>5</v>
      </c>
      <c r="C180">
        <v>1</v>
      </c>
      <c r="D180">
        <v>3</v>
      </c>
      <c r="E180">
        <v>1</v>
      </c>
      <c r="F180" t="s">
        <v>187</v>
      </c>
    </row>
    <row r="181" spans="1:6">
      <c r="A181">
        <v>180</v>
      </c>
      <c r="B181">
        <v>5</v>
      </c>
      <c r="C181">
        <v>2</v>
      </c>
      <c r="D181">
        <v>3</v>
      </c>
      <c r="E181">
        <v>2</v>
      </c>
      <c r="F181" t="s">
        <v>187</v>
      </c>
    </row>
    <row r="182" spans="1:6">
      <c r="A182">
        <v>181</v>
      </c>
      <c r="B182">
        <v>5</v>
      </c>
      <c r="C182">
        <v>3</v>
      </c>
      <c r="D182">
        <v>3</v>
      </c>
      <c r="E182">
        <v>3</v>
      </c>
      <c r="F182" t="s">
        <v>187</v>
      </c>
    </row>
    <row r="183" spans="1:6">
      <c r="A183">
        <v>182</v>
      </c>
      <c r="B183">
        <v>5</v>
      </c>
      <c r="C183">
        <v>4</v>
      </c>
      <c r="D183">
        <v>3</v>
      </c>
      <c r="E183">
        <v>4</v>
      </c>
      <c r="F183" t="s">
        <v>187</v>
      </c>
    </row>
    <row r="184" spans="1:6">
      <c r="A184">
        <v>183</v>
      </c>
      <c r="B184">
        <v>5</v>
      </c>
      <c r="C184">
        <v>5</v>
      </c>
      <c r="D184">
        <v>3</v>
      </c>
      <c r="E184">
        <v>5</v>
      </c>
      <c r="F184" t="s">
        <v>187</v>
      </c>
    </row>
    <row r="185" spans="1:6">
      <c r="A185">
        <v>184</v>
      </c>
      <c r="B185">
        <v>5</v>
      </c>
      <c r="C185">
        <v>6</v>
      </c>
      <c r="D185">
        <v>3</v>
      </c>
      <c r="E185">
        <v>6</v>
      </c>
      <c r="F185" t="s">
        <v>187</v>
      </c>
    </row>
    <row r="186" spans="1:6">
      <c r="A186">
        <v>185</v>
      </c>
      <c r="B186">
        <v>5</v>
      </c>
      <c r="C186">
        <v>7</v>
      </c>
      <c r="D186">
        <v>3</v>
      </c>
      <c r="E186">
        <v>7</v>
      </c>
      <c r="F186" t="s">
        <v>187</v>
      </c>
    </row>
    <row r="187" spans="1:6">
      <c r="A187">
        <v>186</v>
      </c>
      <c r="B187">
        <v>5</v>
      </c>
      <c r="C187">
        <v>8</v>
      </c>
      <c r="D187">
        <v>3</v>
      </c>
      <c r="E187">
        <v>8</v>
      </c>
      <c r="F187" t="s">
        <v>187</v>
      </c>
    </row>
    <row r="188" spans="1:6">
      <c r="A188">
        <v>187</v>
      </c>
      <c r="B188">
        <v>5</v>
      </c>
      <c r="C188">
        <v>1</v>
      </c>
      <c r="D188">
        <v>3</v>
      </c>
      <c r="E188">
        <v>9</v>
      </c>
      <c r="F188" t="s">
        <v>188</v>
      </c>
    </row>
    <row r="189" spans="1:6">
      <c r="A189">
        <v>188</v>
      </c>
      <c r="B189">
        <v>6</v>
      </c>
      <c r="C189">
        <v>1</v>
      </c>
      <c r="D189">
        <v>1</v>
      </c>
      <c r="E189">
        <v>1</v>
      </c>
      <c r="F189" t="s">
        <v>187</v>
      </c>
    </row>
    <row r="190" spans="1:6">
      <c r="A190">
        <v>189</v>
      </c>
      <c r="B190">
        <v>6</v>
      </c>
      <c r="C190">
        <v>2</v>
      </c>
      <c r="D190">
        <v>1</v>
      </c>
      <c r="E190">
        <v>2</v>
      </c>
      <c r="F190" t="s">
        <v>187</v>
      </c>
    </row>
    <row r="191" spans="1:6">
      <c r="A191">
        <v>190</v>
      </c>
      <c r="B191">
        <v>6</v>
      </c>
      <c r="C191">
        <v>3</v>
      </c>
      <c r="D191">
        <v>1</v>
      </c>
      <c r="E191">
        <v>3</v>
      </c>
      <c r="F191" t="s">
        <v>187</v>
      </c>
    </row>
    <row r="192" spans="1:6">
      <c r="A192">
        <v>191</v>
      </c>
      <c r="B192">
        <v>6</v>
      </c>
      <c r="C192">
        <v>4</v>
      </c>
      <c r="D192">
        <v>1</v>
      </c>
      <c r="E192">
        <v>4</v>
      </c>
      <c r="F192" t="s">
        <v>187</v>
      </c>
    </row>
    <row r="193" spans="1:6">
      <c r="A193">
        <v>192</v>
      </c>
      <c r="B193">
        <v>6</v>
      </c>
      <c r="C193">
        <v>5</v>
      </c>
      <c r="D193">
        <v>1</v>
      </c>
      <c r="E193">
        <v>5</v>
      </c>
      <c r="F193" t="s">
        <v>187</v>
      </c>
    </row>
    <row r="194" spans="1:6">
      <c r="A194">
        <v>193</v>
      </c>
      <c r="B194">
        <v>6</v>
      </c>
      <c r="C194">
        <v>6</v>
      </c>
      <c r="D194">
        <v>1</v>
      </c>
      <c r="E194">
        <v>6</v>
      </c>
      <c r="F194" t="s">
        <v>187</v>
      </c>
    </row>
    <row r="195" spans="1:6">
      <c r="A195">
        <v>194</v>
      </c>
      <c r="B195">
        <v>6</v>
      </c>
      <c r="C195">
        <v>7</v>
      </c>
      <c r="D195">
        <v>1</v>
      </c>
      <c r="E195">
        <v>7</v>
      </c>
      <c r="F195" t="s">
        <v>187</v>
      </c>
    </row>
    <row r="196" spans="1:6">
      <c r="A196">
        <v>195</v>
      </c>
      <c r="B196">
        <v>6</v>
      </c>
      <c r="C196">
        <v>8</v>
      </c>
      <c r="D196">
        <v>1</v>
      </c>
      <c r="E196">
        <v>8</v>
      </c>
      <c r="F196" t="s">
        <v>187</v>
      </c>
    </row>
    <row r="197" spans="1:6">
      <c r="A197">
        <v>196</v>
      </c>
      <c r="B197">
        <v>6</v>
      </c>
      <c r="C197">
        <v>1</v>
      </c>
      <c r="D197">
        <v>1</v>
      </c>
      <c r="E197">
        <v>9</v>
      </c>
      <c r="F197" t="s">
        <v>188</v>
      </c>
    </row>
    <row r="198" spans="1:6">
      <c r="A198">
        <v>197</v>
      </c>
      <c r="B198">
        <v>6</v>
      </c>
      <c r="C198">
        <v>1</v>
      </c>
      <c r="D198">
        <v>2</v>
      </c>
      <c r="E198">
        <v>1</v>
      </c>
      <c r="F198" t="s">
        <v>187</v>
      </c>
    </row>
    <row r="199" spans="1:6">
      <c r="A199">
        <v>198</v>
      </c>
      <c r="B199">
        <v>6</v>
      </c>
      <c r="C199">
        <v>2</v>
      </c>
      <c r="D199">
        <v>2</v>
      </c>
      <c r="E199">
        <v>2</v>
      </c>
      <c r="F199" t="s">
        <v>187</v>
      </c>
    </row>
    <row r="200" spans="1:6">
      <c r="A200">
        <v>199</v>
      </c>
      <c r="B200">
        <v>6</v>
      </c>
      <c r="C200">
        <v>3</v>
      </c>
      <c r="D200">
        <v>2</v>
      </c>
      <c r="E200">
        <v>3</v>
      </c>
      <c r="F200" t="s">
        <v>187</v>
      </c>
    </row>
    <row r="201" spans="1:6">
      <c r="A201">
        <v>200</v>
      </c>
      <c r="B201">
        <v>6</v>
      </c>
      <c r="C201">
        <v>4</v>
      </c>
      <c r="D201">
        <v>2</v>
      </c>
      <c r="E201">
        <v>4</v>
      </c>
      <c r="F201" t="s">
        <v>187</v>
      </c>
    </row>
    <row r="202" spans="1:6">
      <c r="A202">
        <v>201</v>
      </c>
      <c r="B202">
        <v>6</v>
      </c>
      <c r="C202">
        <v>5</v>
      </c>
      <c r="D202">
        <v>2</v>
      </c>
      <c r="E202">
        <v>5</v>
      </c>
      <c r="F202" t="s">
        <v>187</v>
      </c>
    </row>
    <row r="203" spans="1:6">
      <c r="A203">
        <v>202</v>
      </c>
      <c r="B203">
        <v>6</v>
      </c>
      <c r="C203">
        <v>6</v>
      </c>
      <c r="D203">
        <v>2</v>
      </c>
      <c r="E203">
        <v>6</v>
      </c>
      <c r="F203" t="s">
        <v>187</v>
      </c>
    </row>
    <row r="204" spans="1:6">
      <c r="A204">
        <v>203</v>
      </c>
      <c r="B204">
        <v>6</v>
      </c>
      <c r="C204">
        <v>7</v>
      </c>
      <c r="D204">
        <v>2</v>
      </c>
      <c r="E204">
        <v>7</v>
      </c>
      <c r="F204" t="s">
        <v>187</v>
      </c>
    </row>
    <row r="205" spans="1:6">
      <c r="A205">
        <v>204</v>
      </c>
      <c r="B205">
        <v>6</v>
      </c>
      <c r="C205">
        <v>8</v>
      </c>
      <c r="D205">
        <v>2</v>
      </c>
      <c r="E205">
        <v>8</v>
      </c>
      <c r="F205" t="s">
        <v>187</v>
      </c>
    </row>
    <row r="206" spans="1:6">
      <c r="A206">
        <v>205</v>
      </c>
      <c r="B206">
        <v>6</v>
      </c>
      <c r="C206">
        <v>1</v>
      </c>
      <c r="D206">
        <v>2</v>
      </c>
      <c r="E206">
        <v>9</v>
      </c>
      <c r="F206" t="s">
        <v>188</v>
      </c>
    </row>
    <row r="207" spans="1:6">
      <c r="A207">
        <v>206</v>
      </c>
      <c r="B207">
        <v>6</v>
      </c>
      <c r="C207">
        <v>1</v>
      </c>
      <c r="D207">
        <v>3</v>
      </c>
      <c r="E207">
        <v>19</v>
      </c>
      <c r="F207" t="s">
        <v>187</v>
      </c>
    </row>
    <row r="208" spans="1:6">
      <c r="A208">
        <v>207</v>
      </c>
      <c r="B208">
        <v>6</v>
      </c>
      <c r="C208">
        <v>2</v>
      </c>
      <c r="D208">
        <v>3</v>
      </c>
      <c r="E208">
        <v>20</v>
      </c>
      <c r="F208" t="s">
        <v>187</v>
      </c>
    </row>
    <row r="209" spans="1:6">
      <c r="A209">
        <v>208</v>
      </c>
      <c r="B209">
        <v>6</v>
      </c>
      <c r="C209">
        <v>3</v>
      </c>
      <c r="D209">
        <v>3</v>
      </c>
      <c r="E209">
        <v>21</v>
      </c>
      <c r="F209" t="s">
        <v>187</v>
      </c>
    </row>
    <row r="210" spans="1:6">
      <c r="A210">
        <v>209</v>
      </c>
      <c r="B210">
        <v>6</v>
      </c>
      <c r="C210">
        <v>4</v>
      </c>
      <c r="D210">
        <v>3</v>
      </c>
      <c r="E210">
        <v>22</v>
      </c>
      <c r="F210" t="s">
        <v>187</v>
      </c>
    </row>
    <row r="211" spans="1:6">
      <c r="A211">
        <v>210</v>
      </c>
      <c r="B211">
        <v>6</v>
      </c>
      <c r="C211">
        <v>5</v>
      </c>
      <c r="D211">
        <v>3</v>
      </c>
      <c r="E211">
        <v>23</v>
      </c>
      <c r="F211" t="s">
        <v>187</v>
      </c>
    </row>
    <row r="212" spans="1:6">
      <c r="A212">
        <v>211</v>
      </c>
      <c r="B212">
        <v>6</v>
      </c>
      <c r="C212">
        <v>6</v>
      </c>
      <c r="D212">
        <v>3</v>
      </c>
      <c r="E212">
        <v>24</v>
      </c>
      <c r="F212" t="s">
        <v>187</v>
      </c>
    </row>
    <row r="213" spans="1:6">
      <c r="A213">
        <v>212</v>
      </c>
      <c r="B213">
        <v>6</v>
      </c>
      <c r="C213">
        <v>7</v>
      </c>
      <c r="D213">
        <v>3</v>
      </c>
      <c r="E213">
        <v>25</v>
      </c>
      <c r="F213" t="s">
        <v>187</v>
      </c>
    </row>
    <row r="214" spans="1:6">
      <c r="A214">
        <v>213</v>
      </c>
      <c r="B214">
        <v>6</v>
      </c>
      <c r="C214">
        <v>8</v>
      </c>
      <c r="D214">
        <v>3</v>
      </c>
      <c r="E214">
        <v>26</v>
      </c>
      <c r="F214" t="s">
        <v>187</v>
      </c>
    </row>
    <row r="215" spans="1:6">
      <c r="A215">
        <v>214</v>
      </c>
      <c r="B215">
        <v>6</v>
      </c>
      <c r="C215">
        <v>1</v>
      </c>
      <c r="D215">
        <v>3</v>
      </c>
      <c r="E215">
        <v>27</v>
      </c>
      <c r="F215" t="s">
        <v>188</v>
      </c>
    </row>
    <row r="216" spans="1:6">
      <c r="A216">
        <v>215</v>
      </c>
      <c r="B216">
        <v>7</v>
      </c>
      <c r="D216">
        <v>1</v>
      </c>
      <c r="E216">
        <v>1</v>
      </c>
      <c r="F216" t="s">
        <v>187</v>
      </c>
    </row>
    <row r="217" spans="1:6">
      <c r="A217">
        <v>216</v>
      </c>
      <c r="B217">
        <v>7</v>
      </c>
      <c r="D217">
        <v>1</v>
      </c>
      <c r="E217">
        <v>2</v>
      </c>
      <c r="F217" t="s">
        <v>187</v>
      </c>
    </row>
    <row r="218" spans="1:6">
      <c r="A218">
        <v>217</v>
      </c>
      <c r="B218">
        <v>7</v>
      </c>
      <c r="D218">
        <v>1</v>
      </c>
      <c r="E218">
        <v>3</v>
      </c>
      <c r="F218" t="s">
        <v>187</v>
      </c>
    </row>
    <row r="219" spans="1:6">
      <c r="A219">
        <v>218</v>
      </c>
      <c r="B219">
        <v>7</v>
      </c>
      <c r="D219">
        <v>1</v>
      </c>
      <c r="E219">
        <v>4</v>
      </c>
      <c r="F219" t="s">
        <v>187</v>
      </c>
    </row>
    <row r="220" spans="1:6">
      <c r="A220">
        <v>219</v>
      </c>
      <c r="B220">
        <v>7</v>
      </c>
      <c r="D220">
        <v>1</v>
      </c>
      <c r="E220">
        <v>5</v>
      </c>
      <c r="F220" t="s">
        <v>187</v>
      </c>
    </row>
    <row r="221" spans="1:6">
      <c r="A221">
        <v>220</v>
      </c>
      <c r="B221">
        <v>7</v>
      </c>
      <c r="D221">
        <v>1</v>
      </c>
      <c r="E221">
        <v>6</v>
      </c>
      <c r="F221" t="s">
        <v>187</v>
      </c>
    </row>
    <row r="222" spans="1:6">
      <c r="A222">
        <v>221</v>
      </c>
      <c r="B222">
        <v>7</v>
      </c>
      <c r="D222">
        <v>1</v>
      </c>
      <c r="E222">
        <v>7</v>
      </c>
      <c r="F222" t="s">
        <v>187</v>
      </c>
    </row>
    <row r="223" spans="1:6">
      <c r="A223">
        <v>222</v>
      </c>
      <c r="B223">
        <v>7</v>
      </c>
      <c r="D223">
        <v>1</v>
      </c>
      <c r="E223">
        <v>8</v>
      </c>
      <c r="F223" t="s">
        <v>187</v>
      </c>
    </row>
    <row r="224" spans="1:6">
      <c r="A224">
        <v>223</v>
      </c>
      <c r="B224">
        <v>7</v>
      </c>
      <c r="D224">
        <v>1</v>
      </c>
      <c r="E224">
        <v>9</v>
      </c>
      <c r="F224" t="s">
        <v>188</v>
      </c>
    </row>
    <row r="225" spans="1:6">
      <c r="A225">
        <v>224</v>
      </c>
      <c r="B225">
        <v>7</v>
      </c>
      <c r="D225">
        <v>2</v>
      </c>
      <c r="E225">
        <v>1</v>
      </c>
      <c r="F225" t="s">
        <v>187</v>
      </c>
    </row>
    <row r="226" spans="1:6">
      <c r="A226">
        <v>225</v>
      </c>
      <c r="B226">
        <v>7</v>
      </c>
      <c r="D226">
        <v>2</v>
      </c>
      <c r="E226">
        <v>2</v>
      </c>
      <c r="F226" t="s">
        <v>187</v>
      </c>
    </row>
    <row r="227" spans="1:6">
      <c r="A227">
        <v>226</v>
      </c>
      <c r="B227">
        <v>7</v>
      </c>
      <c r="D227">
        <v>2</v>
      </c>
      <c r="E227">
        <v>3</v>
      </c>
      <c r="F227" t="s">
        <v>187</v>
      </c>
    </row>
    <row r="228" spans="1:6">
      <c r="A228">
        <v>227</v>
      </c>
      <c r="B228">
        <v>7</v>
      </c>
      <c r="D228">
        <v>2</v>
      </c>
      <c r="E228">
        <v>4</v>
      </c>
      <c r="F228" t="s">
        <v>187</v>
      </c>
    </row>
    <row r="229" spans="1:6">
      <c r="A229">
        <v>228</v>
      </c>
      <c r="B229">
        <v>7</v>
      </c>
      <c r="D229">
        <v>2</v>
      </c>
      <c r="E229">
        <v>5</v>
      </c>
      <c r="F229" t="s">
        <v>187</v>
      </c>
    </row>
    <row r="230" spans="1:6">
      <c r="A230">
        <v>229</v>
      </c>
      <c r="B230">
        <v>7</v>
      </c>
      <c r="D230">
        <v>2</v>
      </c>
      <c r="E230">
        <v>6</v>
      </c>
      <c r="F230" t="s">
        <v>187</v>
      </c>
    </row>
    <row r="231" spans="1:6">
      <c r="A231">
        <v>230</v>
      </c>
      <c r="B231">
        <v>7</v>
      </c>
      <c r="D231">
        <v>2</v>
      </c>
      <c r="E231">
        <v>7</v>
      </c>
      <c r="F231" t="s">
        <v>187</v>
      </c>
    </row>
    <row r="232" spans="1:6">
      <c r="A232">
        <v>231</v>
      </c>
      <c r="B232">
        <v>7</v>
      </c>
      <c r="D232">
        <v>2</v>
      </c>
      <c r="E232">
        <v>8</v>
      </c>
      <c r="F232" t="s">
        <v>187</v>
      </c>
    </row>
    <row r="233" spans="1:6">
      <c r="A233">
        <v>232</v>
      </c>
      <c r="B233">
        <v>7</v>
      </c>
      <c r="D233">
        <v>2</v>
      </c>
      <c r="E233">
        <v>9</v>
      </c>
      <c r="F233" t="s">
        <v>188</v>
      </c>
    </row>
    <row r="234" spans="1:6">
      <c r="A234">
        <v>233</v>
      </c>
      <c r="B234">
        <v>7</v>
      </c>
      <c r="D234">
        <v>3</v>
      </c>
      <c r="E234">
        <v>1</v>
      </c>
      <c r="F234" t="s">
        <v>187</v>
      </c>
    </row>
    <row r="235" spans="1:6">
      <c r="A235">
        <v>234</v>
      </c>
      <c r="B235">
        <v>7</v>
      </c>
      <c r="D235">
        <v>3</v>
      </c>
      <c r="E235">
        <v>2</v>
      </c>
      <c r="F235" t="s">
        <v>187</v>
      </c>
    </row>
    <row r="236" spans="1:6">
      <c r="A236">
        <v>235</v>
      </c>
      <c r="B236">
        <v>7</v>
      </c>
      <c r="D236">
        <v>3</v>
      </c>
      <c r="E236">
        <v>3</v>
      </c>
      <c r="F236" t="s">
        <v>187</v>
      </c>
    </row>
    <row r="237" spans="1:6">
      <c r="A237">
        <v>236</v>
      </c>
      <c r="B237">
        <v>7</v>
      </c>
      <c r="D237">
        <v>3</v>
      </c>
      <c r="E237">
        <v>4</v>
      </c>
      <c r="F237" t="s">
        <v>187</v>
      </c>
    </row>
    <row r="238" spans="1:6">
      <c r="A238">
        <v>237</v>
      </c>
      <c r="B238">
        <v>7</v>
      </c>
      <c r="D238">
        <v>3</v>
      </c>
      <c r="E238">
        <v>5</v>
      </c>
      <c r="F238" t="s">
        <v>187</v>
      </c>
    </row>
    <row r="239" spans="1:6">
      <c r="A239">
        <v>238</v>
      </c>
      <c r="B239">
        <v>7</v>
      </c>
      <c r="D239">
        <v>3</v>
      </c>
      <c r="E239">
        <v>6</v>
      </c>
      <c r="F239" t="s">
        <v>187</v>
      </c>
    </row>
    <row r="240" spans="1:6">
      <c r="A240">
        <v>239</v>
      </c>
      <c r="B240">
        <v>7</v>
      </c>
      <c r="D240">
        <v>3</v>
      </c>
      <c r="E240">
        <v>7</v>
      </c>
      <c r="F240" t="s">
        <v>187</v>
      </c>
    </row>
    <row r="241" spans="1:6">
      <c r="A241">
        <v>240</v>
      </c>
      <c r="B241">
        <v>7</v>
      </c>
      <c r="D241">
        <v>3</v>
      </c>
      <c r="E241">
        <v>8</v>
      </c>
      <c r="F241" t="s">
        <v>187</v>
      </c>
    </row>
    <row r="242" spans="1:6">
      <c r="A242">
        <v>241</v>
      </c>
      <c r="B242">
        <v>7</v>
      </c>
      <c r="D242">
        <v>3</v>
      </c>
      <c r="E242">
        <v>9</v>
      </c>
      <c r="F242" t="s">
        <v>188</v>
      </c>
    </row>
  </sheetData>
  <autoFilter ref="A1:F242" xr:uid="{8EF0298B-43F7-F849-959B-1EFC1ADC8C4E}"/>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EBD1C-A12F-2B44-8E21-FAF264AB512E}">
  <dimension ref="A1:P7"/>
  <sheetViews>
    <sheetView workbookViewId="0">
      <selection activeCell="G31" sqref="G31"/>
    </sheetView>
  </sheetViews>
  <sheetFormatPr baseColWidth="10" defaultColWidth="11" defaultRowHeight="16"/>
  <cols>
    <col min="1" max="1" width="19.33203125" customWidth="1"/>
    <col min="2" max="2" width="23.5" customWidth="1"/>
    <col min="4" max="4" width="14.5" customWidth="1"/>
    <col min="5" max="5" width="19.5" customWidth="1"/>
    <col min="6" max="6" width="24.5" customWidth="1"/>
    <col min="7" max="7" width="19.1640625" customWidth="1"/>
    <col min="8" max="8" width="22.83203125" customWidth="1"/>
    <col min="9" max="9" width="14.5" customWidth="1"/>
    <col min="10" max="10" width="14.83203125" customWidth="1"/>
    <col min="11" max="11" width="13.1640625" customWidth="1"/>
    <col min="12" max="12" width="13.83203125" customWidth="1"/>
    <col min="13" max="13" width="23.5" customWidth="1"/>
    <col min="14" max="14" width="23.1640625" customWidth="1"/>
    <col min="15" max="15" width="42.33203125" customWidth="1"/>
  </cols>
  <sheetData>
    <row r="1" spans="1:16">
      <c r="A1" t="s">
        <v>116</v>
      </c>
      <c r="B1" t="s">
        <v>86</v>
      </c>
      <c r="C1" t="s">
        <v>122</v>
      </c>
      <c r="D1" t="s">
        <v>123</v>
      </c>
      <c r="E1" t="s">
        <v>95</v>
      </c>
      <c r="F1" t="s">
        <v>96</v>
      </c>
      <c r="G1" t="s">
        <v>97</v>
      </c>
      <c r="H1" t="s">
        <v>98</v>
      </c>
      <c r="I1" t="s">
        <v>99</v>
      </c>
      <c r="J1" t="s">
        <v>100</v>
      </c>
      <c r="K1" t="s">
        <v>101</v>
      </c>
      <c r="L1" t="s">
        <v>102</v>
      </c>
      <c r="M1" t="s">
        <v>191</v>
      </c>
      <c r="N1" t="s">
        <v>245</v>
      </c>
      <c r="O1" t="s">
        <v>199</v>
      </c>
      <c r="P1" t="s">
        <v>669</v>
      </c>
    </row>
    <row r="2" spans="1:16">
      <c r="A2">
        <v>1</v>
      </c>
      <c r="B2" t="s">
        <v>120</v>
      </c>
      <c r="C2" t="s">
        <v>118</v>
      </c>
      <c r="D2" t="s">
        <v>118</v>
      </c>
      <c r="N2">
        <v>9</v>
      </c>
      <c r="O2" t="s">
        <v>203</v>
      </c>
      <c r="P2" t="s">
        <v>248</v>
      </c>
    </row>
    <row r="3" spans="1:16">
      <c r="A3">
        <v>2</v>
      </c>
      <c r="B3" t="s">
        <v>104</v>
      </c>
      <c r="C3" t="s">
        <v>118</v>
      </c>
      <c r="D3" t="s">
        <v>118</v>
      </c>
      <c r="E3">
        <v>600</v>
      </c>
      <c r="F3">
        <v>300</v>
      </c>
      <c r="M3" t="s">
        <v>187</v>
      </c>
      <c r="N3">
        <v>18</v>
      </c>
      <c r="O3" t="s">
        <v>201</v>
      </c>
      <c r="P3" t="s">
        <v>246</v>
      </c>
    </row>
    <row r="4" spans="1:16">
      <c r="A4">
        <v>3</v>
      </c>
      <c r="B4" t="s">
        <v>104</v>
      </c>
      <c r="C4" t="s">
        <v>118</v>
      </c>
      <c r="D4" t="s">
        <v>118</v>
      </c>
      <c r="E4">
        <v>1200</v>
      </c>
      <c r="F4">
        <v>300</v>
      </c>
      <c r="M4" t="s">
        <v>187</v>
      </c>
      <c r="N4">
        <v>27</v>
      </c>
      <c r="O4" t="s">
        <v>202</v>
      </c>
      <c r="P4" t="s">
        <v>247</v>
      </c>
    </row>
    <row r="5" spans="1:16">
      <c r="A5">
        <v>4</v>
      </c>
      <c r="B5" t="s">
        <v>126</v>
      </c>
      <c r="C5" t="s">
        <v>118</v>
      </c>
      <c r="D5" t="s">
        <v>118</v>
      </c>
      <c r="E5">
        <v>750</v>
      </c>
      <c r="F5">
        <v>650</v>
      </c>
      <c r="N5">
        <v>18</v>
      </c>
      <c r="O5" t="s">
        <v>200</v>
      </c>
      <c r="P5" t="s">
        <v>250</v>
      </c>
    </row>
    <row r="6" spans="1:16">
      <c r="A6">
        <v>5</v>
      </c>
      <c r="B6" t="s">
        <v>233</v>
      </c>
      <c r="C6" t="s">
        <v>118</v>
      </c>
      <c r="D6" t="s">
        <v>118</v>
      </c>
      <c r="E6">
        <v>600</v>
      </c>
      <c r="F6">
        <v>510</v>
      </c>
      <c r="N6">
        <v>19</v>
      </c>
      <c r="O6" t="s">
        <v>235</v>
      </c>
      <c r="P6" t="s">
        <v>249</v>
      </c>
    </row>
    <row r="7" spans="1:16">
      <c r="A7">
        <v>6</v>
      </c>
      <c r="B7" t="s">
        <v>236</v>
      </c>
      <c r="C7" t="s">
        <v>118</v>
      </c>
      <c r="D7" t="s">
        <v>118</v>
      </c>
      <c r="E7">
        <v>750</v>
      </c>
      <c r="F7">
        <v>650</v>
      </c>
      <c r="N7">
        <v>20</v>
      </c>
      <c r="O7" t="s">
        <v>200</v>
      </c>
      <c r="P7" t="s">
        <v>251</v>
      </c>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2F7B1-F956-1241-A84D-BB94A5075354}">
  <dimension ref="A1:X64"/>
  <sheetViews>
    <sheetView zoomScale="120" zoomScaleNormal="120" workbookViewId="0">
      <pane ySplit="1" topLeftCell="A2" activePane="bottomLeft" state="frozen"/>
      <selection pane="bottomLeft" activeCell="B1" sqref="B1"/>
    </sheetView>
  </sheetViews>
  <sheetFormatPr baseColWidth="10" defaultColWidth="11" defaultRowHeight="16"/>
  <cols>
    <col min="1" max="1" width="16.6640625" customWidth="1"/>
    <col min="3" max="3" width="15.83203125" customWidth="1"/>
    <col min="6" max="6" width="15.5" customWidth="1"/>
    <col min="7" max="7" width="12.83203125" customWidth="1"/>
    <col min="8" max="8" width="11" style="36"/>
    <col min="9" max="9" width="19.1640625" customWidth="1"/>
    <col min="11" max="11" width="11" style="36"/>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 min="22" max="22" width="23.5" customWidth="1"/>
    <col min="23" max="23" width="42.33203125" customWidth="1"/>
  </cols>
  <sheetData>
    <row r="1" spans="1:24">
      <c r="A1" t="s">
        <v>116</v>
      </c>
      <c r="B1" t="s">
        <v>85</v>
      </c>
      <c r="C1" t="s">
        <v>86</v>
      </c>
      <c r="D1" t="s">
        <v>122</v>
      </c>
      <c r="E1" t="s">
        <v>123</v>
      </c>
      <c r="F1" s="43" t="s">
        <v>87</v>
      </c>
      <c r="G1" s="43" t="s">
        <v>88</v>
      </c>
      <c r="H1" s="66" t="s">
        <v>89</v>
      </c>
      <c r="I1" s="43" t="s">
        <v>90</v>
      </c>
      <c r="J1" s="43" t="s">
        <v>91</v>
      </c>
      <c r="K1" s="66" t="s">
        <v>92</v>
      </c>
      <c r="L1" t="s">
        <v>93</v>
      </c>
      <c r="M1" t="s">
        <v>94</v>
      </c>
      <c r="N1" t="s">
        <v>95</v>
      </c>
      <c r="O1" t="s">
        <v>96</v>
      </c>
      <c r="P1" t="s">
        <v>97</v>
      </c>
      <c r="Q1" t="s">
        <v>98</v>
      </c>
      <c r="R1" t="s">
        <v>99</v>
      </c>
      <c r="S1" t="s">
        <v>100</v>
      </c>
      <c r="T1" t="s">
        <v>101</v>
      </c>
      <c r="U1" t="s">
        <v>102</v>
      </c>
      <c r="V1" t="s">
        <v>191</v>
      </c>
      <c r="W1" t="s">
        <v>199</v>
      </c>
      <c r="X1" t="s">
        <v>103</v>
      </c>
    </row>
    <row r="2" spans="1:24">
      <c r="A2">
        <v>1</v>
      </c>
      <c r="B2">
        <v>1</v>
      </c>
      <c r="C2" t="s">
        <v>120</v>
      </c>
      <c r="D2" t="s">
        <v>118</v>
      </c>
      <c r="E2" t="s">
        <v>118</v>
      </c>
      <c r="F2">
        <v>350</v>
      </c>
      <c r="G2" s="43">
        <v>4</v>
      </c>
      <c r="H2" s="66"/>
      <c r="I2">
        <v>430</v>
      </c>
      <c r="J2" s="43">
        <v>13</v>
      </c>
      <c r="K2" s="66"/>
      <c r="L2">
        <v>430</v>
      </c>
      <c r="X2" t="s">
        <v>179</v>
      </c>
    </row>
    <row r="3" spans="1:24">
      <c r="A3">
        <v>1</v>
      </c>
      <c r="B3">
        <v>2</v>
      </c>
      <c r="C3" t="s">
        <v>120</v>
      </c>
      <c r="D3" t="s">
        <v>118</v>
      </c>
      <c r="E3" t="s">
        <v>118</v>
      </c>
      <c r="F3">
        <v>490</v>
      </c>
      <c r="G3" s="43">
        <v>2</v>
      </c>
      <c r="H3" s="66"/>
      <c r="I3">
        <v>700</v>
      </c>
      <c r="J3" s="43">
        <v>18</v>
      </c>
      <c r="K3" s="66"/>
      <c r="L3">
        <v>700</v>
      </c>
      <c r="X3" t="s">
        <v>179</v>
      </c>
    </row>
    <row r="4" spans="1:24">
      <c r="A4">
        <v>1</v>
      </c>
      <c r="B4">
        <v>3</v>
      </c>
      <c r="C4" t="s">
        <v>120</v>
      </c>
      <c r="D4" t="s">
        <v>118</v>
      </c>
      <c r="E4" t="s">
        <v>118</v>
      </c>
      <c r="F4">
        <f>720</f>
        <v>720</v>
      </c>
      <c r="G4" s="43">
        <v>6</v>
      </c>
      <c r="H4" s="66"/>
      <c r="I4">
        <v>1390</v>
      </c>
      <c r="J4" s="43">
        <v>24</v>
      </c>
      <c r="K4" s="66"/>
      <c r="L4">
        <v>1390</v>
      </c>
      <c r="X4" t="s">
        <v>179</v>
      </c>
    </row>
    <row r="5" spans="1:24">
      <c r="A5">
        <v>1</v>
      </c>
      <c r="B5">
        <v>4</v>
      </c>
      <c r="C5" t="s">
        <v>120</v>
      </c>
      <c r="D5" t="s">
        <v>118</v>
      </c>
      <c r="E5" t="s">
        <v>118</v>
      </c>
      <c r="F5">
        <v>840</v>
      </c>
      <c r="G5" s="43">
        <v>3</v>
      </c>
      <c r="H5" s="66"/>
      <c r="I5">
        <v>1120</v>
      </c>
      <c r="J5" s="43">
        <v>16</v>
      </c>
      <c r="K5" s="66"/>
      <c r="L5">
        <v>1120</v>
      </c>
      <c r="X5" t="s">
        <v>179</v>
      </c>
    </row>
    <row r="6" spans="1:24">
      <c r="A6">
        <v>1</v>
      </c>
      <c r="B6">
        <v>5</v>
      </c>
      <c r="C6" t="s">
        <v>120</v>
      </c>
      <c r="D6" t="s">
        <v>118</v>
      </c>
      <c r="E6" t="s">
        <v>118</v>
      </c>
      <c r="F6" s="37">
        <v>31.714285714285715</v>
      </c>
      <c r="G6" s="43">
        <v>4</v>
      </c>
      <c r="H6" s="66"/>
      <c r="I6" s="37">
        <v>39</v>
      </c>
      <c r="J6" s="43">
        <v>13</v>
      </c>
      <c r="K6" s="66"/>
      <c r="L6">
        <v>40</v>
      </c>
      <c r="X6" t="s">
        <v>180</v>
      </c>
    </row>
    <row r="7" spans="1:24">
      <c r="A7">
        <v>1</v>
      </c>
      <c r="B7">
        <v>6</v>
      </c>
      <c r="C7" t="s">
        <v>120</v>
      </c>
      <c r="D7" t="s">
        <v>118</v>
      </c>
      <c r="E7" t="s">
        <v>118</v>
      </c>
      <c r="F7" s="37">
        <v>44.571428571428569</v>
      </c>
      <c r="G7" s="43">
        <v>2</v>
      </c>
      <c r="H7" s="66"/>
      <c r="I7" s="37">
        <v>70</v>
      </c>
      <c r="J7" s="43">
        <v>18</v>
      </c>
      <c r="K7" s="66"/>
      <c r="L7">
        <v>70</v>
      </c>
      <c r="X7" t="s">
        <v>180</v>
      </c>
    </row>
    <row r="8" spans="1:24">
      <c r="A8">
        <v>1</v>
      </c>
      <c r="B8">
        <v>7</v>
      </c>
      <c r="C8" t="s">
        <v>120</v>
      </c>
      <c r="D8" t="s">
        <v>118</v>
      </c>
      <c r="E8" t="s">
        <v>118</v>
      </c>
      <c r="F8" s="37">
        <v>66</v>
      </c>
      <c r="G8" s="43">
        <v>6</v>
      </c>
      <c r="H8" s="66"/>
      <c r="I8" s="37">
        <v>110</v>
      </c>
      <c r="J8" s="43">
        <v>24</v>
      </c>
      <c r="K8" s="66"/>
      <c r="L8">
        <v>110</v>
      </c>
      <c r="X8" t="s">
        <v>180</v>
      </c>
    </row>
    <row r="9" spans="1:24">
      <c r="A9">
        <v>1</v>
      </c>
      <c r="B9">
        <v>8</v>
      </c>
      <c r="C9" t="s">
        <v>120</v>
      </c>
      <c r="D9" t="s">
        <v>118</v>
      </c>
      <c r="E9" t="s">
        <v>118</v>
      </c>
      <c r="F9" s="37">
        <v>77.142857142857139</v>
      </c>
      <c r="G9" s="43">
        <v>3</v>
      </c>
      <c r="H9" s="66"/>
      <c r="I9" s="37">
        <v>118</v>
      </c>
      <c r="J9" s="43">
        <v>16</v>
      </c>
      <c r="K9" s="66"/>
      <c r="L9">
        <v>120</v>
      </c>
      <c r="X9" t="s">
        <v>180</v>
      </c>
    </row>
    <row r="10" spans="1:24">
      <c r="A10">
        <v>1</v>
      </c>
      <c r="B10" t="s">
        <v>194</v>
      </c>
      <c r="C10" t="s">
        <v>120</v>
      </c>
      <c r="D10" t="s">
        <v>118</v>
      </c>
      <c r="E10" t="s">
        <v>118</v>
      </c>
      <c r="F10" s="37">
        <v>300</v>
      </c>
      <c r="G10" s="43">
        <v>2</v>
      </c>
      <c r="H10" s="66"/>
      <c r="I10" s="37">
        <v>700</v>
      </c>
      <c r="J10" s="43">
        <v>7</v>
      </c>
      <c r="K10" s="66"/>
      <c r="L10">
        <v>1000</v>
      </c>
      <c r="W10" t="s">
        <v>203</v>
      </c>
      <c r="X10" t="s">
        <v>180</v>
      </c>
    </row>
    <row r="11" spans="1:24">
      <c r="A11">
        <v>2</v>
      </c>
      <c r="B11">
        <v>1</v>
      </c>
      <c r="C11" t="s">
        <v>104</v>
      </c>
      <c r="D11" t="s">
        <v>118</v>
      </c>
      <c r="E11" t="s">
        <v>118</v>
      </c>
      <c r="F11">
        <v>350</v>
      </c>
      <c r="G11" s="43">
        <v>4</v>
      </c>
      <c r="H11" s="66"/>
      <c r="I11">
        <v>430</v>
      </c>
      <c r="J11" s="43">
        <v>13</v>
      </c>
      <c r="K11" s="66"/>
      <c r="L11">
        <v>430</v>
      </c>
      <c r="M11">
        <v>14</v>
      </c>
      <c r="N11">
        <v>600</v>
      </c>
      <c r="O11">
        <v>300</v>
      </c>
      <c r="V11" t="s">
        <v>187</v>
      </c>
      <c r="X11" t="s">
        <v>182</v>
      </c>
    </row>
    <row r="12" spans="1:24">
      <c r="A12">
        <v>2</v>
      </c>
      <c r="B12">
        <v>2</v>
      </c>
      <c r="C12" t="s">
        <v>104</v>
      </c>
      <c r="D12" t="s">
        <v>118</v>
      </c>
      <c r="E12" t="s">
        <v>118</v>
      </c>
      <c r="F12">
        <v>490</v>
      </c>
      <c r="G12" s="43">
        <v>2</v>
      </c>
      <c r="H12" s="66"/>
      <c r="I12">
        <v>700</v>
      </c>
      <c r="J12" s="43">
        <v>18</v>
      </c>
      <c r="K12" s="66"/>
      <c r="L12">
        <v>700</v>
      </c>
      <c r="M12">
        <v>19</v>
      </c>
      <c r="N12">
        <v>600</v>
      </c>
      <c r="O12">
        <v>300</v>
      </c>
      <c r="V12" t="s">
        <v>187</v>
      </c>
      <c r="X12" t="s">
        <v>182</v>
      </c>
    </row>
    <row r="13" spans="1:24">
      <c r="A13">
        <v>2</v>
      </c>
      <c r="B13">
        <v>3</v>
      </c>
      <c r="C13" t="s">
        <v>104</v>
      </c>
      <c r="D13" t="s">
        <v>118</v>
      </c>
      <c r="E13" t="s">
        <v>118</v>
      </c>
      <c r="F13">
        <f>720</f>
        <v>720</v>
      </c>
      <c r="G13" s="43">
        <v>6</v>
      </c>
      <c r="H13" s="66"/>
      <c r="I13">
        <v>1390</v>
      </c>
      <c r="J13" s="43">
        <v>24</v>
      </c>
      <c r="K13" s="66"/>
      <c r="L13">
        <v>1390</v>
      </c>
      <c r="M13">
        <v>25</v>
      </c>
      <c r="N13">
        <v>600</v>
      </c>
      <c r="O13">
        <v>300</v>
      </c>
      <c r="V13" t="s">
        <v>187</v>
      </c>
      <c r="X13" t="s">
        <v>182</v>
      </c>
    </row>
    <row r="14" spans="1:24">
      <c r="A14">
        <v>2</v>
      </c>
      <c r="B14">
        <v>4</v>
      </c>
      <c r="C14" t="s">
        <v>104</v>
      </c>
      <c r="D14" t="s">
        <v>118</v>
      </c>
      <c r="E14" t="s">
        <v>118</v>
      </c>
      <c r="F14">
        <v>840</v>
      </c>
      <c r="G14" s="43">
        <v>3</v>
      </c>
      <c r="H14" s="66"/>
      <c r="I14">
        <v>1120</v>
      </c>
      <c r="J14" s="43">
        <v>16</v>
      </c>
      <c r="K14" s="66"/>
      <c r="L14">
        <v>1120</v>
      </c>
      <c r="M14">
        <v>17</v>
      </c>
      <c r="N14">
        <v>600</v>
      </c>
      <c r="O14">
        <v>300</v>
      </c>
      <c r="V14" t="s">
        <v>187</v>
      </c>
      <c r="X14" t="s">
        <v>182</v>
      </c>
    </row>
    <row r="15" spans="1:24">
      <c r="A15">
        <v>2</v>
      </c>
      <c r="B15">
        <v>5</v>
      </c>
      <c r="C15" t="s">
        <v>104</v>
      </c>
      <c r="D15" t="s">
        <v>118</v>
      </c>
      <c r="E15" t="s">
        <v>118</v>
      </c>
      <c r="F15" s="37">
        <v>31.714285714285715</v>
      </c>
      <c r="G15" s="43">
        <v>4</v>
      </c>
      <c r="H15" s="66"/>
      <c r="I15" s="37">
        <v>39</v>
      </c>
      <c r="J15" s="43">
        <v>13</v>
      </c>
      <c r="K15" s="66"/>
      <c r="L15">
        <v>40</v>
      </c>
      <c r="M15">
        <v>14</v>
      </c>
      <c r="N15">
        <v>600</v>
      </c>
      <c r="O15">
        <v>300</v>
      </c>
      <c r="V15" t="s">
        <v>187</v>
      </c>
      <c r="X15" t="s">
        <v>183</v>
      </c>
    </row>
    <row r="16" spans="1:24">
      <c r="A16">
        <v>2</v>
      </c>
      <c r="B16">
        <v>6</v>
      </c>
      <c r="C16" t="s">
        <v>104</v>
      </c>
      <c r="D16" t="s">
        <v>118</v>
      </c>
      <c r="E16" t="s">
        <v>118</v>
      </c>
      <c r="F16" s="37">
        <v>44.571428571428569</v>
      </c>
      <c r="G16" s="43">
        <v>2</v>
      </c>
      <c r="H16" s="66"/>
      <c r="I16" s="37">
        <v>70</v>
      </c>
      <c r="J16" s="43">
        <v>18</v>
      </c>
      <c r="K16" s="66"/>
      <c r="L16">
        <v>70</v>
      </c>
      <c r="M16">
        <v>19</v>
      </c>
      <c r="N16">
        <v>600</v>
      </c>
      <c r="O16">
        <v>300</v>
      </c>
      <c r="V16" t="s">
        <v>187</v>
      </c>
      <c r="X16" t="s">
        <v>183</v>
      </c>
    </row>
    <row r="17" spans="1:24">
      <c r="A17">
        <v>2</v>
      </c>
      <c r="B17">
        <v>7</v>
      </c>
      <c r="C17" t="s">
        <v>104</v>
      </c>
      <c r="D17" t="s">
        <v>118</v>
      </c>
      <c r="E17" t="s">
        <v>118</v>
      </c>
      <c r="F17" s="37">
        <v>66</v>
      </c>
      <c r="G17" s="43">
        <v>6</v>
      </c>
      <c r="H17" s="66"/>
      <c r="I17" s="37">
        <v>110</v>
      </c>
      <c r="J17" s="43">
        <v>24</v>
      </c>
      <c r="K17" s="66"/>
      <c r="L17">
        <v>110</v>
      </c>
      <c r="M17">
        <v>25</v>
      </c>
      <c r="N17">
        <v>600</v>
      </c>
      <c r="O17">
        <v>300</v>
      </c>
      <c r="V17" t="s">
        <v>187</v>
      </c>
      <c r="X17" t="s">
        <v>181</v>
      </c>
    </row>
    <row r="18" spans="1:24">
      <c r="A18">
        <v>2</v>
      </c>
      <c r="B18">
        <v>8</v>
      </c>
      <c r="C18" t="s">
        <v>104</v>
      </c>
      <c r="D18" t="s">
        <v>118</v>
      </c>
      <c r="E18" t="s">
        <v>118</v>
      </c>
      <c r="F18" s="37">
        <v>77.142857142857139</v>
      </c>
      <c r="G18" s="43">
        <v>3</v>
      </c>
      <c r="H18" s="66"/>
      <c r="I18" s="37">
        <v>118</v>
      </c>
      <c r="J18" s="43">
        <v>16</v>
      </c>
      <c r="K18" s="66"/>
      <c r="L18">
        <v>120</v>
      </c>
      <c r="M18">
        <v>17</v>
      </c>
      <c r="N18">
        <v>600</v>
      </c>
      <c r="O18">
        <v>300</v>
      </c>
      <c r="V18" t="s">
        <v>187</v>
      </c>
      <c r="X18" t="s">
        <v>183</v>
      </c>
    </row>
    <row r="19" spans="1:24">
      <c r="A19">
        <v>2</v>
      </c>
      <c r="B19" t="s">
        <v>194</v>
      </c>
      <c r="C19" t="s">
        <v>104</v>
      </c>
      <c r="D19" t="s">
        <v>118</v>
      </c>
      <c r="E19" t="s">
        <v>118</v>
      </c>
      <c r="F19" s="37">
        <v>300</v>
      </c>
      <c r="G19" s="43">
        <v>2</v>
      </c>
      <c r="H19" s="66"/>
      <c r="I19" s="37">
        <v>700</v>
      </c>
      <c r="J19" s="43">
        <v>7</v>
      </c>
      <c r="K19" s="66"/>
      <c r="L19">
        <v>1000</v>
      </c>
      <c r="M19">
        <v>8</v>
      </c>
      <c r="N19">
        <v>600</v>
      </c>
      <c r="O19">
        <v>300</v>
      </c>
      <c r="V19" t="s">
        <v>187</v>
      </c>
      <c r="W19" t="s">
        <v>201</v>
      </c>
      <c r="X19" t="s">
        <v>183</v>
      </c>
    </row>
    <row r="20" spans="1:24">
      <c r="A20">
        <v>3</v>
      </c>
      <c r="B20">
        <v>1</v>
      </c>
      <c r="C20" t="s">
        <v>104</v>
      </c>
      <c r="D20" t="s">
        <v>118</v>
      </c>
      <c r="E20" t="s">
        <v>118</v>
      </c>
      <c r="F20">
        <v>350</v>
      </c>
      <c r="G20" s="43">
        <v>4</v>
      </c>
      <c r="H20" s="66"/>
      <c r="I20">
        <v>430</v>
      </c>
      <c r="J20" s="43">
        <v>13</v>
      </c>
      <c r="K20" s="66"/>
      <c r="L20">
        <v>430</v>
      </c>
      <c r="M20">
        <v>27</v>
      </c>
      <c r="N20">
        <v>1200</v>
      </c>
      <c r="O20">
        <v>300</v>
      </c>
      <c r="V20" t="s">
        <v>187</v>
      </c>
      <c r="X20" t="s">
        <v>184</v>
      </c>
    </row>
    <row r="21" spans="1:24">
      <c r="A21">
        <v>3</v>
      </c>
      <c r="B21">
        <v>2</v>
      </c>
      <c r="C21" t="s">
        <v>104</v>
      </c>
      <c r="D21" t="s">
        <v>118</v>
      </c>
      <c r="E21" t="s">
        <v>118</v>
      </c>
      <c r="F21">
        <v>490</v>
      </c>
      <c r="G21" s="43">
        <v>2</v>
      </c>
      <c r="H21" s="66"/>
      <c r="I21">
        <v>700</v>
      </c>
      <c r="J21" s="43">
        <v>18</v>
      </c>
      <c r="K21" s="66"/>
      <c r="L21">
        <v>700</v>
      </c>
      <c r="M21">
        <v>37</v>
      </c>
      <c r="N21">
        <v>1200</v>
      </c>
      <c r="O21">
        <v>300</v>
      </c>
      <c r="V21" t="s">
        <v>187</v>
      </c>
      <c r="X21" t="s">
        <v>184</v>
      </c>
    </row>
    <row r="22" spans="1:24">
      <c r="A22">
        <v>3</v>
      </c>
      <c r="B22">
        <v>3</v>
      </c>
      <c r="C22" t="s">
        <v>104</v>
      </c>
      <c r="D22" t="s">
        <v>118</v>
      </c>
      <c r="E22" t="s">
        <v>118</v>
      </c>
      <c r="F22">
        <f>720</f>
        <v>720</v>
      </c>
      <c r="G22" s="43">
        <v>6</v>
      </c>
      <c r="H22" s="66"/>
      <c r="I22">
        <v>1390</v>
      </c>
      <c r="J22" s="43">
        <v>24</v>
      </c>
      <c r="K22" s="66"/>
      <c r="L22">
        <v>1390</v>
      </c>
      <c r="M22">
        <v>49</v>
      </c>
      <c r="N22">
        <v>1200</v>
      </c>
      <c r="O22">
        <v>300</v>
      </c>
      <c r="V22" t="s">
        <v>187</v>
      </c>
      <c r="X22" t="s">
        <v>184</v>
      </c>
    </row>
    <row r="23" spans="1:24">
      <c r="A23">
        <v>3</v>
      </c>
      <c r="B23">
        <v>4</v>
      </c>
      <c r="C23" t="s">
        <v>104</v>
      </c>
      <c r="D23" t="s">
        <v>118</v>
      </c>
      <c r="E23" t="s">
        <v>118</v>
      </c>
      <c r="F23">
        <v>840</v>
      </c>
      <c r="G23" s="43">
        <v>3</v>
      </c>
      <c r="H23" s="66"/>
      <c r="I23">
        <v>1120</v>
      </c>
      <c r="J23" s="43">
        <v>16</v>
      </c>
      <c r="K23" s="66"/>
      <c r="L23">
        <v>1120</v>
      </c>
      <c r="M23">
        <v>33</v>
      </c>
      <c r="N23">
        <v>1200</v>
      </c>
      <c r="O23">
        <v>300</v>
      </c>
      <c r="V23" t="s">
        <v>187</v>
      </c>
      <c r="X23" t="s">
        <v>184</v>
      </c>
    </row>
    <row r="24" spans="1:24">
      <c r="A24">
        <v>3</v>
      </c>
      <c r="B24">
        <v>5</v>
      </c>
      <c r="C24" t="s">
        <v>104</v>
      </c>
      <c r="D24" t="s">
        <v>118</v>
      </c>
      <c r="E24" t="s">
        <v>118</v>
      </c>
      <c r="F24" s="37">
        <v>31.714285714285715</v>
      </c>
      <c r="G24" s="43">
        <v>4</v>
      </c>
      <c r="H24" s="66"/>
      <c r="I24" s="37">
        <v>39</v>
      </c>
      <c r="J24" s="43">
        <v>13</v>
      </c>
      <c r="K24" s="66"/>
      <c r="L24">
        <v>40</v>
      </c>
      <c r="M24">
        <v>27</v>
      </c>
      <c r="N24">
        <v>1200</v>
      </c>
      <c r="O24">
        <v>300</v>
      </c>
      <c r="V24" t="s">
        <v>187</v>
      </c>
      <c r="X24" t="s">
        <v>185</v>
      </c>
    </row>
    <row r="25" spans="1:24">
      <c r="A25">
        <v>3</v>
      </c>
      <c r="B25">
        <v>6</v>
      </c>
      <c r="C25" t="s">
        <v>104</v>
      </c>
      <c r="D25" t="s">
        <v>118</v>
      </c>
      <c r="E25" t="s">
        <v>118</v>
      </c>
      <c r="F25" s="37">
        <v>44.571428571428569</v>
      </c>
      <c r="G25" s="43">
        <v>2</v>
      </c>
      <c r="H25" s="66"/>
      <c r="I25" s="37">
        <v>70</v>
      </c>
      <c r="J25" s="43">
        <v>18</v>
      </c>
      <c r="K25" s="66"/>
      <c r="L25">
        <v>70</v>
      </c>
      <c r="M25">
        <v>37</v>
      </c>
      <c r="N25">
        <v>1200</v>
      </c>
      <c r="O25">
        <v>300</v>
      </c>
      <c r="V25" t="s">
        <v>187</v>
      </c>
      <c r="X25" t="s">
        <v>185</v>
      </c>
    </row>
    <row r="26" spans="1:24">
      <c r="A26">
        <v>3</v>
      </c>
      <c r="B26">
        <v>7</v>
      </c>
      <c r="C26" t="s">
        <v>104</v>
      </c>
      <c r="D26" t="s">
        <v>118</v>
      </c>
      <c r="E26" t="s">
        <v>118</v>
      </c>
      <c r="F26" s="37">
        <v>66</v>
      </c>
      <c r="G26" s="43">
        <v>6</v>
      </c>
      <c r="H26" s="66"/>
      <c r="I26" s="37">
        <v>110</v>
      </c>
      <c r="J26" s="43">
        <v>24</v>
      </c>
      <c r="K26" s="66"/>
      <c r="L26">
        <v>110</v>
      </c>
      <c r="M26">
        <v>49</v>
      </c>
      <c r="N26">
        <v>1200</v>
      </c>
      <c r="O26">
        <v>300</v>
      </c>
      <c r="V26" t="s">
        <v>187</v>
      </c>
      <c r="X26" t="s">
        <v>185</v>
      </c>
    </row>
    <row r="27" spans="1:24">
      <c r="A27">
        <v>3</v>
      </c>
      <c r="B27">
        <v>8</v>
      </c>
      <c r="C27" t="s">
        <v>104</v>
      </c>
      <c r="D27" t="s">
        <v>118</v>
      </c>
      <c r="E27" t="s">
        <v>118</v>
      </c>
      <c r="F27" s="37">
        <v>77.142857142857139</v>
      </c>
      <c r="G27" s="43">
        <v>3</v>
      </c>
      <c r="H27" s="66"/>
      <c r="I27" s="37">
        <v>118</v>
      </c>
      <c r="J27" s="43">
        <v>16</v>
      </c>
      <c r="K27" s="66"/>
      <c r="L27">
        <v>120</v>
      </c>
      <c r="M27">
        <v>33</v>
      </c>
      <c r="N27">
        <v>1200</v>
      </c>
      <c r="O27">
        <v>300</v>
      </c>
      <c r="V27" t="s">
        <v>187</v>
      </c>
      <c r="X27" t="s">
        <v>185</v>
      </c>
    </row>
    <row r="28" spans="1:24">
      <c r="A28">
        <v>3</v>
      </c>
      <c r="B28" t="s">
        <v>194</v>
      </c>
      <c r="C28" t="s">
        <v>104</v>
      </c>
      <c r="D28" t="s">
        <v>118</v>
      </c>
      <c r="E28" t="s">
        <v>118</v>
      </c>
      <c r="F28" s="37">
        <v>300</v>
      </c>
      <c r="G28" s="43">
        <v>2</v>
      </c>
      <c r="H28" s="66"/>
      <c r="I28" s="37">
        <v>700</v>
      </c>
      <c r="J28" s="43">
        <v>7</v>
      </c>
      <c r="K28" s="66"/>
      <c r="L28">
        <v>1000</v>
      </c>
      <c r="M28">
        <v>15</v>
      </c>
      <c r="N28">
        <v>1200</v>
      </c>
      <c r="O28">
        <v>300</v>
      </c>
      <c r="V28" t="s">
        <v>187</v>
      </c>
      <c r="W28" t="s">
        <v>202</v>
      </c>
      <c r="X28" t="s">
        <v>185</v>
      </c>
    </row>
    <row r="29" spans="1:24">
      <c r="A29">
        <v>4</v>
      </c>
      <c r="B29">
        <v>1</v>
      </c>
      <c r="C29" t="s">
        <v>227</v>
      </c>
      <c r="D29" t="s">
        <v>228</v>
      </c>
      <c r="E29" t="s">
        <v>228</v>
      </c>
      <c r="F29">
        <v>350</v>
      </c>
      <c r="H29" s="1">
        <v>44930</v>
      </c>
      <c r="I29">
        <v>430</v>
      </c>
      <c r="K29" s="1">
        <v>44939</v>
      </c>
      <c r="L29">
        <v>430</v>
      </c>
      <c r="X29" t="s">
        <v>231</v>
      </c>
    </row>
    <row r="30" spans="1:24">
      <c r="A30">
        <v>4</v>
      </c>
      <c r="B30">
        <v>2</v>
      </c>
      <c r="C30" t="s">
        <v>126</v>
      </c>
      <c r="D30" t="s">
        <v>118</v>
      </c>
      <c r="E30" t="s">
        <v>118</v>
      </c>
      <c r="F30">
        <v>490</v>
      </c>
      <c r="H30" s="1">
        <v>44928</v>
      </c>
      <c r="I30">
        <v>700</v>
      </c>
      <c r="K30" s="1">
        <v>44944</v>
      </c>
      <c r="L30">
        <v>700</v>
      </c>
      <c r="X30" t="s">
        <v>179</v>
      </c>
    </row>
    <row r="31" spans="1:24">
      <c r="A31">
        <v>4</v>
      </c>
      <c r="B31">
        <v>3</v>
      </c>
      <c r="C31" t="s">
        <v>126</v>
      </c>
      <c r="D31" t="s">
        <v>118</v>
      </c>
      <c r="E31" t="s">
        <v>118</v>
      </c>
      <c r="F31">
        <v>720</v>
      </c>
      <c r="H31" s="1">
        <v>44932</v>
      </c>
      <c r="I31">
        <v>1390</v>
      </c>
      <c r="K31" s="1">
        <v>44950</v>
      </c>
      <c r="L31">
        <v>1390</v>
      </c>
      <c r="X31" t="s">
        <v>179</v>
      </c>
    </row>
    <row r="32" spans="1:24">
      <c r="A32">
        <v>4</v>
      </c>
      <c r="B32">
        <v>4</v>
      </c>
      <c r="C32" t="s">
        <v>126</v>
      </c>
      <c r="D32" t="s">
        <v>118</v>
      </c>
      <c r="E32" t="s">
        <v>118</v>
      </c>
      <c r="F32">
        <v>840</v>
      </c>
      <c r="H32" s="1">
        <v>44929</v>
      </c>
      <c r="I32">
        <v>1120</v>
      </c>
      <c r="K32" s="1">
        <v>44942</v>
      </c>
      <c r="L32">
        <v>1120</v>
      </c>
      <c r="X32" t="s">
        <v>179</v>
      </c>
    </row>
    <row r="33" spans="1:24">
      <c r="A33">
        <v>4</v>
      </c>
      <c r="B33">
        <v>5</v>
      </c>
      <c r="C33" t="s">
        <v>126</v>
      </c>
      <c r="D33" t="s">
        <v>118</v>
      </c>
      <c r="E33" t="s">
        <v>118</v>
      </c>
      <c r="F33">
        <v>32</v>
      </c>
      <c r="H33" s="1">
        <v>44930</v>
      </c>
      <c r="I33">
        <v>39</v>
      </c>
      <c r="J33">
        <v>13</v>
      </c>
      <c r="K33" s="1">
        <v>44939</v>
      </c>
      <c r="L33">
        <v>40</v>
      </c>
      <c r="X33" t="s">
        <v>180</v>
      </c>
    </row>
    <row r="34" spans="1:24">
      <c r="A34">
        <v>4</v>
      </c>
      <c r="B34">
        <v>6</v>
      </c>
      <c r="C34" t="s">
        <v>126</v>
      </c>
      <c r="D34" t="s">
        <v>118</v>
      </c>
      <c r="E34" t="s">
        <v>118</v>
      </c>
      <c r="F34">
        <v>45</v>
      </c>
      <c r="H34" s="1">
        <v>44928</v>
      </c>
      <c r="I34">
        <v>70</v>
      </c>
      <c r="K34" s="1">
        <v>44944</v>
      </c>
      <c r="L34">
        <v>70</v>
      </c>
      <c r="X34" t="s">
        <v>180</v>
      </c>
    </row>
    <row r="35" spans="1:24">
      <c r="A35">
        <v>4</v>
      </c>
      <c r="B35">
        <v>7</v>
      </c>
      <c r="C35" t="s">
        <v>126</v>
      </c>
      <c r="D35" t="s">
        <v>118</v>
      </c>
      <c r="E35" t="s">
        <v>118</v>
      </c>
      <c r="F35">
        <v>66</v>
      </c>
      <c r="H35" s="1">
        <v>44932</v>
      </c>
      <c r="I35">
        <v>110</v>
      </c>
      <c r="K35" s="1">
        <v>44950</v>
      </c>
      <c r="L35">
        <v>110</v>
      </c>
      <c r="X35" t="s">
        <v>180</v>
      </c>
    </row>
    <row r="36" spans="1:24">
      <c r="A36">
        <v>4</v>
      </c>
      <c r="B36">
        <v>8</v>
      </c>
      <c r="C36" t="s">
        <v>126</v>
      </c>
      <c r="D36" t="s">
        <v>118</v>
      </c>
      <c r="E36" t="s">
        <v>118</v>
      </c>
      <c r="F36">
        <v>77</v>
      </c>
      <c r="H36" s="1">
        <v>44929</v>
      </c>
      <c r="I36">
        <v>118</v>
      </c>
      <c r="K36" s="1">
        <v>44942</v>
      </c>
      <c r="L36">
        <v>120</v>
      </c>
      <c r="X36" t="s">
        <v>180</v>
      </c>
    </row>
    <row r="37" spans="1:24">
      <c r="A37">
        <v>4</v>
      </c>
      <c r="B37" t="s">
        <v>194</v>
      </c>
      <c r="C37" t="s">
        <v>126</v>
      </c>
      <c r="D37" t="s">
        <v>118</v>
      </c>
      <c r="E37" t="s">
        <v>118</v>
      </c>
      <c r="F37">
        <v>300</v>
      </c>
      <c r="H37" s="1">
        <v>44928</v>
      </c>
      <c r="I37">
        <v>700</v>
      </c>
      <c r="K37" s="1">
        <v>44933</v>
      </c>
      <c r="L37">
        <v>1000</v>
      </c>
      <c r="N37">
        <v>750</v>
      </c>
      <c r="O37">
        <v>650</v>
      </c>
      <c r="W37" t="s">
        <v>200</v>
      </c>
      <c r="X37" t="s">
        <v>232</v>
      </c>
    </row>
    <row r="38" spans="1:24">
      <c r="A38">
        <v>5</v>
      </c>
      <c r="B38">
        <v>1</v>
      </c>
      <c r="C38" t="s">
        <v>233</v>
      </c>
      <c r="D38" t="s">
        <v>118</v>
      </c>
      <c r="E38" t="s">
        <v>118</v>
      </c>
      <c r="F38">
        <v>350</v>
      </c>
      <c r="H38" s="1">
        <v>45026</v>
      </c>
      <c r="I38">
        <v>430</v>
      </c>
      <c r="K38" s="1">
        <v>45177</v>
      </c>
      <c r="L38">
        <v>430</v>
      </c>
      <c r="X38" t="s">
        <v>234</v>
      </c>
    </row>
    <row r="39" spans="1:24">
      <c r="A39">
        <v>5</v>
      </c>
      <c r="B39">
        <v>2</v>
      </c>
      <c r="C39" t="s">
        <v>233</v>
      </c>
      <c r="D39" t="s">
        <v>118</v>
      </c>
      <c r="E39" t="s">
        <v>118</v>
      </c>
      <c r="F39">
        <v>490</v>
      </c>
      <c r="H39" s="1">
        <v>45131</v>
      </c>
      <c r="I39">
        <v>700</v>
      </c>
      <c r="K39" s="1">
        <v>45266</v>
      </c>
      <c r="L39">
        <v>700</v>
      </c>
      <c r="X39" t="s">
        <v>179</v>
      </c>
    </row>
    <row r="40" spans="1:24">
      <c r="A40">
        <v>5</v>
      </c>
      <c r="B40">
        <v>3</v>
      </c>
      <c r="C40" t="s">
        <v>233</v>
      </c>
      <c r="D40" t="s">
        <v>118</v>
      </c>
      <c r="E40" t="s">
        <v>118</v>
      </c>
      <c r="F40">
        <v>720</v>
      </c>
      <c r="H40" s="1">
        <v>45067</v>
      </c>
      <c r="I40">
        <v>1390</v>
      </c>
      <c r="K40" s="1">
        <v>45136</v>
      </c>
      <c r="L40">
        <v>1390</v>
      </c>
      <c r="X40" t="s">
        <v>179</v>
      </c>
    </row>
    <row r="41" spans="1:24">
      <c r="A41">
        <v>5</v>
      </c>
      <c r="B41">
        <v>4</v>
      </c>
      <c r="C41" t="s">
        <v>233</v>
      </c>
      <c r="D41" t="s">
        <v>118</v>
      </c>
      <c r="E41" t="s">
        <v>118</v>
      </c>
      <c r="F41">
        <v>840</v>
      </c>
      <c r="H41" s="1">
        <v>45092</v>
      </c>
      <c r="I41">
        <v>1120</v>
      </c>
      <c r="K41" s="1">
        <v>45195</v>
      </c>
      <c r="L41">
        <v>1120</v>
      </c>
      <c r="X41" t="s">
        <v>179</v>
      </c>
    </row>
    <row r="42" spans="1:24">
      <c r="A42">
        <v>5</v>
      </c>
      <c r="B42">
        <v>5</v>
      </c>
      <c r="C42" t="s">
        <v>233</v>
      </c>
      <c r="D42" t="s">
        <v>118</v>
      </c>
      <c r="E42" t="s">
        <v>118</v>
      </c>
      <c r="F42">
        <v>32</v>
      </c>
      <c r="H42" s="1">
        <v>45144</v>
      </c>
      <c r="I42">
        <v>39</v>
      </c>
      <c r="J42">
        <v>13</v>
      </c>
      <c r="K42" s="1">
        <v>45244</v>
      </c>
      <c r="L42">
        <v>40</v>
      </c>
      <c r="X42" t="s">
        <v>180</v>
      </c>
    </row>
    <row r="43" spans="1:24">
      <c r="A43">
        <v>5</v>
      </c>
      <c r="B43">
        <v>6</v>
      </c>
      <c r="C43" t="s">
        <v>233</v>
      </c>
      <c r="D43" t="s">
        <v>118</v>
      </c>
      <c r="E43" t="s">
        <v>118</v>
      </c>
      <c r="F43">
        <v>45</v>
      </c>
      <c r="H43" s="1">
        <v>45075</v>
      </c>
      <c r="I43">
        <v>70</v>
      </c>
      <c r="K43" s="1">
        <v>45186</v>
      </c>
      <c r="L43">
        <v>70</v>
      </c>
      <c r="X43" t="s">
        <v>180</v>
      </c>
    </row>
    <row r="44" spans="1:24">
      <c r="A44">
        <v>5</v>
      </c>
      <c r="B44">
        <v>7</v>
      </c>
      <c r="C44" t="s">
        <v>233</v>
      </c>
      <c r="D44" t="s">
        <v>118</v>
      </c>
      <c r="E44" t="s">
        <v>118</v>
      </c>
      <c r="F44">
        <v>66</v>
      </c>
      <c r="H44" s="1">
        <v>45181</v>
      </c>
      <c r="I44">
        <v>110</v>
      </c>
      <c r="K44" s="1">
        <v>45238</v>
      </c>
      <c r="L44">
        <v>110</v>
      </c>
      <c r="X44" t="s">
        <v>180</v>
      </c>
    </row>
    <row r="45" spans="1:24">
      <c r="A45">
        <v>5</v>
      </c>
      <c r="B45">
        <v>8</v>
      </c>
      <c r="C45" t="s">
        <v>233</v>
      </c>
      <c r="D45" t="s">
        <v>118</v>
      </c>
      <c r="E45" t="s">
        <v>118</v>
      </c>
      <c r="F45">
        <v>77</v>
      </c>
      <c r="H45" s="1">
        <v>45137</v>
      </c>
      <c r="I45">
        <v>118</v>
      </c>
      <c r="K45" s="1">
        <v>45214</v>
      </c>
      <c r="L45">
        <v>120</v>
      </c>
      <c r="X45" t="s">
        <v>180</v>
      </c>
    </row>
    <row r="46" spans="1:24">
      <c r="A46">
        <v>5</v>
      </c>
      <c r="B46" t="s">
        <v>194</v>
      </c>
      <c r="C46" t="s">
        <v>233</v>
      </c>
      <c r="D46" t="s">
        <v>118</v>
      </c>
      <c r="E46" t="s">
        <v>118</v>
      </c>
      <c r="F46">
        <v>300</v>
      </c>
      <c r="H46" s="1">
        <v>45053</v>
      </c>
      <c r="I46">
        <v>700</v>
      </c>
      <c r="K46" s="1">
        <v>45201</v>
      </c>
      <c r="L46">
        <v>1000</v>
      </c>
      <c r="N46">
        <v>600</v>
      </c>
      <c r="O46">
        <v>510</v>
      </c>
      <c r="W46" t="s">
        <v>235</v>
      </c>
      <c r="X46" t="s">
        <v>232</v>
      </c>
    </row>
    <row r="47" spans="1:24">
      <c r="A47">
        <v>6</v>
      </c>
      <c r="B47">
        <v>1</v>
      </c>
      <c r="C47" t="s">
        <v>236</v>
      </c>
      <c r="D47" t="s">
        <v>118</v>
      </c>
      <c r="E47" t="s">
        <v>118</v>
      </c>
      <c r="F47">
        <v>350</v>
      </c>
      <c r="H47" s="1">
        <v>44930</v>
      </c>
      <c r="I47">
        <v>430</v>
      </c>
      <c r="K47" s="1">
        <v>44970</v>
      </c>
      <c r="L47">
        <v>430</v>
      </c>
      <c r="X47" t="s">
        <v>234</v>
      </c>
    </row>
    <row r="48" spans="1:24">
      <c r="A48">
        <v>6</v>
      </c>
      <c r="B48">
        <v>2</v>
      </c>
      <c r="C48" t="s">
        <v>236</v>
      </c>
      <c r="D48" t="s">
        <v>118</v>
      </c>
      <c r="E48" t="s">
        <v>118</v>
      </c>
      <c r="F48">
        <v>490</v>
      </c>
      <c r="H48" s="1">
        <v>44928</v>
      </c>
      <c r="I48">
        <v>700</v>
      </c>
      <c r="K48" s="1">
        <v>45003</v>
      </c>
      <c r="L48">
        <v>700</v>
      </c>
      <c r="X48" t="s">
        <v>179</v>
      </c>
    </row>
    <row r="49" spans="1:24">
      <c r="A49">
        <v>6</v>
      </c>
      <c r="B49">
        <v>3</v>
      </c>
      <c r="C49" t="s">
        <v>236</v>
      </c>
      <c r="D49" t="s">
        <v>118</v>
      </c>
      <c r="E49" t="s">
        <v>118</v>
      </c>
      <c r="F49">
        <v>720</v>
      </c>
      <c r="H49" s="1">
        <v>44932</v>
      </c>
      <c r="I49">
        <v>1390</v>
      </c>
      <c r="K49" s="1">
        <v>45040</v>
      </c>
      <c r="L49">
        <v>1390</v>
      </c>
      <c r="X49" t="s">
        <v>179</v>
      </c>
    </row>
    <row r="50" spans="1:24">
      <c r="A50">
        <v>6</v>
      </c>
      <c r="B50">
        <v>4</v>
      </c>
      <c r="C50" t="s">
        <v>236</v>
      </c>
      <c r="D50" t="s">
        <v>118</v>
      </c>
      <c r="E50" t="s">
        <v>118</v>
      </c>
      <c r="F50">
        <v>840</v>
      </c>
      <c r="H50" s="1">
        <v>44929</v>
      </c>
      <c r="I50">
        <v>1120</v>
      </c>
      <c r="K50" s="1">
        <v>45062</v>
      </c>
      <c r="L50">
        <v>1120</v>
      </c>
      <c r="X50" t="s">
        <v>179</v>
      </c>
    </row>
    <row r="51" spans="1:24">
      <c r="A51">
        <v>6</v>
      </c>
      <c r="B51">
        <v>5</v>
      </c>
      <c r="C51" t="s">
        <v>236</v>
      </c>
      <c r="D51" t="s">
        <v>118</v>
      </c>
      <c r="E51" t="s">
        <v>118</v>
      </c>
      <c r="F51">
        <v>32</v>
      </c>
      <c r="H51" s="1">
        <v>44930</v>
      </c>
      <c r="I51">
        <v>39</v>
      </c>
      <c r="J51">
        <v>13</v>
      </c>
      <c r="K51" s="1">
        <v>45090</v>
      </c>
      <c r="L51">
        <v>40</v>
      </c>
      <c r="X51" t="s">
        <v>180</v>
      </c>
    </row>
    <row r="52" spans="1:24">
      <c r="A52">
        <v>6</v>
      </c>
      <c r="B52">
        <v>6</v>
      </c>
      <c r="C52" t="s">
        <v>236</v>
      </c>
      <c r="D52" t="s">
        <v>118</v>
      </c>
      <c r="E52" t="s">
        <v>118</v>
      </c>
      <c r="F52">
        <v>45</v>
      </c>
      <c r="H52" s="1">
        <v>44928</v>
      </c>
      <c r="I52">
        <v>70</v>
      </c>
      <c r="K52" s="1">
        <v>45125</v>
      </c>
      <c r="L52">
        <v>70</v>
      </c>
      <c r="X52" t="s">
        <v>180</v>
      </c>
    </row>
    <row r="53" spans="1:24">
      <c r="A53">
        <v>6</v>
      </c>
      <c r="B53">
        <v>7</v>
      </c>
      <c r="C53" t="s">
        <v>236</v>
      </c>
      <c r="D53" t="s">
        <v>118</v>
      </c>
      <c r="E53" t="s">
        <v>118</v>
      </c>
      <c r="F53">
        <v>66</v>
      </c>
      <c r="H53" s="1">
        <v>44932</v>
      </c>
      <c r="I53">
        <v>110</v>
      </c>
      <c r="K53" s="1">
        <v>45162</v>
      </c>
      <c r="L53">
        <v>110</v>
      </c>
      <c r="X53" t="s">
        <v>180</v>
      </c>
    </row>
    <row r="54" spans="1:24">
      <c r="A54">
        <v>6</v>
      </c>
      <c r="B54">
        <v>8</v>
      </c>
      <c r="C54" t="s">
        <v>236</v>
      </c>
      <c r="D54" t="s">
        <v>118</v>
      </c>
      <c r="E54" t="s">
        <v>118</v>
      </c>
      <c r="F54">
        <v>77</v>
      </c>
      <c r="H54" s="1">
        <v>44929</v>
      </c>
      <c r="I54">
        <v>118</v>
      </c>
      <c r="K54" s="1">
        <v>45185</v>
      </c>
      <c r="L54">
        <v>120</v>
      </c>
      <c r="X54" t="s">
        <v>180</v>
      </c>
    </row>
    <row r="55" spans="1:24">
      <c r="A55">
        <v>6</v>
      </c>
      <c r="B55" t="s">
        <v>194</v>
      </c>
      <c r="C55" t="s">
        <v>236</v>
      </c>
      <c r="D55" t="s">
        <v>118</v>
      </c>
      <c r="E55" t="s">
        <v>118</v>
      </c>
      <c r="F55">
        <v>300</v>
      </c>
      <c r="H55" s="1">
        <v>45201</v>
      </c>
      <c r="I55">
        <v>700</v>
      </c>
      <c r="K55" s="1">
        <v>44933</v>
      </c>
      <c r="L55">
        <v>1000</v>
      </c>
      <c r="N55">
        <v>750</v>
      </c>
      <c r="O55">
        <v>650</v>
      </c>
      <c r="W55" t="s">
        <v>200</v>
      </c>
      <c r="X55" t="s">
        <v>232</v>
      </c>
    </row>
    <row r="56" spans="1:24">
      <c r="A56">
        <v>7</v>
      </c>
      <c r="B56">
        <v>1</v>
      </c>
      <c r="C56" t="s">
        <v>120</v>
      </c>
      <c r="D56" t="s">
        <v>118</v>
      </c>
      <c r="E56" t="s">
        <v>118</v>
      </c>
      <c r="F56">
        <v>350</v>
      </c>
      <c r="H56" s="1">
        <v>45026</v>
      </c>
      <c r="I56">
        <v>430</v>
      </c>
      <c r="K56" s="1">
        <v>45177</v>
      </c>
      <c r="L56">
        <v>430</v>
      </c>
      <c r="X56" t="s">
        <v>234</v>
      </c>
    </row>
    <row r="57" spans="1:24">
      <c r="A57">
        <v>7</v>
      </c>
      <c r="B57">
        <v>2</v>
      </c>
      <c r="C57" t="s">
        <v>120</v>
      </c>
      <c r="D57" t="s">
        <v>118</v>
      </c>
      <c r="E57" t="s">
        <v>118</v>
      </c>
      <c r="F57">
        <v>490</v>
      </c>
      <c r="H57" s="1">
        <v>45131</v>
      </c>
      <c r="I57">
        <v>700</v>
      </c>
      <c r="K57" s="1">
        <v>45266</v>
      </c>
      <c r="L57">
        <v>700</v>
      </c>
      <c r="X57" t="s">
        <v>179</v>
      </c>
    </row>
    <row r="58" spans="1:24">
      <c r="A58">
        <v>7</v>
      </c>
      <c r="B58">
        <v>3</v>
      </c>
      <c r="C58" t="s">
        <v>120</v>
      </c>
      <c r="D58" t="s">
        <v>118</v>
      </c>
      <c r="E58" t="s">
        <v>118</v>
      </c>
      <c r="F58">
        <v>720</v>
      </c>
      <c r="H58" s="1">
        <v>45067</v>
      </c>
      <c r="I58">
        <v>1390</v>
      </c>
      <c r="K58" s="1">
        <v>45136</v>
      </c>
      <c r="L58">
        <v>1390</v>
      </c>
      <c r="X58" t="s">
        <v>179</v>
      </c>
    </row>
    <row r="59" spans="1:24">
      <c r="A59">
        <v>7</v>
      </c>
      <c r="B59">
        <v>4</v>
      </c>
      <c r="C59" t="s">
        <v>120</v>
      </c>
      <c r="D59" t="s">
        <v>118</v>
      </c>
      <c r="E59" t="s">
        <v>118</v>
      </c>
      <c r="F59">
        <v>840</v>
      </c>
      <c r="H59" s="1">
        <v>45092</v>
      </c>
      <c r="I59">
        <v>1120</v>
      </c>
      <c r="K59" s="1">
        <v>45195</v>
      </c>
      <c r="L59">
        <v>1120</v>
      </c>
      <c r="X59" t="s">
        <v>179</v>
      </c>
    </row>
    <row r="60" spans="1:24">
      <c r="A60">
        <v>7</v>
      </c>
      <c r="B60">
        <v>5</v>
      </c>
      <c r="C60" t="s">
        <v>120</v>
      </c>
      <c r="D60" t="s">
        <v>118</v>
      </c>
      <c r="E60" t="s">
        <v>118</v>
      </c>
      <c r="F60">
        <v>32</v>
      </c>
      <c r="H60" s="1">
        <v>45144</v>
      </c>
      <c r="I60">
        <v>39</v>
      </c>
      <c r="J60">
        <v>13</v>
      </c>
      <c r="K60" s="1">
        <v>45244</v>
      </c>
      <c r="L60">
        <v>40</v>
      </c>
      <c r="X60" t="s">
        <v>180</v>
      </c>
    </row>
    <row r="61" spans="1:24">
      <c r="A61">
        <v>7</v>
      </c>
      <c r="B61">
        <v>6</v>
      </c>
      <c r="C61" t="s">
        <v>120</v>
      </c>
      <c r="D61" t="s">
        <v>118</v>
      </c>
      <c r="E61" t="s">
        <v>118</v>
      </c>
      <c r="F61">
        <v>45</v>
      </c>
      <c r="H61" s="1">
        <v>45075</v>
      </c>
      <c r="I61">
        <v>70</v>
      </c>
      <c r="K61" s="1">
        <v>45186</v>
      </c>
      <c r="L61">
        <v>70</v>
      </c>
      <c r="X61" t="s">
        <v>180</v>
      </c>
    </row>
    <row r="62" spans="1:24">
      <c r="A62">
        <v>7</v>
      </c>
      <c r="B62">
        <v>7</v>
      </c>
      <c r="C62" t="s">
        <v>120</v>
      </c>
      <c r="D62" t="s">
        <v>118</v>
      </c>
      <c r="E62" t="s">
        <v>118</v>
      </c>
      <c r="F62">
        <v>66</v>
      </c>
      <c r="H62" s="1">
        <v>45181</v>
      </c>
      <c r="I62">
        <v>110</v>
      </c>
      <c r="K62" s="1">
        <v>45238</v>
      </c>
      <c r="L62">
        <v>110</v>
      </c>
      <c r="X62" t="s">
        <v>180</v>
      </c>
    </row>
    <row r="63" spans="1:24">
      <c r="A63">
        <v>7</v>
      </c>
      <c r="B63">
        <v>8</v>
      </c>
      <c r="C63" t="s">
        <v>120</v>
      </c>
      <c r="D63" t="s">
        <v>118</v>
      </c>
      <c r="E63" t="s">
        <v>118</v>
      </c>
      <c r="F63">
        <v>77</v>
      </c>
      <c r="H63" s="1">
        <v>45137</v>
      </c>
      <c r="I63">
        <v>118</v>
      </c>
      <c r="K63" s="1">
        <v>45214</v>
      </c>
      <c r="L63">
        <v>120</v>
      </c>
      <c r="X63" t="s">
        <v>180</v>
      </c>
    </row>
    <row r="64" spans="1:24">
      <c r="A64">
        <v>7</v>
      </c>
      <c r="B64" t="s">
        <v>194</v>
      </c>
      <c r="C64" t="s">
        <v>120</v>
      </c>
      <c r="D64" t="s">
        <v>118</v>
      </c>
      <c r="E64" t="s">
        <v>118</v>
      </c>
      <c r="F64">
        <v>300</v>
      </c>
      <c r="H64" s="1">
        <v>45053</v>
      </c>
      <c r="I64">
        <v>700</v>
      </c>
      <c r="K64" s="1">
        <v>45201</v>
      </c>
      <c r="L64">
        <v>1000</v>
      </c>
      <c r="N64">
        <v>1135</v>
      </c>
      <c r="O64">
        <v>120</v>
      </c>
      <c r="W64" t="s">
        <v>237</v>
      </c>
      <c r="X64" t="s">
        <v>232</v>
      </c>
    </row>
  </sheetData>
  <autoFilter ref="A1:X28" xr:uid="{6462F7B1-F956-1241-A84D-BB94A5075354}"/>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B72E2-E161-2942-BF46-DD14B0AEC513}">
  <dimension ref="A1:M151"/>
  <sheetViews>
    <sheetView workbookViewId="0">
      <selection activeCell="G11" sqref="G11"/>
    </sheetView>
  </sheetViews>
  <sheetFormatPr baseColWidth="10" defaultColWidth="11" defaultRowHeight="16"/>
  <cols>
    <col min="2" max="2" width="10.83203125" customWidth="1"/>
    <col min="5" max="5" width="15.5" customWidth="1"/>
    <col min="6" max="6" width="12.83203125" customWidth="1"/>
    <col min="7" max="7" width="11" style="36"/>
    <col min="8" max="8" width="19.1640625" customWidth="1"/>
    <col min="10" max="10" width="11" style="36"/>
  </cols>
  <sheetData>
    <row r="1" spans="1:13">
      <c r="A1" t="s">
        <v>238</v>
      </c>
      <c r="B1" t="s">
        <v>116</v>
      </c>
      <c r="C1" t="s">
        <v>122</v>
      </c>
      <c r="D1" t="s">
        <v>123</v>
      </c>
      <c r="E1" t="s">
        <v>87</v>
      </c>
      <c r="F1" t="s">
        <v>88</v>
      </c>
      <c r="G1" s="36" t="s">
        <v>89</v>
      </c>
      <c r="H1" t="s">
        <v>90</v>
      </c>
      <c r="I1" t="s">
        <v>91</v>
      </c>
      <c r="J1" s="36" t="s">
        <v>92</v>
      </c>
      <c r="K1" t="s">
        <v>93</v>
      </c>
      <c r="L1" t="s">
        <v>94</v>
      </c>
      <c r="M1" t="s">
        <v>103</v>
      </c>
    </row>
    <row r="2" spans="1:13">
      <c r="A2">
        <v>1</v>
      </c>
      <c r="B2">
        <v>1</v>
      </c>
      <c r="C2" t="s">
        <v>118</v>
      </c>
      <c r="D2" t="s">
        <v>118</v>
      </c>
      <c r="E2">
        <v>500</v>
      </c>
      <c r="F2">
        <v>2</v>
      </c>
      <c r="H2">
        <v>1000</v>
      </c>
      <c r="I2">
        <v>5</v>
      </c>
      <c r="L2">
        <v>10</v>
      </c>
      <c r="M2" t="s">
        <v>137</v>
      </c>
    </row>
    <row r="3" spans="1:13">
      <c r="A3">
        <v>2</v>
      </c>
      <c r="B3">
        <v>1</v>
      </c>
      <c r="C3" t="s">
        <v>118</v>
      </c>
      <c r="D3" t="s">
        <v>118</v>
      </c>
      <c r="E3">
        <v>50</v>
      </c>
      <c r="F3">
        <v>2</v>
      </c>
      <c r="H3">
        <v>300</v>
      </c>
      <c r="I3">
        <v>7</v>
      </c>
      <c r="L3">
        <v>10</v>
      </c>
      <c r="M3" t="s">
        <v>137</v>
      </c>
    </row>
    <row r="4" spans="1:13" ht="15" customHeight="1">
      <c r="A4">
        <v>3</v>
      </c>
      <c r="B4">
        <v>1</v>
      </c>
      <c r="C4" t="s">
        <v>118</v>
      </c>
      <c r="D4" t="s">
        <v>118</v>
      </c>
      <c r="E4">
        <v>250</v>
      </c>
      <c r="F4">
        <v>2</v>
      </c>
      <c r="H4">
        <v>1000</v>
      </c>
      <c r="I4">
        <v>3</v>
      </c>
      <c r="L4">
        <v>10</v>
      </c>
      <c r="M4" t="s">
        <v>137</v>
      </c>
    </row>
    <row r="5" spans="1:13">
      <c r="A5">
        <v>4</v>
      </c>
      <c r="B5">
        <v>1</v>
      </c>
      <c r="C5" t="s">
        <v>118</v>
      </c>
      <c r="D5" t="s">
        <v>118</v>
      </c>
      <c r="E5" s="37">
        <v>300</v>
      </c>
      <c r="F5" s="43">
        <v>2</v>
      </c>
      <c r="G5" s="66"/>
      <c r="H5" s="37">
        <v>700</v>
      </c>
      <c r="I5" s="43">
        <v>7</v>
      </c>
      <c r="J5" s="66"/>
      <c r="K5">
        <v>1000</v>
      </c>
      <c r="M5" t="s">
        <v>196</v>
      </c>
    </row>
    <row r="6" spans="1:13">
      <c r="A6">
        <v>5</v>
      </c>
      <c r="B6">
        <v>2</v>
      </c>
      <c r="C6" t="s">
        <v>118</v>
      </c>
      <c r="D6" t="s">
        <v>118</v>
      </c>
      <c r="E6">
        <v>300</v>
      </c>
      <c r="F6">
        <v>2</v>
      </c>
      <c r="H6">
        <v>700</v>
      </c>
      <c r="I6">
        <v>5</v>
      </c>
      <c r="K6">
        <v>1100</v>
      </c>
      <c r="L6">
        <v>10</v>
      </c>
      <c r="M6" t="s">
        <v>190</v>
      </c>
    </row>
    <row r="7" spans="1:13">
      <c r="A7">
        <v>6</v>
      </c>
      <c r="B7">
        <v>2</v>
      </c>
      <c r="C7" t="s">
        <v>118</v>
      </c>
      <c r="D7" t="s">
        <v>118</v>
      </c>
      <c r="E7">
        <v>500</v>
      </c>
      <c r="F7">
        <v>2</v>
      </c>
      <c r="H7">
        <v>800</v>
      </c>
      <c r="I7">
        <v>7</v>
      </c>
      <c r="K7">
        <v>1100</v>
      </c>
      <c r="L7">
        <v>15</v>
      </c>
      <c r="M7" t="s">
        <v>189</v>
      </c>
    </row>
    <row r="8" spans="1:13">
      <c r="A8">
        <v>7</v>
      </c>
      <c r="B8">
        <v>2</v>
      </c>
      <c r="C8" t="s">
        <v>118</v>
      </c>
      <c r="D8" t="s">
        <v>118</v>
      </c>
      <c r="E8">
        <v>300</v>
      </c>
      <c r="F8">
        <v>2</v>
      </c>
      <c r="H8">
        <v>1000</v>
      </c>
      <c r="I8">
        <v>7</v>
      </c>
      <c r="K8">
        <v>1100</v>
      </c>
      <c r="L8">
        <v>15</v>
      </c>
      <c r="M8" t="s">
        <v>189</v>
      </c>
    </row>
    <row r="9" spans="1:13">
      <c r="A9">
        <v>8</v>
      </c>
      <c r="B9">
        <v>2</v>
      </c>
      <c r="C9" t="s">
        <v>118</v>
      </c>
      <c r="D9" t="s">
        <v>118</v>
      </c>
      <c r="E9">
        <v>300</v>
      </c>
      <c r="F9">
        <v>2</v>
      </c>
      <c r="H9">
        <v>700</v>
      </c>
      <c r="I9">
        <v>7</v>
      </c>
      <c r="K9">
        <v>1000</v>
      </c>
      <c r="L9">
        <v>15</v>
      </c>
      <c r="M9" t="s">
        <v>195</v>
      </c>
    </row>
    <row r="10" spans="1:13">
      <c r="A10">
        <v>9</v>
      </c>
      <c r="B10">
        <v>3</v>
      </c>
      <c r="C10" t="s">
        <v>118</v>
      </c>
      <c r="D10" t="s">
        <v>118</v>
      </c>
      <c r="E10">
        <v>300</v>
      </c>
      <c r="F10">
        <v>2</v>
      </c>
      <c r="H10">
        <v>700</v>
      </c>
      <c r="I10">
        <v>5</v>
      </c>
      <c r="K10">
        <v>1100</v>
      </c>
      <c r="L10">
        <v>10</v>
      </c>
      <c r="M10" t="s">
        <v>164</v>
      </c>
    </row>
    <row r="11" spans="1:13">
      <c r="A11">
        <v>10</v>
      </c>
      <c r="B11">
        <v>3</v>
      </c>
      <c r="C11" t="s">
        <v>118</v>
      </c>
      <c r="D11" t="s">
        <v>118</v>
      </c>
      <c r="E11">
        <v>300</v>
      </c>
      <c r="F11">
        <v>2</v>
      </c>
      <c r="H11">
        <v>700</v>
      </c>
      <c r="I11">
        <v>5</v>
      </c>
      <c r="K11">
        <v>1100</v>
      </c>
      <c r="L11">
        <v>6</v>
      </c>
      <c r="M11" t="s">
        <v>164</v>
      </c>
    </row>
    <row r="12" spans="1:13">
      <c r="A12">
        <v>11</v>
      </c>
      <c r="B12">
        <v>3</v>
      </c>
      <c r="C12" t="s">
        <v>118</v>
      </c>
      <c r="D12" t="s">
        <v>118</v>
      </c>
      <c r="E12">
        <v>500</v>
      </c>
      <c r="F12">
        <v>2</v>
      </c>
      <c r="H12">
        <v>800</v>
      </c>
      <c r="I12">
        <v>7</v>
      </c>
      <c r="K12">
        <v>1100</v>
      </c>
      <c r="L12">
        <v>15</v>
      </c>
      <c r="M12" t="s">
        <v>165</v>
      </c>
    </row>
    <row r="13" spans="1:13">
      <c r="A13">
        <v>12</v>
      </c>
      <c r="B13">
        <v>3</v>
      </c>
      <c r="C13" t="s">
        <v>118</v>
      </c>
      <c r="D13" t="s">
        <v>118</v>
      </c>
      <c r="E13">
        <v>500</v>
      </c>
      <c r="F13">
        <v>2</v>
      </c>
      <c r="H13">
        <v>800</v>
      </c>
      <c r="I13">
        <v>7</v>
      </c>
      <c r="K13">
        <v>1100</v>
      </c>
      <c r="L13">
        <v>8</v>
      </c>
      <c r="M13" t="s">
        <v>165</v>
      </c>
    </row>
    <row r="14" spans="1:13">
      <c r="A14">
        <v>13</v>
      </c>
      <c r="B14">
        <v>3</v>
      </c>
      <c r="C14" t="s">
        <v>118</v>
      </c>
      <c r="D14" t="s">
        <v>118</v>
      </c>
      <c r="E14">
        <v>300</v>
      </c>
      <c r="F14">
        <v>2</v>
      </c>
      <c r="H14">
        <v>1000</v>
      </c>
      <c r="I14">
        <v>7</v>
      </c>
      <c r="K14">
        <v>1100</v>
      </c>
      <c r="L14">
        <v>15</v>
      </c>
      <c r="M14" t="s">
        <v>165</v>
      </c>
    </row>
    <row r="15" spans="1:13">
      <c r="A15">
        <v>14</v>
      </c>
      <c r="B15">
        <v>3</v>
      </c>
      <c r="C15" t="s">
        <v>118</v>
      </c>
      <c r="D15" t="s">
        <v>118</v>
      </c>
      <c r="E15">
        <v>300</v>
      </c>
      <c r="F15">
        <v>2</v>
      </c>
      <c r="H15">
        <v>700</v>
      </c>
      <c r="I15">
        <v>7</v>
      </c>
      <c r="K15">
        <v>1000</v>
      </c>
      <c r="L15">
        <v>15</v>
      </c>
      <c r="M15" t="s">
        <v>197</v>
      </c>
    </row>
    <row r="16" spans="1:13">
      <c r="A16">
        <v>15</v>
      </c>
      <c r="B16">
        <v>4</v>
      </c>
      <c r="C16" t="s">
        <v>118</v>
      </c>
      <c r="D16" t="s">
        <v>118</v>
      </c>
      <c r="E16">
        <v>300</v>
      </c>
      <c r="G16" s="36">
        <v>44593</v>
      </c>
      <c r="H16">
        <v>700</v>
      </c>
      <c r="J16" s="36">
        <v>44614</v>
      </c>
      <c r="K16">
        <v>1100</v>
      </c>
      <c r="M16" t="s">
        <v>136</v>
      </c>
    </row>
    <row r="17" spans="1:13">
      <c r="A17">
        <v>16</v>
      </c>
      <c r="B17">
        <v>4</v>
      </c>
      <c r="C17" t="s">
        <v>118</v>
      </c>
      <c r="D17" t="s">
        <v>118</v>
      </c>
      <c r="E17">
        <v>500</v>
      </c>
      <c r="G17" s="36">
        <v>44621</v>
      </c>
      <c r="H17">
        <v>800</v>
      </c>
      <c r="J17" s="36">
        <v>44632</v>
      </c>
      <c r="K17">
        <v>1100</v>
      </c>
      <c r="M17" t="s">
        <v>136</v>
      </c>
    </row>
    <row r="18" spans="1:13">
      <c r="A18">
        <v>17</v>
      </c>
      <c r="B18">
        <v>4</v>
      </c>
      <c r="C18" t="s">
        <v>118</v>
      </c>
      <c r="D18" t="s">
        <v>118</v>
      </c>
      <c r="E18">
        <v>300</v>
      </c>
      <c r="G18" s="36">
        <v>44652</v>
      </c>
      <c r="H18">
        <v>1000</v>
      </c>
      <c r="J18" s="36">
        <v>44666</v>
      </c>
      <c r="K18">
        <v>1100</v>
      </c>
      <c r="M18" t="s">
        <v>136</v>
      </c>
    </row>
    <row r="19" spans="1:13">
      <c r="A19">
        <v>18</v>
      </c>
      <c r="B19">
        <v>4</v>
      </c>
      <c r="C19" t="s">
        <v>118</v>
      </c>
      <c r="D19" t="s">
        <v>118</v>
      </c>
      <c r="E19">
        <v>300</v>
      </c>
      <c r="G19" s="36">
        <v>44652</v>
      </c>
      <c r="H19">
        <v>1000</v>
      </c>
      <c r="J19" s="36">
        <v>44666</v>
      </c>
      <c r="K19">
        <v>1100</v>
      </c>
      <c r="M19" t="s">
        <v>198</v>
      </c>
    </row>
    <row r="20" spans="1:13">
      <c r="A20">
        <v>19</v>
      </c>
      <c r="B20">
        <v>5</v>
      </c>
      <c r="C20" t="s">
        <v>118</v>
      </c>
      <c r="D20" t="s">
        <v>118</v>
      </c>
      <c r="E20">
        <v>300</v>
      </c>
      <c r="G20" s="36">
        <v>44593</v>
      </c>
      <c r="H20">
        <v>700</v>
      </c>
      <c r="J20" s="36">
        <v>44614</v>
      </c>
      <c r="K20">
        <v>1100</v>
      </c>
      <c r="M20" t="s">
        <v>135</v>
      </c>
    </row>
    <row r="21" spans="1:13">
      <c r="A21">
        <v>20</v>
      </c>
      <c r="B21">
        <v>5</v>
      </c>
      <c r="C21" t="s">
        <v>118</v>
      </c>
      <c r="D21" t="s">
        <v>118</v>
      </c>
      <c r="E21">
        <v>500</v>
      </c>
      <c r="G21" s="36">
        <v>44621</v>
      </c>
      <c r="H21">
        <v>800</v>
      </c>
      <c r="J21" s="36">
        <v>44632</v>
      </c>
      <c r="K21">
        <v>1100</v>
      </c>
      <c r="M21" t="s">
        <v>135</v>
      </c>
    </row>
    <row r="22" spans="1:13">
      <c r="A22">
        <v>21</v>
      </c>
      <c r="B22">
        <v>5</v>
      </c>
      <c r="C22" t="s">
        <v>118</v>
      </c>
      <c r="D22" t="s">
        <v>118</v>
      </c>
      <c r="E22">
        <v>300</v>
      </c>
      <c r="G22" s="36">
        <v>44652</v>
      </c>
      <c r="H22">
        <v>1000</v>
      </c>
      <c r="J22" s="36">
        <v>44666</v>
      </c>
      <c r="K22">
        <v>1100</v>
      </c>
      <c r="M22" t="s">
        <v>135</v>
      </c>
    </row>
    <row r="23" spans="1:13">
      <c r="A23">
        <v>22</v>
      </c>
      <c r="B23">
        <v>5</v>
      </c>
      <c r="C23" t="s">
        <v>118</v>
      </c>
      <c r="D23" t="s">
        <v>118</v>
      </c>
      <c r="E23">
        <v>300</v>
      </c>
      <c r="G23" s="36">
        <v>44652</v>
      </c>
      <c r="H23">
        <v>1000</v>
      </c>
      <c r="J23" s="36">
        <v>44666</v>
      </c>
      <c r="K23">
        <v>1100</v>
      </c>
      <c r="M23" t="s">
        <v>135</v>
      </c>
    </row>
    <row r="24" spans="1:13">
      <c r="A24">
        <v>23</v>
      </c>
      <c r="B24">
        <v>6</v>
      </c>
      <c r="C24" t="s">
        <v>125</v>
      </c>
      <c r="D24" t="s">
        <v>124</v>
      </c>
      <c r="E24">
        <v>500</v>
      </c>
      <c r="F24">
        <v>2</v>
      </c>
      <c r="H24">
        <v>1000</v>
      </c>
      <c r="I24">
        <v>10</v>
      </c>
      <c r="K24">
        <v>1500</v>
      </c>
      <c r="L24">
        <v>10</v>
      </c>
      <c r="M24" t="s">
        <v>134</v>
      </c>
    </row>
    <row r="25" spans="1:13">
      <c r="A25">
        <v>24</v>
      </c>
      <c r="B25">
        <v>6</v>
      </c>
      <c r="C25" t="s">
        <v>125</v>
      </c>
      <c r="D25" t="s">
        <v>124</v>
      </c>
      <c r="E25">
        <v>500</v>
      </c>
      <c r="F25">
        <v>2</v>
      </c>
      <c r="H25">
        <v>1000</v>
      </c>
      <c r="I25">
        <v>10</v>
      </c>
      <c r="K25">
        <v>1500</v>
      </c>
      <c r="L25">
        <v>10</v>
      </c>
      <c r="M25" t="s">
        <v>134</v>
      </c>
    </row>
    <row r="26" spans="1:13">
      <c r="A26">
        <v>25</v>
      </c>
      <c r="B26">
        <v>7</v>
      </c>
      <c r="C26" t="s">
        <v>125</v>
      </c>
      <c r="D26" t="s">
        <v>124</v>
      </c>
      <c r="E26">
        <v>500</v>
      </c>
      <c r="G26" s="36">
        <v>44593</v>
      </c>
      <c r="H26">
        <v>1000</v>
      </c>
      <c r="J26" s="36">
        <v>44614</v>
      </c>
      <c r="K26">
        <v>1100</v>
      </c>
      <c r="M26" t="s">
        <v>121</v>
      </c>
    </row>
    <row r="27" spans="1:13">
      <c r="A27">
        <v>26</v>
      </c>
      <c r="B27">
        <v>7</v>
      </c>
      <c r="C27" t="s">
        <v>125</v>
      </c>
      <c r="D27" t="s">
        <v>124</v>
      </c>
      <c r="E27">
        <v>500</v>
      </c>
      <c r="G27" s="36">
        <v>44593</v>
      </c>
      <c r="H27">
        <v>1000</v>
      </c>
      <c r="J27" s="36">
        <v>44614</v>
      </c>
      <c r="K27">
        <v>1100</v>
      </c>
      <c r="M27" t="s">
        <v>121</v>
      </c>
    </row>
    <row r="28" spans="1:13">
      <c r="A28">
        <v>27</v>
      </c>
      <c r="B28">
        <v>8</v>
      </c>
      <c r="C28" t="s">
        <v>117</v>
      </c>
      <c r="D28" t="s">
        <v>124</v>
      </c>
      <c r="E28">
        <v>500</v>
      </c>
      <c r="F28">
        <v>2</v>
      </c>
      <c r="H28">
        <v>1000</v>
      </c>
      <c r="I28">
        <v>3</v>
      </c>
      <c r="L28">
        <v>10</v>
      </c>
      <c r="M28" t="s">
        <v>133</v>
      </c>
    </row>
    <row r="29" spans="1:13">
      <c r="A29">
        <v>28</v>
      </c>
      <c r="B29">
        <v>8</v>
      </c>
      <c r="C29" t="s">
        <v>117</v>
      </c>
      <c r="D29" t="s">
        <v>124</v>
      </c>
      <c r="E29">
        <v>500</v>
      </c>
      <c r="F29">
        <v>2</v>
      </c>
      <c r="H29">
        <v>1000</v>
      </c>
      <c r="I29">
        <v>3</v>
      </c>
      <c r="L29">
        <v>10</v>
      </c>
      <c r="M29" t="s">
        <v>133</v>
      </c>
    </row>
    <row r="30" spans="1:13">
      <c r="A30">
        <v>29</v>
      </c>
      <c r="B30">
        <v>9</v>
      </c>
      <c r="C30" t="s">
        <v>117</v>
      </c>
      <c r="D30" t="s">
        <v>124</v>
      </c>
      <c r="E30">
        <v>500</v>
      </c>
      <c r="F30">
        <v>2</v>
      </c>
      <c r="H30">
        <v>1000</v>
      </c>
      <c r="I30">
        <v>10</v>
      </c>
      <c r="K30">
        <v>1500</v>
      </c>
      <c r="L30">
        <v>10</v>
      </c>
      <c r="M30" t="s">
        <v>132</v>
      </c>
    </row>
    <row r="31" spans="1:13">
      <c r="A31">
        <v>30</v>
      </c>
      <c r="B31">
        <v>9</v>
      </c>
      <c r="C31" t="s">
        <v>117</v>
      </c>
      <c r="D31" t="s">
        <v>124</v>
      </c>
      <c r="E31">
        <v>500</v>
      </c>
      <c r="F31">
        <v>2</v>
      </c>
      <c r="H31">
        <v>1000</v>
      </c>
      <c r="I31">
        <v>10</v>
      </c>
      <c r="K31">
        <v>1500</v>
      </c>
      <c r="L31">
        <v>10</v>
      </c>
      <c r="M31" t="s">
        <v>132</v>
      </c>
    </row>
    <row r="32" spans="1:13">
      <c r="A32">
        <v>31</v>
      </c>
      <c r="B32">
        <v>10</v>
      </c>
      <c r="C32" t="s">
        <v>117</v>
      </c>
      <c r="D32" t="s">
        <v>124</v>
      </c>
      <c r="E32">
        <v>500</v>
      </c>
      <c r="G32" s="36">
        <v>44593</v>
      </c>
      <c r="H32">
        <v>1000</v>
      </c>
      <c r="J32" s="36">
        <v>44614</v>
      </c>
      <c r="K32">
        <v>1100</v>
      </c>
      <c r="M32" t="s">
        <v>131</v>
      </c>
    </row>
    <row r="33" spans="1:13">
      <c r="A33">
        <v>32</v>
      </c>
      <c r="B33">
        <v>10</v>
      </c>
      <c r="C33" t="s">
        <v>117</v>
      </c>
      <c r="D33" t="s">
        <v>124</v>
      </c>
      <c r="E33">
        <v>500</v>
      </c>
      <c r="G33" s="36">
        <v>44593</v>
      </c>
      <c r="H33">
        <v>1000</v>
      </c>
      <c r="J33" s="36">
        <v>44614</v>
      </c>
      <c r="K33">
        <v>1100</v>
      </c>
      <c r="M33" t="s">
        <v>131</v>
      </c>
    </row>
    <row r="34" spans="1:13">
      <c r="A34">
        <v>33</v>
      </c>
      <c r="B34">
        <v>11</v>
      </c>
      <c r="C34" t="s">
        <v>117</v>
      </c>
      <c r="D34" t="s">
        <v>124</v>
      </c>
      <c r="E34">
        <v>500</v>
      </c>
      <c r="G34" s="36">
        <v>44593</v>
      </c>
      <c r="H34">
        <v>1000</v>
      </c>
      <c r="J34" s="36">
        <v>44614</v>
      </c>
      <c r="K34">
        <v>1100</v>
      </c>
      <c r="M34" t="s">
        <v>130</v>
      </c>
    </row>
    <row r="35" spans="1:13">
      <c r="A35">
        <v>34</v>
      </c>
      <c r="B35">
        <v>11</v>
      </c>
      <c r="C35" t="s">
        <v>117</v>
      </c>
      <c r="D35" t="s">
        <v>124</v>
      </c>
      <c r="E35">
        <v>500</v>
      </c>
      <c r="G35" s="36">
        <v>44593</v>
      </c>
      <c r="H35">
        <v>1000</v>
      </c>
      <c r="J35" s="36">
        <v>44614</v>
      </c>
      <c r="K35">
        <v>1100</v>
      </c>
      <c r="M35" t="s">
        <v>130</v>
      </c>
    </row>
    <row r="36" spans="1:13">
      <c r="A36">
        <v>35</v>
      </c>
      <c r="B36">
        <v>12</v>
      </c>
      <c r="C36" t="s">
        <v>125</v>
      </c>
      <c r="D36" t="s">
        <v>124</v>
      </c>
      <c r="E36">
        <v>500</v>
      </c>
      <c r="G36" s="36">
        <v>44593</v>
      </c>
      <c r="H36">
        <v>1000</v>
      </c>
      <c r="J36" s="36">
        <v>44614</v>
      </c>
      <c r="K36">
        <v>1100</v>
      </c>
      <c r="M36" t="s">
        <v>129</v>
      </c>
    </row>
    <row r="37" spans="1:13">
      <c r="A37">
        <v>36</v>
      </c>
      <c r="B37">
        <v>12</v>
      </c>
      <c r="C37" t="s">
        <v>125</v>
      </c>
      <c r="D37" t="s">
        <v>124</v>
      </c>
      <c r="E37">
        <v>500</v>
      </c>
      <c r="G37" s="36">
        <v>44593</v>
      </c>
      <c r="H37">
        <v>1000</v>
      </c>
      <c r="J37" s="36">
        <v>44614</v>
      </c>
      <c r="K37">
        <v>1100</v>
      </c>
      <c r="M37" t="s">
        <v>129</v>
      </c>
    </row>
    <row r="38" spans="1:13">
      <c r="A38">
        <v>37</v>
      </c>
      <c r="B38">
        <v>13</v>
      </c>
      <c r="C38" t="s">
        <v>117</v>
      </c>
      <c r="D38" t="s">
        <v>124</v>
      </c>
      <c r="E38">
        <v>500</v>
      </c>
      <c r="G38" s="36">
        <v>44593</v>
      </c>
      <c r="H38">
        <v>1000</v>
      </c>
      <c r="J38" s="36">
        <v>44835</v>
      </c>
      <c r="K38">
        <v>1100</v>
      </c>
      <c r="M38" t="s">
        <v>128</v>
      </c>
    </row>
    <row r="39" spans="1:13">
      <c r="A39">
        <v>38</v>
      </c>
      <c r="B39">
        <v>13</v>
      </c>
      <c r="C39" t="s">
        <v>117</v>
      </c>
      <c r="D39" t="s">
        <v>124</v>
      </c>
      <c r="E39">
        <v>500</v>
      </c>
      <c r="G39" s="36">
        <v>44593</v>
      </c>
      <c r="H39">
        <v>1000</v>
      </c>
      <c r="J39" s="36">
        <v>44835</v>
      </c>
      <c r="K39">
        <v>1100</v>
      </c>
      <c r="M39" t="s">
        <v>128</v>
      </c>
    </row>
    <row r="40" spans="1:13">
      <c r="A40">
        <v>39</v>
      </c>
      <c r="B40">
        <v>14</v>
      </c>
      <c r="C40" t="s">
        <v>125</v>
      </c>
      <c r="D40" t="s">
        <v>124</v>
      </c>
      <c r="E40">
        <v>500</v>
      </c>
      <c r="G40" s="36">
        <v>44593</v>
      </c>
      <c r="H40">
        <v>1000</v>
      </c>
      <c r="J40" s="36">
        <v>44835</v>
      </c>
      <c r="K40">
        <v>1100</v>
      </c>
      <c r="M40" t="s">
        <v>138</v>
      </c>
    </row>
    <row r="41" spans="1:13">
      <c r="A41">
        <v>40</v>
      </c>
      <c r="B41">
        <v>14</v>
      </c>
      <c r="C41" t="s">
        <v>125</v>
      </c>
      <c r="D41" t="s">
        <v>124</v>
      </c>
      <c r="E41">
        <v>500</v>
      </c>
      <c r="G41" s="36">
        <v>44593</v>
      </c>
      <c r="H41">
        <v>1000</v>
      </c>
      <c r="J41" s="36">
        <v>44835</v>
      </c>
      <c r="K41">
        <v>1100</v>
      </c>
      <c r="M41" t="s">
        <v>138</v>
      </c>
    </row>
    <row r="42" spans="1:13">
      <c r="A42">
        <v>41</v>
      </c>
      <c r="B42">
        <v>15</v>
      </c>
      <c r="C42" t="s">
        <v>118</v>
      </c>
      <c r="D42" t="s">
        <v>118</v>
      </c>
      <c r="E42">
        <v>300</v>
      </c>
      <c r="G42" s="36">
        <v>44593</v>
      </c>
      <c r="H42">
        <v>700</v>
      </c>
      <c r="J42" s="36">
        <v>44703</v>
      </c>
      <c r="K42">
        <v>1100</v>
      </c>
      <c r="M42" t="s">
        <v>139</v>
      </c>
    </row>
    <row r="43" spans="1:13">
      <c r="A43">
        <v>42</v>
      </c>
      <c r="B43">
        <v>15</v>
      </c>
      <c r="C43" t="s">
        <v>118</v>
      </c>
      <c r="D43" t="s">
        <v>118</v>
      </c>
      <c r="E43">
        <v>500</v>
      </c>
      <c r="G43" s="36">
        <v>44621</v>
      </c>
      <c r="H43">
        <v>800</v>
      </c>
      <c r="J43" s="36">
        <v>44724</v>
      </c>
      <c r="K43">
        <v>1100</v>
      </c>
      <c r="M43" t="s">
        <v>139</v>
      </c>
    </row>
    <row r="44" spans="1:13">
      <c r="A44">
        <v>43</v>
      </c>
      <c r="B44">
        <v>15</v>
      </c>
      <c r="C44" t="s">
        <v>118</v>
      </c>
      <c r="D44" t="s">
        <v>118</v>
      </c>
      <c r="E44">
        <v>300</v>
      </c>
      <c r="G44" s="36">
        <v>44652</v>
      </c>
      <c r="H44">
        <v>1000</v>
      </c>
      <c r="J44" s="36">
        <v>44757</v>
      </c>
      <c r="K44">
        <v>1100</v>
      </c>
      <c r="M44" t="s">
        <v>139</v>
      </c>
    </row>
    <row r="45" spans="1:13">
      <c r="A45">
        <v>44</v>
      </c>
      <c r="B45">
        <v>15</v>
      </c>
      <c r="C45" t="s">
        <v>118</v>
      </c>
      <c r="D45" t="s">
        <v>118</v>
      </c>
      <c r="E45">
        <v>300</v>
      </c>
      <c r="G45" s="36">
        <v>44652</v>
      </c>
      <c r="H45">
        <v>1000</v>
      </c>
      <c r="J45" s="36">
        <v>44757</v>
      </c>
      <c r="K45">
        <v>1100</v>
      </c>
      <c r="M45" t="s">
        <v>139</v>
      </c>
    </row>
    <row r="46" spans="1:13">
      <c r="A46">
        <v>45</v>
      </c>
      <c r="B46">
        <v>16</v>
      </c>
      <c r="C46" t="s">
        <v>118</v>
      </c>
      <c r="D46" t="s">
        <v>118</v>
      </c>
      <c r="E46">
        <v>300</v>
      </c>
      <c r="G46" s="36">
        <v>44593</v>
      </c>
      <c r="H46">
        <v>700</v>
      </c>
      <c r="J46" s="36">
        <v>44703</v>
      </c>
      <c r="K46">
        <v>1100</v>
      </c>
      <c r="M46" t="s">
        <v>140</v>
      </c>
    </row>
    <row r="47" spans="1:13">
      <c r="A47">
        <v>46</v>
      </c>
      <c r="B47">
        <v>16</v>
      </c>
      <c r="C47" t="s">
        <v>118</v>
      </c>
      <c r="D47" t="s">
        <v>118</v>
      </c>
      <c r="E47">
        <v>500</v>
      </c>
      <c r="G47" s="36">
        <v>44621</v>
      </c>
      <c r="H47">
        <v>800</v>
      </c>
      <c r="J47" s="36">
        <v>44724</v>
      </c>
      <c r="K47">
        <v>1100</v>
      </c>
      <c r="M47" t="s">
        <v>140</v>
      </c>
    </row>
    <row r="48" spans="1:13">
      <c r="A48">
        <v>47</v>
      </c>
      <c r="B48">
        <v>16</v>
      </c>
      <c r="C48" t="s">
        <v>118</v>
      </c>
      <c r="D48" t="s">
        <v>118</v>
      </c>
      <c r="E48">
        <v>300</v>
      </c>
      <c r="G48" s="36">
        <v>44652</v>
      </c>
      <c r="H48">
        <v>1000</v>
      </c>
      <c r="J48" s="36">
        <v>44757</v>
      </c>
      <c r="K48">
        <v>1100</v>
      </c>
      <c r="M48" t="s">
        <v>140</v>
      </c>
    </row>
    <row r="49" spans="1:13">
      <c r="A49">
        <v>48</v>
      </c>
      <c r="B49">
        <v>16</v>
      </c>
      <c r="C49" t="s">
        <v>118</v>
      </c>
      <c r="D49" t="s">
        <v>118</v>
      </c>
      <c r="E49">
        <v>300</v>
      </c>
      <c r="G49" s="36">
        <v>44652</v>
      </c>
      <c r="H49">
        <v>1000</v>
      </c>
      <c r="J49" s="36">
        <v>44757</v>
      </c>
      <c r="K49">
        <v>1100</v>
      </c>
      <c r="M49" t="s">
        <v>140</v>
      </c>
    </row>
    <row r="50" spans="1:13">
      <c r="A50">
        <v>49</v>
      </c>
      <c r="B50">
        <v>17</v>
      </c>
      <c r="C50" t="s">
        <v>118</v>
      </c>
      <c r="D50" t="s">
        <v>118</v>
      </c>
      <c r="E50">
        <v>300</v>
      </c>
      <c r="G50" s="36">
        <v>44593</v>
      </c>
      <c r="H50">
        <v>700</v>
      </c>
      <c r="J50" s="36">
        <v>44703</v>
      </c>
      <c r="K50">
        <v>1100</v>
      </c>
      <c r="M50" t="s">
        <v>142</v>
      </c>
    </row>
    <row r="51" spans="1:13">
      <c r="A51">
        <v>50</v>
      </c>
      <c r="B51">
        <v>17</v>
      </c>
      <c r="C51" t="s">
        <v>118</v>
      </c>
      <c r="D51" t="s">
        <v>118</v>
      </c>
      <c r="E51">
        <v>500</v>
      </c>
      <c r="G51" s="36">
        <v>44621</v>
      </c>
      <c r="H51">
        <v>800</v>
      </c>
      <c r="J51" s="36">
        <v>44724</v>
      </c>
      <c r="K51">
        <v>1100</v>
      </c>
      <c r="M51" t="s">
        <v>142</v>
      </c>
    </row>
    <row r="52" spans="1:13">
      <c r="A52">
        <v>51</v>
      </c>
      <c r="B52">
        <v>17</v>
      </c>
      <c r="C52" t="s">
        <v>118</v>
      </c>
      <c r="D52" t="s">
        <v>118</v>
      </c>
      <c r="E52">
        <v>300</v>
      </c>
      <c r="G52" s="36">
        <v>44652</v>
      </c>
      <c r="H52">
        <v>1000</v>
      </c>
      <c r="J52" s="36">
        <v>44757</v>
      </c>
      <c r="K52">
        <v>1100</v>
      </c>
      <c r="M52" t="s">
        <v>142</v>
      </c>
    </row>
    <row r="53" spans="1:13">
      <c r="A53">
        <v>52</v>
      </c>
      <c r="B53">
        <v>17</v>
      </c>
      <c r="C53" t="s">
        <v>118</v>
      </c>
      <c r="D53" t="s">
        <v>118</v>
      </c>
      <c r="E53">
        <v>300</v>
      </c>
      <c r="G53" s="36">
        <v>44652</v>
      </c>
      <c r="H53">
        <v>1000</v>
      </c>
      <c r="J53" s="36">
        <v>44757</v>
      </c>
      <c r="K53">
        <v>1100</v>
      </c>
      <c r="M53" t="s">
        <v>142</v>
      </c>
    </row>
    <row r="54" spans="1:13">
      <c r="A54">
        <v>53</v>
      </c>
      <c r="B54">
        <v>18</v>
      </c>
      <c r="C54" t="s">
        <v>118</v>
      </c>
      <c r="D54" t="s">
        <v>118</v>
      </c>
      <c r="E54">
        <v>300</v>
      </c>
      <c r="G54" s="36">
        <v>44593</v>
      </c>
      <c r="H54">
        <v>700</v>
      </c>
      <c r="J54" s="36">
        <v>44614</v>
      </c>
      <c r="K54">
        <v>1100</v>
      </c>
      <c r="M54" t="s">
        <v>143</v>
      </c>
    </row>
    <row r="55" spans="1:13">
      <c r="A55">
        <v>54</v>
      </c>
      <c r="B55">
        <v>18</v>
      </c>
      <c r="C55" t="s">
        <v>118</v>
      </c>
      <c r="D55" t="s">
        <v>118</v>
      </c>
      <c r="E55">
        <v>500</v>
      </c>
      <c r="G55" s="36">
        <v>44621</v>
      </c>
      <c r="H55">
        <v>800</v>
      </c>
      <c r="J55" s="36">
        <v>44632</v>
      </c>
      <c r="K55">
        <v>1100</v>
      </c>
      <c r="M55" t="s">
        <v>143</v>
      </c>
    </row>
    <row r="56" spans="1:13">
      <c r="A56">
        <v>55</v>
      </c>
      <c r="B56">
        <v>18</v>
      </c>
      <c r="C56" t="s">
        <v>118</v>
      </c>
      <c r="D56" t="s">
        <v>118</v>
      </c>
      <c r="E56">
        <v>300</v>
      </c>
      <c r="G56" s="36">
        <v>44652</v>
      </c>
      <c r="H56">
        <v>1000</v>
      </c>
      <c r="J56" s="36">
        <v>44666</v>
      </c>
      <c r="K56">
        <v>1100</v>
      </c>
      <c r="M56" t="s">
        <v>143</v>
      </c>
    </row>
    <row r="57" spans="1:13">
      <c r="A57">
        <v>56</v>
      </c>
      <c r="B57">
        <v>18</v>
      </c>
      <c r="C57" t="s">
        <v>118</v>
      </c>
      <c r="D57" t="s">
        <v>118</v>
      </c>
      <c r="E57">
        <v>300</v>
      </c>
      <c r="G57" s="36">
        <v>44652</v>
      </c>
      <c r="H57">
        <v>1000</v>
      </c>
      <c r="J57" s="36">
        <v>44666</v>
      </c>
      <c r="K57">
        <v>1100</v>
      </c>
      <c r="M57" t="s">
        <v>143</v>
      </c>
    </row>
    <row r="58" spans="1:13">
      <c r="A58">
        <v>57</v>
      </c>
      <c r="B58">
        <v>19</v>
      </c>
      <c r="C58" t="s">
        <v>117</v>
      </c>
      <c r="D58" t="s">
        <v>124</v>
      </c>
      <c r="E58">
        <v>300</v>
      </c>
      <c r="G58" s="36">
        <v>44593</v>
      </c>
      <c r="H58">
        <v>700</v>
      </c>
      <c r="J58" s="36">
        <v>44614</v>
      </c>
      <c r="K58">
        <v>1100</v>
      </c>
      <c r="M58" t="s">
        <v>144</v>
      </c>
    </row>
    <row r="59" spans="1:13">
      <c r="A59">
        <v>58</v>
      </c>
      <c r="B59">
        <v>19</v>
      </c>
      <c r="C59" t="s">
        <v>117</v>
      </c>
      <c r="D59" t="s">
        <v>124</v>
      </c>
      <c r="E59">
        <v>500</v>
      </c>
      <c r="G59" s="36">
        <v>44621</v>
      </c>
      <c r="H59">
        <v>800</v>
      </c>
      <c r="J59" s="36">
        <v>44632</v>
      </c>
      <c r="K59">
        <v>1100</v>
      </c>
      <c r="M59" t="s">
        <v>144</v>
      </c>
    </row>
    <row r="60" spans="1:13">
      <c r="A60">
        <v>59</v>
      </c>
      <c r="B60">
        <v>19</v>
      </c>
      <c r="C60" t="s">
        <v>117</v>
      </c>
      <c r="D60" t="s">
        <v>124</v>
      </c>
      <c r="E60">
        <v>300</v>
      </c>
      <c r="G60" s="36">
        <v>44652</v>
      </c>
      <c r="H60">
        <v>1000</v>
      </c>
      <c r="J60" s="36">
        <v>44666</v>
      </c>
      <c r="K60">
        <v>1100</v>
      </c>
      <c r="M60" t="s">
        <v>144</v>
      </c>
    </row>
    <row r="61" spans="1:13">
      <c r="A61">
        <v>60</v>
      </c>
      <c r="B61">
        <v>19</v>
      </c>
      <c r="C61" t="s">
        <v>117</v>
      </c>
      <c r="D61" t="s">
        <v>124</v>
      </c>
      <c r="E61">
        <v>300</v>
      </c>
      <c r="G61" s="36">
        <v>44652</v>
      </c>
      <c r="H61">
        <v>1000</v>
      </c>
      <c r="J61" s="36">
        <v>44666</v>
      </c>
      <c r="K61">
        <v>1100</v>
      </c>
      <c r="M61" t="s">
        <v>144</v>
      </c>
    </row>
    <row r="62" spans="1:13">
      <c r="A62">
        <v>61</v>
      </c>
      <c r="B62">
        <v>20</v>
      </c>
      <c r="C62" t="s">
        <v>118</v>
      </c>
      <c r="D62" t="s">
        <v>118</v>
      </c>
      <c r="E62">
        <v>350</v>
      </c>
      <c r="F62" s="43">
        <v>4</v>
      </c>
      <c r="G62" s="66"/>
      <c r="H62">
        <v>430</v>
      </c>
      <c r="I62" s="43">
        <v>13</v>
      </c>
      <c r="J62" s="66"/>
      <c r="K62">
        <v>430</v>
      </c>
      <c r="M62" t="s">
        <v>179</v>
      </c>
    </row>
    <row r="63" spans="1:13">
      <c r="A63">
        <v>62</v>
      </c>
      <c r="B63">
        <v>20</v>
      </c>
      <c r="C63" t="s">
        <v>118</v>
      </c>
      <c r="D63" t="s">
        <v>118</v>
      </c>
      <c r="E63">
        <v>490</v>
      </c>
      <c r="F63" s="43">
        <v>2</v>
      </c>
      <c r="G63" s="66"/>
      <c r="H63">
        <v>700</v>
      </c>
      <c r="I63" s="43">
        <v>18</v>
      </c>
      <c r="J63" s="66"/>
      <c r="K63">
        <v>700</v>
      </c>
      <c r="M63" t="s">
        <v>179</v>
      </c>
    </row>
    <row r="64" spans="1:13">
      <c r="A64">
        <v>63</v>
      </c>
      <c r="B64">
        <v>20</v>
      </c>
      <c r="C64" t="s">
        <v>118</v>
      </c>
      <c r="D64" t="s">
        <v>118</v>
      </c>
      <c r="E64">
        <f>720</f>
        <v>720</v>
      </c>
      <c r="F64" s="43">
        <v>6</v>
      </c>
      <c r="G64" s="66"/>
      <c r="H64">
        <v>1390</v>
      </c>
      <c r="I64" s="43">
        <v>24</v>
      </c>
      <c r="J64" s="66"/>
      <c r="K64">
        <v>1390</v>
      </c>
      <c r="M64" t="s">
        <v>179</v>
      </c>
    </row>
    <row r="65" spans="1:13">
      <c r="A65">
        <v>64</v>
      </c>
      <c r="B65">
        <v>20</v>
      </c>
      <c r="C65" t="s">
        <v>118</v>
      </c>
      <c r="D65" t="s">
        <v>118</v>
      </c>
      <c r="E65">
        <v>840</v>
      </c>
      <c r="F65" s="43">
        <v>3</v>
      </c>
      <c r="G65" s="66"/>
      <c r="H65">
        <v>1120</v>
      </c>
      <c r="I65" s="43">
        <v>16</v>
      </c>
      <c r="J65" s="66"/>
      <c r="K65">
        <v>1120</v>
      </c>
      <c r="M65" t="s">
        <v>179</v>
      </c>
    </row>
    <row r="66" spans="1:13">
      <c r="A66">
        <v>65</v>
      </c>
      <c r="B66">
        <v>20</v>
      </c>
      <c r="C66" t="s">
        <v>118</v>
      </c>
      <c r="D66" t="s">
        <v>118</v>
      </c>
      <c r="E66" s="37">
        <v>31.714285714285715</v>
      </c>
      <c r="F66" s="43">
        <v>4</v>
      </c>
      <c r="G66" s="66"/>
      <c r="H66" s="37">
        <v>39</v>
      </c>
      <c r="I66" s="43">
        <v>13</v>
      </c>
      <c r="J66" s="66"/>
      <c r="K66">
        <v>40</v>
      </c>
      <c r="M66" t="s">
        <v>180</v>
      </c>
    </row>
    <row r="67" spans="1:13">
      <c r="A67">
        <v>66</v>
      </c>
      <c r="B67">
        <v>20</v>
      </c>
      <c r="C67" t="s">
        <v>118</v>
      </c>
      <c r="D67" t="s">
        <v>118</v>
      </c>
      <c r="E67" s="37">
        <v>44.571428571428569</v>
      </c>
      <c r="F67" s="43">
        <v>2</v>
      </c>
      <c r="G67" s="66"/>
      <c r="H67" s="37">
        <v>70</v>
      </c>
      <c r="I67" s="43">
        <v>18</v>
      </c>
      <c r="J67" s="66"/>
      <c r="K67">
        <v>70</v>
      </c>
      <c r="M67" t="s">
        <v>180</v>
      </c>
    </row>
    <row r="68" spans="1:13">
      <c r="A68">
        <v>67</v>
      </c>
      <c r="B68">
        <v>20</v>
      </c>
      <c r="C68" t="s">
        <v>118</v>
      </c>
      <c r="D68" t="s">
        <v>118</v>
      </c>
      <c r="E68" s="37">
        <v>66</v>
      </c>
      <c r="F68" s="43">
        <v>6</v>
      </c>
      <c r="G68" s="66"/>
      <c r="H68" s="37">
        <v>110</v>
      </c>
      <c r="I68" s="43">
        <v>24</v>
      </c>
      <c r="J68" s="66"/>
      <c r="K68">
        <v>110</v>
      </c>
      <c r="M68" t="s">
        <v>180</v>
      </c>
    </row>
    <row r="69" spans="1:13">
      <c r="A69">
        <v>68</v>
      </c>
      <c r="B69">
        <v>20</v>
      </c>
      <c r="C69" t="s">
        <v>118</v>
      </c>
      <c r="D69" t="s">
        <v>118</v>
      </c>
      <c r="E69" s="37">
        <v>77.142857142857139</v>
      </c>
      <c r="F69" s="43">
        <v>3</v>
      </c>
      <c r="G69" s="66"/>
      <c r="H69" s="37">
        <v>118</v>
      </c>
      <c r="I69" s="43">
        <v>16</v>
      </c>
      <c r="J69" s="66"/>
      <c r="K69">
        <v>120</v>
      </c>
      <c r="M69" t="s">
        <v>180</v>
      </c>
    </row>
    <row r="70" spans="1:13">
      <c r="A70">
        <v>69</v>
      </c>
      <c r="B70">
        <v>20</v>
      </c>
      <c r="C70" t="s">
        <v>118</v>
      </c>
      <c r="D70" t="s">
        <v>118</v>
      </c>
      <c r="E70" s="37">
        <v>300</v>
      </c>
      <c r="F70" s="43">
        <v>2</v>
      </c>
      <c r="G70" s="66"/>
      <c r="H70" s="37">
        <v>700</v>
      </c>
      <c r="I70" s="43">
        <v>7</v>
      </c>
      <c r="J70" s="66"/>
      <c r="K70">
        <v>1000</v>
      </c>
      <c r="M70" t="s">
        <v>180</v>
      </c>
    </row>
    <row r="71" spans="1:13">
      <c r="A71">
        <v>70</v>
      </c>
      <c r="B71">
        <v>21</v>
      </c>
      <c r="C71" t="s">
        <v>118</v>
      </c>
      <c r="D71" t="s">
        <v>118</v>
      </c>
      <c r="E71">
        <v>350</v>
      </c>
      <c r="F71" s="43">
        <v>4</v>
      </c>
      <c r="G71" s="66"/>
      <c r="H71">
        <v>430</v>
      </c>
      <c r="I71" s="43">
        <v>13</v>
      </c>
      <c r="J71" s="66"/>
      <c r="K71">
        <v>430</v>
      </c>
      <c r="L71">
        <v>14</v>
      </c>
      <c r="M71" t="s">
        <v>182</v>
      </c>
    </row>
    <row r="72" spans="1:13">
      <c r="A72">
        <v>71</v>
      </c>
      <c r="B72">
        <v>21</v>
      </c>
      <c r="C72" t="s">
        <v>118</v>
      </c>
      <c r="D72" t="s">
        <v>118</v>
      </c>
      <c r="E72">
        <v>490</v>
      </c>
      <c r="F72" s="43">
        <v>2</v>
      </c>
      <c r="G72" s="66"/>
      <c r="H72">
        <v>700</v>
      </c>
      <c r="I72" s="43">
        <v>18</v>
      </c>
      <c r="J72" s="66"/>
      <c r="K72">
        <v>700</v>
      </c>
      <c r="L72">
        <v>19</v>
      </c>
      <c r="M72" t="s">
        <v>182</v>
      </c>
    </row>
    <row r="73" spans="1:13">
      <c r="A73">
        <v>72</v>
      </c>
      <c r="B73">
        <v>21</v>
      </c>
      <c r="C73" t="s">
        <v>118</v>
      </c>
      <c r="D73" t="s">
        <v>118</v>
      </c>
      <c r="E73">
        <f>720</f>
        <v>720</v>
      </c>
      <c r="F73" s="43">
        <v>6</v>
      </c>
      <c r="G73" s="66"/>
      <c r="H73">
        <v>1390</v>
      </c>
      <c r="I73" s="43">
        <v>24</v>
      </c>
      <c r="J73" s="66"/>
      <c r="K73">
        <v>1390</v>
      </c>
      <c r="L73">
        <v>25</v>
      </c>
      <c r="M73" t="s">
        <v>182</v>
      </c>
    </row>
    <row r="74" spans="1:13">
      <c r="A74">
        <v>73</v>
      </c>
      <c r="B74">
        <v>21</v>
      </c>
      <c r="C74" t="s">
        <v>118</v>
      </c>
      <c r="D74" t="s">
        <v>118</v>
      </c>
      <c r="E74">
        <v>840</v>
      </c>
      <c r="F74" s="43">
        <v>3</v>
      </c>
      <c r="G74" s="66"/>
      <c r="H74">
        <v>1120</v>
      </c>
      <c r="I74" s="43">
        <v>16</v>
      </c>
      <c r="J74" s="66"/>
      <c r="K74">
        <v>1120</v>
      </c>
      <c r="L74">
        <v>17</v>
      </c>
      <c r="M74" t="s">
        <v>182</v>
      </c>
    </row>
    <row r="75" spans="1:13">
      <c r="A75">
        <v>74</v>
      </c>
      <c r="B75">
        <v>21</v>
      </c>
      <c r="C75" t="s">
        <v>118</v>
      </c>
      <c r="D75" t="s">
        <v>118</v>
      </c>
      <c r="E75" s="37">
        <v>31.714285714285715</v>
      </c>
      <c r="F75" s="43">
        <v>4</v>
      </c>
      <c r="G75" s="66"/>
      <c r="H75" s="37">
        <v>39</v>
      </c>
      <c r="I75" s="43">
        <v>13</v>
      </c>
      <c r="J75" s="66"/>
      <c r="K75">
        <v>40</v>
      </c>
      <c r="L75">
        <v>14</v>
      </c>
      <c r="M75" t="s">
        <v>183</v>
      </c>
    </row>
    <row r="76" spans="1:13">
      <c r="A76">
        <v>75</v>
      </c>
      <c r="B76">
        <v>21</v>
      </c>
      <c r="C76" t="s">
        <v>118</v>
      </c>
      <c r="D76" t="s">
        <v>118</v>
      </c>
      <c r="E76" s="37">
        <v>44.571428571428569</v>
      </c>
      <c r="F76" s="43">
        <v>2</v>
      </c>
      <c r="G76" s="66"/>
      <c r="H76" s="37">
        <v>70</v>
      </c>
      <c r="I76" s="43">
        <v>18</v>
      </c>
      <c r="J76" s="66"/>
      <c r="K76">
        <v>70</v>
      </c>
      <c r="L76">
        <v>19</v>
      </c>
      <c r="M76" t="s">
        <v>183</v>
      </c>
    </row>
    <row r="77" spans="1:13">
      <c r="A77">
        <v>76</v>
      </c>
      <c r="B77">
        <v>21</v>
      </c>
      <c r="C77" t="s">
        <v>118</v>
      </c>
      <c r="D77" t="s">
        <v>118</v>
      </c>
      <c r="E77" s="37">
        <v>66</v>
      </c>
      <c r="F77" s="43">
        <v>6</v>
      </c>
      <c r="G77" s="66"/>
      <c r="H77" s="37">
        <v>110</v>
      </c>
      <c r="I77" s="43">
        <v>24</v>
      </c>
      <c r="J77" s="66"/>
      <c r="K77">
        <v>110</v>
      </c>
      <c r="L77">
        <v>25</v>
      </c>
      <c r="M77" t="s">
        <v>181</v>
      </c>
    </row>
    <row r="78" spans="1:13">
      <c r="A78">
        <v>77</v>
      </c>
      <c r="B78">
        <v>21</v>
      </c>
      <c r="C78" t="s">
        <v>118</v>
      </c>
      <c r="D78" t="s">
        <v>118</v>
      </c>
      <c r="E78" s="37">
        <v>77.142857142857139</v>
      </c>
      <c r="F78" s="43">
        <v>3</v>
      </c>
      <c r="G78" s="66"/>
      <c r="H78" s="37">
        <v>118</v>
      </c>
      <c r="I78" s="43">
        <v>16</v>
      </c>
      <c r="J78" s="66"/>
      <c r="K78">
        <v>120</v>
      </c>
      <c r="L78">
        <v>17</v>
      </c>
      <c r="M78" t="s">
        <v>183</v>
      </c>
    </row>
    <row r="79" spans="1:13">
      <c r="A79">
        <v>78</v>
      </c>
      <c r="B79">
        <v>21</v>
      </c>
      <c r="C79" t="s">
        <v>118</v>
      </c>
      <c r="D79" t="s">
        <v>118</v>
      </c>
      <c r="E79" s="37">
        <v>300</v>
      </c>
      <c r="F79" s="43">
        <v>2</v>
      </c>
      <c r="G79" s="66"/>
      <c r="H79" s="37">
        <v>700</v>
      </c>
      <c r="I79" s="43">
        <v>7</v>
      </c>
      <c r="J79" s="66"/>
      <c r="K79">
        <v>1000</v>
      </c>
      <c r="L79">
        <v>8</v>
      </c>
      <c r="M79" t="s">
        <v>183</v>
      </c>
    </row>
    <row r="80" spans="1:13">
      <c r="A80">
        <v>79</v>
      </c>
      <c r="B80">
        <v>22</v>
      </c>
      <c r="C80" t="s">
        <v>118</v>
      </c>
      <c r="D80" t="s">
        <v>118</v>
      </c>
      <c r="E80">
        <v>350</v>
      </c>
      <c r="F80" s="43">
        <v>4</v>
      </c>
      <c r="G80" s="66"/>
      <c r="H80">
        <v>430</v>
      </c>
      <c r="I80" s="43">
        <v>13</v>
      </c>
      <c r="J80" s="66"/>
      <c r="K80">
        <v>430</v>
      </c>
      <c r="L80">
        <v>27</v>
      </c>
      <c r="M80" t="s">
        <v>184</v>
      </c>
    </row>
    <row r="81" spans="1:13">
      <c r="A81">
        <v>80</v>
      </c>
      <c r="B81">
        <v>22</v>
      </c>
      <c r="C81" t="s">
        <v>118</v>
      </c>
      <c r="D81" t="s">
        <v>118</v>
      </c>
      <c r="E81">
        <v>490</v>
      </c>
      <c r="F81" s="43">
        <v>2</v>
      </c>
      <c r="G81" s="66"/>
      <c r="H81">
        <v>700</v>
      </c>
      <c r="I81" s="43">
        <v>18</v>
      </c>
      <c r="J81" s="66"/>
      <c r="K81">
        <v>700</v>
      </c>
      <c r="L81">
        <v>37</v>
      </c>
      <c r="M81" t="s">
        <v>184</v>
      </c>
    </row>
    <row r="82" spans="1:13">
      <c r="A82">
        <v>81</v>
      </c>
      <c r="B82">
        <v>22</v>
      </c>
      <c r="C82" t="s">
        <v>118</v>
      </c>
      <c r="D82" t="s">
        <v>118</v>
      </c>
      <c r="E82">
        <f>720</f>
        <v>720</v>
      </c>
      <c r="F82" s="43">
        <v>6</v>
      </c>
      <c r="G82" s="66"/>
      <c r="H82">
        <v>1390</v>
      </c>
      <c r="I82" s="43">
        <v>24</v>
      </c>
      <c r="J82" s="66"/>
      <c r="K82">
        <v>1390</v>
      </c>
      <c r="L82">
        <v>49</v>
      </c>
      <c r="M82" t="s">
        <v>184</v>
      </c>
    </row>
    <row r="83" spans="1:13">
      <c r="A83">
        <v>82</v>
      </c>
      <c r="B83">
        <v>22</v>
      </c>
      <c r="C83" t="s">
        <v>118</v>
      </c>
      <c r="D83" t="s">
        <v>118</v>
      </c>
      <c r="E83">
        <v>840</v>
      </c>
      <c r="F83" s="43">
        <v>3</v>
      </c>
      <c r="G83" s="66"/>
      <c r="H83">
        <v>1120</v>
      </c>
      <c r="I83" s="43">
        <v>16</v>
      </c>
      <c r="J83" s="66"/>
      <c r="K83">
        <v>1120</v>
      </c>
      <c r="L83">
        <v>33</v>
      </c>
      <c r="M83" t="s">
        <v>184</v>
      </c>
    </row>
    <row r="84" spans="1:13">
      <c r="A84">
        <v>83</v>
      </c>
      <c r="B84">
        <v>22</v>
      </c>
      <c r="C84" t="s">
        <v>118</v>
      </c>
      <c r="D84" t="s">
        <v>118</v>
      </c>
      <c r="E84" s="37">
        <v>31.714285714285715</v>
      </c>
      <c r="F84" s="43">
        <v>4</v>
      </c>
      <c r="G84" s="66"/>
      <c r="H84" s="37">
        <v>39</v>
      </c>
      <c r="I84" s="43">
        <v>13</v>
      </c>
      <c r="J84" s="66"/>
      <c r="K84">
        <v>40</v>
      </c>
      <c r="L84">
        <v>27</v>
      </c>
      <c r="M84" t="s">
        <v>185</v>
      </c>
    </row>
    <row r="85" spans="1:13">
      <c r="A85">
        <v>84</v>
      </c>
      <c r="B85">
        <v>22</v>
      </c>
      <c r="C85" t="s">
        <v>118</v>
      </c>
      <c r="D85" t="s">
        <v>118</v>
      </c>
      <c r="E85" s="37">
        <v>44.571428571428569</v>
      </c>
      <c r="F85" s="43">
        <v>2</v>
      </c>
      <c r="G85" s="66"/>
      <c r="H85" s="37">
        <v>70</v>
      </c>
      <c r="I85" s="43">
        <v>18</v>
      </c>
      <c r="J85" s="66"/>
      <c r="K85">
        <v>70</v>
      </c>
      <c r="L85">
        <v>37</v>
      </c>
      <c r="M85" t="s">
        <v>185</v>
      </c>
    </row>
    <row r="86" spans="1:13">
      <c r="A86">
        <v>85</v>
      </c>
      <c r="B86">
        <v>22</v>
      </c>
      <c r="C86" t="s">
        <v>118</v>
      </c>
      <c r="D86" t="s">
        <v>118</v>
      </c>
      <c r="E86" s="37">
        <v>66</v>
      </c>
      <c r="F86" s="43">
        <v>6</v>
      </c>
      <c r="G86" s="66"/>
      <c r="H86" s="37">
        <v>110</v>
      </c>
      <c r="I86" s="43">
        <v>24</v>
      </c>
      <c r="J86" s="66"/>
      <c r="K86">
        <v>110</v>
      </c>
      <c r="L86">
        <v>49</v>
      </c>
      <c r="M86" t="s">
        <v>185</v>
      </c>
    </row>
    <row r="87" spans="1:13">
      <c r="A87">
        <v>86</v>
      </c>
      <c r="B87">
        <v>22</v>
      </c>
      <c r="C87" t="s">
        <v>118</v>
      </c>
      <c r="D87" t="s">
        <v>118</v>
      </c>
      <c r="E87" s="37">
        <v>77.142857142857139</v>
      </c>
      <c r="F87" s="43">
        <v>3</v>
      </c>
      <c r="G87" s="66"/>
      <c r="H87" s="37">
        <v>118</v>
      </c>
      <c r="I87" s="43">
        <v>16</v>
      </c>
      <c r="J87" s="66"/>
      <c r="K87">
        <v>120</v>
      </c>
      <c r="L87">
        <v>33</v>
      </c>
      <c r="M87" t="s">
        <v>185</v>
      </c>
    </row>
    <row r="88" spans="1:13">
      <c r="A88">
        <v>87</v>
      </c>
      <c r="B88">
        <v>22</v>
      </c>
      <c r="C88" t="s">
        <v>118</v>
      </c>
      <c r="D88" t="s">
        <v>118</v>
      </c>
      <c r="E88" s="37">
        <v>300</v>
      </c>
      <c r="F88" s="43">
        <v>2</v>
      </c>
      <c r="G88" s="66"/>
      <c r="H88" s="37">
        <v>700</v>
      </c>
      <c r="I88" s="43">
        <v>7</v>
      </c>
      <c r="J88" s="66"/>
      <c r="K88">
        <v>1000</v>
      </c>
      <c r="L88">
        <v>15</v>
      </c>
      <c r="M88" t="s">
        <v>185</v>
      </c>
    </row>
    <row r="89" spans="1:13">
      <c r="A89">
        <v>88</v>
      </c>
      <c r="B89">
        <v>23</v>
      </c>
      <c r="C89" t="s">
        <v>118</v>
      </c>
      <c r="D89" t="s">
        <v>118</v>
      </c>
      <c r="E89">
        <v>350</v>
      </c>
      <c r="F89">
        <v>4</v>
      </c>
      <c r="G89"/>
      <c r="H89">
        <v>430</v>
      </c>
      <c r="I89">
        <v>13</v>
      </c>
      <c r="J89"/>
      <c r="K89">
        <v>430</v>
      </c>
      <c r="M89" t="s">
        <v>179</v>
      </c>
    </row>
    <row r="90" spans="1:13">
      <c r="A90">
        <v>89</v>
      </c>
      <c r="B90">
        <v>23</v>
      </c>
      <c r="C90" t="s">
        <v>118</v>
      </c>
      <c r="D90" t="s">
        <v>118</v>
      </c>
      <c r="E90">
        <v>490</v>
      </c>
      <c r="F90">
        <v>2</v>
      </c>
      <c r="G90"/>
      <c r="H90">
        <v>700</v>
      </c>
      <c r="I90">
        <v>18</v>
      </c>
      <c r="J90"/>
      <c r="K90">
        <v>700</v>
      </c>
      <c r="M90" t="s">
        <v>179</v>
      </c>
    </row>
    <row r="91" spans="1:13">
      <c r="A91">
        <v>90</v>
      </c>
      <c r="B91">
        <v>23</v>
      </c>
      <c r="C91" t="s">
        <v>118</v>
      </c>
      <c r="D91" t="s">
        <v>118</v>
      </c>
      <c r="E91">
        <v>720</v>
      </c>
      <c r="F91">
        <v>6</v>
      </c>
      <c r="G91"/>
      <c r="H91">
        <v>1390</v>
      </c>
      <c r="I91">
        <v>24</v>
      </c>
      <c r="J91"/>
      <c r="K91">
        <v>1390</v>
      </c>
      <c r="M91" t="s">
        <v>179</v>
      </c>
    </row>
    <row r="92" spans="1:13">
      <c r="A92">
        <v>91</v>
      </c>
      <c r="B92">
        <v>23</v>
      </c>
      <c r="C92" t="s">
        <v>118</v>
      </c>
      <c r="D92" t="s">
        <v>118</v>
      </c>
      <c r="E92">
        <v>840</v>
      </c>
      <c r="F92">
        <v>3</v>
      </c>
      <c r="G92"/>
      <c r="H92">
        <v>1120</v>
      </c>
      <c r="I92">
        <v>16</v>
      </c>
      <c r="J92"/>
      <c r="K92">
        <v>1120</v>
      </c>
      <c r="M92" t="s">
        <v>179</v>
      </c>
    </row>
    <row r="93" spans="1:13">
      <c r="A93">
        <v>92</v>
      </c>
      <c r="B93">
        <v>23</v>
      </c>
      <c r="C93" t="s">
        <v>118</v>
      </c>
      <c r="D93" t="s">
        <v>118</v>
      </c>
      <c r="E93">
        <v>32</v>
      </c>
      <c r="F93">
        <v>4</v>
      </c>
      <c r="G93"/>
      <c r="H93">
        <v>39</v>
      </c>
      <c r="I93">
        <v>13</v>
      </c>
      <c r="J93"/>
      <c r="K93">
        <v>40</v>
      </c>
      <c r="M93" t="s">
        <v>180</v>
      </c>
    </row>
    <row r="94" spans="1:13">
      <c r="A94">
        <v>93</v>
      </c>
      <c r="B94">
        <v>23</v>
      </c>
      <c r="C94" t="s">
        <v>118</v>
      </c>
      <c r="D94" t="s">
        <v>118</v>
      </c>
      <c r="E94">
        <v>45</v>
      </c>
      <c r="F94">
        <v>2</v>
      </c>
      <c r="G94"/>
      <c r="H94">
        <v>70</v>
      </c>
      <c r="I94">
        <v>18</v>
      </c>
      <c r="J94"/>
      <c r="K94">
        <v>70</v>
      </c>
      <c r="M94" t="s">
        <v>180</v>
      </c>
    </row>
    <row r="95" spans="1:13">
      <c r="A95">
        <v>94</v>
      </c>
      <c r="B95">
        <v>23</v>
      </c>
      <c r="C95" t="s">
        <v>118</v>
      </c>
      <c r="D95" t="s">
        <v>118</v>
      </c>
      <c r="E95">
        <v>66</v>
      </c>
      <c r="F95">
        <v>6</v>
      </c>
      <c r="G95"/>
      <c r="H95">
        <v>110</v>
      </c>
      <c r="I95">
        <v>24</v>
      </c>
      <c r="J95"/>
      <c r="K95">
        <v>110</v>
      </c>
      <c r="M95" t="s">
        <v>180</v>
      </c>
    </row>
    <row r="96" spans="1:13">
      <c r="A96">
        <v>95</v>
      </c>
      <c r="B96">
        <v>23</v>
      </c>
      <c r="C96" t="s">
        <v>118</v>
      </c>
      <c r="D96" t="s">
        <v>118</v>
      </c>
      <c r="E96">
        <v>77</v>
      </c>
      <c r="F96">
        <v>3</v>
      </c>
      <c r="G96"/>
      <c r="H96">
        <v>118</v>
      </c>
      <c r="I96">
        <v>16</v>
      </c>
      <c r="J96"/>
      <c r="K96">
        <v>120</v>
      </c>
      <c r="M96" t="s">
        <v>180</v>
      </c>
    </row>
    <row r="97" spans="1:13">
      <c r="A97">
        <v>96</v>
      </c>
      <c r="B97">
        <v>23</v>
      </c>
      <c r="C97" t="s">
        <v>118</v>
      </c>
      <c r="D97" t="s">
        <v>118</v>
      </c>
      <c r="E97">
        <v>300</v>
      </c>
      <c r="F97">
        <v>2</v>
      </c>
      <c r="G97"/>
      <c r="H97">
        <v>700</v>
      </c>
      <c r="I97">
        <v>7</v>
      </c>
      <c r="J97"/>
      <c r="K97">
        <v>1000</v>
      </c>
      <c r="M97" t="s">
        <v>180</v>
      </c>
    </row>
    <row r="98" spans="1:13">
      <c r="A98">
        <v>97</v>
      </c>
      <c r="B98">
        <v>24</v>
      </c>
      <c r="C98" t="s">
        <v>118</v>
      </c>
      <c r="D98" t="s">
        <v>118</v>
      </c>
      <c r="E98">
        <v>350</v>
      </c>
      <c r="F98">
        <v>4</v>
      </c>
      <c r="G98"/>
      <c r="H98">
        <v>430</v>
      </c>
      <c r="I98">
        <v>13</v>
      </c>
      <c r="J98"/>
      <c r="K98">
        <v>430</v>
      </c>
      <c r="L98">
        <v>14</v>
      </c>
      <c r="M98" t="s">
        <v>182</v>
      </c>
    </row>
    <row r="99" spans="1:13">
      <c r="A99">
        <v>98</v>
      </c>
      <c r="B99">
        <v>24</v>
      </c>
      <c r="C99" t="s">
        <v>118</v>
      </c>
      <c r="D99" t="s">
        <v>118</v>
      </c>
      <c r="E99">
        <v>490</v>
      </c>
      <c r="F99">
        <v>2</v>
      </c>
      <c r="G99"/>
      <c r="H99">
        <v>700</v>
      </c>
      <c r="I99">
        <v>18</v>
      </c>
      <c r="J99"/>
      <c r="K99">
        <v>700</v>
      </c>
      <c r="L99">
        <v>19</v>
      </c>
      <c r="M99" t="s">
        <v>182</v>
      </c>
    </row>
    <row r="100" spans="1:13">
      <c r="A100">
        <v>99</v>
      </c>
      <c r="B100">
        <v>24</v>
      </c>
      <c r="C100" t="s">
        <v>118</v>
      </c>
      <c r="D100" t="s">
        <v>118</v>
      </c>
      <c r="E100">
        <v>720</v>
      </c>
      <c r="F100">
        <v>6</v>
      </c>
      <c r="G100"/>
      <c r="H100">
        <v>1390</v>
      </c>
      <c r="I100">
        <v>24</v>
      </c>
      <c r="J100"/>
      <c r="K100">
        <v>1390</v>
      </c>
      <c r="L100">
        <v>25</v>
      </c>
      <c r="M100" t="s">
        <v>182</v>
      </c>
    </row>
    <row r="101" spans="1:13">
      <c r="A101">
        <v>100</v>
      </c>
      <c r="B101">
        <v>24</v>
      </c>
      <c r="C101" t="s">
        <v>118</v>
      </c>
      <c r="D101" t="s">
        <v>118</v>
      </c>
      <c r="E101">
        <v>840</v>
      </c>
      <c r="F101">
        <v>3</v>
      </c>
      <c r="G101"/>
      <c r="H101">
        <v>1120</v>
      </c>
      <c r="I101">
        <v>16</v>
      </c>
      <c r="J101"/>
      <c r="K101">
        <v>1120</v>
      </c>
      <c r="L101">
        <v>17</v>
      </c>
      <c r="M101" t="s">
        <v>182</v>
      </c>
    </row>
    <row r="102" spans="1:13">
      <c r="A102">
        <v>101</v>
      </c>
      <c r="B102">
        <v>24</v>
      </c>
      <c r="C102" t="s">
        <v>118</v>
      </c>
      <c r="D102" t="s">
        <v>118</v>
      </c>
      <c r="E102">
        <v>32</v>
      </c>
      <c r="F102">
        <v>4</v>
      </c>
      <c r="G102"/>
      <c r="H102">
        <v>39</v>
      </c>
      <c r="I102">
        <v>13</v>
      </c>
      <c r="J102"/>
      <c r="K102">
        <v>40</v>
      </c>
      <c r="L102">
        <v>14</v>
      </c>
      <c r="M102" t="s">
        <v>183</v>
      </c>
    </row>
    <row r="103" spans="1:13">
      <c r="A103">
        <v>102</v>
      </c>
      <c r="B103">
        <v>24</v>
      </c>
      <c r="C103" t="s">
        <v>118</v>
      </c>
      <c r="D103" t="s">
        <v>118</v>
      </c>
      <c r="E103">
        <v>45</v>
      </c>
      <c r="F103">
        <v>2</v>
      </c>
      <c r="G103"/>
      <c r="H103">
        <v>70</v>
      </c>
      <c r="I103">
        <v>18</v>
      </c>
      <c r="J103"/>
      <c r="K103">
        <v>70</v>
      </c>
      <c r="L103">
        <v>19</v>
      </c>
      <c r="M103" t="s">
        <v>183</v>
      </c>
    </row>
    <row r="104" spans="1:13">
      <c r="A104">
        <v>103</v>
      </c>
      <c r="B104">
        <v>24</v>
      </c>
      <c r="C104" t="s">
        <v>118</v>
      </c>
      <c r="D104" t="s">
        <v>118</v>
      </c>
      <c r="E104">
        <v>66</v>
      </c>
      <c r="F104">
        <v>6</v>
      </c>
      <c r="G104"/>
      <c r="H104">
        <v>110</v>
      </c>
      <c r="I104">
        <v>24</v>
      </c>
      <c r="J104"/>
      <c r="K104">
        <v>110</v>
      </c>
      <c r="L104">
        <v>25</v>
      </c>
      <c r="M104" t="s">
        <v>181</v>
      </c>
    </row>
    <row r="105" spans="1:13">
      <c r="A105">
        <v>104</v>
      </c>
      <c r="B105">
        <v>24</v>
      </c>
      <c r="C105" t="s">
        <v>118</v>
      </c>
      <c r="D105" t="s">
        <v>118</v>
      </c>
      <c r="E105">
        <v>77</v>
      </c>
      <c r="F105">
        <v>3</v>
      </c>
      <c r="G105"/>
      <c r="H105">
        <v>118</v>
      </c>
      <c r="I105">
        <v>16</v>
      </c>
      <c r="J105"/>
      <c r="K105">
        <v>120</v>
      </c>
      <c r="L105">
        <v>17</v>
      </c>
      <c r="M105" t="s">
        <v>183</v>
      </c>
    </row>
    <row r="106" spans="1:13">
      <c r="A106">
        <v>105</v>
      </c>
      <c r="B106">
        <v>24</v>
      </c>
      <c r="C106" t="s">
        <v>118</v>
      </c>
      <c r="D106" t="s">
        <v>118</v>
      </c>
      <c r="E106">
        <v>300</v>
      </c>
      <c r="F106">
        <v>2</v>
      </c>
      <c r="G106"/>
      <c r="H106">
        <v>700</v>
      </c>
      <c r="I106">
        <v>7</v>
      </c>
      <c r="J106"/>
      <c r="K106">
        <v>1000</v>
      </c>
      <c r="L106">
        <v>8</v>
      </c>
      <c r="M106" t="s">
        <v>183</v>
      </c>
    </row>
    <row r="107" spans="1:13">
      <c r="A107">
        <v>106</v>
      </c>
      <c r="B107">
        <v>25</v>
      </c>
      <c r="C107" t="s">
        <v>118</v>
      </c>
      <c r="D107" t="s">
        <v>118</v>
      </c>
      <c r="E107">
        <v>350</v>
      </c>
      <c r="F107">
        <v>4</v>
      </c>
      <c r="G107"/>
      <c r="H107">
        <v>430</v>
      </c>
      <c r="I107">
        <v>13</v>
      </c>
      <c r="J107"/>
      <c r="K107">
        <v>430</v>
      </c>
      <c r="L107">
        <v>27</v>
      </c>
      <c r="M107" t="s">
        <v>184</v>
      </c>
    </row>
    <row r="108" spans="1:13">
      <c r="A108">
        <v>107</v>
      </c>
      <c r="B108">
        <v>25</v>
      </c>
      <c r="C108" t="s">
        <v>118</v>
      </c>
      <c r="D108" t="s">
        <v>118</v>
      </c>
      <c r="E108">
        <v>490</v>
      </c>
      <c r="F108">
        <v>2</v>
      </c>
      <c r="G108"/>
      <c r="H108">
        <v>700</v>
      </c>
      <c r="I108">
        <v>18</v>
      </c>
      <c r="J108"/>
      <c r="K108">
        <v>700</v>
      </c>
      <c r="L108">
        <v>37</v>
      </c>
      <c r="M108" t="s">
        <v>184</v>
      </c>
    </row>
    <row r="109" spans="1:13">
      <c r="A109">
        <v>108</v>
      </c>
      <c r="B109">
        <v>25</v>
      </c>
      <c r="C109" t="s">
        <v>118</v>
      </c>
      <c r="D109" t="s">
        <v>118</v>
      </c>
      <c r="E109">
        <v>720</v>
      </c>
      <c r="F109">
        <v>6</v>
      </c>
      <c r="G109"/>
      <c r="H109">
        <v>1390</v>
      </c>
      <c r="I109">
        <v>24</v>
      </c>
      <c r="J109"/>
      <c r="K109">
        <v>1390</v>
      </c>
      <c r="L109">
        <v>49</v>
      </c>
      <c r="M109" t="s">
        <v>184</v>
      </c>
    </row>
    <row r="110" spans="1:13">
      <c r="A110">
        <v>109</v>
      </c>
      <c r="B110">
        <v>25</v>
      </c>
      <c r="C110" t="s">
        <v>118</v>
      </c>
      <c r="D110" t="s">
        <v>118</v>
      </c>
      <c r="E110">
        <v>840</v>
      </c>
      <c r="F110">
        <v>3</v>
      </c>
      <c r="G110"/>
      <c r="H110">
        <v>1120</v>
      </c>
      <c r="I110">
        <v>16</v>
      </c>
      <c r="J110"/>
      <c r="K110">
        <v>1120</v>
      </c>
      <c r="L110">
        <v>33</v>
      </c>
      <c r="M110" t="s">
        <v>184</v>
      </c>
    </row>
    <row r="111" spans="1:13">
      <c r="A111">
        <v>110</v>
      </c>
      <c r="B111">
        <v>25</v>
      </c>
      <c r="C111" t="s">
        <v>118</v>
      </c>
      <c r="D111" t="s">
        <v>118</v>
      </c>
      <c r="E111">
        <v>32</v>
      </c>
      <c r="F111">
        <v>4</v>
      </c>
      <c r="G111"/>
      <c r="H111">
        <v>39</v>
      </c>
      <c r="I111">
        <v>13</v>
      </c>
      <c r="J111"/>
      <c r="K111">
        <v>40</v>
      </c>
      <c r="L111">
        <v>27</v>
      </c>
      <c r="M111" t="s">
        <v>185</v>
      </c>
    </row>
    <row r="112" spans="1:13">
      <c r="A112">
        <v>111</v>
      </c>
      <c r="B112">
        <v>25</v>
      </c>
      <c r="C112" t="s">
        <v>118</v>
      </c>
      <c r="D112" t="s">
        <v>118</v>
      </c>
      <c r="E112">
        <v>45</v>
      </c>
      <c r="F112">
        <v>2</v>
      </c>
      <c r="G112"/>
      <c r="H112">
        <v>70</v>
      </c>
      <c r="I112">
        <v>18</v>
      </c>
      <c r="J112"/>
      <c r="K112">
        <v>70</v>
      </c>
      <c r="L112">
        <v>37</v>
      </c>
      <c r="M112" t="s">
        <v>185</v>
      </c>
    </row>
    <row r="113" spans="1:13">
      <c r="A113">
        <v>112</v>
      </c>
      <c r="B113">
        <v>25</v>
      </c>
      <c r="C113" t="s">
        <v>118</v>
      </c>
      <c r="D113" t="s">
        <v>118</v>
      </c>
      <c r="E113">
        <v>66</v>
      </c>
      <c r="F113">
        <v>6</v>
      </c>
      <c r="G113"/>
      <c r="H113">
        <v>110</v>
      </c>
      <c r="I113">
        <v>24</v>
      </c>
      <c r="J113"/>
      <c r="K113">
        <v>110</v>
      </c>
      <c r="L113">
        <v>49</v>
      </c>
      <c r="M113" t="s">
        <v>185</v>
      </c>
    </row>
    <row r="114" spans="1:13">
      <c r="A114">
        <v>113</v>
      </c>
      <c r="B114">
        <v>25</v>
      </c>
      <c r="C114" t="s">
        <v>118</v>
      </c>
      <c r="D114" t="s">
        <v>118</v>
      </c>
      <c r="E114">
        <v>77</v>
      </c>
      <c r="F114">
        <v>3</v>
      </c>
      <c r="G114"/>
      <c r="H114">
        <v>118</v>
      </c>
      <c r="I114">
        <v>16</v>
      </c>
      <c r="J114"/>
      <c r="K114">
        <v>120</v>
      </c>
      <c r="L114">
        <v>33</v>
      </c>
      <c r="M114" t="s">
        <v>185</v>
      </c>
    </row>
    <row r="115" spans="1:13">
      <c r="A115">
        <v>114</v>
      </c>
      <c r="B115">
        <v>25</v>
      </c>
      <c r="C115" t="s">
        <v>118</v>
      </c>
      <c r="D115" t="s">
        <v>118</v>
      </c>
      <c r="E115">
        <v>300</v>
      </c>
      <c r="F115">
        <v>2</v>
      </c>
      <c r="G115"/>
      <c r="H115">
        <v>700</v>
      </c>
      <c r="I115">
        <v>7</v>
      </c>
      <c r="J115"/>
      <c r="K115">
        <v>1000</v>
      </c>
      <c r="L115">
        <v>15</v>
      </c>
      <c r="M115" t="s">
        <v>185</v>
      </c>
    </row>
    <row r="116" spans="1:13">
      <c r="A116">
        <v>115</v>
      </c>
      <c r="B116">
        <v>26</v>
      </c>
      <c r="C116" t="s">
        <v>228</v>
      </c>
      <c r="D116" t="s">
        <v>228</v>
      </c>
      <c r="E116">
        <v>350</v>
      </c>
      <c r="G116" t="s">
        <v>229</v>
      </c>
      <c r="H116">
        <v>430</v>
      </c>
      <c r="J116" t="s">
        <v>230</v>
      </c>
      <c r="K116">
        <v>430</v>
      </c>
      <c r="M116" t="s">
        <v>231</v>
      </c>
    </row>
    <row r="117" spans="1:13">
      <c r="A117">
        <v>116</v>
      </c>
      <c r="B117">
        <v>26</v>
      </c>
      <c r="C117" t="s">
        <v>118</v>
      </c>
      <c r="D117" t="s">
        <v>118</v>
      </c>
      <c r="E117">
        <v>490</v>
      </c>
      <c r="G117" s="1">
        <v>44928</v>
      </c>
      <c r="H117">
        <v>700</v>
      </c>
      <c r="J117" s="1">
        <v>44944</v>
      </c>
      <c r="K117">
        <v>700</v>
      </c>
      <c r="M117" t="s">
        <v>179</v>
      </c>
    </row>
    <row r="118" spans="1:13">
      <c r="A118">
        <v>117</v>
      </c>
      <c r="B118">
        <v>26</v>
      </c>
      <c r="C118" t="s">
        <v>118</v>
      </c>
      <c r="D118" t="s">
        <v>118</v>
      </c>
      <c r="E118">
        <v>720</v>
      </c>
      <c r="G118" s="1">
        <v>44932</v>
      </c>
      <c r="H118">
        <v>1390</v>
      </c>
      <c r="J118" s="1">
        <v>44950</v>
      </c>
      <c r="K118">
        <v>1390</v>
      </c>
      <c r="M118" t="s">
        <v>179</v>
      </c>
    </row>
    <row r="119" spans="1:13">
      <c r="A119">
        <v>118</v>
      </c>
      <c r="B119">
        <v>26</v>
      </c>
      <c r="C119" t="s">
        <v>118</v>
      </c>
      <c r="D119" t="s">
        <v>118</v>
      </c>
      <c r="E119">
        <v>840</v>
      </c>
      <c r="G119" s="1">
        <v>44929</v>
      </c>
      <c r="H119">
        <v>1120</v>
      </c>
      <c r="J119" s="1">
        <v>44942</v>
      </c>
      <c r="K119">
        <v>1120</v>
      </c>
      <c r="M119" t="s">
        <v>179</v>
      </c>
    </row>
    <row r="120" spans="1:13">
      <c r="A120">
        <v>119</v>
      </c>
      <c r="B120">
        <v>26</v>
      </c>
      <c r="C120" t="s">
        <v>118</v>
      </c>
      <c r="D120" t="s">
        <v>118</v>
      </c>
      <c r="E120">
        <v>32</v>
      </c>
      <c r="G120" s="1">
        <v>44930</v>
      </c>
      <c r="H120">
        <v>39</v>
      </c>
      <c r="I120">
        <v>13</v>
      </c>
      <c r="J120" s="1">
        <v>44939</v>
      </c>
      <c r="K120">
        <v>40</v>
      </c>
      <c r="M120" t="s">
        <v>180</v>
      </c>
    </row>
    <row r="121" spans="1:13">
      <c r="A121">
        <v>120</v>
      </c>
      <c r="B121">
        <v>26</v>
      </c>
      <c r="C121" t="s">
        <v>118</v>
      </c>
      <c r="D121" t="s">
        <v>118</v>
      </c>
      <c r="E121">
        <v>45</v>
      </c>
      <c r="G121" s="1">
        <v>44928</v>
      </c>
      <c r="H121">
        <v>70</v>
      </c>
      <c r="J121" s="1">
        <v>44944</v>
      </c>
      <c r="K121">
        <v>70</v>
      </c>
      <c r="M121" t="s">
        <v>180</v>
      </c>
    </row>
    <row r="122" spans="1:13">
      <c r="A122">
        <v>121</v>
      </c>
      <c r="B122">
        <v>26</v>
      </c>
      <c r="C122" t="s">
        <v>118</v>
      </c>
      <c r="D122" t="s">
        <v>118</v>
      </c>
      <c r="E122">
        <v>66</v>
      </c>
      <c r="G122" s="1">
        <v>44932</v>
      </c>
      <c r="H122">
        <v>110</v>
      </c>
      <c r="J122" s="1">
        <v>44950</v>
      </c>
      <c r="K122">
        <v>110</v>
      </c>
      <c r="M122" t="s">
        <v>180</v>
      </c>
    </row>
    <row r="123" spans="1:13">
      <c r="A123">
        <v>122</v>
      </c>
      <c r="B123">
        <v>26</v>
      </c>
      <c r="C123" t="s">
        <v>118</v>
      </c>
      <c r="D123" t="s">
        <v>118</v>
      </c>
      <c r="E123">
        <v>77</v>
      </c>
      <c r="G123" s="1">
        <v>44929</v>
      </c>
      <c r="H123">
        <v>118</v>
      </c>
      <c r="J123" s="1">
        <v>44942</v>
      </c>
      <c r="K123">
        <v>120</v>
      </c>
      <c r="M123" t="s">
        <v>180</v>
      </c>
    </row>
    <row r="124" spans="1:13">
      <c r="A124">
        <v>123</v>
      </c>
      <c r="B124">
        <v>26</v>
      </c>
      <c r="C124" t="s">
        <v>118</v>
      </c>
      <c r="D124" t="s">
        <v>118</v>
      </c>
      <c r="E124">
        <v>300</v>
      </c>
      <c r="G124" s="1">
        <v>44928</v>
      </c>
      <c r="H124">
        <v>700</v>
      </c>
      <c r="J124" s="1">
        <v>44933</v>
      </c>
      <c r="K124">
        <v>1000</v>
      </c>
      <c r="M124" t="s">
        <v>232</v>
      </c>
    </row>
    <row r="125" spans="1:13">
      <c r="A125">
        <v>124</v>
      </c>
      <c r="B125">
        <v>27</v>
      </c>
      <c r="C125" t="s">
        <v>118</v>
      </c>
      <c r="D125" t="s">
        <v>118</v>
      </c>
      <c r="E125">
        <v>350</v>
      </c>
      <c r="G125" s="1">
        <v>45026</v>
      </c>
      <c r="H125">
        <v>430</v>
      </c>
      <c r="J125" s="1">
        <v>45177</v>
      </c>
      <c r="K125">
        <v>430</v>
      </c>
      <c r="M125" t="s">
        <v>234</v>
      </c>
    </row>
    <row r="126" spans="1:13">
      <c r="A126">
        <v>125</v>
      </c>
      <c r="B126">
        <v>27</v>
      </c>
      <c r="C126" t="s">
        <v>118</v>
      </c>
      <c r="D126" t="s">
        <v>118</v>
      </c>
      <c r="E126">
        <v>490</v>
      </c>
      <c r="G126" s="1">
        <v>45131</v>
      </c>
      <c r="H126">
        <v>700</v>
      </c>
      <c r="J126" s="1">
        <v>45266</v>
      </c>
      <c r="K126">
        <v>700</v>
      </c>
      <c r="M126" t="s">
        <v>179</v>
      </c>
    </row>
    <row r="127" spans="1:13">
      <c r="A127">
        <v>126</v>
      </c>
      <c r="B127">
        <v>27</v>
      </c>
      <c r="C127" t="s">
        <v>118</v>
      </c>
      <c r="D127" t="s">
        <v>118</v>
      </c>
      <c r="E127">
        <v>720</v>
      </c>
      <c r="G127" s="1">
        <v>45067</v>
      </c>
      <c r="H127">
        <v>1390</v>
      </c>
      <c r="J127" s="1">
        <v>45136</v>
      </c>
      <c r="K127">
        <v>1390</v>
      </c>
      <c r="M127" t="s">
        <v>179</v>
      </c>
    </row>
    <row r="128" spans="1:13">
      <c r="A128">
        <v>127</v>
      </c>
      <c r="B128">
        <v>27</v>
      </c>
      <c r="C128" t="s">
        <v>118</v>
      </c>
      <c r="D128" t="s">
        <v>118</v>
      </c>
      <c r="E128">
        <v>840</v>
      </c>
      <c r="G128" s="1">
        <v>45092</v>
      </c>
      <c r="H128">
        <v>1120</v>
      </c>
      <c r="J128" s="1">
        <v>45195</v>
      </c>
      <c r="K128">
        <v>1120</v>
      </c>
      <c r="M128" t="s">
        <v>179</v>
      </c>
    </row>
    <row r="129" spans="1:13">
      <c r="A129">
        <v>128</v>
      </c>
      <c r="B129">
        <v>27</v>
      </c>
      <c r="C129" t="s">
        <v>118</v>
      </c>
      <c r="D129" t="s">
        <v>118</v>
      </c>
      <c r="E129">
        <v>32</v>
      </c>
      <c r="G129" s="1">
        <v>45144</v>
      </c>
      <c r="H129">
        <v>39</v>
      </c>
      <c r="I129">
        <v>13</v>
      </c>
      <c r="J129" s="1">
        <v>45244</v>
      </c>
      <c r="K129">
        <v>40</v>
      </c>
      <c r="M129" t="s">
        <v>180</v>
      </c>
    </row>
    <row r="130" spans="1:13">
      <c r="A130">
        <v>129</v>
      </c>
      <c r="B130">
        <v>27</v>
      </c>
      <c r="C130" t="s">
        <v>118</v>
      </c>
      <c r="D130" t="s">
        <v>118</v>
      </c>
      <c r="E130">
        <v>45</v>
      </c>
      <c r="G130" s="1">
        <v>45075</v>
      </c>
      <c r="H130">
        <v>70</v>
      </c>
      <c r="J130" s="1">
        <v>45186</v>
      </c>
      <c r="K130">
        <v>70</v>
      </c>
      <c r="M130" t="s">
        <v>180</v>
      </c>
    </row>
    <row r="131" spans="1:13">
      <c r="A131">
        <v>130</v>
      </c>
      <c r="B131">
        <v>27</v>
      </c>
      <c r="C131" t="s">
        <v>118</v>
      </c>
      <c r="D131" t="s">
        <v>118</v>
      </c>
      <c r="E131">
        <v>66</v>
      </c>
      <c r="G131" s="1">
        <v>45181</v>
      </c>
      <c r="H131">
        <v>110</v>
      </c>
      <c r="J131" s="1">
        <v>45238</v>
      </c>
      <c r="K131">
        <v>110</v>
      </c>
      <c r="M131" t="s">
        <v>180</v>
      </c>
    </row>
    <row r="132" spans="1:13">
      <c r="A132">
        <v>131</v>
      </c>
      <c r="B132">
        <v>27</v>
      </c>
      <c r="C132" t="s">
        <v>118</v>
      </c>
      <c r="D132" t="s">
        <v>118</v>
      </c>
      <c r="E132">
        <v>77</v>
      </c>
      <c r="G132" s="1">
        <v>45137</v>
      </c>
      <c r="H132">
        <v>118</v>
      </c>
      <c r="J132" s="1">
        <v>45214</v>
      </c>
      <c r="K132">
        <v>120</v>
      </c>
      <c r="M132" t="s">
        <v>180</v>
      </c>
    </row>
    <row r="133" spans="1:13">
      <c r="A133">
        <v>132</v>
      </c>
      <c r="B133">
        <v>27</v>
      </c>
      <c r="C133" t="s">
        <v>118</v>
      </c>
      <c r="D133" t="s">
        <v>118</v>
      </c>
      <c r="E133">
        <v>300</v>
      </c>
      <c r="G133" s="1">
        <v>45053</v>
      </c>
      <c r="H133">
        <v>700</v>
      </c>
      <c r="J133" s="1">
        <v>45201</v>
      </c>
      <c r="K133">
        <v>1000</v>
      </c>
      <c r="M133" t="s">
        <v>232</v>
      </c>
    </row>
    <row r="134" spans="1:13">
      <c r="A134">
        <v>133</v>
      </c>
      <c r="B134">
        <v>28</v>
      </c>
      <c r="C134" t="s">
        <v>118</v>
      </c>
      <c r="D134" t="s">
        <v>118</v>
      </c>
      <c r="E134">
        <v>350</v>
      </c>
      <c r="G134" s="1">
        <v>44930</v>
      </c>
      <c r="H134">
        <v>430</v>
      </c>
      <c r="J134" s="1">
        <v>44970</v>
      </c>
      <c r="K134">
        <v>430</v>
      </c>
      <c r="M134" t="s">
        <v>234</v>
      </c>
    </row>
    <row r="135" spans="1:13">
      <c r="A135">
        <v>134</v>
      </c>
      <c r="B135">
        <v>28</v>
      </c>
      <c r="C135" t="s">
        <v>118</v>
      </c>
      <c r="D135" t="s">
        <v>118</v>
      </c>
      <c r="E135">
        <v>490</v>
      </c>
      <c r="G135" s="1">
        <v>44928</v>
      </c>
      <c r="H135">
        <v>700</v>
      </c>
      <c r="J135" s="1">
        <v>45003</v>
      </c>
      <c r="K135">
        <v>700</v>
      </c>
      <c r="M135" t="s">
        <v>179</v>
      </c>
    </row>
    <row r="136" spans="1:13">
      <c r="A136">
        <v>135</v>
      </c>
      <c r="B136">
        <v>28</v>
      </c>
      <c r="C136" t="s">
        <v>118</v>
      </c>
      <c r="D136" t="s">
        <v>118</v>
      </c>
      <c r="E136">
        <v>720</v>
      </c>
      <c r="G136" s="1">
        <v>44932</v>
      </c>
      <c r="H136">
        <v>1390</v>
      </c>
      <c r="J136" s="1">
        <v>45040</v>
      </c>
      <c r="K136">
        <v>1390</v>
      </c>
      <c r="M136" t="s">
        <v>179</v>
      </c>
    </row>
    <row r="137" spans="1:13">
      <c r="A137">
        <v>136</v>
      </c>
      <c r="B137">
        <v>28</v>
      </c>
      <c r="C137" t="s">
        <v>118</v>
      </c>
      <c r="D137" t="s">
        <v>118</v>
      </c>
      <c r="E137">
        <v>840</v>
      </c>
      <c r="G137" s="1">
        <v>44929</v>
      </c>
      <c r="H137">
        <v>1120</v>
      </c>
      <c r="J137" s="1">
        <v>45062</v>
      </c>
      <c r="K137">
        <v>1120</v>
      </c>
      <c r="M137" t="s">
        <v>179</v>
      </c>
    </row>
    <row r="138" spans="1:13">
      <c r="A138">
        <v>137</v>
      </c>
      <c r="B138">
        <v>28</v>
      </c>
      <c r="C138" t="s">
        <v>118</v>
      </c>
      <c r="D138" t="s">
        <v>118</v>
      </c>
      <c r="E138">
        <v>32</v>
      </c>
      <c r="G138" s="1">
        <v>44930</v>
      </c>
      <c r="H138">
        <v>39</v>
      </c>
      <c r="I138">
        <v>13</v>
      </c>
      <c r="J138" s="1">
        <v>45090</v>
      </c>
      <c r="K138">
        <v>40</v>
      </c>
      <c r="M138" t="s">
        <v>180</v>
      </c>
    </row>
    <row r="139" spans="1:13">
      <c r="A139">
        <v>138</v>
      </c>
      <c r="B139">
        <v>28</v>
      </c>
      <c r="C139" t="s">
        <v>118</v>
      </c>
      <c r="D139" t="s">
        <v>118</v>
      </c>
      <c r="E139">
        <v>45</v>
      </c>
      <c r="G139" s="1">
        <v>44928</v>
      </c>
      <c r="H139">
        <v>70</v>
      </c>
      <c r="J139" s="1">
        <v>45125</v>
      </c>
      <c r="K139">
        <v>70</v>
      </c>
      <c r="M139" t="s">
        <v>180</v>
      </c>
    </row>
    <row r="140" spans="1:13">
      <c r="A140">
        <v>139</v>
      </c>
      <c r="B140">
        <v>28</v>
      </c>
      <c r="C140" t="s">
        <v>118</v>
      </c>
      <c r="D140" t="s">
        <v>118</v>
      </c>
      <c r="E140">
        <v>66</v>
      </c>
      <c r="G140" s="1">
        <v>44932</v>
      </c>
      <c r="H140">
        <v>110</v>
      </c>
      <c r="J140" s="1">
        <v>45162</v>
      </c>
      <c r="K140">
        <v>110</v>
      </c>
      <c r="M140" t="s">
        <v>180</v>
      </c>
    </row>
    <row r="141" spans="1:13">
      <c r="A141">
        <v>140</v>
      </c>
      <c r="B141">
        <v>28</v>
      </c>
      <c r="C141" t="s">
        <v>118</v>
      </c>
      <c r="D141" t="s">
        <v>118</v>
      </c>
      <c r="E141">
        <v>77</v>
      </c>
      <c r="G141" s="1">
        <v>44929</v>
      </c>
      <c r="H141">
        <v>118</v>
      </c>
      <c r="J141" s="1">
        <v>45185</v>
      </c>
      <c r="K141">
        <v>120</v>
      </c>
      <c r="M141" t="s">
        <v>180</v>
      </c>
    </row>
    <row r="142" spans="1:13">
      <c r="A142">
        <v>141</v>
      </c>
      <c r="B142">
        <v>28</v>
      </c>
      <c r="C142" t="s">
        <v>118</v>
      </c>
      <c r="D142" t="s">
        <v>118</v>
      </c>
      <c r="E142">
        <v>300</v>
      </c>
      <c r="G142" s="1">
        <v>45201</v>
      </c>
      <c r="H142">
        <v>700</v>
      </c>
      <c r="J142" s="1">
        <v>44933</v>
      </c>
      <c r="K142">
        <v>1000</v>
      </c>
      <c r="M142" t="s">
        <v>232</v>
      </c>
    </row>
    <row r="143" spans="1:13">
      <c r="A143">
        <v>142</v>
      </c>
      <c r="B143">
        <v>29</v>
      </c>
      <c r="C143" t="s">
        <v>118</v>
      </c>
      <c r="D143" t="s">
        <v>118</v>
      </c>
      <c r="E143">
        <v>350</v>
      </c>
      <c r="G143" s="1">
        <v>45026</v>
      </c>
      <c r="H143">
        <v>430</v>
      </c>
      <c r="J143" s="1">
        <v>45177</v>
      </c>
      <c r="K143">
        <v>430</v>
      </c>
      <c r="M143" t="s">
        <v>234</v>
      </c>
    </row>
    <row r="144" spans="1:13">
      <c r="A144">
        <v>143</v>
      </c>
      <c r="B144">
        <v>29</v>
      </c>
      <c r="C144" t="s">
        <v>118</v>
      </c>
      <c r="D144" t="s">
        <v>118</v>
      </c>
      <c r="E144">
        <v>490</v>
      </c>
      <c r="G144" s="1">
        <v>45131</v>
      </c>
      <c r="H144">
        <v>700</v>
      </c>
      <c r="J144" s="1">
        <v>45266</v>
      </c>
      <c r="K144">
        <v>700</v>
      </c>
      <c r="M144" t="s">
        <v>179</v>
      </c>
    </row>
    <row r="145" spans="1:13">
      <c r="A145">
        <v>144</v>
      </c>
      <c r="B145">
        <v>29</v>
      </c>
      <c r="C145" t="s">
        <v>118</v>
      </c>
      <c r="D145" t="s">
        <v>118</v>
      </c>
      <c r="E145">
        <v>720</v>
      </c>
      <c r="G145" s="1">
        <v>45067</v>
      </c>
      <c r="H145">
        <v>1390</v>
      </c>
      <c r="J145" s="1">
        <v>45136</v>
      </c>
      <c r="K145">
        <v>1390</v>
      </c>
      <c r="M145" t="s">
        <v>179</v>
      </c>
    </row>
    <row r="146" spans="1:13">
      <c r="A146">
        <v>145</v>
      </c>
      <c r="B146">
        <v>29</v>
      </c>
      <c r="C146" t="s">
        <v>118</v>
      </c>
      <c r="D146" t="s">
        <v>118</v>
      </c>
      <c r="E146">
        <v>840</v>
      </c>
      <c r="G146" s="1">
        <v>45092</v>
      </c>
      <c r="H146">
        <v>1120</v>
      </c>
      <c r="J146" s="1">
        <v>45195</v>
      </c>
      <c r="K146">
        <v>1120</v>
      </c>
      <c r="M146" t="s">
        <v>179</v>
      </c>
    </row>
    <row r="147" spans="1:13">
      <c r="A147">
        <v>146</v>
      </c>
      <c r="B147">
        <v>29</v>
      </c>
      <c r="C147" t="s">
        <v>118</v>
      </c>
      <c r="D147" t="s">
        <v>118</v>
      </c>
      <c r="E147">
        <v>32</v>
      </c>
      <c r="G147" s="1">
        <v>45144</v>
      </c>
      <c r="H147">
        <v>39</v>
      </c>
      <c r="I147">
        <v>13</v>
      </c>
      <c r="J147" s="1">
        <v>45244</v>
      </c>
      <c r="K147">
        <v>40</v>
      </c>
      <c r="M147" t="s">
        <v>180</v>
      </c>
    </row>
    <row r="148" spans="1:13">
      <c r="A148">
        <v>147</v>
      </c>
      <c r="B148">
        <v>29</v>
      </c>
      <c r="C148" t="s">
        <v>118</v>
      </c>
      <c r="D148" t="s">
        <v>118</v>
      </c>
      <c r="E148">
        <v>45</v>
      </c>
      <c r="G148" s="1">
        <v>45075</v>
      </c>
      <c r="H148">
        <v>70</v>
      </c>
      <c r="J148" s="1">
        <v>45186</v>
      </c>
      <c r="K148">
        <v>70</v>
      </c>
      <c r="M148" t="s">
        <v>180</v>
      </c>
    </row>
    <row r="149" spans="1:13">
      <c r="A149">
        <v>148</v>
      </c>
      <c r="B149">
        <v>29</v>
      </c>
      <c r="C149" t="s">
        <v>118</v>
      </c>
      <c r="D149" t="s">
        <v>118</v>
      </c>
      <c r="E149">
        <v>66</v>
      </c>
      <c r="G149" s="1">
        <v>45181</v>
      </c>
      <c r="H149">
        <v>110</v>
      </c>
      <c r="J149" s="1">
        <v>45238</v>
      </c>
      <c r="K149">
        <v>110</v>
      </c>
      <c r="M149" t="s">
        <v>180</v>
      </c>
    </row>
    <row r="150" spans="1:13">
      <c r="A150">
        <v>149</v>
      </c>
      <c r="B150">
        <v>29</v>
      </c>
      <c r="C150" t="s">
        <v>118</v>
      </c>
      <c r="D150" t="s">
        <v>118</v>
      </c>
      <c r="E150">
        <v>77</v>
      </c>
      <c r="G150" s="1">
        <v>45137</v>
      </c>
      <c r="H150">
        <v>118</v>
      </c>
      <c r="J150" s="1">
        <v>45214</v>
      </c>
      <c r="K150">
        <v>120</v>
      </c>
      <c r="M150" t="s">
        <v>180</v>
      </c>
    </row>
    <row r="151" spans="1:13">
      <c r="A151">
        <v>150</v>
      </c>
      <c r="B151">
        <v>29</v>
      </c>
      <c r="C151" t="s">
        <v>118</v>
      </c>
      <c r="D151" t="s">
        <v>118</v>
      </c>
      <c r="E151">
        <v>300</v>
      </c>
      <c r="G151" s="1">
        <v>45053</v>
      </c>
      <c r="H151">
        <v>700</v>
      </c>
      <c r="J151" s="1">
        <v>45201</v>
      </c>
      <c r="K151">
        <v>1000</v>
      </c>
      <c r="M151" t="s">
        <v>232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Sheet1</vt:lpstr>
      <vt:lpstr>Fire participants</vt:lpstr>
      <vt:lpstr>fire_survey_answers</vt:lpstr>
      <vt:lpstr>fire_exp_prod</vt:lpstr>
      <vt:lpstr>fire_ques_prod</vt:lpstr>
      <vt:lpstr>fire_treat_ques_prod</vt:lpstr>
      <vt:lpstr>fire_treat_prod</vt:lpstr>
      <vt:lpstr>MCL questions prod exp 1</vt:lpstr>
      <vt:lpstr>Firestore MEL Import Dev</vt:lpstr>
      <vt:lpstr>Web Parameters Dev</vt:lpstr>
      <vt:lpstr>Web Parameters Random</vt:lpstr>
      <vt:lpstr>Latin Square Treatment Order</vt:lpstr>
      <vt:lpstr>Date Delay Paper</vt:lpstr>
      <vt:lpstr>MCL</vt:lpstr>
      <vt:lpstr>CL LL Amounts</vt:lpstr>
      <vt:lpstr>Holden et al.</vt:lpstr>
      <vt:lpstr>Screen Size Zooming</vt:lpstr>
      <vt:lpstr>Worker Rate</vt:lpstr>
      <vt:lpstr>Web Parameters v1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 Wiley-Cordone</dc:creator>
  <cp:keywords/>
  <dc:description/>
  <cp:lastModifiedBy>Peter Cordone</cp:lastModifiedBy>
  <cp:revision/>
  <dcterms:created xsi:type="dcterms:W3CDTF">2022-02-23T11:20:14Z</dcterms:created>
  <dcterms:modified xsi:type="dcterms:W3CDTF">2024-03-27T01:52:38Z</dcterms:modified>
  <cp:category/>
  <cp:contentStatus/>
</cp:coreProperties>
</file>