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BE2D468D-FED0-DC44-B123-DA6319684D92}" xr6:coauthVersionLast="47" xr6:coauthVersionMax="47" xr10:uidLastSave="{00000000-0000-0000-0000-000000000000}"/>
  <bookViews>
    <workbookView xWindow="1280" yWindow="500" windowWidth="35840" windowHeight="21060" activeTab="1" xr2:uid="{7432EDC4-6243-2543-BF06-3FCD944023A9}"/>
  </bookViews>
  <sheets>
    <sheet name="Web Parameters Prod" sheetId="10" r:id="rId1"/>
    <sheet name="Web Parameters Dev" sheetId="8" r:id="rId2"/>
    <sheet name="Web Parameters Random" sheetId="11" r:id="rId3"/>
    <sheet name="Date Delay Paper" sheetId="9" r:id="rId4"/>
    <sheet name="MCL" sheetId="2" r:id="rId5"/>
    <sheet name="CL LL Amounts" sheetId="3" r:id="rId6"/>
    <sheet name="Holden et al." sheetId="4" r:id="rId7"/>
    <sheet name="Screen Size Zooming" sheetId="5" r:id="rId8"/>
    <sheet name="Worker Rate" sheetId="7" r:id="rId9"/>
    <sheet name="Web Parameters v1" sheetId="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0" l="1"/>
  <c r="F16" i="10"/>
  <c r="J37" i="9"/>
  <c r="F4" i="10"/>
  <c r="R40" i="9"/>
  <c r="R39" i="9"/>
  <c r="R38" i="9"/>
  <c r="R37" i="9"/>
  <c r="Q40" i="9"/>
  <c r="Q39" i="9"/>
  <c r="Q38" i="9"/>
  <c r="Q37" i="9"/>
  <c r="Q34" i="9"/>
  <c r="Q35" i="9"/>
  <c r="Q36" i="9"/>
  <c r="Q33" i="9"/>
  <c r="P40" i="9"/>
  <c r="O40" i="9"/>
  <c r="P39" i="9"/>
  <c r="O39" i="9"/>
  <c r="P38" i="9"/>
  <c r="O38" i="9"/>
  <c r="P37" i="9"/>
  <c r="O37" i="9"/>
  <c r="D40" i="9"/>
  <c r="C40" i="9"/>
  <c r="D39" i="9"/>
  <c r="C39" i="9"/>
  <c r="D38" i="9"/>
  <c r="C38" i="9"/>
  <c r="D37" i="9"/>
  <c r="C37" i="9"/>
  <c r="L40" i="9"/>
  <c r="J40" i="9"/>
  <c r="L39" i="9"/>
  <c r="J39" i="9"/>
  <c r="L38" i="9"/>
  <c r="J38" i="9"/>
  <c r="L37" i="9"/>
  <c r="J36" i="9"/>
  <c r="J34" i="9"/>
  <c r="J33" i="9"/>
  <c r="L36" i="9"/>
  <c r="L35" i="9"/>
  <c r="L34" i="9"/>
  <c r="L33" i="9"/>
  <c r="A4" i="11"/>
  <c r="G3" i="11"/>
  <c r="G4" i="11"/>
  <c r="G5" i="11"/>
  <c r="G2" i="11"/>
  <c r="P36" i="9"/>
  <c r="P35" i="9"/>
  <c r="P34" i="9"/>
  <c r="P33" i="9"/>
  <c r="O36" i="9"/>
  <c r="O35" i="9"/>
  <c r="O34" i="9"/>
  <c r="O33" i="9"/>
  <c r="R30" i="9"/>
  <c r="R31" i="9"/>
  <c r="R32" i="9"/>
  <c r="Q30" i="9"/>
  <c r="Q31" i="9"/>
  <c r="Q32" i="9"/>
  <c r="R29" i="9"/>
  <c r="Q29" i="9"/>
  <c r="P32" i="9"/>
  <c r="O32" i="9"/>
  <c r="K31" i="9"/>
  <c r="J35" i="9" s="1"/>
  <c r="E30" i="9"/>
  <c r="E31" i="9"/>
  <c r="P31" i="9"/>
  <c r="O31" i="9"/>
  <c r="P30" i="9"/>
  <c r="O30" i="9"/>
  <c r="R11" i="9"/>
  <c r="R3" i="9"/>
  <c r="O11" i="9"/>
  <c r="O3" i="9"/>
  <c r="G32" i="9"/>
  <c r="H32" i="9" s="1"/>
  <c r="L32" i="9" s="1"/>
  <c r="N32" i="9" s="1"/>
  <c r="F32" i="9"/>
  <c r="D32" i="9"/>
  <c r="E32" i="9" s="1"/>
  <c r="C32" i="9"/>
  <c r="D31" i="9"/>
  <c r="C31" i="9"/>
  <c r="D30" i="9"/>
  <c r="C30" i="9"/>
  <c r="P29" i="9"/>
  <c r="O29" i="9"/>
  <c r="D29" i="9"/>
  <c r="E29" i="9" s="1"/>
  <c r="C29" i="9"/>
  <c r="X3" i="9"/>
  <c r="U11" i="9"/>
  <c r="U3" i="9"/>
  <c r="W15" i="9"/>
  <c r="X15" i="9" s="1"/>
  <c r="V15" i="9"/>
  <c r="T15" i="9"/>
  <c r="U15" i="9" s="1"/>
  <c r="S15" i="9"/>
  <c r="Q15" i="9"/>
  <c r="R15" i="9" s="1"/>
  <c r="P15" i="9"/>
  <c r="N15" i="9"/>
  <c r="O15" i="9" s="1"/>
  <c r="M15" i="9"/>
  <c r="W11" i="9"/>
  <c r="V11" i="9"/>
  <c r="X11" i="9" s="1"/>
  <c r="T11" i="9"/>
  <c r="S11" i="9"/>
  <c r="Q11" i="9"/>
  <c r="P11" i="9"/>
  <c r="N11" i="9"/>
  <c r="M11" i="9"/>
  <c r="W7" i="9"/>
  <c r="X7" i="9" s="1"/>
  <c r="V7" i="9"/>
  <c r="T7" i="9"/>
  <c r="U7" i="9" s="1"/>
  <c r="S7" i="9"/>
  <c r="Q7" i="9"/>
  <c r="R7" i="9" s="1"/>
  <c r="P7" i="9"/>
  <c r="N7" i="9"/>
  <c r="O7" i="9" s="1"/>
  <c r="M7" i="9"/>
  <c r="W3" i="9"/>
  <c r="V3" i="9"/>
  <c r="T3" i="9"/>
  <c r="G31" i="9" s="1"/>
  <c r="S3" i="9"/>
  <c r="F31" i="9" s="1"/>
  <c r="Q3" i="9"/>
  <c r="G30" i="9" s="1"/>
  <c r="P3" i="9"/>
  <c r="F30" i="9" s="1"/>
  <c r="N3" i="9"/>
  <c r="G29" i="9" s="1"/>
  <c r="H29" i="9" s="1"/>
  <c r="L29" i="9" s="1"/>
  <c r="N29" i="9" s="1"/>
  <c r="M3" i="9"/>
  <c r="F29" i="9" s="1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H30" i="9" l="1"/>
  <c r="L30" i="9" s="1"/>
  <c r="N30" i="9" s="1"/>
  <c r="H31" i="9"/>
  <c r="L31" i="9"/>
  <c r="N31" i="9" s="1"/>
  <c r="W5" i="2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<sst xmlns="http://schemas.openxmlformats.org/spreadsheetml/2006/main" count="646" uniqueCount="191">
  <si>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</si>
  <si>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</si>
  <si>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</si>
  <si>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</si>
  <si>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</si>
  <si>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</si>
  <si>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</si>
  <si>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</si>
  <si>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</si>
  <si>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</si>
  <si>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</si>
  <si>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</si>
  <si>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</si>
  <si>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</si>
  <si>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</si>
  <si>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</si>
  <si>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</si>
  <si>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</si>
  <si>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</si>
  <si>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</si>
  <si>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</si>
  <si>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</si>
  <si>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</si>
  <si>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</si>
  <si>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</si>
  <si>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</si>
  <si>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</si>
  <si>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</si>
  <si>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</si>
  <si>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</si>
  <si>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</si>
  <si>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</si>
  <si>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</si>
  <si>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</si>
  <si>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</si>
  <si>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</si>
  <si>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</si>
  <si>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</si>
  <si>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</si>
  <si>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</si>
  <si>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</si>
  <si>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</si>
  <si>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</si>
  <si>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</si>
  <si>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</si>
  <si>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</si>
  <si>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</si>
  <si>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</si>
  <si>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</si>
  <si>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</si>
  <si>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</si>
  <si>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</si>
  <si>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</si>
  <si>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</si>
  <si>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</si>
  <si>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</si>
  <si>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</si>
  <si>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</si>
  <si>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</si>
  <si>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</si>
  <si>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</si>
  <si>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</si>
  <si>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</si>
  <si>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</si>
  <si>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</si>
  <si>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</si>
  <si>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</si>
  <si>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</si>
  <si>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</si>
  <si>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</si>
  <si>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</si>
  <si>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</si>
  <si>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</si>
  <si>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</si>
  <si>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</si>
  <si>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</si>
  <si>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</si>
  <si>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</si>
  <si>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</si>
  <si>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</si>
  <si>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</si>
  <si>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</si>
  <si>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</si>
  <si>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</si>
  <si>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</si>
  <si>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</si>
  <si>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</si>
  <si>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</si>
  <si>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</si>
  <si>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</si>
  <si>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</si>
  <si>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</si>
  <si>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</si>
  <si>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</si>
  <si>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</si>
  <si>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</si>
  <si>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</si>
  <si>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</si>
  <si>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</si>
  <si>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</si>
  <si>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</si>
  <si>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</si>
  <si>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</si>
  <si>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</si>
  <si>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</si>
  <si>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</si>
  <si>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</si>
  <si>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</si>
  <si>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</si>
  <si>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</si>
  <si>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</si>
  <si>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</si>
  <si>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</si>
  <si>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</si>
  <si>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</si>
  <si>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</si>
  <si>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</si>
  <si>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</si>
  <si>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</si>
  <si>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</si>
  <si>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</si>
  <si>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</si>
  <si>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</si>
  <si>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</si>
  <si>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</si>
  <si>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</si>
  <si>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</si>
  <si>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</si>
  <si>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</si>
  <si>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</si>
  <si>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</si>
  <si>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</si>
  <si>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</si>
  <si>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</si>
  <si>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</si>
  <si>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</si>
  <si>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</si>
  <si>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</si>
  <si>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</si>
  <si>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</si>
  <si>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</si>
  <si>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</si>
  <si>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</si>
  <si>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</si>
  <si>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</si>
  <si>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</si>
  <si>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</si>
  <si>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</si>
  <si>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</si>
  <si>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</si>
  <si>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</si>
  <si>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</si>
  <si>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</si>
  <si>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</si>
  <si>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</si>
  <si>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</si>
  <si>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</si>
  <si>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</si>
  <si>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</si>
  <si>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</si>
  <si>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</si>
  <si>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</si>
  <si>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</si>
  <si>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</si>
  <si>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inches.</t>
  </si>
  <si>
    <t>Barchart with no interaction inches.</t>
  </si>
  <si>
    <t>Barchart MEL question with no interaction pixels.</t>
  </si>
  <si>
    <t>Barchart with no interaction pixels.</t>
  </si>
  <si>
    <t>Question</t>
  </si>
  <si>
    <t>Paper GBP</t>
  </si>
  <si>
    <t>Experiment USD</t>
  </si>
  <si>
    <t>Paper USD Inf Adj</t>
  </si>
  <si>
    <t>SS Delay Mo</t>
  </si>
  <si>
    <t>LL Delay Mo</t>
  </si>
  <si>
    <t>Diff</t>
  </si>
  <si>
    <t>SS DWR</t>
  </si>
  <si>
    <t>LL DWR</t>
  </si>
  <si>
    <t>Daily wage rate</t>
  </si>
  <si>
    <t>sort column</t>
  </si>
  <si>
    <t>This rate is calculated from the 2022 data.</t>
  </si>
  <si>
    <t>Ratio</t>
  </si>
  <si>
    <t>Worded MEL question experiment 1 date/delay paper.</t>
  </si>
  <si>
    <t>Worded MEL question 33.3 DWR of experiment 1 to test magnitude effect.</t>
  </si>
  <si>
    <t>Worded MEL question experiment 3 of date/delay paper.</t>
  </si>
  <si>
    <t>Barchart MEL question experiment 3 of date/delay paper.</t>
  </si>
  <si>
    <t>Barchart MEL question experiment 1 date/delay paper half the screen.</t>
  </si>
  <si>
    <t>Barchart MEL question 33.3 DWR of experiment 1 to test magnitude effect half the screen.</t>
  </si>
  <si>
    <t>Barchart MEL question experiment 3 of date/delay paper half the screen.</t>
  </si>
  <si>
    <t>Barchart MEL question experiment 1 date/delay paper full screen.</t>
  </si>
  <si>
    <t>Barchart MEL question 33.3 DWR of experiment 1 to test magnitude effect full screen.</t>
  </si>
  <si>
    <t>Barchart MEL question experiment 3 of date/delay paper full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</si>
</sst>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1" fontId="0" fillId="0" borderId="0" xfId="0" applyNumberFormat="1" applyBorder="1"/>
    <xf numFmtId="1" fontId="0" fillId="0" borderId="12" xfId="0" applyNumberFormat="1" applyBorder="1"/>
    <xf numFmtId="0" fontId="6" fillId="0" borderId="0" xfId="0" applyFont="1" applyBorder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6" xfId="0" applyNumberFormat="1" applyBorder="1"/>
    <xf numFmtId="2" fontId="0" fillId="0" borderId="0" xfId="0" applyNumberFormat="1" applyBorder="1"/>
    <xf numFmtId="0" fontId="0" fillId="0" borderId="0" xfId="0" applyAlignment="1"/>
    <xf numFmtId="0" fontId="6" fillId="0" borderId="0" xfId="0" applyFont="1"/>
    <xf numFmtId="166" fontId="6" fillId="0" borderId="0" xfId="0" applyNumberFormat="1" applyFont="1"/>
    <xf numFmtId="0" fontId="0" fillId="0" borderId="0" xfId="0" applyFont="1"/>
    <xf numFmtId="1" fontId="1" fillId="0" borderId="0" xfId="0" applyNumberFormat="1" applyFont="1"/>
    <xf numFmtId="1" fontId="0" fillId="0" borderId="0" xfId="0" applyNumberFormat="1" applyFont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F7B1-F956-1241-A84D-BB94A5075354}">
  <dimension ref="A1:V37"/>
  <sheetViews>
    <sheetView workbookViewId="0">
      <pane ySplit="1" topLeftCell="A2" activePane="bottomLeft" state="frozen"/>
      <selection pane="bottomLeft" activeCell="D14" sqref="D14"/>
    </sheetView>
  </sheetViews>
  <sheetFormatPr baseColWidth="10" defaultColWidth="11" defaultRowHeight="16"/>
  <cols>
    <col min="1" max="1" width="16.66406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s="70" t="s">
        <v>87</v>
      </c>
      <c r="G1" s="70" t="s">
        <v>88</v>
      </c>
      <c r="H1" s="71" t="s">
        <v>89</v>
      </c>
      <c r="I1" s="70" t="s">
        <v>90</v>
      </c>
      <c r="J1" s="70" t="s">
        <v>91</v>
      </c>
      <c r="K1" s="7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 s="72">
        <v>350</v>
      </c>
      <c r="G2" s="70">
        <v>4</v>
      </c>
      <c r="H2" s="71"/>
      <c r="I2" s="72">
        <v>430</v>
      </c>
      <c r="J2" s="70">
        <v>13</v>
      </c>
      <c r="K2" s="71"/>
      <c r="L2">
        <v>430</v>
      </c>
      <c r="V2" t="s">
        <v>181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 s="72">
        <v>490</v>
      </c>
      <c r="G3" s="70">
        <v>2</v>
      </c>
      <c r="H3" s="71"/>
      <c r="I3" s="72">
        <v>700</v>
      </c>
      <c r="J3" s="70">
        <v>18</v>
      </c>
      <c r="K3" s="71"/>
      <c r="L3">
        <v>700</v>
      </c>
      <c r="V3" t="s">
        <v>181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 s="72">
        <f>720</f>
        <v>720</v>
      </c>
      <c r="G4" s="70">
        <v>6</v>
      </c>
      <c r="H4" s="71"/>
      <c r="I4" s="72">
        <v>1390</v>
      </c>
      <c r="J4" s="70">
        <v>24</v>
      </c>
      <c r="K4" s="71"/>
      <c r="L4">
        <v>1390</v>
      </c>
      <c r="V4" t="s">
        <v>181</v>
      </c>
    </row>
    <row r="5" spans="1:22">
      <c r="A5">
        <v>1</v>
      </c>
      <c r="B5">
        <v>4</v>
      </c>
      <c r="C5" t="s">
        <v>120</v>
      </c>
      <c r="D5" t="s">
        <v>118</v>
      </c>
      <c r="E5" t="s">
        <v>118</v>
      </c>
      <c r="F5" s="72">
        <v>840</v>
      </c>
      <c r="G5" s="70">
        <v>3</v>
      </c>
      <c r="H5" s="71"/>
      <c r="I5" s="72">
        <v>1120</v>
      </c>
      <c r="J5" s="70">
        <v>16</v>
      </c>
      <c r="K5" s="71"/>
      <c r="L5">
        <v>1120</v>
      </c>
      <c r="V5" t="s">
        <v>181</v>
      </c>
    </row>
    <row r="6" spans="1:22">
      <c r="A6">
        <v>1</v>
      </c>
      <c r="B6">
        <v>5</v>
      </c>
      <c r="C6" t="s">
        <v>120</v>
      </c>
      <c r="D6" t="s">
        <v>118</v>
      </c>
      <c r="E6" t="s">
        <v>118</v>
      </c>
      <c r="F6" s="72">
        <v>11600</v>
      </c>
      <c r="G6" s="70">
        <v>4</v>
      </c>
      <c r="H6" s="71"/>
      <c r="I6" s="72">
        <v>14000</v>
      </c>
      <c r="J6" s="70">
        <v>13</v>
      </c>
      <c r="K6" s="71"/>
      <c r="L6">
        <v>14000</v>
      </c>
      <c r="V6" t="s">
        <v>182</v>
      </c>
    </row>
    <row r="7" spans="1:22">
      <c r="A7">
        <v>1</v>
      </c>
      <c r="B7">
        <v>6</v>
      </c>
      <c r="C7" t="s">
        <v>120</v>
      </c>
      <c r="D7" t="s">
        <v>118</v>
      </c>
      <c r="E7" t="s">
        <v>118</v>
      </c>
      <c r="F7" s="72">
        <v>16300</v>
      </c>
      <c r="G7" s="70">
        <v>2</v>
      </c>
      <c r="H7" s="71"/>
      <c r="I7" s="72">
        <v>23000</v>
      </c>
      <c r="J7" s="70">
        <v>18</v>
      </c>
      <c r="K7" s="71"/>
      <c r="L7">
        <v>23000</v>
      </c>
      <c r="V7" t="s">
        <v>182</v>
      </c>
    </row>
    <row r="8" spans="1:22">
      <c r="A8">
        <v>1</v>
      </c>
      <c r="B8">
        <v>7</v>
      </c>
      <c r="C8" t="s">
        <v>120</v>
      </c>
      <c r="D8" t="s">
        <v>118</v>
      </c>
      <c r="E8" t="s">
        <v>118</v>
      </c>
      <c r="F8" s="72">
        <v>24000</v>
      </c>
      <c r="G8" s="70">
        <v>6</v>
      </c>
      <c r="H8" s="71"/>
      <c r="I8" s="72">
        <v>46000</v>
      </c>
      <c r="J8" s="70">
        <v>24</v>
      </c>
      <c r="K8" s="71"/>
      <c r="L8">
        <v>46000</v>
      </c>
      <c r="V8" t="s">
        <v>182</v>
      </c>
    </row>
    <row r="9" spans="1:22">
      <c r="A9">
        <v>1</v>
      </c>
      <c r="B9">
        <v>8</v>
      </c>
      <c r="C9" t="s">
        <v>120</v>
      </c>
      <c r="D9" t="s">
        <v>118</v>
      </c>
      <c r="E9" t="s">
        <v>118</v>
      </c>
      <c r="F9" s="72">
        <v>28000</v>
      </c>
      <c r="G9" s="70">
        <v>3</v>
      </c>
      <c r="H9" s="71"/>
      <c r="I9" s="72">
        <v>37000</v>
      </c>
      <c r="J9" s="70">
        <v>16</v>
      </c>
      <c r="K9" s="71"/>
      <c r="L9">
        <v>37000</v>
      </c>
      <c r="V9" t="s">
        <v>182</v>
      </c>
    </row>
    <row r="10" spans="1:22">
      <c r="A10">
        <v>1</v>
      </c>
      <c r="B10">
        <v>9</v>
      </c>
      <c r="C10" t="s">
        <v>120</v>
      </c>
      <c r="D10" t="s">
        <v>118</v>
      </c>
      <c r="E10" t="s">
        <v>118</v>
      </c>
      <c r="F10" s="74">
        <v>31.714285714285715</v>
      </c>
      <c r="G10" s="70">
        <v>4</v>
      </c>
      <c r="H10" s="71"/>
      <c r="I10" s="37">
        <v>39</v>
      </c>
      <c r="J10" s="70">
        <v>13</v>
      </c>
      <c r="K10" s="71"/>
      <c r="L10">
        <v>40</v>
      </c>
      <c r="V10" t="s">
        <v>183</v>
      </c>
    </row>
    <row r="11" spans="1:22">
      <c r="A11">
        <v>1</v>
      </c>
      <c r="B11">
        <v>10</v>
      </c>
      <c r="C11" t="s">
        <v>120</v>
      </c>
      <c r="D11" t="s">
        <v>118</v>
      </c>
      <c r="E11" t="s">
        <v>118</v>
      </c>
      <c r="F11" s="74">
        <v>44.571428571428569</v>
      </c>
      <c r="G11" s="70">
        <v>2</v>
      </c>
      <c r="H11" s="71"/>
      <c r="I11" s="37">
        <v>70</v>
      </c>
      <c r="J11" s="70">
        <v>18</v>
      </c>
      <c r="K11" s="71"/>
      <c r="L11">
        <v>70</v>
      </c>
      <c r="V11" t="s">
        <v>183</v>
      </c>
    </row>
    <row r="12" spans="1:22">
      <c r="A12">
        <v>1</v>
      </c>
      <c r="B12">
        <v>11</v>
      </c>
      <c r="C12" t="s">
        <v>120</v>
      </c>
      <c r="D12" t="s">
        <v>118</v>
      </c>
      <c r="E12" t="s">
        <v>118</v>
      </c>
      <c r="F12" s="74">
        <v>66</v>
      </c>
      <c r="G12" s="70">
        <v>6</v>
      </c>
      <c r="H12" s="71"/>
      <c r="I12" s="37">
        <v>110</v>
      </c>
      <c r="J12" s="70">
        <v>24</v>
      </c>
      <c r="K12" s="71"/>
      <c r="L12">
        <v>110</v>
      </c>
      <c r="V12" t="s">
        <v>183</v>
      </c>
    </row>
    <row r="13" spans="1:22">
      <c r="A13">
        <v>1</v>
      </c>
      <c r="B13">
        <v>12</v>
      </c>
      <c r="C13" t="s">
        <v>120</v>
      </c>
      <c r="D13" t="s">
        <v>118</v>
      </c>
      <c r="E13" t="s">
        <v>118</v>
      </c>
      <c r="F13" s="74">
        <v>77.142857142857139</v>
      </c>
      <c r="G13" s="70">
        <v>3</v>
      </c>
      <c r="H13" s="71"/>
      <c r="I13" s="37">
        <v>118</v>
      </c>
      <c r="J13" s="70">
        <v>16</v>
      </c>
      <c r="K13" s="71"/>
      <c r="L13">
        <v>120</v>
      </c>
      <c r="N13">
        <v>600</v>
      </c>
      <c r="O13">
        <v>300</v>
      </c>
      <c r="V13" t="s">
        <v>183</v>
      </c>
    </row>
    <row r="14" spans="1:22">
      <c r="A14">
        <v>2</v>
      </c>
      <c r="B14">
        <v>1</v>
      </c>
      <c r="C14" t="s">
        <v>104</v>
      </c>
      <c r="D14" t="s">
        <v>118</v>
      </c>
      <c r="E14" t="s">
        <v>118</v>
      </c>
      <c r="F14" s="72">
        <v>350</v>
      </c>
      <c r="G14" s="70">
        <v>4</v>
      </c>
      <c r="H14" s="71"/>
      <c r="I14" s="72">
        <v>430</v>
      </c>
      <c r="J14" s="70">
        <v>13</v>
      </c>
      <c r="K14" s="71"/>
      <c r="L14">
        <v>430</v>
      </c>
      <c r="M14">
        <v>14</v>
      </c>
      <c r="N14">
        <v>600</v>
      </c>
      <c r="O14">
        <v>300</v>
      </c>
      <c r="V14" t="s">
        <v>185</v>
      </c>
    </row>
    <row r="15" spans="1:22">
      <c r="A15">
        <v>2</v>
      </c>
      <c r="B15">
        <v>2</v>
      </c>
      <c r="C15" t="s">
        <v>104</v>
      </c>
      <c r="D15" t="s">
        <v>118</v>
      </c>
      <c r="E15" t="s">
        <v>118</v>
      </c>
      <c r="F15" s="72">
        <v>490</v>
      </c>
      <c r="G15" s="70">
        <v>2</v>
      </c>
      <c r="H15" s="71"/>
      <c r="I15" s="72">
        <v>700</v>
      </c>
      <c r="J15" s="70">
        <v>18</v>
      </c>
      <c r="K15" s="71"/>
      <c r="L15">
        <v>700</v>
      </c>
      <c r="M15">
        <v>19</v>
      </c>
      <c r="N15">
        <v>600</v>
      </c>
      <c r="O15">
        <v>300</v>
      </c>
      <c r="V15" t="s">
        <v>185</v>
      </c>
    </row>
    <row r="16" spans="1:22">
      <c r="A16">
        <v>2</v>
      </c>
      <c r="B16">
        <v>3</v>
      </c>
      <c r="C16" t="s">
        <v>104</v>
      </c>
      <c r="D16" t="s">
        <v>118</v>
      </c>
      <c r="E16" t="s">
        <v>118</v>
      </c>
      <c r="F16" s="72">
        <f>720</f>
        <v>720</v>
      </c>
      <c r="G16" s="70">
        <v>6</v>
      </c>
      <c r="H16" s="71"/>
      <c r="I16" s="72">
        <v>1390</v>
      </c>
      <c r="J16" s="70">
        <v>24</v>
      </c>
      <c r="K16" s="71"/>
      <c r="L16">
        <v>1390</v>
      </c>
      <c r="M16">
        <v>25</v>
      </c>
      <c r="N16">
        <v>600</v>
      </c>
      <c r="O16">
        <v>300</v>
      </c>
      <c r="V16" t="s">
        <v>185</v>
      </c>
    </row>
    <row r="17" spans="1:22">
      <c r="A17">
        <v>2</v>
      </c>
      <c r="B17">
        <v>4</v>
      </c>
      <c r="C17" t="s">
        <v>104</v>
      </c>
      <c r="D17" t="s">
        <v>118</v>
      </c>
      <c r="E17" t="s">
        <v>118</v>
      </c>
      <c r="F17" s="72">
        <v>840</v>
      </c>
      <c r="G17" s="70">
        <v>3</v>
      </c>
      <c r="H17" s="71"/>
      <c r="I17" s="72">
        <v>1120</v>
      </c>
      <c r="J17" s="70">
        <v>16</v>
      </c>
      <c r="K17" s="71"/>
      <c r="L17">
        <v>1120</v>
      </c>
      <c r="M17">
        <v>17</v>
      </c>
      <c r="N17">
        <v>600</v>
      </c>
      <c r="O17">
        <v>300</v>
      </c>
      <c r="V17" t="s">
        <v>185</v>
      </c>
    </row>
    <row r="18" spans="1:22">
      <c r="A18">
        <v>2</v>
      </c>
      <c r="B18">
        <v>5</v>
      </c>
      <c r="C18" t="s">
        <v>104</v>
      </c>
      <c r="D18" t="s">
        <v>118</v>
      </c>
      <c r="E18" t="s">
        <v>118</v>
      </c>
      <c r="F18" s="72">
        <v>11600</v>
      </c>
      <c r="G18" s="70">
        <v>4</v>
      </c>
      <c r="H18" s="71"/>
      <c r="I18" s="72">
        <v>14000</v>
      </c>
      <c r="J18" s="70">
        <v>13</v>
      </c>
      <c r="K18" s="71"/>
      <c r="L18">
        <v>14000</v>
      </c>
      <c r="M18">
        <v>14</v>
      </c>
      <c r="N18">
        <v>600</v>
      </c>
      <c r="O18">
        <v>300</v>
      </c>
      <c r="V18" t="s">
        <v>186</v>
      </c>
    </row>
    <row r="19" spans="1:22">
      <c r="A19">
        <v>2</v>
      </c>
      <c r="B19">
        <v>6</v>
      </c>
      <c r="C19" t="s">
        <v>104</v>
      </c>
      <c r="D19" t="s">
        <v>118</v>
      </c>
      <c r="E19" t="s">
        <v>118</v>
      </c>
      <c r="F19" s="72">
        <v>16300</v>
      </c>
      <c r="G19" s="70">
        <v>2</v>
      </c>
      <c r="H19" s="71"/>
      <c r="I19" s="72">
        <v>23000</v>
      </c>
      <c r="J19" s="70">
        <v>18</v>
      </c>
      <c r="K19" s="71"/>
      <c r="L19">
        <v>23000</v>
      </c>
      <c r="M19">
        <v>19</v>
      </c>
      <c r="N19">
        <v>600</v>
      </c>
      <c r="O19">
        <v>300</v>
      </c>
      <c r="V19" t="s">
        <v>186</v>
      </c>
    </row>
    <row r="20" spans="1:22">
      <c r="A20">
        <v>2</v>
      </c>
      <c r="B20">
        <v>7</v>
      </c>
      <c r="C20" t="s">
        <v>104</v>
      </c>
      <c r="D20" t="s">
        <v>118</v>
      </c>
      <c r="E20" t="s">
        <v>118</v>
      </c>
      <c r="F20" s="72">
        <v>24000</v>
      </c>
      <c r="G20" s="70">
        <v>6</v>
      </c>
      <c r="H20" s="71"/>
      <c r="I20" s="72">
        <v>46000</v>
      </c>
      <c r="J20" s="70">
        <v>24</v>
      </c>
      <c r="K20" s="71"/>
      <c r="L20">
        <v>46000</v>
      </c>
      <c r="M20">
        <v>25</v>
      </c>
      <c r="N20">
        <v>600</v>
      </c>
      <c r="O20">
        <v>300</v>
      </c>
      <c r="V20" t="s">
        <v>186</v>
      </c>
    </row>
    <row r="21" spans="1:22">
      <c r="A21">
        <v>2</v>
      </c>
      <c r="B21">
        <v>8</v>
      </c>
      <c r="C21" t="s">
        <v>104</v>
      </c>
      <c r="D21" t="s">
        <v>118</v>
      </c>
      <c r="E21" t="s">
        <v>118</v>
      </c>
      <c r="F21" s="72">
        <v>28000</v>
      </c>
      <c r="G21" s="70">
        <v>3</v>
      </c>
      <c r="H21" s="71"/>
      <c r="I21" s="72">
        <v>37000</v>
      </c>
      <c r="J21" s="70">
        <v>16</v>
      </c>
      <c r="K21" s="71"/>
      <c r="L21">
        <v>37000</v>
      </c>
      <c r="M21">
        <v>17</v>
      </c>
      <c r="N21">
        <v>600</v>
      </c>
      <c r="O21">
        <v>300</v>
      </c>
      <c r="V21" t="s">
        <v>186</v>
      </c>
    </row>
    <row r="22" spans="1:22">
      <c r="A22">
        <v>2</v>
      </c>
      <c r="B22">
        <v>9</v>
      </c>
      <c r="C22" t="s">
        <v>104</v>
      </c>
      <c r="D22" t="s">
        <v>118</v>
      </c>
      <c r="E22" t="s">
        <v>118</v>
      </c>
      <c r="F22" s="74">
        <v>31.714285714285715</v>
      </c>
      <c r="G22" s="70">
        <v>4</v>
      </c>
      <c r="H22" s="71"/>
      <c r="I22" s="37">
        <v>39</v>
      </c>
      <c r="J22" s="70">
        <v>13</v>
      </c>
      <c r="K22" s="71"/>
      <c r="L22">
        <v>40</v>
      </c>
      <c r="M22">
        <v>14</v>
      </c>
      <c r="N22">
        <v>600</v>
      </c>
      <c r="O22">
        <v>300</v>
      </c>
      <c r="V22" t="s">
        <v>187</v>
      </c>
    </row>
    <row r="23" spans="1:22">
      <c r="A23">
        <v>2</v>
      </c>
      <c r="B23">
        <v>10</v>
      </c>
      <c r="C23" t="s">
        <v>104</v>
      </c>
      <c r="D23" t="s">
        <v>118</v>
      </c>
      <c r="E23" t="s">
        <v>118</v>
      </c>
      <c r="F23" s="74">
        <v>44.571428571428569</v>
      </c>
      <c r="G23" s="70">
        <v>2</v>
      </c>
      <c r="H23" s="71"/>
      <c r="I23" s="37">
        <v>70</v>
      </c>
      <c r="J23" s="70">
        <v>18</v>
      </c>
      <c r="K23" s="71"/>
      <c r="L23">
        <v>70</v>
      </c>
      <c r="M23">
        <v>19</v>
      </c>
      <c r="N23">
        <v>600</v>
      </c>
      <c r="O23">
        <v>300</v>
      </c>
      <c r="V23" t="s">
        <v>187</v>
      </c>
    </row>
    <row r="24" spans="1:22">
      <c r="A24">
        <v>2</v>
      </c>
      <c r="B24">
        <v>11</v>
      </c>
      <c r="C24" t="s">
        <v>104</v>
      </c>
      <c r="D24" t="s">
        <v>118</v>
      </c>
      <c r="E24" t="s">
        <v>118</v>
      </c>
      <c r="F24" s="74">
        <v>66</v>
      </c>
      <c r="G24" s="70">
        <v>6</v>
      </c>
      <c r="H24" s="71"/>
      <c r="I24" s="37">
        <v>110</v>
      </c>
      <c r="J24" s="70">
        <v>24</v>
      </c>
      <c r="K24" s="71"/>
      <c r="L24">
        <v>110</v>
      </c>
      <c r="M24">
        <v>25</v>
      </c>
      <c r="N24">
        <v>600</v>
      </c>
      <c r="O24">
        <v>300</v>
      </c>
      <c r="V24" t="s">
        <v>184</v>
      </c>
    </row>
    <row r="25" spans="1:22">
      <c r="A25">
        <v>2</v>
      </c>
      <c r="B25">
        <v>12</v>
      </c>
      <c r="C25" t="s">
        <v>104</v>
      </c>
      <c r="D25" t="s">
        <v>118</v>
      </c>
      <c r="E25" t="s">
        <v>118</v>
      </c>
      <c r="F25" s="74">
        <v>77.142857142857139</v>
      </c>
      <c r="G25" s="70">
        <v>3</v>
      </c>
      <c r="H25" s="71"/>
      <c r="I25" s="37">
        <v>118</v>
      </c>
      <c r="J25" s="70">
        <v>16</v>
      </c>
      <c r="K25" s="71"/>
      <c r="L25">
        <v>120</v>
      </c>
      <c r="M25">
        <v>17</v>
      </c>
      <c r="N25">
        <v>600</v>
      </c>
      <c r="O25">
        <v>300</v>
      </c>
      <c r="V25" t="s">
        <v>187</v>
      </c>
    </row>
    <row r="26" spans="1:22">
      <c r="A26">
        <v>3</v>
      </c>
      <c r="B26">
        <v>1</v>
      </c>
      <c r="C26" t="s">
        <v>104</v>
      </c>
      <c r="D26" t="s">
        <v>118</v>
      </c>
      <c r="E26" t="s">
        <v>118</v>
      </c>
      <c r="F26" s="72">
        <v>350</v>
      </c>
      <c r="G26" s="70">
        <v>4</v>
      </c>
      <c r="H26" s="71"/>
      <c r="I26" s="72">
        <v>430</v>
      </c>
      <c r="J26" s="70">
        <v>13</v>
      </c>
      <c r="K26" s="71"/>
      <c r="L26">
        <v>430</v>
      </c>
      <c r="M26">
        <v>27</v>
      </c>
      <c r="N26">
        <v>1200</v>
      </c>
      <c r="O26">
        <v>300</v>
      </c>
      <c r="V26" t="s">
        <v>188</v>
      </c>
    </row>
    <row r="27" spans="1:22">
      <c r="A27">
        <v>3</v>
      </c>
      <c r="B27">
        <v>2</v>
      </c>
      <c r="C27" t="s">
        <v>104</v>
      </c>
      <c r="D27" t="s">
        <v>118</v>
      </c>
      <c r="E27" t="s">
        <v>118</v>
      </c>
      <c r="F27" s="72">
        <v>490</v>
      </c>
      <c r="G27" s="70">
        <v>2</v>
      </c>
      <c r="H27" s="71"/>
      <c r="I27" s="72">
        <v>700</v>
      </c>
      <c r="J27" s="70">
        <v>18</v>
      </c>
      <c r="K27" s="71"/>
      <c r="L27">
        <v>700</v>
      </c>
      <c r="M27">
        <v>37</v>
      </c>
      <c r="N27">
        <v>1200</v>
      </c>
      <c r="O27">
        <v>300</v>
      </c>
      <c r="V27" t="s">
        <v>188</v>
      </c>
    </row>
    <row r="28" spans="1:22">
      <c r="A28">
        <v>3</v>
      </c>
      <c r="B28">
        <v>3</v>
      </c>
      <c r="C28" t="s">
        <v>104</v>
      </c>
      <c r="D28" t="s">
        <v>118</v>
      </c>
      <c r="E28" t="s">
        <v>118</v>
      </c>
      <c r="F28" s="72">
        <f>720</f>
        <v>720</v>
      </c>
      <c r="G28" s="70">
        <v>6</v>
      </c>
      <c r="H28" s="71"/>
      <c r="I28" s="72">
        <v>1390</v>
      </c>
      <c r="J28" s="70">
        <v>24</v>
      </c>
      <c r="K28" s="71"/>
      <c r="L28">
        <v>1390</v>
      </c>
      <c r="M28">
        <v>49</v>
      </c>
      <c r="N28">
        <v>1200</v>
      </c>
      <c r="O28">
        <v>300</v>
      </c>
      <c r="V28" t="s">
        <v>188</v>
      </c>
    </row>
    <row r="29" spans="1:22">
      <c r="A29">
        <v>3</v>
      </c>
      <c r="B29">
        <v>4</v>
      </c>
      <c r="C29" t="s">
        <v>104</v>
      </c>
      <c r="D29" t="s">
        <v>118</v>
      </c>
      <c r="E29" t="s">
        <v>118</v>
      </c>
      <c r="F29" s="72">
        <v>840</v>
      </c>
      <c r="G29" s="70">
        <v>3</v>
      </c>
      <c r="H29" s="71"/>
      <c r="I29" s="72">
        <v>1120</v>
      </c>
      <c r="J29" s="70">
        <v>16</v>
      </c>
      <c r="K29" s="71"/>
      <c r="L29">
        <v>1120</v>
      </c>
      <c r="M29">
        <v>33</v>
      </c>
      <c r="N29">
        <v>1200</v>
      </c>
      <c r="O29">
        <v>300</v>
      </c>
      <c r="V29" t="s">
        <v>188</v>
      </c>
    </row>
    <row r="30" spans="1:22">
      <c r="A30">
        <v>3</v>
      </c>
      <c r="B30">
        <v>5</v>
      </c>
      <c r="C30" t="s">
        <v>104</v>
      </c>
      <c r="D30" t="s">
        <v>118</v>
      </c>
      <c r="E30" t="s">
        <v>118</v>
      </c>
      <c r="F30" s="72">
        <v>11600</v>
      </c>
      <c r="G30" s="70">
        <v>4</v>
      </c>
      <c r="H30" s="71"/>
      <c r="I30" s="72">
        <v>14000</v>
      </c>
      <c r="J30" s="70">
        <v>13</v>
      </c>
      <c r="K30" s="71"/>
      <c r="L30">
        <v>14000</v>
      </c>
      <c r="M30">
        <v>37</v>
      </c>
      <c r="N30">
        <v>1200</v>
      </c>
      <c r="O30">
        <v>300</v>
      </c>
      <c r="V30" t="s">
        <v>189</v>
      </c>
    </row>
    <row r="31" spans="1:22">
      <c r="A31">
        <v>3</v>
      </c>
      <c r="B31">
        <v>6</v>
      </c>
      <c r="C31" t="s">
        <v>104</v>
      </c>
      <c r="D31" t="s">
        <v>118</v>
      </c>
      <c r="E31" t="s">
        <v>118</v>
      </c>
      <c r="F31" s="72">
        <v>16300</v>
      </c>
      <c r="G31" s="70">
        <v>2</v>
      </c>
      <c r="H31" s="71"/>
      <c r="I31" s="72">
        <v>23000</v>
      </c>
      <c r="J31" s="70">
        <v>18</v>
      </c>
      <c r="K31" s="71"/>
      <c r="L31">
        <v>23000</v>
      </c>
      <c r="M31">
        <v>37</v>
      </c>
      <c r="N31">
        <v>1200</v>
      </c>
      <c r="O31">
        <v>300</v>
      </c>
      <c r="V31" t="s">
        <v>189</v>
      </c>
    </row>
    <row r="32" spans="1:22">
      <c r="A32">
        <v>3</v>
      </c>
      <c r="B32">
        <v>7</v>
      </c>
      <c r="C32" t="s">
        <v>104</v>
      </c>
      <c r="D32" t="s">
        <v>118</v>
      </c>
      <c r="E32" t="s">
        <v>118</v>
      </c>
      <c r="F32" s="72">
        <v>24000</v>
      </c>
      <c r="G32" s="70">
        <v>6</v>
      </c>
      <c r="H32" s="71"/>
      <c r="I32" s="72">
        <v>46000</v>
      </c>
      <c r="J32" s="70">
        <v>24</v>
      </c>
      <c r="K32" s="71"/>
      <c r="L32">
        <v>46000</v>
      </c>
      <c r="M32">
        <v>49</v>
      </c>
      <c r="N32">
        <v>1200</v>
      </c>
      <c r="O32">
        <v>300</v>
      </c>
      <c r="V32" t="s">
        <v>189</v>
      </c>
    </row>
    <row r="33" spans="1:22">
      <c r="A33">
        <v>3</v>
      </c>
      <c r="B33">
        <v>8</v>
      </c>
      <c r="C33" t="s">
        <v>104</v>
      </c>
      <c r="D33" t="s">
        <v>118</v>
      </c>
      <c r="E33" t="s">
        <v>118</v>
      </c>
      <c r="F33" s="72">
        <v>28000</v>
      </c>
      <c r="G33" s="70">
        <v>3</v>
      </c>
      <c r="H33" s="71"/>
      <c r="I33" s="72">
        <v>37000</v>
      </c>
      <c r="J33" s="70">
        <v>16</v>
      </c>
      <c r="K33" s="71"/>
      <c r="L33">
        <v>37000</v>
      </c>
      <c r="M33">
        <v>33</v>
      </c>
      <c r="N33">
        <v>1200</v>
      </c>
      <c r="O33">
        <v>300</v>
      </c>
      <c r="V33" t="s">
        <v>189</v>
      </c>
    </row>
    <row r="34" spans="1:22">
      <c r="A34">
        <v>3</v>
      </c>
      <c r="B34">
        <v>9</v>
      </c>
      <c r="C34" t="s">
        <v>104</v>
      </c>
      <c r="D34" t="s">
        <v>118</v>
      </c>
      <c r="E34" t="s">
        <v>118</v>
      </c>
      <c r="F34" s="74">
        <v>31.714285714285715</v>
      </c>
      <c r="G34" s="70">
        <v>4</v>
      </c>
      <c r="H34" s="71"/>
      <c r="I34" s="37">
        <v>39</v>
      </c>
      <c r="J34" s="70">
        <v>13</v>
      </c>
      <c r="K34" s="71"/>
      <c r="L34">
        <v>40</v>
      </c>
      <c r="M34">
        <v>27</v>
      </c>
      <c r="N34">
        <v>1200</v>
      </c>
      <c r="O34">
        <v>300</v>
      </c>
      <c r="V34" t="s">
        <v>190</v>
      </c>
    </row>
    <row r="35" spans="1:22">
      <c r="A35">
        <v>3</v>
      </c>
      <c r="B35">
        <v>10</v>
      </c>
      <c r="C35" t="s">
        <v>104</v>
      </c>
      <c r="D35" t="s">
        <v>118</v>
      </c>
      <c r="E35" t="s">
        <v>118</v>
      </c>
      <c r="F35" s="74">
        <v>44.571428571428569</v>
      </c>
      <c r="G35" s="70">
        <v>2</v>
      </c>
      <c r="H35" s="71"/>
      <c r="I35" s="37">
        <v>70</v>
      </c>
      <c r="J35" s="70">
        <v>18</v>
      </c>
      <c r="K35" s="71"/>
      <c r="L35">
        <v>70</v>
      </c>
      <c r="M35">
        <v>37</v>
      </c>
      <c r="N35">
        <v>1200</v>
      </c>
      <c r="O35">
        <v>300</v>
      </c>
      <c r="V35" t="s">
        <v>190</v>
      </c>
    </row>
    <row r="36" spans="1:22">
      <c r="A36">
        <v>3</v>
      </c>
      <c r="B36">
        <v>11</v>
      </c>
      <c r="C36" t="s">
        <v>104</v>
      </c>
      <c r="D36" t="s">
        <v>118</v>
      </c>
      <c r="E36" t="s">
        <v>118</v>
      </c>
      <c r="F36" s="74">
        <v>66</v>
      </c>
      <c r="G36" s="70">
        <v>6</v>
      </c>
      <c r="H36" s="71"/>
      <c r="I36" s="37">
        <v>110</v>
      </c>
      <c r="J36" s="70">
        <v>24</v>
      </c>
      <c r="K36" s="71"/>
      <c r="L36">
        <v>110</v>
      </c>
      <c r="M36">
        <v>49</v>
      </c>
      <c r="N36">
        <v>1200</v>
      </c>
      <c r="O36">
        <v>300</v>
      </c>
      <c r="V36" t="s">
        <v>190</v>
      </c>
    </row>
    <row r="37" spans="1:22">
      <c r="A37">
        <v>3</v>
      </c>
      <c r="B37">
        <v>12</v>
      </c>
      <c r="C37" t="s">
        <v>104</v>
      </c>
      <c r="D37" t="s">
        <v>118</v>
      </c>
      <c r="E37" t="s">
        <v>118</v>
      </c>
      <c r="F37" s="74">
        <v>77.142857142857139</v>
      </c>
      <c r="G37" s="70">
        <v>3</v>
      </c>
      <c r="H37" s="71"/>
      <c r="I37" s="37">
        <v>118</v>
      </c>
      <c r="J37" s="70">
        <v>16</v>
      </c>
      <c r="K37" s="71"/>
      <c r="L37">
        <v>120</v>
      </c>
      <c r="M37">
        <v>33</v>
      </c>
      <c r="N37">
        <v>1200</v>
      </c>
      <c r="O37">
        <v>300</v>
      </c>
      <c r="V37" t="s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42"/>
  <sheetViews>
    <sheetView tabSelected="1" workbookViewId="0">
      <pane ySplit="1" topLeftCell="A2" activePane="bottomLeft" state="frozen"/>
      <selection pane="bottomLeft" activeCell="N11" sqref="N11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164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165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165</v>
      </c>
    </row>
    <row r="8" spans="1:22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300</v>
      </c>
      <c r="V8" t="s">
        <v>166</v>
      </c>
    </row>
    <row r="9" spans="1:22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300</v>
      </c>
      <c r="G9">
        <v>2</v>
      </c>
      <c r="I9">
        <v>700</v>
      </c>
      <c r="J9">
        <v>5</v>
      </c>
      <c r="L9">
        <v>1100</v>
      </c>
      <c r="M9">
        <v>6</v>
      </c>
      <c r="N9">
        <v>800</v>
      </c>
      <c r="O9">
        <v>300</v>
      </c>
      <c r="V9" t="s">
        <v>166</v>
      </c>
    </row>
    <row r="10" spans="1:22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500</v>
      </c>
      <c r="G10">
        <v>2</v>
      </c>
      <c r="I10">
        <v>800</v>
      </c>
      <c r="J10">
        <v>7</v>
      </c>
      <c r="L10">
        <v>1100</v>
      </c>
      <c r="M10">
        <v>15</v>
      </c>
      <c r="N10">
        <v>800</v>
      </c>
      <c r="O10">
        <v>300</v>
      </c>
      <c r="V10" t="s">
        <v>167</v>
      </c>
    </row>
    <row r="11" spans="1:22">
      <c r="A11">
        <v>3</v>
      </c>
      <c r="B11">
        <v>4</v>
      </c>
      <c r="C11" t="s">
        <v>104</v>
      </c>
      <c r="D11" t="s">
        <v>118</v>
      </c>
      <c r="E11" t="s">
        <v>118</v>
      </c>
      <c r="F11">
        <v>500</v>
      </c>
      <c r="G11">
        <v>2</v>
      </c>
      <c r="I11">
        <v>800</v>
      </c>
      <c r="J11">
        <v>7</v>
      </c>
      <c r="L11">
        <v>1100</v>
      </c>
      <c r="M11">
        <v>8</v>
      </c>
      <c r="N11">
        <v>800</v>
      </c>
      <c r="O11">
        <v>300</v>
      </c>
      <c r="V11" t="s">
        <v>167</v>
      </c>
    </row>
    <row r="12" spans="1:22">
      <c r="A12">
        <v>3</v>
      </c>
      <c r="B12">
        <v>5</v>
      </c>
      <c r="C12" t="s">
        <v>104</v>
      </c>
      <c r="D12" t="s">
        <v>118</v>
      </c>
      <c r="E12" t="s">
        <v>118</v>
      </c>
      <c r="F12">
        <v>300</v>
      </c>
      <c r="G12">
        <v>2</v>
      </c>
      <c r="I12">
        <v>1000</v>
      </c>
      <c r="J12">
        <v>7</v>
      </c>
      <c r="L12">
        <v>1100</v>
      </c>
      <c r="M12">
        <v>15</v>
      </c>
      <c r="N12">
        <v>800</v>
      </c>
      <c r="O12">
        <v>300</v>
      </c>
      <c r="V12" t="s">
        <v>167</v>
      </c>
    </row>
    <row r="13" spans="1:22">
      <c r="A13">
        <v>4</v>
      </c>
      <c r="B13">
        <v>1</v>
      </c>
      <c r="C13" t="s">
        <v>127</v>
      </c>
      <c r="D13" t="s">
        <v>118</v>
      </c>
      <c r="E13" t="s">
        <v>118</v>
      </c>
      <c r="F13">
        <v>300</v>
      </c>
      <c r="H13" s="36">
        <v>44593</v>
      </c>
      <c r="I13">
        <v>700</v>
      </c>
      <c r="K13" s="36">
        <v>44614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4</v>
      </c>
      <c r="B14">
        <v>2</v>
      </c>
      <c r="C14" t="s">
        <v>127</v>
      </c>
      <c r="D14" t="s">
        <v>118</v>
      </c>
      <c r="E14" t="s">
        <v>118</v>
      </c>
      <c r="F14">
        <v>500</v>
      </c>
      <c r="H14" s="36">
        <v>44621</v>
      </c>
      <c r="I14">
        <v>800</v>
      </c>
      <c r="K14" s="36">
        <v>44632</v>
      </c>
      <c r="L14">
        <v>1100</v>
      </c>
      <c r="N14">
        <v>100</v>
      </c>
      <c r="O14">
        <v>100</v>
      </c>
      <c r="T14">
        <v>8</v>
      </c>
      <c r="U14">
        <v>8</v>
      </c>
      <c r="V14" t="s">
        <v>136</v>
      </c>
    </row>
    <row r="15" spans="1:22">
      <c r="A15">
        <v>4</v>
      </c>
      <c r="B15">
        <v>3</v>
      </c>
      <c r="C15" t="s">
        <v>127</v>
      </c>
      <c r="D15" t="s">
        <v>118</v>
      </c>
      <c r="E15" t="s">
        <v>118</v>
      </c>
      <c r="F15">
        <v>300</v>
      </c>
      <c r="H15" s="36">
        <v>44652</v>
      </c>
      <c r="I15">
        <v>1000</v>
      </c>
      <c r="K15" s="36">
        <v>44666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136</v>
      </c>
    </row>
    <row r="16" spans="1:22">
      <c r="A16">
        <v>5</v>
      </c>
      <c r="B16">
        <v>1</v>
      </c>
      <c r="C16" t="s">
        <v>126</v>
      </c>
      <c r="D16" t="s">
        <v>118</v>
      </c>
      <c r="E16" t="s">
        <v>118</v>
      </c>
      <c r="F16">
        <v>300</v>
      </c>
      <c r="H16" s="36">
        <v>44593</v>
      </c>
      <c r="I16">
        <v>700</v>
      </c>
      <c r="K16" s="36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5</v>
      </c>
      <c r="B17">
        <v>2</v>
      </c>
      <c r="C17" t="s">
        <v>126</v>
      </c>
      <c r="D17" t="s">
        <v>118</v>
      </c>
      <c r="E17" t="s">
        <v>118</v>
      </c>
      <c r="F17">
        <v>500</v>
      </c>
      <c r="H17" s="36">
        <v>44621</v>
      </c>
      <c r="I17">
        <v>800</v>
      </c>
      <c r="K17" s="36">
        <v>44632</v>
      </c>
      <c r="L17">
        <v>1100</v>
      </c>
      <c r="N17">
        <v>100</v>
      </c>
      <c r="O17">
        <v>100</v>
      </c>
      <c r="T17">
        <v>8</v>
      </c>
      <c r="U17">
        <v>8</v>
      </c>
      <c r="V17" t="s">
        <v>135</v>
      </c>
    </row>
    <row r="18" spans="1:22">
      <c r="A18">
        <v>5</v>
      </c>
      <c r="B18">
        <v>3</v>
      </c>
      <c r="C18" t="s">
        <v>126</v>
      </c>
      <c r="D18" t="s">
        <v>118</v>
      </c>
      <c r="E18" t="s">
        <v>118</v>
      </c>
      <c r="F18">
        <v>300</v>
      </c>
      <c r="H18" s="36">
        <v>44652</v>
      </c>
      <c r="I18">
        <v>1000</v>
      </c>
      <c r="K18" s="36">
        <v>44666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135</v>
      </c>
    </row>
    <row r="19" spans="1:22">
      <c r="A19">
        <v>6</v>
      </c>
      <c r="B19">
        <v>1</v>
      </c>
      <c r="C19" t="s">
        <v>104</v>
      </c>
      <c r="D19" t="s">
        <v>125</v>
      </c>
      <c r="E19" t="s">
        <v>124</v>
      </c>
      <c r="F19">
        <v>500</v>
      </c>
      <c r="G19">
        <v>2</v>
      </c>
      <c r="I19">
        <v>1000</v>
      </c>
      <c r="J19">
        <v>10</v>
      </c>
      <c r="L19">
        <v>1500</v>
      </c>
      <c r="M19">
        <v>10</v>
      </c>
      <c r="N19">
        <v>100</v>
      </c>
      <c r="O19">
        <v>100</v>
      </c>
      <c r="P19">
        <v>0.5</v>
      </c>
      <c r="Q19">
        <v>0.5</v>
      </c>
      <c r="R19">
        <v>8</v>
      </c>
      <c r="S19">
        <v>8</v>
      </c>
      <c r="T19">
        <v>8.5</v>
      </c>
      <c r="U19">
        <v>8.5</v>
      </c>
      <c r="V19" t="s">
        <v>134</v>
      </c>
    </row>
    <row r="20" spans="1:22">
      <c r="A20">
        <v>7</v>
      </c>
      <c r="B20">
        <v>1</v>
      </c>
      <c r="C20" t="s">
        <v>113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121</v>
      </c>
    </row>
    <row r="21" spans="1:22">
      <c r="A21">
        <v>8</v>
      </c>
      <c r="B21">
        <v>1</v>
      </c>
      <c r="C21" t="s">
        <v>120</v>
      </c>
      <c r="D21" t="s">
        <v>117</v>
      </c>
      <c r="E21" t="s">
        <v>124</v>
      </c>
      <c r="F21">
        <v>500</v>
      </c>
      <c r="G21">
        <v>2</v>
      </c>
      <c r="I21">
        <v>1000</v>
      </c>
      <c r="J21">
        <v>3</v>
      </c>
      <c r="M21">
        <v>10</v>
      </c>
      <c r="T21">
        <v>8</v>
      </c>
      <c r="U21">
        <v>8</v>
      </c>
      <c r="V21" t="s">
        <v>133</v>
      </c>
    </row>
    <row r="22" spans="1:22">
      <c r="A22">
        <v>9</v>
      </c>
      <c r="B22">
        <v>1</v>
      </c>
      <c r="C22" t="s">
        <v>104</v>
      </c>
      <c r="D22" t="s">
        <v>117</v>
      </c>
      <c r="E22" t="s">
        <v>124</v>
      </c>
      <c r="F22">
        <v>500</v>
      </c>
      <c r="G22">
        <v>2</v>
      </c>
      <c r="I22">
        <v>1000</v>
      </c>
      <c r="J22">
        <v>10</v>
      </c>
      <c r="L22">
        <v>1500</v>
      </c>
      <c r="M22">
        <v>10</v>
      </c>
      <c r="N22">
        <v>100</v>
      </c>
      <c r="O22">
        <v>100</v>
      </c>
      <c r="P22">
        <v>0.5</v>
      </c>
      <c r="Q22">
        <v>0.5</v>
      </c>
      <c r="R22">
        <v>8</v>
      </c>
      <c r="S22">
        <v>8</v>
      </c>
      <c r="T22">
        <v>8.5</v>
      </c>
      <c r="U22">
        <v>8.5</v>
      </c>
      <c r="V22" t="s">
        <v>132</v>
      </c>
    </row>
    <row r="23" spans="1:22">
      <c r="A23">
        <v>10</v>
      </c>
      <c r="B23">
        <v>1</v>
      </c>
      <c r="C23" t="s">
        <v>127</v>
      </c>
      <c r="D23" t="s">
        <v>117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V23" t="s">
        <v>131</v>
      </c>
    </row>
    <row r="24" spans="1:22">
      <c r="A24">
        <v>11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44614</v>
      </c>
      <c r="L24">
        <v>1100</v>
      </c>
      <c r="N24">
        <v>100</v>
      </c>
      <c r="O24">
        <v>100</v>
      </c>
      <c r="T24">
        <v>8</v>
      </c>
      <c r="U24">
        <v>8</v>
      </c>
      <c r="V24" t="s">
        <v>130</v>
      </c>
    </row>
    <row r="25" spans="1:22">
      <c r="A25">
        <v>12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44614</v>
      </c>
      <c r="L25">
        <v>1100</v>
      </c>
      <c r="N25">
        <v>100</v>
      </c>
      <c r="O25">
        <v>100</v>
      </c>
      <c r="T25">
        <v>8</v>
      </c>
      <c r="U25">
        <v>8</v>
      </c>
      <c r="V25" t="s">
        <v>129</v>
      </c>
    </row>
    <row r="26" spans="1:22">
      <c r="A26">
        <v>13</v>
      </c>
      <c r="B26">
        <v>1</v>
      </c>
      <c r="C26" t="s">
        <v>126</v>
      </c>
      <c r="D26" t="s">
        <v>117</v>
      </c>
      <c r="E26" t="s">
        <v>124</v>
      </c>
      <c r="F26">
        <v>500</v>
      </c>
      <c r="H26" s="36">
        <v>44593</v>
      </c>
      <c r="I26">
        <v>1000</v>
      </c>
      <c r="K26" s="36">
        <v>44835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128</v>
      </c>
    </row>
    <row r="27" spans="1:22">
      <c r="A27">
        <v>14</v>
      </c>
      <c r="B27">
        <v>1</v>
      </c>
      <c r="C27" t="s">
        <v>127</v>
      </c>
      <c r="D27" t="s">
        <v>125</v>
      </c>
      <c r="E27" t="s">
        <v>124</v>
      </c>
      <c r="F27">
        <v>500</v>
      </c>
      <c r="H27" s="36">
        <v>44593</v>
      </c>
      <c r="I27">
        <v>1000</v>
      </c>
      <c r="K27" s="36">
        <v>44835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138</v>
      </c>
    </row>
    <row r="28" spans="1:22">
      <c r="A28">
        <v>15</v>
      </c>
      <c r="B28">
        <v>1</v>
      </c>
      <c r="C28" t="s">
        <v>126</v>
      </c>
      <c r="D28" t="s">
        <v>118</v>
      </c>
      <c r="E28" t="s">
        <v>118</v>
      </c>
      <c r="F28">
        <v>300</v>
      </c>
      <c r="H28" s="36">
        <v>44593</v>
      </c>
      <c r="I28">
        <v>700</v>
      </c>
      <c r="K28" s="36">
        <v>44703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139</v>
      </c>
    </row>
    <row r="29" spans="1:22">
      <c r="A29">
        <v>15</v>
      </c>
      <c r="B29">
        <v>2</v>
      </c>
      <c r="C29" t="s">
        <v>126</v>
      </c>
      <c r="D29" t="s">
        <v>118</v>
      </c>
      <c r="E29" t="s">
        <v>118</v>
      </c>
      <c r="F29">
        <v>500</v>
      </c>
      <c r="H29" s="36">
        <v>44621</v>
      </c>
      <c r="I29">
        <v>800</v>
      </c>
      <c r="K29" s="36">
        <v>44724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139</v>
      </c>
    </row>
    <row r="30" spans="1:22">
      <c r="A30">
        <v>15</v>
      </c>
      <c r="B30">
        <v>3</v>
      </c>
      <c r="C30" t="s">
        <v>126</v>
      </c>
      <c r="D30" t="s">
        <v>118</v>
      </c>
      <c r="E30" t="s">
        <v>118</v>
      </c>
      <c r="F30">
        <v>300</v>
      </c>
      <c r="H30" s="36">
        <v>44652</v>
      </c>
      <c r="I30">
        <v>1000</v>
      </c>
      <c r="K30" s="36">
        <v>44757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139</v>
      </c>
    </row>
    <row r="31" spans="1:22">
      <c r="A31">
        <v>16</v>
      </c>
      <c r="B31">
        <v>1</v>
      </c>
      <c r="C31" t="s">
        <v>127</v>
      </c>
      <c r="D31" t="s">
        <v>118</v>
      </c>
      <c r="E31" t="s">
        <v>118</v>
      </c>
      <c r="F31">
        <v>300</v>
      </c>
      <c r="H31" s="36">
        <v>44593</v>
      </c>
      <c r="I31">
        <v>700</v>
      </c>
      <c r="K31" s="36">
        <v>44703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140</v>
      </c>
    </row>
    <row r="32" spans="1:22">
      <c r="A32">
        <v>16</v>
      </c>
      <c r="B32">
        <v>2</v>
      </c>
      <c r="C32" t="s">
        <v>127</v>
      </c>
      <c r="D32" t="s">
        <v>118</v>
      </c>
      <c r="E32" t="s">
        <v>118</v>
      </c>
      <c r="F32">
        <v>500</v>
      </c>
      <c r="H32" s="36">
        <v>44621</v>
      </c>
      <c r="I32">
        <v>800</v>
      </c>
      <c r="K32" s="36">
        <v>44724</v>
      </c>
      <c r="L32">
        <v>1100</v>
      </c>
      <c r="N32">
        <v>100</v>
      </c>
      <c r="O32">
        <v>100</v>
      </c>
      <c r="T32">
        <v>10</v>
      </c>
      <c r="U32">
        <v>8</v>
      </c>
      <c r="V32" t="s">
        <v>140</v>
      </c>
    </row>
    <row r="33" spans="1:22">
      <c r="A33">
        <v>16</v>
      </c>
      <c r="B33">
        <v>3</v>
      </c>
      <c r="C33" t="s">
        <v>127</v>
      </c>
      <c r="D33" t="s">
        <v>118</v>
      </c>
      <c r="E33" t="s">
        <v>118</v>
      </c>
      <c r="F33">
        <v>300</v>
      </c>
      <c r="H33" s="36">
        <v>44652</v>
      </c>
      <c r="I33">
        <v>1000</v>
      </c>
      <c r="K33" s="36">
        <v>44757</v>
      </c>
      <c r="L33">
        <v>1100</v>
      </c>
      <c r="N33">
        <v>100</v>
      </c>
      <c r="O33">
        <v>100</v>
      </c>
      <c r="T33">
        <v>10</v>
      </c>
      <c r="U33">
        <v>8</v>
      </c>
      <c r="V33" t="s">
        <v>140</v>
      </c>
    </row>
    <row r="34" spans="1:22">
      <c r="A34">
        <v>17</v>
      </c>
      <c r="B34">
        <v>1</v>
      </c>
      <c r="C34" t="s">
        <v>141</v>
      </c>
      <c r="D34" t="s">
        <v>118</v>
      </c>
      <c r="E34" t="s">
        <v>118</v>
      </c>
      <c r="F34">
        <v>300</v>
      </c>
      <c r="H34" s="36">
        <v>44593</v>
      </c>
      <c r="I34">
        <v>700</v>
      </c>
      <c r="K34" s="36">
        <v>44703</v>
      </c>
      <c r="L34">
        <v>1100</v>
      </c>
      <c r="N34">
        <v>100</v>
      </c>
      <c r="O34">
        <v>100</v>
      </c>
      <c r="T34">
        <v>10</v>
      </c>
      <c r="U34">
        <v>8</v>
      </c>
      <c r="V34" t="s">
        <v>142</v>
      </c>
    </row>
    <row r="35" spans="1:22">
      <c r="A35">
        <v>17</v>
      </c>
      <c r="B35">
        <v>2</v>
      </c>
      <c r="C35" t="s">
        <v>141</v>
      </c>
      <c r="D35" t="s">
        <v>118</v>
      </c>
      <c r="E35" t="s">
        <v>118</v>
      </c>
      <c r="F35">
        <v>500</v>
      </c>
      <c r="H35" s="36">
        <v>44621</v>
      </c>
      <c r="I35">
        <v>800</v>
      </c>
      <c r="K35" s="36">
        <v>44724</v>
      </c>
      <c r="L35">
        <v>1100</v>
      </c>
      <c r="N35">
        <v>100</v>
      </c>
      <c r="O35">
        <v>100</v>
      </c>
      <c r="T35">
        <v>10</v>
      </c>
      <c r="U35">
        <v>8</v>
      </c>
      <c r="V35" t="s">
        <v>142</v>
      </c>
    </row>
    <row r="36" spans="1:22">
      <c r="A36">
        <v>17</v>
      </c>
      <c r="B36">
        <v>3</v>
      </c>
      <c r="C36" t="s">
        <v>141</v>
      </c>
      <c r="D36" t="s">
        <v>118</v>
      </c>
      <c r="E36" t="s">
        <v>118</v>
      </c>
      <c r="F36">
        <v>300</v>
      </c>
      <c r="H36" s="36">
        <v>44652</v>
      </c>
      <c r="I36">
        <v>1000</v>
      </c>
      <c r="K36" s="36">
        <v>44757</v>
      </c>
      <c r="L36">
        <v>1100</v>
      </c>
      <c r="N36">
        <v>100</v>
      </c>
      <c r="O36">
        <v>100</v>
      </c>
      <c r="T36">
        <v>10</v>
      </c>
      <c r="U36">
        <v>8</v>
      </c>
      <c r="V36" t="s">
        <v>142</v>
      </c>
    </row>
    <row r="37" spans="1:22">
      <c r="A37">
        <v>18</v>
      </c>
      <c r="B37">
        <v>1</v>
      </c>
      <c r="C37" t="s">
        <v>141</v>
      </c>
      <c r="D37" t="s">
        <v>118</v>
      </c>
      <c r="E37" t="s">
        <v>118</v>
      </c>
      <c r="F37">
        <v>300</v>
      </c>
      <c r="H37" s="36">
        <v>44593</v>
      </c>
      <c r="I37">
        <v>700</v>
      </c>
      <c r="K37" s="36">
        <v>44614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143</v>
      </c>
    </row>
    <row r="38" spans="1:22">
      <c r="A38">
        <v>18</v>
      </c>
      <c r="B38">
        <v>2</v>
      </c>
      <c r="C38" t="s">
        <v>141</v>
      </c>
      <c r="D38" t="s">
        <v>118</v>
      </c>
      <c r="E38" t="s">
        <v>118</v>
      </c>
      <c r="F38">
        <v>500</v>
      </c>
      <c r="H38" s="36">
        <v>44621</v>
      </c>
      <c r="I38">
        <v>800</v>
      </c>
      <c r="K38" s="36">
        <v>44632</v>
      </c>
      <c r="L38">
        <v>1100</v>
      </c>
      <c r="N38">
        <v>100</v>
      </c>
      <c r="O38">
        <v>100</v>
      </c>
      <c r="T38">
        <v>8</v>
      </c>
      <c r="U38">
        <v>8</v>
      </c>
      <c r="V38" t="s">
        <v>143</v>
      </c>
    </row>
    <row r="39" spans="1:22">
      <c r="A39">
        <v>18</v>
      </c>
      <c r="B39">
        <v>3</v>
      </c>
      <c r="C39" t="s">
        <v>141</v>
      </c>
      <c r="D39" t="s">
        <v>118</v>
      </c>
      <c r="E39" t="s">
        <v>118</v>
      </c>
      <c r="F39">
        <v>300</v>
      </c>
      <c r="H39" s="36">
        <v>44652</v>
      </c>
      <c r="I39">
        <v>1000</v>
      </c>
      <c r="K39" s="36">
        <v>44666</v>
      </c>
      <c r="L39">
        <v>1100</v>
      </c>
      <c r="N39">
        <v>100</v>
      </c>
      <c r="O39">
        <v>100</v>
      </c>
      <c r="T39">
        <v>8</v>
      </c>
      <c r="U39">
        <v>8</v>
      </c>
      <c r="V39" t="s">
        <v>143</v>
      </c>
    </row>
    <row r="40" spans="1:22">
      <c r="A40">
        <v>19</v>
      </c>
      <c r="B40">
        <v>1</v>
      </c>
      <c r="C40" t="s">
        <v>141</v>
      </c>
      <c r="D40" t="s">
        <v>117</v>
      </c>
      <c r="E40" t="s">
        <v>124</v>
      </c>
      <c r="F40">
        <v>300</v>
      </c>
      <c r="H40" s="36">
        <v>44593</v>
      </c>
      <c r="I40">
        <v>700</v>
      </c>
      <c r="K40" s="36">
        <v>44614</v>
      </c>
      <c r="L40">
        <v>1100</v>
      </c>
      <c r="N40">
        <v>100</v>
      </c>
      <c r="O40">
        <v>100</v>
      </c>
      <c r="T40">
        <v>8</v>
      </c>
      <c r="U40">
        <v>8</v>
      </c>
      <c r="V40" t="s">
        <v>144</v>
      </c>
    </row>
    <row r="41" spans="1:22">
      <c r="A41">
        <v>19</v>
      </c>
      <c r="B41">
        <v>2</v>
      </c>
      <c r="C41" t="s">
        <v>141</v>
      </c>
      <c r="D41" t="s">
        <v>117</v>
      </c>
      <c r="E41" t="s">
        <v>124</v>
      </c>
      <c r="F41">
        <v>500</v>
      </c>
      <c r="H41" s="36">
        <v>44621</v>
      </c>
      <c r="I41">
        <v>800</v>
      </c>
      <c r="K41" s="36">
        <v>44632</v>
      </c>
      <c r="L41">
        <v>1100</v>
      </c>
      <c r="N41">
        <v>100</v>
      </c>
      <c r="O41">
        <v>100</v>
      </c>
      <c r="T41">
        <v>8</v>
      </c>
      <c r="U41">
        <v>8</v>
      </c>
      <c r="V41" t="s">
        <v>144</v>
      </c>
    </row>
    <row r="42" spans="1:22">
      <c r="A42">
        <v>19</v>
      </c>
      <c r="B42">
        <v>3</v>
      </c>
      <c r="C42" t="s">
        <v>141</v>
      </c>
      <c r="D42" t="s">
        <v>117</v>
      </c>
      <c r="E42" t="s">
        <v>124</v>
      </c>
      <c r="F42">
        <v>300</v>
      </c>
      <c r="H42" s="36">
        <v>44652</v>
      </c>
      <c r="I42">
        <v>1000</v>
      </c>
      <c r="K42" s="36">
        <v>44666</v>
      </c>
      <c r="L42">
        <v>1100</v>
      </c>
      <c r="N42">
        <v>100</v>
      </c>
      <c r="O42">
        <v>100</v>
      </c>
      <c r="T42">
        <v>8</v>
      </c>
      <c r="U42">
        <v>8</v>
      </c>
      <c r="V42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D5D-98F5-BA4D-B0BB-6D687A1CAC9F}">
  <dimension ref="A1:G13"/>
  <sheetViews>
    <sheetView workbookViewId="0">
      <selection sqref="A1:F5"/>
    </sheetView>
  </sheetViews>
  <sheetFormatPr baseColWidth="10" defaultRowHeight="16"/>
  <sheetData>
    <row r="1" spans="1:7">
      <c r="A1" s="70" t="s">
        <v>87</v>
      </c>
      <c r="B1" s="70" t="s">
        <v>88</v>
      </c>
      <c r="C1" s="71" t="s">
        <v>89</v>
      </c>
      <c r="D1" s="70" t="s">
        <v>90</v>
      </c>
      <c r="E1" s="70" t="s">
        <v>91</v>
      </c>
      <c r="F1" s="71" t="s">
        <v>92</v>
      </c>
      <c r="G1" s="70" t="s">
        <v>178</v>
      </c>
    </row>
    <row r="2" spans="1:7">
      <c r="A2" s="72">
        <v>350</v>
      </c>
      <c r="B2" s="70">
        <v>4</v>
      </c>
      <c r="C2" s="71"/>
      <c r="D2" s="72">
        <v>430</v>
      </c>
      <c r="E2" s="70">
        <v>13</v>
      </c>
      <c r="F2" s="71"/>
      <c r="G2">
        <f ca="1">RAND()</f>
        <v>0.37826136589236448</v>
      </c>
    </row>
    <row r="3" spans="1:7">
      <c r="A3" s="72">
        <v>490</v>
      </c>
      <c r="B3" s="70">
        <v>2</v>
      </c>
      <c r="C3" s="71"/>
      <c r="D3" s="72">
        <v>700</v>
      </c>
      <c r="E3" s="70">
        <v>18</v>
      </c>
      <c r="F3" s="71"/>
      <c r="G3">
        <f t="shared" ref="G3:G5" ca="1" si="0">RAND()</f>
        <v>4.9985773454486737E-2</v>
      </c>
    </row>
    <row r="4" spans="1:7">
      <c r="A4" s="72">
        <f>720</f>
        <v>720</v>
      </c>
      <c r="B4" s="70">
        <v>6</v>
      </c>
      <c r="C4" s="71"/>
      <c r="D4" s="72">
        <v>1390</v>
      </c>
      <c r="E4" s="70">
        <v>36</v>
      </c>
      <c r="F4" s="71"/>
      <c r="G4">
        <f t="shared" ca="1" si="0"/>
        <v>0.30378838689256205</v>
      </c>
    </row>
    <row r="5" spans="1:7">
      <c r="A5" s="72">
        <v>840</v>
      </c>
      <c r="B5" s="70">
        <v>3</v>
      </c>
      <c r="C5" s="71"/>
      <c r="D5" s="72">
        <v>1120</v>
      </c>
      <c r="E5" s="70">
        <v>16</v>
      </c>
      <c r="F5" s="71"/>
      <c r="G5">
        <f t="shared" ca="1" si="0"/>
        <v>0.91517421219494421</v>
      </c>
    </row>
    <row r="6" spans="1:7">
      <c r="A6" s="8"/>
      <c r="B6" s="70"/>
      <c r="C6" s="71"/>
      <c r="D6" s="8"/>
      <c r="E6" s="70"/>
      <c r="F6" s="71"/>
    </row>
    <row r="7" spans="1:7">
      <c r="A7" s="8"/>
      <c r="B7" s="70"/>
      <c r="C7" s="71"/>
      <c r="D7" s="8"/>
      <c r="E7" s="70"/>
      <c r="F7" s="71"/>
    </row>
    <row r="8" spans="1:7">
      <c r="A8" s="8"/>
      <c r="B8" s="70"/>
      <c r="C8" s="71"/>
      <c r="D8" s="8"/>
      <c r="E8" s="70"/>
      <c r="F8" s="71"/>
    </row>
    <row r="9" spans="1:7">
      <c r="A9" s="8"/>
      <c r="B9" s="70"/>
      <c r="C9" s="71"/>
      <c r="D9" s="8"/>
      <c r="E9" s="70"/>
      <c r="F9" s="71"/>
    </row>
    <row r="10" spans="1:7">
      <c r="A10" s="8"/>
      <c r="B10" s="70"/>
      <c r="C10" s="71"/>
      <c r="D10" s="8"/>
      <c r="E10" s="70"/>
      <c r="F10" s="71"/>
    </row>
    <row r="11" spans="1:7">
      <c r="A11" s="8"/>
      <c r="B11" s="70"/>
      <c r="C11" s="71"/>
      <c r="D11" s="8"/>
      <c r="E11" s="70"/>
      <c r="F11" s="71"/>
    </row>
    <row r="12" spans="1:7">
      <c r="A12" s="8"/>
      <c r="B12" s="70"/>
      <c r="C12" s="71"/>
      <c r="D12" s="8"/>
      <c r="E12" s="70"/>
      <c r="F12" s="71"/>
    </row>
    <row r="13" spans="1:7">
      <c r="A13" s="8"/>
      <c r="B13" s="70"/>
      <c r="C13" s="71"/>
      <c r="D13" s="8"/>
      <c r="E13" s="70"/>
      <c r="F13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40"/>
  <sheetViews>
    <sheetView workbookViewId="0">
      <selection activeCell="K1" sqref="K1"/>
    </sheetView>
  </sheetViews>
  <sheetFormatPr baseColWidth="10" defaultRowHeight="16"/>
  <cols>
    <col min="2" max="2" width="15.5" customWidth="1"/>
    <col min="13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s="51" t="s">
        <v>145</v>
      </c>
      <c r="B1" s="39"/>
      <c r="C1" s="75" t="s">
        <v>156</v>
      </c>
      <c r="D1" s="76"/>
      <c r="E1" s="75" t="s">
        <v>157</v>
      </c>
      <c r="F1" s="76"/>
      <c r="G1" s="75" t="s">
        <v>158</v>
      </c>
      <c r="H1" s="76"/>
      <c r="I1" s="75" t="s">
        <v>159</v>
      </c>
      <c r="J1" s="76"/>
      <c r="K1" s="40" t="s">
        <v>152</v>
      </c>
      <c r="L1" s="40" t="s">
        <v>154</v>
      </c>
      <c r="M1" s="77" t="s">
        <v>160</v>
      </c>
      <c r="N1" s="78"/>
      <c r="O1" s="79"/>
      <c r="P1" s="77" t="s">
        <v>161</v>
      </c>
      <c r="Q1" s="78"/>
      <c r="R1" s="79"/>
      <c r="S1" s="77" t="s">
        <v>162</v>
      </c>
      <c r="T1" s="78"/>
      <c r="U1" s="78"/>
      <c r="V1" s="80" t="s">
        <v>163</v>
      </c>
      <c r="W1" s="80"/>
      <c r="X1" s="80"/>
    </row>
    <row r="2" spans="1:24">
      <c r="A2" s="52"/>
      <c r="B2" s="48"/>
      <c r="C2" s="46" t="s">
        <v>146</v>
      </c>
      <c r="D2" s="54" t="s">
        <v>147</v>
      </c>
      <c r="E2" s="46" t="s">
        <v>146</v>
      </c>
      <c r="F2" s="54" t="s">
        <v>147</v>
      </c>
      <c r="G2" s="46" t="s">
        <v>146</v>
      </c>
      <c r="H2" s="54" t="s">
        <v>147</v>
      </c>
      <c r="I2" s="46" t="s">
        <v>146</v>
      </c>
      <c r="J2" s="54" t="s">
        <v>147</v>
      </c>
      <c r="K2" s="48"/>
      <c r="L2" s="48"/>
      <c r="M2" s="56" t="s">
        <v>146</v>
      </c>
      <c r="N2" s="57" t="s">
        <v>147</v>
      </c>
      <c r="O2" s="49"/>
      <c r="P2" s="59" t="s">
        <v>146</v>
      </c>
      <c r="Q2" s="50" t="s">
        <v>147</v>
      </c>
      <c r="R2" s="49"/>
      <c r="S2" s="59" t="s">
        <v>146</v>
      </c>
      <c r="T2" s="50" t="s">
        <v>147</v>
      </c>
      <c r="U2" s="67"/>
      <c r="V2" s="49" t="s">
        <v>146</v>
      </c>
      <c r="W2" s="50" t="s">
        <v>147</v>
      </c>
    </row>
    <row r="3" spans="1:24">
      <c r="A3" s="53">
        <v>1</v>
      </c>
      <c r="B3" s="42" t="s">
        <v>148</v>
      </c>
      <c r="C3" s="41">
        <v>370</v>
      </c>
      <c r="D3" s="55">
        <v>450</v>
      </c>
      <c r="E3" s="41">
        <v>520</v>
      </c>
      <c r="F3" s="55">
        <v>740</v>
      </c>
      <c r="G3" s="41">
        <v>770</v>
      </c>
      <c r="H3" s="55">
        <v>1480</v>
      </c>
      <c r="I3" s="41">
        <v>900</v>
      </c>
      <c r="J3" s="55">
        <v>1200</v>
      </c>
      <c r="K3" s="42">
        <v>1.6</v>
      </c>
      <c r="L3" s="42">
        <v>1.5</v>
      </c>
      <c r="M3" s="58">
        <f>C3/$K$3*$L$3</f>
        <v>346.875</v>
      </c>
      <c r="N3" s="44">
        <f>D3/$K$3*$L$3</f>
        <v>421.875</v>
      </c>
      <c r="O3" s="43">
        <f>(N3-M3)</f>
        <v>75</v>
      </c>
      <c r="P3" s="58">
        <f>E3/$K$3*$L$3</f>
        <v>487.5</v>
      </c>
      <c r="Q3" s="44">
        <f>F3/$K$3*$L$3</f>
        <v>693.75</v>
      </c>
      <c r="R3" s="43">
        <f>(Q3-P3)</f>
        <v>206.25</v>
      </c>
      <c r="S3" s="58">
        <f>G3/$K$3*$L$3</f>
        <v>721.875</v>
      </c>
      <c r="T3" s="44">
        <f>H3/$K$3*$L$3</f>
        <v>1387.5</v>
      </c>
      <c r="U3" s="68">
        <f>(T3-S3)/T3</f>
        <v>0.47972972972972971</v>
      </c>
      <c r="V3" s="43">
        <f>I3/$K$3*$L$3</f>
        <v>843.75</v>
      </c>
      <c r="W3" s="44">
        <f>J3/$K$3*$L$3</f>
        <v>1125</v>
      </c>
      <c r="X3" s="11">
        <f>(W3-V3)/W3</f>
        <v>0.25</v>
      </c>
    </row>
    <row r="4" spans="1:24">
      <c r="A4" s="53"/>
      <c r="B4" s="42" t="s">
        <v>149</v>
      </c>
      <c r="C4" s="65">
        <v>37890</v>
      </c>
      <c r="D4" s="66">
        <v>38163</v>
      </c>
      <c r="E4" s="65">
        <v>37797</v>
      </c>
      <c r="F4" s="66">
        <v>38317</v>
      </c>
      <c r="G4" s="65">
        <v>37953</v>
      </c>
      <c r="H4" s="66">
        <v>38863</v>
      </c>
      <c r="I4" s="65">
        <v>37862</v>
      </c>
      <c r="J4" s="66">
        <v>38254</v>
      </c>
      <c r="K4" s="42"/>
      <c r="L4" s="42"/>
      <c r="M4" s="58"/>
      <c r="N4" s="44"/>
      <c r="O4" s="43"/>
      <c r="P4" s="58"/>
      <c r="Q4" s="44"/>
      <c r="R4" s="43"/>
      <c r="S4" s="58"/>
      <c r="T4" s="44"/>
      <c r="U4" s="68"/>
      <c r="V4" s="43"/>
      <c r="W4" s="44"/>
    </row>
    <row r="5" spans="1:24">
      <c r="A5" s="53"/>
      <c r="B5" s="42" t="s">
        <v>150</v>
      </c>
      <c r="C5" s="41">
        <v>4</v>
      </c>
      <c r="D5" s="55">
        <v>13</v>
      </c>
      <c r="E5" s="41">
        <v>2</v>
      </c>
      <c r="F5" s="55">
        <v>18</v>
      </c>
      <c r="G5" s="41">
        <v>6</v>
      </c>
      <c r="H5" s="55">
        <v>36</v>
      </c>
      <c r="I5" s="41">
        <v>3</v>
      </c>
      <c r="J5" s="55">
        <v>16</v>
      </c>
      <c r="K5" s="42"/>
      <c r="L5" s="42"/>
      <c r="M5" s="58"/>
      <c r="N5" s="44"/>
      <c r="O5" s="43"/>
      <c r="P5" s="58"/>
      <c r="Q5" s="44"/>
      <c r="R5" s="43"/>
      <c r="S5" s="58"/>
      <c r="T5" s="44"/>
      <c r="U5" s="68"/>
      <c r="V5" s="43"/>
      <c r="W5" s="44"/>
    </row>
    <row r="6" spans="1:24">
      <c r="A6" s="53"/>
      <c r="B6" s="42" t="s">
        <v>151</v>
      </c>
      <c r="C6" s="41">
        <v>17</v>
      </c>
      <c r="D6" s="55">
        <v>56</v>
      </c>
      <c r="E6" s="41">
        <v>9</v>
      </c>
      <c r="F6" s="55">
        <v>78</v>
      </c>
      <c r="G6" s="41">
        <v>156</v>
      </c>
      <c r="H6" s="55">
        <v>156</v>
      </c>
      <c r="I6" s="41">
        <v>13</v>
      </c>
      <c r="J6" s="55">
        <v>65</v>
      </c>
      <c r="K6" s="42"/>
      <c r="L6" s="42"/>
      <c r="M6" s="58"/>
      <c r="N6" s="44"/>
      <c r="O6" s="43"/>
      <c r="P6" s="58"/>
      <c r="Q6" s="44"/>
      <c r="R6" s="43"/>
      <c r="S6" s="58"/>
      <c r="T6" s="44"/>
      <c r="U6" s="68"/>
      <c r="V6" s="43"/>
      <c r="W6" s="44"/>
    </row>
    <row r="7" spans="1:24">
      <c r="A7" s="51">
        <v>2</v>
      </c>
      <c r="B7" s="39" t="s">
        <v>148</v>
      </c>
      <c r="C7" s="38">
        <v>370</v>
      </c>
      <c r="D7" s="60">
        <v>450</v>
      </c>
      <c r="E7" s="38">
        <v>520</v>
      </c>
      <c r="F7" s="60">
        <v>740</v>
      </c>
      <c r="G7" s="38">
        <v>770</v>
      </c>
      <c r="H7" s="60">
        <v>1480</v>
      </c>
      <c r="I7" s="38">
        <v>900</v>
      </c>
      <c r="J7" s="60">
        <v>1200</v>
      </c>
      <c r="K7" s="39">
        <v>1.6</v>
      </c>
      <c r="L7" s="39">
        <v>1.5</v>
      </c>
      <c r="M7" s="61">
        <f>C7/$K$7*$L$7</f>
        <v>346.875</v>
      </c>
      <c r="N7" s="62">
        <f>D7/$K$7*$L$7</f>
        <v>421.875</v>
      </c>
      <c r="O7" s="43">
        <f>(N7-M7)</f>
        <v>75</v>
      </c>
      <c r="P7" s="61">
        <f>E7/$K$7*$L$7</f>
        <v>487.5</v>
      </c>
      <c r="Q7" s="62">
        <f>F7/$K$7*$L$7</f>
        <v>693.75</v>
      </c>
      <c r="R7" s="43">
        <f>(Q7-P7)</f>
        <v>206.25</v>
      </c>
      <c r="S7" s="61">
        <f>G7/$K$7*$L$7</f>
        <v>721.875</v>
      </c>
      <c r="T7" s="62">
        <f>H7/$K$7*$L$7</f>
        <v>1387.5</v>
      </c>
      <c r="U7" s="68">
        <f>(T7-S7)/T7</f>
        <v>0.47972972972972971</v>
      </c>
      <c r="V7" s="63">
        <f>I7/$K$7*$L$7</f>
        <v>843.75</v>
      </c>
      <c r="W7" s="62">
        <f>J7/$K$7*$L$7</f>
        <v>1125</v>
      </c>
      <c r="X7" s="11">
        <f>(W7-V7)/W7</f>
        <v>0.25</v>
      </c>
    </row>
    <row r="8" spans="1:24">
      <c r="A8" s="53"/>
      <c r="B8" s="42" t="s">
        <v>149</v>
      </c>
      <c r="C8" s="65">
        <v>37925</v>
      </c>
      <c r="D8" s="66">
        <v>38175</v>
      </c>
      <c r="E8" s="65">
        <v>37862</v>
      </c>
      <c r="F8" s="66">
        <v>38352</v>
      </c>
      <c r="G8" s="65">
        <v>37981</v>
      </c>
      <c r="H8" s="66">
        <v>38898</v>
      </c>
      <c r="I8" s="65">
        <v>37890</v>
      </c>
      <c r="J8" s="66">
        <v>38289</v>
      </c>
      <c r="K8" s="42"/>
      <c r="L8" s="42"/>
      <c r="M8" s="58"/>
      <c r="N8" s="44"/>
      <c r="O8" s="43"/>
      <c r="P8" s="58"/>
      <c r="Q8" s="44"/>
      <c r="R8" s="43"/>
      <c r="S8" s="58"/>
      <c r="T8" s="44"/>
      <c r="U8" s="68"/>
      <c r="V8" s="43"/>
      <c r="W8" s="44"/>
    </row>
    <row r="9" spans="1:24">
      <c r="A9" s="53"/>
      <c r="B9" s="42" t="s">
        <v>150</v>
      </c>
      <c r="C9" s="41">
        <v>4</v>
      </c>
      <c r="D9" s="55">
        <v>13</v>
      </c>
      <c r="E9" s="41">
        <v>2</v>
      </c>
      <c r="F9" s="55">
        <v>18</v>
      </c>
      <c r="G9" s="41">
        <v>6</v>
      </c>
      <c r="H9" s="55">
        <v>36</v>
      </c>
      <c r="I9" s="41">
        <v>3</v>
      </c>
      <c r="J9" s="55">
        <v>16</v>
      </c>
      <c r="K9" s="42"/>
      <c r="L9" s="42"/>
      <c r="M9" s="58"/>
      <c r="N9" s="44"/>
      <c r="O9" s="43"/>
      <c r="P9" s="58"/>
      <c r="Q9" s="44"/>
      <c r="R9" s="43"/>
      <c r="S9" s="58"/>
      <c r="T9" s="44"/>
      <c r="U9" s="68"/>
      <c r="V9" s="43"/>
      <c r="W9" s="44"/>
    </row>
    <row r="10" spans="1:24">
      <c r="A10" s="53"/>
      <c r="B10" s="42" t="s">
        <v>151</v>
      </c>
      <c r="C10" s="41"/>
      <c r="D10" s="55"/>
      <c r="E10" s="41"/>
      <c r="F10" s="55"/>
      <c r="G10" s="41"/>
      <c r="H10" s="55"/>
      <c r="I10" s="41"/>
      <c r="J10" s="55"/>
      <c r="K10" s="42"/>
      <c r="L10" s="42"/>
      <c r="M10" s="58"/>
      <c r="N10" s="44"/>
      <c r="O10" s="43"/>
      <c r="P10" s="58"/>
      <c r="Q10" s="44"/>
      <c r="R10" s="43"/>
      <c r="S10" s="58"/>
      <c r="T10" s="44"/>
      <c r="U10" s="68"/>
      <c r="V10" s="43"/>
      <c r="W10" s="44"/>
    </row>
    <row r="11" spans="1:24">
      <c r="A11" s="51">
        <v>3</v>
      </c>
      <c r="B11" s="64" t="s">
        <v>148</v>
      </c>
      <c r="C11" s="38">
        <v>37</v>
      </c>
      <c r="D11" s="60">
        <v>46</v>
      </c>
      <c r="E11" s="38">
        <v>52</v>
      </c>
      <c r="F11" s="60">
        <v>82</v>
      </c>
      <c r="G11" s="38">
        <v>77</v>
      </c>
      <c r="H11" s="60">
        <v>128</v>
      </c>
      <c r="I11" s="38">
        <v>90</v>
      </c>
      <c r="J11" s="60">
        <v>138</v>
      </c>
      <c r="K11" s="39">
        <v>1.75</v>
      </c>
      <c r="L11" s="39">
        <v>1.5</v>
      </c>
      <c r="M11" s="61">
        <f>C11/$K$11*$L$11</f>
        <v>31.714285714285715</v>
      </c>
      <c r="N11" s="62">
        <f>D11/$K$11*$L$11</f>
        <v>39.428571428571431</v>
      </c>
      <c r="O11" s="43">
        <f>(N11-M11)</f>
        <v>7.7142857142857153</v>
      </c>
      <c r="P11" s="61">
        <f>E11/$K$11*$L$11</f>
        <v>44.571428571428569</v>
      </c>
      <c r="Q11" s="62">
        <f>F11/$K$11*$L$11</f>
        <v>70.285714285714278</v>
      </c>
      <c r="R11" s="43">
        <f>(Q11-P11)</f>
        <v>25.714285714285708</v>
      </c>
      <c r="S11" s="61">
        <f>G11/$K$11*$L$11</f>
        <v>66</v>
      </c>
      <c r="T11" s="62">
        <f>H11/$K$11*$L$11</f>
        <v>109.71428571428571</v>
      </c>
      <c r="U11" s="68">
        <f>(T11-S11)/T11</f>
        <v>0.39843749999999994</v>
      </c>
      <c r="V11" s="63">
        <f>I11/$K$11*$L$11</f>
        <v>77.142857142857139</v>
      </c>
      <c r="W11" s="62">
        <f>J11/$K$11*$L$11</f>
        <v>118.28571428571429</v>
      </c>
      <c r="X11" s="11">
        <f>(W11-V11)/W11</f>
        <v>0.34782608695652178</v>
      </c>
    </row>
    <row r="12" spans="1:24">
      <c r="A12" s="53"/>
      <c r="B12" s="45" t="s">
        <v>149</v>
      </c>
      <c r="C12" s="65">
        <v>38436</v>
      </c>
      <c r="D12" s="66">
        <v>38716</v>
      </c>
      <c r="E12" s="65">
        <v>38380</v>
      </c>
      <c r="F12" s="66">
        <v>38863</v>
      </c>
      <c r="G12" s="65">
        <v>38499</v>
      </c>
      <c r="H12" s="66">
        <v>39017</v>
      </c>
      <c r="I12" s="65">
        <v>38408</v>
      </c>
      <c r="J12" s="66">
        <v>38800</v>
      </c>
      <c r="K12" s="42"/>
      <c r="L12" s="42"/>
      <c r="M12" s="58"/>
      <c r="N12" s="44"/>
      <c r="O12" s="43"/>
      <c r="P12" s="58"/>
      <c r="Q12" s="44"/>
      <c r="R12" s="43"/>
      <c r="S12" s="58"/>
      <c r="T12" s="44"/>
      <c r="U12" s="68"/>
      <c r="V12" s="43"/>
      <c r="W12" s="44"/>
    </row>
    <row r="13" spans="1:24">
      <c r="A13" s="53"/>
      <c r="B13" s="45" t="s">
        <v>150</v>
      </c>
      <c r="C13" s="41">
        <v>4</v>
      </c>
      <c r="D13" s="55">
        <v>13</v>
      </c>
      <c r="E13" s="41">
        <v>2</v>
      </c>
      <c r="F13" s="55">
        <v>18</v>
      </c>
      <c r="G13" s="41">
        <v>6</v>
      </c>
      <c r="H13" s="55">
        <v>23</v>
      </c>
      <c r="I13" s="41">
        <v>3</v>
      </c>
      <c r="J13" s="55">
        <v>16</v>
      </c>
      <c r="K13" s="42"/>
      <c r="L13" s="42"/>
      <c r="M13" s="58"/>
      <c r="N13" s="44"/>
      <c r="O13" s="43"/>
      <c r="P13" s="58"/>
      <c r="Q13" s="44"/>
      <c r="R13" s="43"/>
      <c r="S13" s="58"/>
      <c r="T13" s="44"/>
      <c r="U13" s="68"/>
      <c r="V13" s="43"/>
      <c r="W13" s="44"/>
    </row>
    <row r="14" spans="1:24">
      <c r="A14" s="53"/>
      <c r="B14" s="45" t="s">
        <v>151</v>
      </c>
      <c r="C14" s="41"/>
      <c r="D14" s="55"/>
      <c r="E14" s="41"/>
      <c r="F14" s="55"/>
      <c r="G14" s="41"/>
      <c r="H14" s="55"/>
      <c r="I14" s="41"/>
      <c r="J14" s="55"/>
      <c r="K14" s="42"/>
      <c r="L14" s="42"/>
      <c r="M14" s="58"/>
      <c r="N14" s="44"/>
      <c r="O14" s="43"/>
      <c r="P14" s="58"/>
      <c r="Q14" s="44"/>
      <c r="R14" s="43"/>
      <c r="S14" s="58"/>
      <c r="T14" s="44"/>
      <c r="U14" s="68"/>
      <c r="V14" s="43"/>
      <c r="W14" s="44"/>
    </row>
    <row r="15" spans="1:24">
      <c r="A15" s="51">
        <v>4</v>
      </c>
      <c r="B15" s="64" t="s">
        <v>148</v>
      </c>
      <c r="C15" s="38">
        <v>900</v>
      </c>
      <c r="D15" s="60">
        <v>1200</v>
      </c>
      <c r="E15" s="38">
        <v>750</v>
      </c>
      <c r="F15" s="60">
        <v>2000</v>
      </c>
      <c r="G15" s="38">
        <v>520</v>
      </c>
      <c r="H15" s="60">
        <v>780</v>
      </c>
      <c r="I15" s="38">
        <v>465</v>
      </c>
      <c r="J15" s="60">
        <v>870</v>
      </c>
      <c r="K15" s="39">
        <v>1.7</v>
      </c>
      <c r="L15" s="39">
        <v>1.5</v>
      </c>
      <c r="M15" s="61">
        <f>C15/$K$15*$L$15</f>
        <v>794.11764705882342</v>
      </c>
      <c r="N15" s="62">
        <f>D15/$K$15*$L$15</f>
        <v>1058.8235294117646</v>
      </c>
      <c r="O15" s="43">
        <f>(N15-M15)</f>
        <v>264.70588235294122</v>
      </c>
      <c r="P15" s="61">
        <f>E15/$K$15*$L$15</f>
        <v>661.76470588235293</v>
      </c>
      <c r="Q15" s="62">
        <f>F15/$K$15*$L$15</f>
        <v>1764.7058823529412</v>
      </c>
      <c r="R15" s="43">
        <f>(Q15-P15)</f>
        <v>1102.9411764705883</v>
      </c>
      <c r="S15" s="61">
        <f>G15/$K$15*$L$15</f>
        <v>458.8235294117647</v>
      </c>
      <c r="T15" s="62">
        <f>H15/$K$15*$L$15</f>
        <v>688.23529411764707</v>
      </c>
      <c r="U15" s="68">
        <f>(T15-S15)/T15</f>
        <v>0.33333333333333337</v>
      </c>
      <c r="V15" s="63">
        <f>I15/$K$15*$L$15</f>
        <v>410.2941176470589</v>
      </c>
      <c r="W15" s="62">
        <f>J15/$K$15*$L$15</f>
        <v>767.64705882352939</v>
      </c>
      <c r="X15" s="11">
        <f>(W15-V15)/W15</f>
        <v>0.46551724137931022</v>
      </c>
    </row>
    <row r="16" spans="1:24">
      <c r="A16" s="53"/>
      <c r="B16" s="45" t="s">
        <v>149</v>
      </c>
      <c r="C16" s="65">
        <v>38044</v>
      </c>
      <c r="D16" s="66">
        <v>38527</v>
      </c>
      <c r="E16" s="65">
        <v>38107</v>
      </c>
      <c r="F16" s="66">
        <v>39752</v>
      </c>
      <c r="G16" s="65">
        <v>37981</v>
      </c>
      <c r="H16" s="66">
        <v>38653</v>
      </c>
      <c r="I16" s="65">
        <v>38072</v>
      </c>
      <c r="J16" s="66">
        <v>39136</v>
      </c>
      <c r="K16" s="42"/>
      <c r="L16" s="42"/>
      <c r="M16" s="58"/>
      <c r="N16" s="44"/>
      <c r="O16" s="43"/>
      <c r="P16" s="58"/>
      <c r="Q16" s="44"/>
      <c r="R16" s="43"/>
      <c r="S16" s="58"/>
      <c r="T16" s="44"/>
      <c r="U16" s="68"/>
      <c r="V16" s="43"/>
      <c r="W16" s="44"/>
    </row>
    <row r="17" spans="1:23">
      <c r="A17" s="53"/>
      <c r="B17" s="45" t="s">
        <v>150</v>
      </c>
      <c r="C17" s="41">
        <v>4</v>
      </c>
      <c r="D17" s="55">
        <v>20</v>
      </c>
      <c r="E17" s="41">
        <v>6</v>
      </c>
      <c r="F17" s="55">
        <v>60</v>
      </c>
      <c r="G17" s="41">
        <v>2</v>
      </c>
      <c r="H17" s="55">
        <v>24</v>
      </c>
      <c r="I17" s="41">
        <v>5</v>
      </c>
      <c r="J17" s="55">
        <v>40</v>
      </c>
      <c r="K17" s="42"/>
      <c r="L17" s="42"/>
      <c r="M17" s="58"/>
      <c r="N17" s="44"/>
      <c r="O17" s="43"/>
      <c r="P17" s="58"/>
      <c r="Q17" s="44"/>
      <c r="R17" s="43"/>
      <c r="S17" s="58"/>
      <c r="T17" s="44"/>
      <c r="U17" s="68"/>
      <c r="V17" s="43"/>
      <c r="W17" s="44"/>
    </row>
    <row r="18" spans="1:23">
      <c r="A18" s="52"/>
      <c r="B18" s="47" t="s">
        <v>151</v>
      </c>
      <c r="C18" s="46"/>
      <c r="D18" s="54"/>
      <c r="E18" s="46"/>
      <c r="F18" s="54"/>
      <c r="G18" s="46"/>
      <c r="H18" s="54"/>
      <c r="I18" s="46"/>
      <c r="J18" s="54"/>
      <c r="K18" s="48"/>
      <c r="L18" s="48"/>
      <c r="M18" s="59"/>
      <c r="N18" s="50"/>
      <c r="O18" s="49"/>
      <c r="P18" s="59"/>
      <c r="Q18" s="50"/>
      <c r="R18" s="49"/>
      <c r="S18" s="59"/>
      <c r="T18" s="50"/>
      <c r="U18" s="67"/>
      <c r="V18" s="49"/>
      <c r="W18" s="50"/>
    </row>
    <row r="23" spans="1:23">
      <c r="B23" t="s">
        <v>153</v>
      </c>
    </row>
    <row r="24" spans="1:23">
      <c r="B24" t="s">
        <v>155</v>
      </c>
    </row>
    <row r="26" spans="1:23">
      <c r="B26" t="s">
        <v>177</v>
      </c>
      <c r="C26" s="2">
        <v>148</v>
      </c>
      <c r="D26" t="s">
        <v>179</v>
      </c>
    </row>
    <row r="27" spans="1:23">
      <c r="C27" s="81" t="s">
        <v>169</v>
      </c>
      <c r="D27" s="81"/>
      <c r="E27" s="81"/>
      <c r="F27" s="81" t="s">
        <v>171</v>
      </c>
      <c r="G27" s="81"/>
      <c r="H27" s="81"/>
      <c r="J27" s="69" t="s">
        <v>170</v>
      </c>
      <c r="K27" s="69"/>
      <c r="M27"/>
    </row>
    <row r="28" spans="1:23">
      <c r="B28" t="s">
        <v>168</v>
      </c>
      <c r="C28" t="s">
        <v>146</v>
      </c>
      <c r="D28" t="s">
        <v>147</v>
      </c>
      <c r="E28" t="s">
        <v>174</v>
      </c>
      <c r="F28" t="s">
        <v>146</v>
      </c>
      <c r="G28" t="s">
        <v>147</v>
      </c>
      <c r="H28" t="s">
        <v>174</v>
      </c>
      <c r="I28" t="s">
        <v>180</v>
      </c>
      <c r="J28" s="72" t="s">
        <v>146</v>
      </c>
      <c r="K28" s="8" t="s">
        <v>146</v>
      </c>
      <c r="L28" t="s">
        <v>147</v>
      </c>
      <c r="M28" s="8" t="s">
        <v>147</v>
      </c>
      <c r="N28" t="s">
        <v>174</v>
      </c>
      <c r="O28" s="8" t="s">
        <v>172</v>
      </c>
      <c r="P28" s="8" t="s">
        <v>173</v>
      </c>
      <c r="Q28" s="37" t="s">
        <v>175</v>
      </c>
      <c r="R28" s="37" t="s">
        <v>176</v>
      </c>
    </row>
    <row r="29" spans="1:23">
      <c r="B29">
        <v>1</v>
      </c>
      <c r="C29">
        <f>C3</f>
        <v>370</v>
      </c>
      <c r="D29">
        <f>D3</f>
        <v>450</v>
      </c>
      <c r="E29">
        <f>D29-C29</f>
        <v>80</v>
      </c>
      <c r="F29" s="37">
        <f>M3</f>
        <v>346.875</v>
      </c>
      <c r="G29" s="37">
        <f>N3</f>
        <v>421.875</v>
      </c>
      <c r="H29" s="37">
        <f>G29-F29</f>
        <v>75</v>
      </c>
      <c r="K29" s="8">
        <v>350</v>
      </c>
      <c r="L29" s="37">
        <f>K29+H29</f>
        <v>425</v>
      </c>
      <c r="M29" s="8">
        <v>430</v>
      </c>
      <c r="N29" s="37">
        <f>M29-L29</f>
        <v>5</v>
      </c>
      <c r="O29" s="8">
        <f>C5</f>
        <v>4</v>
      </c>
      <c r="P29" s="8">
        <f>D5</f>
        <v>13</v>
      </c>
      <c r="Q29" s="37">
        <f>K29/$C$26</f>
        <v>2.3648648648648649</v>
      </c>
      <c r="R29" s="37">
        <f>M29/$C$26</f>
        <v>2.9054054054054053</v>
      </c>
    </row>
    <row r="30" spans="1:23">
      <c r="B30">
        <v>2</v>
      </c>
      <c r="C30">
        <f>E3</f>
        <v>520</v>
      </c>
      <c r="D30">
        <f>F3</f>
        <v>740</v>
      </c>
      <c r="E30">
        <f t="shared" ref="E30:E32" si="0">D30-C30</f>
        <v>220</v>
      </c>
      <c r="F30" s="37">
        <f>P3</f>
        <v>487.5</v>
      </c>
      <c r="G30" s="37">
        <f>Q3</f>
        <v>693.75</v>
      </c>
      <c r="H30" s="37">
        <f>G30-F30</f>
        <v>206.25</v>
      </c>
      <c r="K30" s="8">
        <v>490</v>
      </c>
      <c r="L30" s="37">
        <f>K30+H30</f>
        <v>696.25</v>
      </c>
      <c r="M30" s="8">
        <v>700</v>
      </c>
      <c r="N30" s="37">
        <f t="shared" ref="N30:N32" si="1">M30-L30</f>
        <v>3.75</v>
      </c>
      <c r="O30" s="8">
        <f>E5</f>
        <v>2</v>
      </c>
      <c r="P30" s="8">
        <f>F5</f>
        <v>18</v>
      </c>
      <c r="Q30" s="37">
        <f>K30/$C$26</f>
        <v>3.310810810810811</v>
      </c>
      <c r="R30" s="37">
        <f>M30/$C$26</f>
        <v>4.7297297297297298</v>
      </c>
    </row>
    <row r="31" spans="1:23">
      <c r="B31">
        <v>3</v>
      </c>
      <c r="C31">
        <f>G3</f>
        <v>770</v>
      </c>
      <c r="D31">
        <f>H3</f>
        <v>1480</v>
      </c>
      <c r="E31">
        <f t="shared" si="0"/>
        <v>710</v>
      </c>
      <c r="F31" s="37">
        <f>S3</f>
        <v>721.875</v>
      </c>
      <c r="G31" s="37">
        <f>T3</f>
        <v>1387.5</v>
      </c>
      <c r="H31" s="37">
        <f>G31-F31</f>
        <v>665.625</v>
      </c>
      <c r="K31" s="8">
        <f>720</f>
        <v>720</v>
      </c>
      <c r="L31" s="37">
        <f>K31+H31</f>
        <v>1385.625</v>
      </c>
      <c r="M31" s="8">
        <v>1390</v>
      </c>
      <c r="N31" s="37">
        <f t="shared" si="1"/>
        <v>4.375</v>
      </c>
      <c r="O31" s="8">
        <f>G5</f>
        <v>6</v>
      </c>
      <c r="P31" s="8">
        <f>H5</f>
        <v>36</v>
      </c>
      <c r="Q31" s="37">
        <f>K31/$C$26</f>
        <v>4.8648648648648649</v>
      </c>
      <c r="R31" s="37">
        <f>M31/$C$26</f>
        <v>9.3918918918918912</v>
      </c>
    </row>
    <row r="32" spans="1:23">
      <c r="B32">
        <v>4</v>
      </c>
      <c r="C32">
        <f>I3</f>
        <v>900</v>
      </c>
      <c r="D32">
        <f>J3</f>
        <v>1200</v>
      </c>
      <c r="E32">
        <f t="shared" si="0"/>
        <v>300</v>
      </c>
      <c r="F32" s="37">
        <f>V3</f>
        <v>843.75</v>
      </c>
      <c r="G32" s="37">
        <f>W3</f>
        <v>1125</v>
      </c>
      <c r="H32" s="37">
        <f>G32-F32</f>
        <v>281.25</v>
      </c>
      <c r="K32" s="8">
        <v>840</v>
      </c>
      <c r="L32" s="37">
        <f>K32+H32</f>
        <v>1121.25</v>
      </c>
      <c r="M32" s="8">
        <v>1120</v>
      </c>
      <c r="N32" s="37">
        <f t="shared" si="1"/>
        <v>-1.25</v>
      </c>
      <c r="O32" s="8">
        <f>I5</f>
        <v>3</v>
      </c>
      <c r="P32" s="8">
        <f>J5</f>
        <v>16</v>
      </c>
      <c r="Q32" s="37">
        <f>K32/$C$26</f>
        <v>5.6756756756756754</v>
      </c>
      <c r="R32" s="37">
        <f>M32/$C$26</f>
        <v>7.5675675675675675</v>
      </c>
    </row>
    <row r="33" spans="2:18">
      <c r="B33">
        <v>5</v>
      </c>
      <c r="H33" s="37"/>
      <c r="J33" s="72">
        <f>K29*R33</f>
        <v>11654.999999999998</v>
      </c>
      <c r="K33" s="8">
        <v>11600</v>
      </c>
      <c r="L33" s="72">
        <f>M29*R33</f>
        <v>14318.999999999998</v>
      </c>
      <c r="M33" s="8">
        <v>14000</v>
      </c>
      <c r="N33"/>
      <c r="O33" s="8">
        <f>C9</f>
        <v>4</v>
      </c>
      <c r="P33" s="8">
        <f>D9</f>
        <v>13</v>
      </c>
      <c r="Q33" s="11">
        <f>K33/$C$26</f>
        <v>78.378378378378372</v>
      </c>
      <c r="R33" s="11">
        <v>33.299999999999997</v>
      </c>
    </row>
    <row r="34" spans="2:18">
      <c r="B34">
        <v>6</v>
      </c>
      <c r="H34" s="37"/>
      <c r="J34" s="72">
        <f>K30*R34</f>
        <v>16316.999999999998</v>
      </c>
      <c r="K34" s="8">
        <v>16300</v>
      </c>
      <c r="L34" s="37">
        <f>M30*R34</f>
        <v>23309.999999999996</v>
      </c>
      <c r="M34" s="8">
        <v>23000</v>
      </c>
      <c r="N34"/>
      <c r="O34" s="8">
        <f>E9</f>
        <v>2</v>
      </c>
      <c r="P34" s="8">
        <f>F9</f>
        <v>18</v>
      </c>
      <c r="Q34" s="11">
        <f t="shared" ref="Q34:Q36" si="2">K34/$C$26</f>
        <v>110.13513513513513</v>
      </c>
      <c r="R34" s="11">
        <v>33.299999999999997</v>
      </c>
    </row>
    <row r="35" spans="2:18">
      <c r="B35">
        <v>7</v>
      </c>
      <c r="H35" s="37"/>
      <c r="J35" s="72">
        <f>K31*R35</f>
        <v>23975.999999999996</v>
      </c>
      <c r="K35" s="8">
        <v>24000</v>
      </c>
      <c r="L35">
        <f>M31*R35</f>
        <v>46286.999999999993</v>
      </c>
      <c r="M35" s="8">
        <v>46000</v>
      </c>
      <c r="N35"/>
      <c r="O35" s="8">
        <f>G9</f>
        <v>6</v>
      </c>
      <c r="P35" s="8">
        <f>H9</f>
        <v>36</v>
      </c>
      <c r="Q35" s="11">
        <f t="shared" si="2"/>
        <v>162.16216216216216</v>
      </c>
      <c r="R35" s="11">
        <v>33.299999999999997</v>
      </c>
    </row>
    <row r="36" spans="2:18">
      <c r="B36">
        <v>8</v>
      </c>
      <c r="H36" s="37"/>
      <c r="J36" s="72">
        <f>K32*R36</f>
        <v>27971.999999999996</v>
      </c>
      <c r="K36" s="8">
        <v>28000</v>
      </c>
      <c r="L36">
        <f>M32*R36</f>
        <v>37296</v>
      </c>
      <c r="M36" s="8">
        <v>37000</v>
      </c>
      <c r="N36"/>
      <c r="O36" s="8">
        <f>I9</f>
        <v>3</v>
      </c>
      <c r="P36" s="8">
        <f>J9</f>
        <v>16</v>
      </c>
      <c r="Q36" s="11">
        <f t="shared" si="2"/>
        <v>189.18918918918919</v>
      </c>
      <c r="R36" s="11">
        <v>33.299999999999997</v>
      </c>
    </row>
    <row r="37" spans="2:18">
      <c r="B37">
        <v>9</v>
      </c>
      <c r="C37">
        <f>C11</f>
        <v>37</v>
      </c>
      <c r="D37">
        <f>D11</f>
        <v>46</v>
      </c>
      <c r="H37" s="37"/>
      <c r="J37" s="37">
        <f>M11</f>
        <v>31.714285714285715</v>
      </c>
      <c r="K37" s="73">
        <v>32</v>
      </c>
      <c r="L37" s="37">
        <f>N11</f>
        <v>39.428571428571431</v>
      </c>
      <c r="M37" s="37">
        <v>39</v>
      </c>
      <c r="N37"/>
      <c r="O37" s="8">
        <f>C13</f>
        <v>4</v>
      </c>
      <c r="P37" s="8">
        <f>D13</f>
        <v>13</v>
      </c>
      <c r="Q37" s="11">
        <f>K37/$C$26</f>
        <v>0.21621621621621623</v>
      </c>
      <c r="R37" s="11">
        <f>M37/$C$26</f>
        <v>0.26351351351351349</v>
      </c>
    </row>
    <row r="38" spans="2:18">
      <c r="B38">
        <v>10</v>
      </c>
      <c r="C38">
        <f>E11</f>
        <v>52</v>
      </c>
      <c r="D38">
        <f>F11</f>
        <v>82</v>
      </c>
      <c r="H38" s="37"/>
      <c r="J38" s="37">
        <f>P11</f>
        <v>44.571428571428569</v>
      </c>
      <c r="K38" s="73">
        <v>45</v>
      </c>
      <c r="L38" s="37">
        <f>Q11</f>
        <v>70.285714285714278</v>
      </c>
      <c r="M38" s="37">
        <v>70</v>
      </c>
      <c r="N38"/>
      <c r="O38" s="8">
        <f>E13</f>
        <v>2</v>
      </c>
      <c r="P38" s="8">
        <f>F13</f>
        <v>18</v>
      </c>
      <c r="Q38" s="11">
        <f>K38/$C$26</f>
        <v>0.30405405405405406</v>
      </c>
      <c r="R38" s="11">
        <f>M38/$C$26</f>
        <v>0.47297297297297297</v>
      </c>
    </row>
    <row r="39" spans="2:18">
      <c r="B39">
        <v>11</v>
      </c>
      <c r="C39">
        <f>G11</f>
        <v>77</v>
      </c>
      <c r="D39">
        <f>H11</f>
        <v>128</v>
      </c>
      <c r="J39" s="37">
        <f>S11</f>
        <v>66</v>
      </c>
      <c r="K39" s="73">
        <v>66</v>
      </c>
      <c r="L39" s="37">
        <f>T11</f>
        <v>109.71428571428571</v>
      </c>
      <c r="M39" s="37">
        <v>110</v>
      </c>
      <c r="N39"/>
      <c r="O39" s="8">
        <f>G13</f>
        <v>6</v>
      </c>
      <c r="P39" s="8">
        <f>H13</f>
        <v>23</v>
      </c>
      <c r="Q39" s="11">
        <f>K39/$C$26</f>
        <v>0.44594594594594594</v>
      </c>
      <c r="R39" s="11">
        <f>M39/$C$26</f>
        <v>0.7432432432432432</v>
      </c>
    </row>
    <row r="40" spans="2:18">
      <c r="B40">
        <v>12</v>
      </c>
      <c r="C40">
        <f>I11</f>
        <v>90</v>
      </c>
      <c r="D40">
        <f>J11</f>
        <v>138</v>
      </c>
      <c r="J40" s="37">
        <f>V11</f>
        <v>77.142857142857139</v>
      </c>
      <c r="K40" s="73">
        <v>77</v>
      </c>
      <c r="L40" s="37">
        <f>W11</f>
        <v>118.28571428571429</v>
      </c>
      <c r="M40" s="37">
        <v>118</v>
      </c>
      <c r="N40"/>
      <c r="O40" s="8">
        <f>I13</f>
        <v>3</v>
      </c>
      <c r="P40" s="8">
        <f>J13</f>
        <v>16</v>
      </c>
      <c r="Q40" s="11">
        <f>K40/$C$26</f>
        <v>0.52027027027027029</v>
      </c>
      <c r="R40" s="11">
        <f>M40/$C$26</f>
        <v>0.79729729729729726</v>
      </c>
    </row>
  </sheetData>
  <mergeCells count="10">
    <mergeCell ref="C27:E27"/>
    <mergeCell ref="F27:H27"/>
    <mergeCell ref="C1:D1"/>
    <mergeCell ref="E1:F1"/>
    <mergeCell ref="G1:H1"/>
    <mergeCell ref="I1:J1"/>
    <mergeCell ref="M1:O1"/>
    <mergeCell ref="P1:R1"/>
    <mergeCell ref="S1:U1"/>
    <mergeCell ref="V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88" t="s">
        <v>1</v>
      </c>
      <c r="B2" s="82" t="s">
        <v>2</v>
      </c>
      <c r="C2" s="83"/>
      <c r="D2" s="84"/>
      <c r="E2" s="82" t="s">
        <v>3</v>
      </c>
      <c r="F2" s="83"/>
      <c r="G2" s="84"/>
      <c r="H2" s="91" t="s">
        <v>4</v>
      </c>
      <c r="I2" s="97" t="s">
        <v>5</v>
      </c>
      <c r="J2" s="97"/>
      <c r="K2" s="97"/>
      <c r="L2" s="97"/>
      <c r="M2" s="97"/>
      <c r="N2" s="97"/>
      <c r="O2" s="97"/>
      <c r="P2" s="97"/>
      <c r="Q2" s="97"/>
      <c r="R2" s="97" t="s">
        <v>6</v>
      </c>
      <c r="S2" s="97"/>
      <c r="T2" s="97"/>
      <c r="U2" s="97"/>
      <c r="V2" s="91" t="s">
        <v>7</v>
      </c>
      <c r="W2" s="91" t="s">
        <v>8</v>
      </c>
      <c r="X2" s="99" t="s">
        <v>9</v>
      </c>
      <c r="Y2" s="99" t="s">
        <v>10</v>
      </c>
      <c r="Z2" s="99" t="s">
        <v>11</v>
      </c>
      <c r="AA2" s="99" t="s">
        <v>12</v>
      </c>
    </row>
    <row r="3" spans="1:27">
      <c r="A3" s="89"/>
      <c r="B3" s="85"/>
      <c r="C3" s="86"/>
      <c r="D3" s="87"/>
      <c r="E3" s="85"/>
      <c r="F3" s="86"/>
      <c r="G3" s="87"/>
      <c r="H3" s="92"/>
      <c r="I3" s="98" t="s">
        <v>13</v>
      </c>
      <c r="J3" s="96"/>
      <c r="K3" s="96"/>
      <c r="L3" s="96" t="s">
        <v>14</v>
      </c>
      <c r="M3" s="96"/>
      <c r="N3" s="96" t="s">
        <v>15</v>
      </c>
      <c r="O3" s="96"/>
      <c r="P3" s="96" t="s">
        <v>16</v>
      </c>
      <c r="Q3" s="96"/>
      <c r="R3" s="94" t="s">
        <v>17</v>
      </c>
      <c r="S3" s="94" t="s">
        <v>18</v>
      </c>
      <c r="T3" s="94" t="s">
        <v>19</v>
      </c>
      <c r="U3" s="94" t="s">
        <v>20</v>
      </c>
      <c r="V3" s="92"/>
      <c r="W3" s="92"/>
      <c r="X3" s="100"/>
      <c r="Y3" s="100"/>
      <c r="Z3" s="100"/>
      <c r="AA3" s="100"/>
    </row>
    <row r="4" spans="1:27" ht="60">
      <c r="A4" s="90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93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95"/>
      <c r="S4" s="95"/>
      <c r="T4" s="95"/>
      <c r="U4" s="95"/>
      <c r="V4" s="93"/>
      <c r="W4" s="93"/>
      <c r="X4" s="101"/>
      <c r="Y4" s="101"/>
      <c r="Z4" s="101"/>
      <c r="AA4" s="100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D9" sqref="D9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8.16406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 Parameters Prod</vt:lpstr>
      <vt:lpstr>Web Parameters Dev</vt:lpstr>
      <vt:lpstr>Web Parameters Random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2022-07-04T19:51:52Z</dcterms:modified>
  <cp:category/>
  <cp:contentStatus/>
</cp:coreProperties>
</file>