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2F5F0C5C-D8DD-7641-B5E8-2AAEA7F9D8F3}" xr6:coauthVersionLast="47" xr6:coauthVersionMax="47" xr10:uidLastSave="{00000000-0000-0000-0000-000000000000}"/>
  <bookViews>
    <workbookView xWindow="0" yWindow="500" windowWidth="35840" windowHeight="21060" activeTab="1" xr2:uid="{7432EDC4-6243-2543-BF06-3FCD944023A9}"/>
  </bookViews>
  <sheets>
    <sheet name="MCL question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8" l="1"/>
  <c r="F53" i="8"/>
  <c r="F45" i="8"/>
  <c r="F20" i="10"/>
  <c r="F12" i="10"/>
  <c r="F4" i="10"/>
  <c r="R42" i="9"/>
  <c r="R41" i="9"/>
  <c r="R40" i="9"/>
  <c r="R39" i="9"/>
  <c r="Q42" i="9"/>
  <c r="Q41" i="9"/>
  <c r="Q40" i="9"/>
  <c r="Q39" i="9"/>
  <c r="Q36" i="9"/>
  <c r="Q37" i="9"/>
  <c r="Q38" i="9"/>
  <c r="Q35" i="9"/>
  <c r="P42" i="9"/>
  <c r="O42" i="9"/>
  <c r="P41" i="9"/>
  <c r="O41" i="9"/>
  <c r="P40" i="9"/>
  <c r="O40" i="9"/>
  <c r="P39" i="9"/>
  <c r="O39" i="9"/>
  <c r="D42" i="9"/>
  <c r="C42" i="9"/>
  <c r="D41" i="9"/>
  <c r="C41" i="9"/>
  <c r="D40" i="9"/>
  <c r="C40" i="9"/>
  <c r="D39" i="9"/>
  <c r="C39" i="9"/>
  <c r="L41" i="9"/>
  <c r="J38" i="9"/>
  <c r="J36" i="9"/>
  <c r="J35" i="9"/>
  <c r="L38" i="9"/>
  <c r="L37" i="9"/>
  <c r="L36" i="9"/>
  <c r="L35" i="9"/>
  <c r="A4" i="11"/>
  <c r="G3" i="11"/>
  <c r="G4" i="11"/>
  <c r="G5" i="11"/>
  <c r="G2" i="11"/>
  <c r="P38" i="9"/>
  <c r="P37" i="9"/>
  <c r="P36" i="9"/>
  <c r="P35" i="9"/>
  <c r="O38" i="9"/>
  <c r="O37" i="9"/>
  <c r="O36" i="9"/>
  <c r="O35" i="9"/>
  <c r="R32" i="9"/>
  <c r="R33" i="9"/>
  <c r="R34" i="9"/>
  <c r="Q32" i="9"/>
  <c r="Q34" i="9"/>
  <c r="R31" i="9"/>
  <c r="Q31" i="9"/>
  <c r="P34" i="9"/>
  <c r="O34" i="9"/>
  <c r="K33" i="9"/>
  <c r="J37" i="9" s="1"/>
  <c r="E33" i="9"/>
  <c r="P33" i="9"/>
  <c r="O33" i="9"/>
  <c r="P32" i="9"/>
  <c r="O32" i="9"/>
  <c r="D34" i="9"/>
  <c r="C34" i="9"/>
  <c r="D33" i="9"/>
  <c r="C33" i="9"/>
  <c r="D32" i="9"/>
  <c r="C32" i="9"/>
  <c r="P31" i="9"/>
  <c r="O31" i="9"/>
  <c r="D31" i="9"/>
  <c r="C31" i="9"/>
  <c r="W17" i="9"/>
  <c r="V17" i="9"/>
  <c r="T17" i="9"/>
  <c r="S17" i="9"/>
  <c r="Q17" i="9"/>
  <c r="P17" i="9"/>
  <c r="N17" i="9"/>
  <c r="M17" i="9"/>
  <c r="W13" i="9"/>
  <c r="L42" i="9" s="1"/>
  <c r="V13" i="9"/>
  <c r="T13" i="9"/>
  <c r="S13" i="9"/>
  <c r="J41" i="9" s="1"/>
  <c r="Q13" i="9"/>
  <c r="P13" i="9"/>
  <c r="J40" i="9" s="1"/>
  <c r="N13" i="9"/>
  <c r="L39" i="9" s="1"/>
  <c r="M13" i="9"/>
  <c r="J39" i="9" s="1"/>
  <c r="W9" i="9"/>
  <c r="V9" i="9"/>
  <c r="T9" i="9"/>
  <c r="S9" i="9"/>
  <c r="Q9" i="9"/>
  <c r="P9" i="9"/>
  <c r="N9" i="9"/>
  <c r="M9" i="9"/>
  <c r="W5" i="9"/>
  <c r="G34" i="9" s="1"/>
  <c r="V5" i="9"/>
  <c r="F34" i="9" s="1"/>
  <c r="T5" i="9"/>
  <c r="G33" i="9" s="1"/>
  <c r="S5" i="9"/>
  <c r="F33" i="9" s="1"/>
  <c r="Q5" i="9"/>
  <c r="G32" i="9" s="1"/>
  <c r="P5" i="9"/>
  <c r="F32" i="9" s="1"/>
  <c r="N5" i="9"/>
  <c r="G31" i="9" s="1"/>
  <c r="M5" i="9"/>
  <c r="F31" i="9" s="1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E31" i="9" l="1"/>
  <c r="R13" i="9"/>
  <c r="H34" i="9"/>
  <c r="L34" i="9" s="1"/>
  <c r="N34" i="9" s="1"/>
  <c r="U13" i="9"/>
  <c r="E34" i="9"/>
  <c r="E32" i="9"/>
  <c r="R17" i="9"/>
  <c r="O5" i="9"/>
  <c r="R9" i="9"/>
  <c r="L40" i="9"/>
  <c r="Q33" i="9"/>
  <c r="X9" i="9"/>
  <c r="X17" i="9"/>
  <c r="U5" i="9"/>
  <c r="O13" i="9"/>
  <c r="H31" i="9"/>
  <c r="L31" i="9" s="1"/>
  <c r="N31" i="9" s="1"/>
  <c r="R5" i="9"/>
  <c r="X5" i="9"/>
  <c r="U17" i="9"/>
  <c r="U9" i="9"/>
  <c r="X13" i="9"/>
  <c r="O17" i="9"/>
  <c r="O9" i="9"/>
  <c r="J42" i="9"/>
  <c r="H32" i="9"/>
  <c r="L32" i="9" s="1"/>
  <c r="N32" i="9" s="1"/>
  <c r="H33" i="9"/>
  <c r="L33" i="9" s="1"/>
  <c r="N33" i="9" s="1"/>
  <c r="W5" i="2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<sst xmlns="http://schemas.openxmlformats.org/spreadsheetml/2006/main" count="737" uniqueCount="192">
  <si>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</si>
  <si>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</si>
  <si>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</si>
  <si>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</si>
  <si>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</si>
  <si>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</si>
  <si>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</si>
  <si>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</si>
  <si>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</si>
  <si>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</si>
  <si>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</si>
  <si>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</si>
  <si>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</si>
  <si>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</si>
  <si>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</si>
  <si>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</si>
  <si>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</si>
  <si>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</si>
  <si>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</si>
  <si>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</si>
  <si>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</si>
  <si>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</si>
  <si>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</si>
  <si>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</si>
  <si>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</si>
  <si>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</si>
  <si>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</si>
  <si>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</si>
  <si>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</si>
  <si>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</si>
  <si>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</si>
  <si>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</si>
  <si>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</si>
  <si>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</si>
  <si>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</si>
  <si>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</si>
  <si>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</si>
  <si>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</si>
  <si>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</si>
  <si>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</si>
  <si>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</si>
  <si>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</si>
  <si>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</si>
  <si>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</si>
  <si>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</si>
  <si>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</si>
  <si>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</si>
  <si>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</si>
  <si>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</si>
  <si>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</si>
  <si>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</si>
  <si>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</si>
  <si>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</si>
  <si>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</si>
  <si>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</si>
  <si>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</si>
  <si>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</si>
  <si>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</si>
  <si>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</si>
  <si>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</si>
  <si>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</si>
  <si>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</si>
  <si>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</si>
  <si>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</si>
  <si>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</si>
  <si>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</si>
  <si>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</si>
  <si>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</si>
  <si>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</si>
  <si>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</si>
  <si>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</si>
  <si>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</si>
  <si>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</si>
  <si>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</si>
  <si>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</si>
  <si>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</si>
  <si>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</si>
  <si>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</si>
  <si>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</si>
  <si>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</si>
  <si>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</si>
  <si>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</si>
  <si>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</si>
  <si>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</si>
  <si>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</si>
  <si>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</si>
  <si>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</si>
  <si>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</si>
  <si>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</si>
  <si>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</si>
  <si>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</si>
  <si>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</si>
  <si>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</si>
  <si>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</si>
  <si>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</si>
  <si>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</si>
  <si>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</si>
  <si>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</si>
  <si>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</si>
  <si>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</si>
  <si>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</si>
  <si>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</si>
  <si>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</si>
  <si>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</si>
  <si>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</si>
  <si>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</si>
  <si>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</si>
  <si>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</si>
  <si>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</si>
  <si>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</si>
  <si>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</si>
  <si>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</si>
  <si>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</si>
  <si>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</si>
  <si>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</si>
  <si>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</si>
  <si>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</si>
  <si>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</si>
  <si>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</si>
  <si>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</si>
  <si>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</si>
  <si>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</si>
  <si>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</si>
  <si>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</si>
  <si>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</si>
  <si>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</si>
  <si>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</si>
  <si>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</si>
  <si>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</si>
  <si>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</si>
  <si>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</si>
  <si>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</si>
  <si>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</si>
  <si>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</si>
  <si>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</si>
  <si>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</si>
  <si>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</si>
  <si>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</si>
  <si>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</si>
  <si>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</si>
  <si>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</si>
  <si>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</si>
  <si>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</si>
  <si>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</si>
  <si>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</si>
  <si>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</si>
  <si>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</si>
  <si>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</si>
  <si>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</si>
  <si>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</si>
  <si>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</si>
  <si>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</si>
  <si>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</si>
  <si>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</si>
  <si>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</si>
  <si>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</si>
  <si>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</si>
  <si>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</si>
  <si>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</si>
  <si>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</si>
  <si>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</si>
  <si>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</si>
  <si>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</si>
  <si>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</si>
  <si>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</si>
  <si>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</si>
  <si>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</si>
  <si>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</si>
  <si>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</si>
  <si>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</si>
  <si>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</si>
  <si>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</si>
  <si>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</si>
  <si>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</si>
  <si>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</si>
  <si>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</si>
  <si>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</si>
  <si>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</si>
  <si>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Ratio</t>
  </si>
  <si>
    <t>Worded MEL question experiment 1 date/delay paper.</t>
  </si>
  <si>
    <t>Worded MEL question experiment 3 of date/delay paper.</t>
  </si>
  <si>
    <t>Barchart MEL question experiment 3 of date/delay paper.</t>
  </si>
  <si>
    <t>Barchart MEL question experiment 1 date/delay paper half the screen.</t>
  </si>
  <si>
    <t>Barchart MEL question experiment 3 of date/delay paper half the screen.</t>
  </si>
  <si>
    <t>Barchart MEL question experiment 1 date/delay paper full screen.</t>
  </si>
  <si>
    <t>Barchart MEL question experiment 3 of date/delay paper full screen.</t>
  </si>
  <si>
    <t>Amounts were used from Four Score and Seven Years from Now: The Date/Delay Effect in Temporal Discounting paper and converted from british pounds to USD using the conversion rate in the year the experiment was done and adjusting those amounts for inflation.</t>
  </si>
  <si>
    <t>no</t>
  </si>
  <si>
    <t>yes</t>
  </si>
  <si>
    <t>Barchart with no interaction inches and minor tick marks.</t>
  </si>
  <si>
    <t>Barchart MEL question with no interaction inches and minor tick marks.</t>
  </si>
  <si>
    <t>show_minor_ticks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</si>
</sst>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1" fontId="0" fillId="0" borderId="12" xfId="0" applyNumberFormat="1" applyBorder="1"/>
    <xf numFmtId="0" fontId="6" fillId="0" borderId="0" xfId="0" applyFont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166" fontId="6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W25"/>
  <sheetViews>
    <sheetView topLeftCell="D1" workbookViewId="0">
      <pane ySplit="1" topLeftCell="A2" activePane="bottomLeft" state="frozen"/>
      <selection pane="bottomLeft" activeCell="V1" sqref="V1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2" width="13.83203125" customWidth="1"/>
  </cols>
  <sheetData>
    <row r="1" spans="1:23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43" t="s">
        <v>87</v>
      </c>
      <c r="G1" s="43" t="s">
        <v>88</v>
      </c>
      <c r="H1" s="66" t="s">
        <v>89</v>
      </c>
      <c r="I1" s="43" t="s">
        <v>90</v>
      </c>
      <c r="J1" s="43" t="s">
        <v>91</v>
      </c>
      <c r="K1" s="6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191</v>
      </c>
      <c r="W1" t="s">
        <v>103</v>
      </c>
    </row>
    <row r="2" spans="1:23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350</v>
      </c>
      <c r="G2" s="43">
        <v>4</v>
      </c>
      <c r="H2" s="66"/>
      <c r="I2">
        <v>430</v>
      </c>
      <c r="J2" s="43">
        <v>13</v>
      </c>
      <c r="K2" s="66"/>
      <c r="L2">
        <v>430</v>
      </c>
      <c r="W2" t="s">
        <v>179</v>
      </c>
    </row>
    <row r="3" spans="1:23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490</v>
      </c>
      <c r="G3" s="43">
        <v>2</v>
      </c>
      <c r="H3" s="66"/>
      <c r="I3">
        <v>700</v>
      </c>
      <c r="J3" s="43">
        <v>18</v>
      </c>
      <c r="K3" s="66"/>
      <c r="L3">
        <v>700</v>
      </c>
      <c r="W3" t="s">
        <v>179</v>
      </c>
    </row>
    <row r="4" spans="1:23">
      <c r="A4">
        <v>1</v>
      </c>
      <c r="B4">
        <v>3</v>
      </c>
      <c r="C4" t="s">
        <v>120</v>
      </c>
      <c r="D4" t="s">
        <v>118</v>
      </c>
      <c r="E4" t="s">
        <v>118</v>
      </c>
      <c r="F4">
        <f>720</f>
        <v>720</v>
      </c>
      <c r="G4" s="43">
        <v>6</v>
      </c>
      <c r="H4" s="66"/>
      <c r="I4">
        <v>1390</v>
      </c>
      <c r="J4" s="43">
        <v>24</v>
      </c>
      <c r="K4" s="66"/>
      <c r="L4">
        <v>1390</v>
      </c>
      <c r="W4" t="s">
        <v>179</v>
      </c>
    </row>
    <row r="5" spans="1:23">
      <c r="A5">
        <v>1</v>
      </c>
      <c r="B5">
        <v>4</v>
      </c>
      <c r="C5" t="s">
        <v>120</v>
      </c>
      <c r="D5" t="s">
        <v>118</v>
      </c>
      <c r="E5" t="s">
        <v>118</v>
      </c>
      <c r="F5">
        <v>840</v>
      </c>
      <c r="G5" s="43">
        <v>3</v>
      </c>
      <c r="H5" s="66"/>
      <c r="I5">
        <v>1120</v>
      </c>
      <c r="J5" s="43">
        <v>16</v>
      </c>
      <c r="K5" s="66"/>
      <c r="L5">
        <v>1120</v>
      </c>
      <c r="W5" t="s">
        <v>179</v>
      </c>
    </row>
    <row r="6" spans="1:23">
      <c r="A6">
        <v>1</v>
      </c>
      <c r="B6">
        <v>5</v>
      </c>
      <c r="C6" t="s">
        <v>120</v>
      </c>
      <c r="D6" t="s">
        <v>118</v>
      </c>
      <c r="E6" t="s">
        <v>118</v>
      </c>
      <c r="F6" s="37">
        <v>31.714285714285715</v>
      </c>
      <c r="G6" s="43">
        <v>4</v>
      </c>
      <c r="H6" s="66"/>
      <c r="I6" s="37">
        <v>39</v>
      </c>
      <c r="J6" s="43">
        <v>13</v>
      </c>
      <c r="K6" s="66"/>
      <c r="L6">
        <v>40</v>
      </c>
      <c r="W6" t="s">
        <v>180</v>
      </c>
    </row>
    <row r="7" spans="1:23">
      <c r="A7">
        <v>1</v>
      </c>
      <c r="B7">
        <v>6</v>
      </c>
      <c r="C7" t="s">
        <v>120</v>
      </c>
      <c r="D7" t="s">
        <v>118</v>
      </c>
      <c r="E7" t="s">
        <v>118</v>
      </c>
      <c r="F7" s="37">
        <v>44.571428571428569</v>
      </c>
      <c r="G7" s="43">
        <v>2</v>
      </c>
      <c r="H7" s="66"/>
      <c r="I7" s="37">
        <v>70</v>
      </c>
      <c r="J7" s="43">
        <v>18</v>
      </c>
      <c r="K7" s="66"/>
      <c r="L7">
        <v>70</v>
      </c>
      <c r="W7" t="s">
        <v>180</v>
      </c>
    </row>
    <row r="8" spans="1:23">
      <c r="A8">
        <v>1</v>
      </c>
      <c r="B8">
        <v>7</v>
      </c>
      <c r="C8" t="s">
        <v>120</v>
      </c>
      <c r="D8" t="s">
        <v>118</v>
      </c>
      <c r="E8" t="s">
        <v>118</v>
      </c>
      <c r="F8" s="37">
        <v>66</v>
      </c>
      <c r="G8" s="43">
        <v>6</v>
      </c>
      <c r="H8" s="66"/>
      <c r="I8" s="37">
        <v>110</v>
      </c>
      <c r="J8" s="43">
        <v>24</v>
      </c>
      <c r="K8" s="66"/>
      <c r="L8">
        <v>110</v>
      </c>
      <c r="W8" t="s">
        <v>180</v>
      </c>
    </row>
    <row r="9" spans="1:23">
      <c r="A9">
        <v>1</v>
      </c>
      <c r="B9">
        <v>8</v>
      </c>
      <c r="C9" t="s">
        <v>120</v>
      </c>
      <c r="D9" t="s">
        <v>118</v>
      </c>
      <c r="E9" t="s">
        <v>118</v>
      </c>
      <c r="F9" s="37">
        <v>77.142857142857139</v>
      </c>
      <c r="G9" s="43">
        <v>3</v>
      </c>
      <c r="H9" s="66"/>
      <c r="I9" s="37">
        <v>118</v>
      </c>
      <c r="J9" s="43">
        <v>16</v>
      </c>
      <c r="K9" s="66"/>
      <c r="L9">
        <v>120</v>
      </c>
      <c r="N9">
        <v>600</v>
      </c>
      <c r="O9">
        <v>300</v>
      </c>
      <c r="W9" t="s">
        <v>180</v>
      </c>
    </row>
    <row r="10" spans="1:23">
      <c r="A10">
        <v>2</v>
      </c>
      <c r="B10">
        <v>1</v>
      </c>
      <c r="C10" t="s">
        <v>104</v>
      </c>
      <c r="D10" t="s">
        <v>118</v>
      </c>
      <c r="E10" t="s">
        <v>118</v>
      </c>
      <c r="F10">
        <v>350</v>
      </c>
      <c r="G10" s="43">
        <v>4</v>
      </c>
      <c r="H10" s="66"/>
      <c r="I10">
        <v>430</v>
      </c>
      <c r="J10" s="43">
        <v>13</v>
      </c>
      <c r="K10" s="66"/>
      <c r="L10">
        <v>430</v>
      </c>
      <c r="M10">
        <v>14</v>
      </c>
      <c r="N10">
        <v>600</v>
      </c>
      <c r="O10">
        <v>300</v>
      </c>
      <c r="V10" t="s">
        <v>187</v>
      </c>
      <c r="W10" t="s">
        <v>182</v>
      </c>
    </row>
    <row r="11" spans="1:23">
      <c r="A11">
        <v>2</v>
      </c>
      <c r="B11">
        <v>2</v>
      </c>
      <c r="C11" t="s">
        <v>104</v>
      </c>
      <c r="D11" t="s">
        <v>118</v>
      </c>
      <c r="E11" t="s">
        <v>118</v>
      </c>
      <c r="F11">
        <v>490</v>
      </c>
      <c r="G11" s="43">
        <v>2</v>
      </c>
      <c r="H11" s="66"/>
      <c r="I11">
        <v>700</v>
      </c>
      <c r="J11" s="43">
        <v>18</v>
      </c>
      <c r="K11" s="66"/>
      <c r="L11">
        <v>700</v>
      </c>
      <c r="M11">
        <v>19</v>
      </c>
      <c r="N11">
        <v>600</v>
      </c>
      <c r="O11">
        <v>300</v>
      </c>
      <c r="V11" t="s">
        <v>187</v>
      </c>
      <c r="W11" t="s">
        <v>182</v>
      </c>
    </row>
    <row r="12" spans="1:23">
      <c r="A12">
        <v>2</v>
      </c>
      <c r="B12">
        <v>3</v>
      </c>
      <c r="C12" t="s">
        <v>104</v>
      </c>
      <c r="D12" t="s">
        <v>118</v>
      </c>
      <c r="E12" t="s">
        <v>118</v>
      </c>
      <c r="F12">
        <f>720</f>
        <v>720</v>
      </c>
      <c r="G12" s="43">
        <v>6</v>
      </c>
      <c r="H12" s="66"/>
      <c r="I12">
        <v>1390</v>
      </c>
      <c r="J12" s="43">
        <v>24</v>
      </c>
      <c r="K12" s="66"/>
      <c r="L12">
        <v>1390</v>
      </c>
      <c r="M12">
        <v>25</v>
      </c>
      <c r="N12">
        <v>600</v>
      </c>
      <c r="O12">
        <v>300</v>
      </c>
      <c r="V12" t="s">
        <v>187</v>
      </c>
      <c r="W12" t="s">
        <v>182</v>
      </c>
    </row>
    <row r="13" spans="1:23">
      <c r="A13">
        <v>2</v>
      </c>
      <c r="B13">
        <v>4</v>
      </c>
      <c r="C13" t="s">
        <v>104</v>
      </c>
      <c r="D13" t="s">
        <v>118</v>
      </c>
      <c r="E13" t="s">
        <v>118</v>
      </c>
      <c r="F13">
        <v>840</v>
      </c>
      <c r="G13" s="43">
        <v>3</v>
      </c>
      <c r="H13" s="66"/>
      <c r="I13">
        <v>1120</v>
      </c>
      <c r="J13" s="43">
        <v>16</v>
      </c>
      <c r="K13" s="66"/>
      <c r="L13">
        <v>1120</v>
      </c>
      <c r="M13">
        <v>17</v>
      </c>
      <c r="N13">
        <v>600</v>
      </c>
      <c r="O13">
        <v>300</v>
      </c>
      <c r="V13" t="s">
        <v>187</v>
      </c>
      <c r="W13" t="s">
        <v>182</v>
      </c>
    </row>
    <row r="14" spans="1:23">
      <c r="A14">
        <v>2</v>
      </c>
      <c r="B14">
        <v>5</v>
      </c>
      <c r="C14" t="s">
        <v>104</v>
      </c>
      <c r="D14" t="s">
        <v>118</v>
      </c>
      <c r="E14" t="s">
        <v>118</v>
      </c>
      <c r="F14" s="37">
        <v>31.714285714285715</v>
      </c>
      <c r="G14" s="43">
        <v>4</v>
      </c>
      <c r="H14" s="66"/>
      <c r="I14" s="37">
        <v>39</v>
      </c>
      <c r="J14" s="43">
        <v>13</v>
      </c>
      <c r="K14" s="66"/>
      <c r="L14">
        <v>40</v>
      </c>
      <c r="M14">
        <v>14</v>
      </c>
      <c r="N14">
        <v>600</v>
      </c>
      <c r="O14">
        <v>300</v>
      </c>
      <c r="V14" t="s">
        <v>187</v>
      </c>
      <c r="W14" t="s">
        <v>183</v>
      </c>
    </row>
    <row r="15" spans="1:23">
      <c r="A15">
        <v>2</v>
      </c>
      <c r="B15">
        <v>6</v>
      </c>
      <c r="C15" t="s">
        <v>104</v>
      </c>
      <c r="D15" t="s">
        <v>118</v>
      </c>
      <c r="E15" t="s">
        <v>118</v>
      </c>
      <c r="F15" s="37">
        <v>44.571428571428569</v>
      </c>
      <c r="G15" s="43">
        <v>2</v>
      </c>
      <c r="H15" s="66"/>
      <c r="I15" s="37">
        <v>70</v>
      </c>
      <c r="J15" s="43">
        <v>18</v>
      </c>
      <c r="K15" s="66"/>
      <c r="L15">
        <v>70</v>
      </c>
      <c r="M15">
        <v>19</v>
      </c>
      <c r="N15">
        <v>600</v>
      </c>
      <c r="O15">
        <v>300</v>
      </c>
      <c r="V15" t="s">
        <v>187</v>
      </c>
      <c r="W15" t="s">
        <v>183</v>
      </c>
    </row>
    <row r="16" spans="1:23">
      <c r="A16">
        <v>2</v>
      </c>
      <c r="B16">
        <v>7</v>
      </c>
      <c r="C16" t="s">
        <v>104</v>
      </c>
      <c r="D16" t="s">
        <v>118</v>
      </c>
      <c r="E16" t="s">
        <v>118</v>
      </c>
      <c r="F16" s="37">
        <v>66</v>
      </c>
      <c r="G16" s="43">
        <v>6</v>
      </c>
      <c r="H16" s="66"/>
      <c r="I16" s="37">
        <v>110</v>
      </c>
      <c r="J16" s="43">
        <v>24</v>
      </c>
      <c r="K16" s="66"/>
      <c r="L16">
        <v>110</v>
      </c>
      <c r="M16">
        <v>25</v>
      </c>
      <c r="N16">
        <v>600</v>
      </c>
      <c r="O16">
        <v>300</v>
      </c>
      <c r="V16" t="s">
        <v>187</v>
      </c>
      <c r="W16" t="s">
        <v>181</v>
      </c>
    </row>
    <row r="17" spans="1:23">
      <c r="A17">
        <v>2</v>
      </c>
      <c r="B17">
        <v>8</v>
      </c>
      <c r="C17" t="s">
        <v>104</v>
      </c>
      <c r="D17" t="s">
        <v>118</v>
      </c>
      <c r="E17" t="s">
        <v>118</v>
      </c>
      <c r="F17" s="37">
        <v>77.142857142857139</v>
      </c>
      <c r="G17" s="43">
        <v>3</v>
      </c>
      <c r="H17" s="66"/>
      <c r="I17" s="37">
        <v>118</v>
      </c>
      <c r="J17" s="43">
        <v>16</v>
      </c>
      <c r="K17" s="66"/>
      <c r="L17">
        <v>120</v>
      </c>
      <c r="M17">
        <v>17</v>
      </c>
      <c r="N17">
        <v>600</v>
      </c>
      <c r="O17">
        <v>300</v>
      </c>
      <c r="V17" t="s">
        <v>187</v>
      </c>
      <c r="W17" t="s">
        <v>183</v>
      </c>
    </row>
    <row r="18" spans="1:23">
      <c r="A18">
        <v>3</v>
      </c>
      <c r="B18">
        <v>1</v>
      </c>
      <c r="C18" t="s">
        <v>104</v>
      </c>
      <c r="D18" t="s">
        <v>118</v>
      </c>
      <c r="E18" t="s">
        <v>118</v>
      </c>
      <c r="F18">
        <v>350</v>
      </c>
      <c r="G18" s="43">
        <v>4</v>
      </c>
      <c r="H18" s="66"/>
      <c r="I18">
        <v>430</v>
      </c>
      <c r="J18" s="43">
        <v>13</v>
      </c>
      <c r="K18" s="66"/>
      <c r="L18">
        <v>430</v>
      </c>
      <c r="M18">
        <v>27</v>
      </c>
      <c r="N18">
        <v>1200</v>
      </c>
      <c r="O18">
        <v>300</v>
      </c>
      <c r="V18" t="s">
        <v>187</v>
      </c>
      <c r="W18" t="s">
        <v>184</v>
      </c>
    </row>
    <row r="19" spans="1:23">
      <c r="A19">
        <v>3</v>
      </c>
      <c r="B19">
        <v>2</v>
      </c>
      <c r="C19" t="s">
        <v>104</v>
      </c>
      <c r="D19" t="s">
        <v>118</v>
      </c>
      <c r="E19" t="s">
        <v>118</v>
      </c>
      <c r="F19">
        <v>490</v>
      </c>
      <c r="G19" s="43">
        <v>2</v>
      </c>
      <c r="H19" s="66"/>
      <c r="I19">
        <v>700</v>
      </c>
      <c r="J19" s="43">
        <v>18</v>
      </c>
      <c r="K19" s="66"/>
      <c r="L19">
        <v>700</v>
      </c>
      <c r="M19">
        <v>37</v>
      </c>
      <c r="N19">
        <v>1200</v>
      </c>
      <c r="O19">
        <v>300</v>
      </c>
      <c r="V19" t="s">
        <v>187</v>
      </c>
      <c r="W19" t="s">
        <v>184</v>
      </c>
    </row>
    <row r="20" spans="1:23">
      <c r="A20">
        <v>3</v>
      </c>
      <c r="B20">
        <v>3</v>
      </c>
      <c r="C20" t="s">
        <v>104</v>
      </c>
      <c r="D20" t="s">
        <v>118</v>
      </c>
      <c r="E20" t="s">
        <v>118</v>
      </c>
      <c r="F20">
        <f>720</f>
        <v>720</v>
      </c>
      <c r="G20" s="43">
        <v>6</v>
      </c>
      <c r="H20" s="66"/>
      <c r="I20">
        <v>1390</v>
      </c>
      <c r="J20" s="43">
        <v>24</v>
      </c>
      <c r="K20" s="66"/>
      <c r="L20">
        <v>1390</v>
      </c>
      <c r="M20">
        <v>49</v>
      </c>
      <c r="N20">
        <v>1200</v>
      </c>
      <c r="O20">
        <v>300</v>
      </c>
      <c r="V20" t="s">
        <v>187</v>
      </c>
      <c r="W20" t="s">
        <v>184</v>
      </c>
    </row>
    <row r="21" spans="1:23">
      <c r="A21">
        <v>3</v>
      </c>
      <c r="B21">
        <v>4</v>
      </c>
      <c r="C21" t="s">
        <v>104</v>
      </c>
      <c r="D21" t="s">
        <v>118</v>
      </c>
      <c r="E21" t="s">
        <v>118</v>
      </c>
      <c r="F21">
        <v>840</v>
      </c>
      <c r="G21" s="43">
        <v>3</v>
      </c>
      <c r="H21" s="66"/>
      <c r="I21">
        <v>1120</v>
      </c>
      <c r="J21" s="43">
        <v>16</v>
      </c>
      <c r="K21" s="66"/>
      <c r="L21">
        <v>1120</v>
      </c>
      <c r="M21">
        <v>33</v>
      </c>
      <c r="N21">
        <v>1200</v>
      </c>
      <c r="O21">
        <v>300</v>
      </c>
      <c r="V21" t="s">
        <v>187</v>
      </c>
      <c r="W21" t="s">
        <v>184</v>
      </c>
    </row>
    <row r="22" spans="1:23">
      <c r="A22">
        <v>3</v>
      </c>
      <c r="B22">
        <v>5</v>
      </c>
      <c r="C22" t="s">
        <v>104</v>
      </c>
      <c r="D22" t="s">
        <v>118</v>
      </c>
      <c r="E22" t="s">
        <v>118</v>
      </c>
      <c r="F22" s="37">
        <v>31.714285714285715</v>
      </c>
      <c r="G22" s="43">
        <v>4</v>
      </c>
      <c r="H22" s="66"/>
      <c r="I22" s="37">
        <v>39</v>
      </c>
      <c r="J22" s="43">
        <v>13</v>
      </c>
      <c r="K22" s="66"/>
      <c r="L22">
        <v>40</v>
      </c>
      <c r="M22">
        <v>27</v>
      </c>
      <c r="N22">
        <v>1200</v>
      </c>
      <c r="O22">
        <v>300</v>
      </c>
      <c r="V22" t="s">
        <v>187</v>
      </c>
      <c r="W22" t="s">
        <v>185</v>
      </c>
    </row>
    <row r="23" spans="1:23">
      <c r="A23">
        <v>3</v>
      </c>
      <c r="B23">
        <v>6</v>
      </c>
      <c r="C23" t="s">
        <v>104</v>
      </c>
      <c r="D23" t="s">
        <v>118</v>
      </c>
      <c r="E23" t="s">
        <v>118</v>
      </c>
      <c r="F23" s="37">
        <v>44.571428571428569</v>
      </c>
      <c r="G23" s="43">
        <v>2</v>
      </c>
      <c r="H23" s="66"/>
      <c r="I23" s="37">
        <v>70</v>
      </c>
      <c r="J23" s="43">
        <v>18</v>
      </c>
      <c r="K23" s="66"/>
      <c r="L23">
        <v>70</v>
      </c>
      <c r="M23">
        <v>37</v>
      </c>
      <c r="N23">
        <v>1200</v>
      </c>
      <c r="O23">
        <v>300</v>
      </c>
      <c r="V23" t="s">
        <v>187</v>
      </c>
      <c r="W23" t="s">
        <v>185</v>
      </c>
    </row>
    <row r="24" spans="1:23">
      <c r="A24">
        <v>3</v>
      </c>
      <c r="B24">
        <v>7</v>
      </c>
      <c r="C24" t="s">
        <v>104</v>
      </c>
      <c r="D24" t="s">
        <v>118</v>
      </c>
      <c r="E24" t="s">
        <v>118</v>
      </c>
      <c r="F24" s="37">
        <v>66</v>
      </c>
      <c r="G24" s="43">
        <v>6</v>
      </c>
      <c r="H24" s="66"/>
      <c r="I24" s="37">
        <v>110</v>
      </c>
      <c r="J24" s="43">
        <v>24</v>
      </c>
      <c r="K24" s="66"/>
      <c r="L24">
        <v>110</v>
      </c>
      <c r="M24">
        <v>49</v>
      </c>
      <c r="N24">
        <v>1200</v>
      </c>
      <c r="O24">
        <v>300</v>
      </c>
      <c r="V24" t="s">
        <v>187</v>
      </c>
      <c r="W24" t="s">
        <v>185</v>
      </c>
    </row>
    <row r="25" spans="1:23">
      <c r="A25">
        <v>3</v>
      </c>
      <c r="B25">
        <v>8</v>
      </c>
      <c r="C25" t="s">
        <v>104</v>
      </c>
      <c r="D25" t="s">
        <v>118</v>
      </c>
      <c r="E25" t="s">
        <v>118</v>
      </c>
      <c r="F25" s="37">
        <v>77.142857142857139</v>
      </c>
      <c r="G25" s="43">
        <v>3</v>
      </c>
      <c r="H25" s="66"/>
      <c r="I25" s="37">
        <v>118</v>
      </c>
      <c r="J25" s="43">
        <v>16</v>
      </c>
      <c r="K25" s="66"/>
      <c r="L25">
        <v>120</v>
      </c>
      <c r="M25">
        <v>33</v>
      </c>
      <c r="N25">
        <v>1200</v>
      </c>
      <c r="O25">
        <v>300</v>
      </c>
      <c r="V25" t="s">
        <v>187</v>
      </c>
      <c r="W25" t="s">
        <v>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W66"/>
  <sheetViews>
    <sheetView tabSelected="1" topLeftCell="H1" workbookViewId="0">
      <pane ySplit="1" topLeftCell="A2" activePane="bottomLeft" state="frozen"/>
      <selection pane="bottomLeft" activeCell="X5" sqref="X5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2" width="13.83203125" customWidth="1"/>
  </cols>
  <sheetData>
    <row r="1" spans="1:23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191</v>
      </c>
      <c r="W1" t="s">
        <v>103</v>
      </c>
    </row>
    <row r="2" spans="1:23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W2" t="s">
        <v>137</v>
      </c>
    </row>
    <row r="3" spans="1:23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W3" t="s">
        <v>137</v>
      </c>
    </row>
    <row r="4" spans="1:23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W4" t="s">
        <v>137</v>
      </c>
    </row>
    <row r="5" spans="1:23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188</v>
      </c>
      <c r="W5" t="s">
        <v>190</v>
      </c>
    </row>
    <row r="6" spans="1:23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188</v>
      </c>
      <c r="W6" t="s">
        <v>189</v>
      </c>
    </row>
    <row r="7" spans="1:23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188</v>
      </c>
      <c r="W7" t="s">
        <v>189</v>
      </c>
    </row>
    <row r="8" spans="1:23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300</v>
      </c>
      <c r="V8" t="s">
        <v>187</v>
      </c>
      <c r="W8" t="s">
        <v>164</v>
      </c>
    </row>
    <row r="9" spans="1:23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300</v>
      </c>
      <c r="G9">
        <v>2</v>
      </c>
      <c r="I9">
        <v>700</v>
      </c>
      <c r="J9">
        <v>5</v>
      </c>
      <c r="L9">
        <v>1100</v>
      </c>
      <c r="M9">
        <v>6</v>
      </c>
      <c r="N9">
        <v>800</v>
      </c>
      <c r="O9">
        <v>300</v>
      </c>
      <c r="V9" t="s">
        <v>187</v>
      </c>
      <c r="W9" t="s">
        <v>164</v>
      </c>
    </row>
    <row r="10" spans="1:23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500</v>
      </c>
      <c r="G10">
        <v>2</v>
      </c>
      <c r="I10">
        <v>800</v>
      </c>
      <c r="J10">
        <v>7</v>
      </c>
      <c r="L10">
        <v>1100</v>
      </c>
      <c r="M10">
        <v>15</v>
      </c>
      <c r="N10">
        <v>800</v>
      </c>
      <c r="O10">
        <v>300</v>
      </c>
      <c r="V10" t="s">
        <v>187</v>
      </c>
      <c r="W10" t="s">
        <v>165</v>
      </c>
    </row>
    <row r="11" spans="1:23">
      <c r="A11">
        <v>3</v>
      </c>
      <c r="B11">
        <v>4</v>
      </c>
      <c r="C11" t="s">
        <v>104</v>
      </c>
      <c r="D11" t="s">
        <v>118</v>
      </c>
      <c r="E11" t="s">
        <v>118</v>
      </c>
      <c r="F11">
        <v>500</v>
      </c>
      <c r="G11">
        <v>2</v>
      </c>
      <c r="I11">
        <v>800</v>
      </c>
      <c r="J11">
        <v>7</v>
      </c>
      <c r="L11">
        <v>1100</v>
      </c>
      <c r="M11">
        <v>8</v>
      </c>
      <c r="N11">
        <v>800</v>
      </c>
      <c r="O11">
        <v>300</v>
      </c>
      <c r="V11" t="s">
        <v>187</v>
      </c>
      <c r="W11" t="s">
        <v>165</v>
      </c>
    </row>
    <row r="12" spans="1:23">
      <c r="A12">
        <v>3</v>
      </c>
      <c r="B12">
        <v>5</v>
      </c>
      <c r="C12" t="s">
        <v>104</v>
      </c>
      <c r="D12" t="s">
        <v>118</v>
      </c>
      <c r="E12" t="s">
        <v>118</v>
      </c>
      <c r="F12">
        <v>300</v>
      </c>
      <c r="G12">
        <v>2</v>
      </c>
      <c r="I12">
        <v>1000</v>
      </c>
      <c r="J12">
        <v>7</v>
      </c>
      <c r="L12">
        <v>1100</v>
      </c>
      <c r="M12">
        <v>15</v>
      </c>
      <c r="N12">
        <v>800</v>
      </c>
      <c r="O12">
        <v>300</v>
      </c>
      <c r="V12" t="s">
        <v>187</v>
      </c>
      <c r="W12" t="s">
        <v>165</v>
      </c>
    </row>
    <row r="13" spans="1:23">
      <c r="A13">
        <v>4</v>
      </c>
      <c r="B13">
        <v>1</v>
      </c>
      <c r="C13" t="s">
        <v>127</v>
      </c>
      <c r="D13" t="s">
        <v>118</v>
      </c>
      <c r="E13" t="s">
        <v>118</v>
      </c>
      <c r="F13">
        <v>300</v>
      </c>
      <c r="H13" s="36">
        <v>44593</v>
      </c>
      <c r="I13">
        <v>700</v>
      </c>
      <c r="K13" s="36">
        <v>44614</v>
      </c>
      <c r="L13">
        <v>1100</v>
      </c>
      <c r="N13">
        <v>100</v>
      </c>
      <c r="O13">
        <v>100</v>
      </c>
      <c r="T13">
        <v>8</v>
      </c>
      <c r="U13">
        <v>8</v>
      </c>
      <c r="W13" t="s">
        <v>136</v>
      </c>
    </row>
    <row r="14" spans="1:23">
      <c r="A14">
        <v>4</v>
      </c>
      <c r="B14">
        <v>2</v>
      </c>
      <c r="C14" t="s">
        <v>127</v>
      </c>
      <c r="D14" t="s">
        <v>118</v>
      </c>
      <c r="E14" t="s">
        <v>118</v>
      </c>
      <c r="F14">
        <v>500</v>
      </c>
      <c r="H14" s="36">
        <v>44621</v>
      </c>
      <c r="I14">
        <v>800</v>
      </c>
      <c r="K14" s="36">
        <v>44632</v>
      </c>
      <c r="L14">
        <v>1100</v>
      </c>
      <c r="N14">
        <v>100</v>
      </c>
      <c r="O14">
        <v>100</v>
      </c>
      <c r="T14">
        <v>8</v>
      </c>
      <c r="U14">
        <v>8</v>
      </c>
      <c r="W14" t="s">
        <v>136</v>
      </c>
    </row>
    <row r="15" spans="1:23">
      <c r="A15">
        <v>4</v>
      </c>
      <c r="B15">
        <v>3</v>
      </c>
      <c r="C15" t="s">
        <v>127</v>
      </c>
      <c r="D15" t="s">
        <v>118</v>
      </c>
      <c r="E15" t="s">
        <v>118</v>
      </c>
      <c r="F15">
        <v>300</v>
      </c>
      <c r="H15" s="36">
        <v>44652</v>
      </c>
      <c r="I15">
        <v>1000</v>
      </c>
      <c r="K15" s="36">
        <v>44666</v>
      </c>
      <c r="L15">
        <v>1100</v>
      </c>
      <c r="N15">
        <v>100</v>
      </c>
      <c r="O15">
        <v>100</v>
      </c>
      <c r="T15">
        <v>8</v>
      </c>
      <c r="U15">
        <v>8</v>
      </c>
      <c r="W15" t="s">
        <v>136</v>
      </c>
    </row>
    <row r="16" spans="1:23">
      <c r="A16">
        <v>5</v>
      </c>
      <c r="B16">
        <v>1</v>
      </c>
      <c r="C16" t="s">
        <v>126</v>
      </c>
      <c r="D16" t="s">
        <v>118</v>
      </c>
      <c r="E16" t="s">
        <v>118</v>
      </c>
      <c r="F16">
        <v>300</v>
      </c>
      <c r="H16" s="36">
        <v>44593</v>
      </c>
      <c r="I16">
        <v>700</v>
      </c>
      <c r="K16" s="3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W16" t="s">
        <v>135</v>
      </c>
    </row>
    <row r="17" spans="1:23">
      <c r="A17">
        <v>5</v>
      </c>
      <c r="B17">
        <v>2</v>
      </c>
      <c r="C17" t="s">
        <v>126</v>
      </c>
      <c r="D17" t="s">
        <v>118</v>
      </c>
      <c r="E17" t="s">
        <v>118</v>
      </c>
      <c r="F17">
        <v>500</v>
      </c>
      <c r="H17" s="36">
        <v>44621</v>
      </c>
      <c r="I17">
        <v>800</v>
      </c>
      <c r="K17" s="36">
        <v>44632</v>
      </c>
      <c r="L17">
        <v>1100</v>
      </c>
      <c r="N17">
        <v>100</v>
      </c>
      <c r="O17">
        <v>100</v>
      </c>
      <c r="T17">
        <v>8</v>
      </c>
      <c r="U17">
        <v>8</v>
      </c>
      <c r="W17" t="s">
        <v>135</v>
      </c>
    </row>
    <row r="18" spans="1:23">
      <c r="A18">
        <v>5</v>
      </c>
      <c r="B18">
        <v>3</v>
      </c>
      <c r="C18" t="s">
        <v>126</v>
      </c>
      <c r="D18" t="s">
        <v>118</v>
      </c>
      <c r="E18" t="s">
        <v>118</v>
      </c>
      <c r="F18">
        <v>300</v>
      </c>
      <c r="H18" s="36">
        <v>44652</v>
      </c>
      <c r="I18">
        <v>1000</v>
      </c>
      <c r="K18" s="36">
        <v>44666</v>
      </c>
      <c r="L18">
        <v>1100</v>
      </c>
      <c r="N18">
        <v>100</v>
      </c>
      <c r="O18">
        <v>100</v>
      </c>
      <c r="T18">
        <v>8</v>
      </c>
      <c r="U18">
        <v>8</v>
      </c>
      <c r="W18" t="s">
        <v>135</v>
      </c>
    </row>
    <row r="19" spans="1:23">
      <c r="A19">
        <v>6</v>
      </c>
      <c r="B19">
        <v>1</v>
      </c>
      <c r="C19" t="s">
        <v>104</v>
      </c>
      <c r="D19" t="s">
        <v>125</v>
      </c>
      <c r="E19" t="s">
        <v>124</v>
      </c>
      <c r="F19">
        <v>500</v>
      </c>
      <c r="G19">
        <v>2</v>
      </c>
      <c r="I19">
        <v>1000</v>
      </c>
      <c r="J19">
        <v>10</v>
      </c>
      <c r="L19">
        <v>1500</v>
      </c>
      <c r="M19">
        <v>10</v>
      </c>
      <c r="N19">
        <v>100</v>
      </c>
      <c r="O19">
        <v>100</v>
      </c>
      <c r="P19">
        <v>0.5</v>
      </c>
      <c r="Q19">
        <v>0.5</v>
      </c>
      <c r="R19">
        <v>8</v>
      </c>
      <c r="S19">
        <v>8</v>
      </c>
      <c r="T19">
        <v>8.5</v>
      </c>
      <c r="U19">
        <v>8.5</v>
      </c>
      <c r="W19" t="s">
        <v>134</v>
      </c>
    </row>
    <row r="20" spans="1:23">
      <c r="A20">
        <v>7</v>
      </c>
      <c r="B20">
        <v>1</v>
      </c>
      <c r="C20" t="s">
        <v>113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W20" t="s">
        <v>121</v>
      </c>
    </row>
    <row r="21" spans="1:23">
      <c r="A21">
        <v>8</v>
      </c>
      <c r="B21">
        <v>1</v>
      </c>
      <c r="C21" t="s">
        <v>120</v>
      </c>
      <c r="D21" t="s">
        <v>117</v>
      </c>
      <c r="E21" t="s">
        <v>124</v>
      </c>
      <c r="F21">
        <v>500</v>
      </c>
      <c r="G21">
        <v>2</v>
      </c>
      <c r="I21">
        <v>1000</v>
      </c>
      <c r="J21">
        <v>3</v>
      </c>
      <c r="M21">
        <v>10</v>
      </c>
      <c r="T21">
        <v>8</v>
      </c>
      <c r="U21">
        <v>8</v>
      </c>
      <c r="W21" t="s">
        <v>133</v>
      </c>
    </row>
    <row r="22" spans="1:23">
      <c r="A22">
        <v>9</v>
      </c>
      <c r="B22">
        <v>1</v>
      </c>
      <c r="C22" t="s">
        <v>104</v>
      </c>
      <c r="D22" t="s">
        <v>117</v>
      </c>
      <c r="E22" t="s">
        <v>124</v>
      </c>
      <c r="F22">
        <v>500</v>
      </c>
      <c r="G22">
        <v>2</v>
      </c>
      <c r="I22">
        <v>1000</v>
      </c>
      <c r="J22">
        <v>10</v>
      </c>
      <c r="L22">
        <v>1500</v>
      </c>
      <c r="M22">
        <v>10</v>
      </c>
      <c r="N22">
        <v>100</v>
      </c>
      <c r="O22">
        <v>100</v>
      </c>
      <c r="P22">
        <v>0.5</v>
      </c>
      <c r="Q22">
        <v>0.5</v>
      </c>
      <c r="R22">
        <v>8</v>
      </c>
      <c r="S22">
        <v>8</v>
      </c>
      <c r="T22">
        <v>8.5</v>
      </c>
      <c r="U22">
        <v>8.5</v>
      </c>
      <c r="W22" t="s">
        <v>132</v>
      </c>
    </row>
    <row r="23" spans="1:23">
      <c r="A23">
        <v>10</v>
      </c>
      <c r="B23">
        <v>1</v>
      </c>
      <c r="C23" t="s">
        <v>127</v>
      </c>
      <c r="D23" t="s">
        <v>117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W23" t="s">
        <v>131</v>
      </c>
    </row>
    <row r="24" spans="1:23">
      <c r="A24">
        <v>11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44614</v>
      </c>
      <c r="L24">
        <v>1100</v>
      </c>
      <c r="N24">
        <v>100</v>
      </c>
      <c r="O24">
        <v>100</v>
      </c>
      <c r="T24">
        <v>8</v>
      </c>
      <c r="U24">
        <v>8</v>
      </c>
      <c r="W24" t="s">
        <v>130</v>
      </c>
    </row>
    <row r="25" spans="1:23">
      <c r="A25">
        <v>12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44614</v>
      </c>
      <c r="L25">
        <v>1100</v>
      </c>
      <c r="N25">
        <v>100</v>
      </c>
      <c r="O25">
        <v>100</v>
      </c>
      <c r="T25">
        <v>8</v>
      </c>
      <c r="U25">
        <v>8</v>
      </c>
      <c r="W25" t="s">
        <v>129</v>
      </c>
    </row>
    <row r="26" spans="1:23">
      <c r="A26">
        <v>13</v>
      </c>
      <c r="B26">
        <v>1</v>
      </c>
      <c r="C26" t="s">
        <v>126</v>
      </c>
      <c r="D26" t="s">
        <v>117</v>
      </c>
      <c r="E26" t="s">
        <v>124</v>
      </c>
      <c r="F26">
        <v>500</v>
      </c>
      <c r="H26" s="36">
        <v>44593</v>
      </c>
      <c r="I26">
        <v>1000</v>
      </c>
      <c r="K26" s="36">
        <v>44835</v>
      </c>
      <c r="L26">
        <v>1100</v>
      </c>
      <c r="N26">
        <v>100</v>
      </c>
      <c r="O26">
        <v>100</v>
      </c>
      <c r="T26">
        <v>10</v>
      </c>
      <c r="U26">
        <v>8</v>
      </c>
      <c r="W26" t="s">
        <v>128</v>
      </c>
    </row>
    <row r="27" spans="1:23">
      <c r="A27">
        <v>14</v>
      </c>
      <c r="B27">
        <v>1</v>
      </c>
      <c r="C27" t="s">
        <v>127</v>
      </c>
      <c r="D27" t="s">
        <v>125</v>
      </c>
      <c r="E27" t="s">
        <v>124</v>
      </c>
      <c r="F27">
        <v>500</v>
      </c>
      <c r="H27" s="36">
        <v>44593</v>
      </c>
      <c r="I27">
        <v>1000</v>
      </c>
      <c r="K27" s="36">
        <v>44835</v>
      </c>
      <c r="L27">
        <v>1100</v>
      </c>
      <c r="N27">
        <v>100</v>
      </c>
      <c r="O27">
        <v>100</v>
      </c>
      <c r="T27">
        <v>10</v>
      </c>
      <c r="U27">
        <v>8</v>
      </c>
      <c r="W27" t="s">
        <v>138</v>
      </c>
    </row>
    <row r="28" spans="1:23">
      <c r="A28">
        <v>15</v>
      </c>
      <c r="B28">
        <v>1</v>
      </c>
      <c r="C28" t="s">
        <v>126</v>
      </c>
      <c r="D28" t="s">
        <v>118</v>
      </c>
      <c r="E28" t="s">
        <v>118</v>
      </c>
      <c r="F28">
        <v>300</v>
      </c>
      <c r="H28" s="36">
        <v>44593</v>
      </c>
      <c r="I28">
        <v>700</v>
      </c>
      <c r="K28" s="36">
        <v>44703</v>
      </c>
      <c r="L28">
        <v>1100</v>
      </c>
      <c r="N28">
        <v>100</v>
      </c>
      <c r="O28">
        <v>100</v>
      </c>
      <c r="T28">
        <v>10</v>
      </c>
      <c r="U28">
        <v>8</v>
      </c>
      <c r="W28" t="s">
        <v>139</v>
      </c>
    </row>
    <row r="29" spans="1:23">
      <c r="A29">
        <v>15</v>
      </c>
      <c r="B29">
        <v>2</v>
      </c>
      <c r="C29" t="s">
        <v>126</v>
      </c>
      <c r="D29" t="s">
        <v>118</v>
      </c>
      <c r="E29" t="s">
        <v>118</v>
      </c>
      <c r="F29">
        <v>500</v>
      </c>
      <c r="H29" s="36">
        <v>44621</v>
      </c>
      <c r="I29">
        <v>800</v>
      </c>
      <c r="K29" s="36">
        <v>44724</v>
      </c>
      <c r="L29">
        <v>1100</v>
      </c>
      <c r="N29">
        <v>100</v>
      </c>
      <c r="O29">
        <v>100</v>
      </c>
      <c r="T29">
        <v>10</v>
      </c>
      <c r="U29">
        <v>8</v>
      </c>
      <c r="W29" t="s">
        <v>139</v>
      </c>
    </row>
    <row r="30" spans="1:23">
      <c r="A30">
        <v>15</v>
      </c>
      <c r="B30">
        <v>3</v>
      </c>
      <c r="C30" t="s">
        <v>126</v>
      </c>
      <c r="D30" t="s">
        <v>118</v>
      </c>
      <c r="E30" t="s">
        <v>118</v>
      </c>
      <c r="F30">
        <v>300</v>
      </c>
      <c r="H30" s="36">
        <v>44652</v>
      </c>
      <c r="I30">
        <v>1000</v>
      </c>
      <c r="K30" s="36">
        <v>44757</v>
      </c>
      <c r="L30">
        <v>1100</v>
      </c>
      <c r="N30">
        <v>100</v>
      </c>
      <c r="O30">
        <v>100</v>
      </c>
      <c r="T30">
        <v>10</v>
      </c>
      <c r="U30">
        <v>8</v>
      </c>
      <c r="W30" t="s">
        <v>139</v>
      </c>
    </row>
    <row r="31" spans="1:23">
      <c r="A31">
        <v>16</v>
      </c>
      <c r="B31">
        <v>1</v>
      </c>
      <c r="C31" t="s">
        <v>127</v>
      </c>
      <c r="D31" t="s">
        <v>118</v>
      </c>
      <c r="E31" t="s">
        <v>118</v>
      </c>
      <c r="F31">
        <v>300</v>
      </c>
      <c r="H31" s="36">
        <v>44593</v>
      </c>
      <c r="I31">
        <v>700</v>
      </c>
      <c r="K31" s="36">
        <v>44703</v>
      </c>
      <c r="L31">
        <v>1100</v>
      </c>
      <c r="N31">
        <v>100</v>
      </c>
      <c r="O31">
        <v>100</v>
      </c>
      <c r="T31">
        <v>10</v>
      </c>
      <c r="U31">
        <v>8</v>
      </c>
      <c r="W31" t="s">
        <v>140</v>
      </c>
    </row>
    <row r="32" spans="1:23">
      <c r="A32">
        <v>16</v>
      </c>
      <c r="B32">
        <v>2</v>
      </c>
      <c r="C32" t="s">
        <v>127</v>
      </c>
      <c r="D32" t="s">
        <v>118</v>
      </c>
      <c r="E32" t="s">
        <v>118</v>
      </c>
      <c r="F32">
        <v>500</v>
      </c>
      <c r="H32" s="36">
        <v>44621</v>
      </c>
      <c r="I32">
        <v>800</v>
      </c>
      <c r="K32" s="36">
        <v>44724</v>
      </c>
      <c r="L32">
        <v>1100</v>
      </c>
      <c r="N32">
        <v>100</v>
      </c>
      <c r="O32">
        <v>100</v>
      </c>
      <c r="T32">
        <v>10</v>
      </c>
      <c r="U32">
        <v>8</v>
      </c>
      <c r="W32" t="s">
        <v>140</v>
      </c>
    </row>
    <row r="33" spans="1:23">
      <c r="A33">
        <v>16</v>
      </c>
      <c r="B33">
        <v>3</v>
      </c>
      <c r="C33" t="s">
        <v>127</v>
      </c>
      <c r="D33" t="s">
        <v>118</v>
      </c>
      <c r="E33" t="s">
        <v>118</v>
      </c>
      <c r="F33">
        <v>300</v>
      </c>
      <c r="H33" s="36">
        <v>44652</v>
      </c>
      <c r="I33">
        <v>1000</v>
      </c>
      <c r="K33" s="36">
        <v>44757</v>
      </c>
      <c r="L33">
        <v>1100</v>
      </c>
      <c r="N33">
        <v>100</v>
      </c>
      <c r="O33">
        <v>100</v>
      </c>
      <c r="T33">
        <v>10</v>
      </c>
      <c r="U33">
        <v>8</v>
      </c>
      <c r="W33" t="s">
        <v>140</v>
      </c>
    </row>
    <row r="34" spans="1:23">
      <c r="A34">
        <v>17</v>
      </c>
      <c r="B34">
        <v>1</v>
      </c>
      <c r="C34" t="s">
        <v>141</v>
      </c>
      <c r="D34" t="s">
        <v>118</v>
      </c>
      <c r="E34" t="s">
        <v>118</v>
      </c>
      <c r="F34">
        <v>300</v>
      </c>
      <c r="H34" s="36">
        <v>44593</v>
      </c>
      <c r="I34">
        <v>700</v>
      </c>
      <c r="K34" s="36">
        <v>44703</v>
      </c>
      <c r="L34">
        <v>1100</v>
      </c>
      <c r="N34">
        <v>100</v>
      </c>
      <c r="O34">
        <v>100</v>
      </c>
      <c r="T34">
        <v>10</v>
      </c>
      <c r="U34">
        <v>8</v>
      </c>
      <c r="W34" t="s">
        <v>142</v>
      </c>
    </row>
    <row r="35" spans="1:23">
      <c r="A35">
        <v>17</v>
      </c>
      <c r="B35">
        <v>2</v>
      </c>
      <c r="C35" t="s">
        <v>141</v>
      </c>
      <c r="D35" t="s">
        <v>118</v>
      </c>
      <c r="E35" t="s">
        <v>118</v>
      </c>
      <c r="F35">
        <v>500</v>
      </c>
      <c r="H35" s="36">
        <v>44621</v>
      </c>
      <c r="I35">
        <v>800</v>
      </c>
      <c r="K35" s="36">
        <v>44724</v>
      </c>
      <c r="L35">
        <v>1100</v>
      </c>
      <c r="N35">
        <v>100</v>
      </c>
      <c r="O35">
        <v>100</v>
      </c>
      <c r="T35">
        <v>10</v>
      </c>
      <c r="U35">
        <v>8</v>
      </c>
      <c r="W35" t="s">
        <v>142</v>
      </c>
    </row>
    <row r="36" spans="1:23">
      <c r="A36">
        <v>17</v>
      </c>
      <c r="B36">
        <v>3</v>
      </c>
      <c r="C36" t="s">
        <v>141</v>
      </c>
      <c r="D36" t="s">
        <v>118</v>
      </c>
      <c r="E36" t="s">
        <v>118</v>
      </c>
      <c r="F36">
        <v>300</v>
      </c>
      <c r="H36" s="36">
        <v>44652</v>
      </c>
      <c r="I36">
        <v>1000</v>
      </c>
      <c r="K36" s="36">
        <v>44757</v>
      </c>
      <c r="L36">
        <v>1100</v>
      </c>
      <c r="N36">
        <v>100</v>
      </c>
      <c r="O36">
        <v>100</v>
      </c>
      <c r="T36">
        <v>10</v>
      </c>
      <c r="U36">
        <v>8</v>
      </c>
      <c r="W36" t="s">
        <v>142</v>
      </c>
    </row>
    <row r="37" spans="1:23">
      <c r="A37">
        <v>18</v>
      </c>
      <c r="B37">
        <v>1</v>
      </c>
      <c r="C37" t="s">
        <v>141</v>
      </c>
      <c r="D37" t="s">
        <v>118</v>
      </c>
      <c r="E37" t="s">
        <v>118</v>
      </c>
      <c r="F37">
        <v>300</v>
      </c>
      <c r="H37" s="36">
        <v>44593</v>
      </c>
      <c r="I37">
        <v>700</v>
      </c>
      <c r="K37" s="36">
        <v>44614</v>
      </c>
      <c r="L37">
        <v>1100</v>
      </c>
      <c r="N37">
        <v>100</v>
      </c>
      <c r="O37">
        <v>100</v>
      </c>
      <c r="T37">
        <v>8</v>
      </c>
      <c r="U37">
        <v>8</v>
      </c>
      <c r="W37" t="s">
        <v>143</v>
      </c>
    </row>
    <row r="38" spans="1:23">
      <c r="A38">
        <v>18</v>
      </c>
      <c r="B38">
        <v>2</v>
      </c>
      <c r="C38" t="s">
        <v>141</v>
      </c>
      <c r="D38" t="s">
        <v>118</v>
      </c>
      <c r="E38" t="s">
        <v>118</v>
      </c>
      <c r="F38">
        <v>500</v>
      </c>
      <c r="H38" s="36">
        <v>44621</v>
      </c>
      <c r="I38">
        <v>800</v>
      </c>
      <c r="K38" s="36">
        <v>44632</v>
      </c>
      <c r="L38">
        <v>1100</v>
      </c>
      <c r="N38">
        <v>100</v>
      </c>
      <c r="O38">
        <v>100</v>
      </c>
      <c r="T38">
        <v>8</v>
      </c>
      <c r="U38">
        <v>8</v>
      </c>
      <c r="W38" t="s">
        <v>143</v>
      </c>
    </row>
    <row r="39" spans="1:23">
      <c r="A39">
        <v>18</v>
      </c>
      <c r="B39">
        <v>3</v>
      </c>
      <c r="C39" t="s">
        <v>141</v>
      </c>
      <c r="D39" t="s">
        <v>118</v>
      </c>
      <c r="E39" t="s">
        <v>118</v>
      </c>
      <c r="F39">
        <v>300</v>
      </c>
      <c r="H39" s="36">
        <v>44652</v>
      </c>
      <c r="I39">
        <v>1000</v>
      </c>
      <c r="K39" s="36">
        <v>44666</v>
      </c>
      <c r="L39">
        <v>1100</v>
      </c>
      <c r="N39">
        <v>100</v>
      </c>
      <c r="O39">
        <v>100</v>
      </c>
      <c r="T39">
        <v>8</v>
      </c>
      <c r="U39">
        <v>8</v>
      </c>
      <c r="W39" t="s">
        <v>143</v>
      </c>
    </row>
    <row r="40" spans="1:23">
      <c r="A40">
        <v>19</v>
      </c>
      <c r="B40">
        <v>1</v>
      </c>
      <c r="C40" t="s">
        <v>141</v>
      </c>
      <c r="D40" t="s">
        <v>117</v>
      </c>
      <c r="E40" t="s">
        <v>124</v>
      </c>
      <c r="F40">
        <v>300</v>
      </c>
      <c r="H40" s="36">
        <v>44593</v>
      </c>
      <c r="I40">
        <v>700</v>
      </c>
      <c r="K40" s="36">
        <v>44614</v>
      </c>
      <c r="L40">
        <v>1100</v>
      </c>
      <c r="N40">
        <v>100</v>
      </c>
      <c r="O40">
        <v>100</v>
      </c>
      <c r="T40">
        <v>8</v>
      </c>
      <c r="U40">
        <v>8</v>
      </c>
      <c r="W40" t="s">
        <v>144</v>
      </c>
    </row>
    <row r="41" spans="1:23">
      <c r="A41">
        <v>19</v>
      </c>
      <c r="B41">
        <v>2</v>
      </c>
      <c r="C41" t="s">
        <v>141</v>
      </c>
      <c r="D41" t="s">
        <v>117</v>
      </c>
      <c r="E41" t="s">
        <v>124</v>
      </c>
      <c r="F41">
        <v>500</v>
      </c>
      <c r="H41" s="36">
        <v>44621</v>
      </c>
      <c r="I41">
        <v>800</v>
      </c>
      <c r="K41" s="36">
        <v>44632</v>
      </c>
      <c r="L41">
        <v>1100</v>
      </c>
      <c r="N41">
        <v>100</v>
      </c>
      <c r="O41">
        <v>100</v>
      </c>
      <c r="T41">
        <v>8</v>
      </c>
      <c r="U41">
        <v>8</v>
      </c>
      <c r="W41" t="s">
        <v>144</v>
      </c>
    </row>
    <row r="42" spans="1:23">
      <c r="A42">
        <v>19</v>
      </c>
      <c r="B42">
        <v>3</v>
      </c>
      <c r="C42" t="s">
        <v>141</v>
      </c>
      <c r="D42" t="s">
        <v>117</v>
      </c>
      <c r="E42" t="s">
        <v>124</v>
      </c>
      <c r="F42">
        <v>300</v>
      </c>
      <c r="H42" s="36">
        <v>44652</v>
      </c>
      <c r="I42">
        <v>1000</v>
      </c>
      <c r="K42" s="36">
        <v>44666</v>
      </c>
      <c r="L42">
        <v>1100</v>
      </c>
      <c r="N42">
        <v>100</v>
      </c>
      <c r="O42">
        <v>100</v>
      </c>
      <c r="T42">
        <v>8</v>
      </c>
      <c r="U42">
        <v>8</v>
      </c>
      <c r="W42" t="s">
        <v>144</v>
      </c>
    </row>
    <row r="43" spans="1:23">
      <c r="A43">
        <v>20</v>
      </c>
      <c r="B43">
        <v>1</v>
      </c>
      <c r="C43" t="s">
        <v>120</v>
      </c>
      <c r="D43" t="s">
        <v>118</v>
      </c>
      <c r="E43" t="s">
        <v>118</v>
      </c>
      <c r="F43">
        <v>350</v>
      </c>
      <c r="G43" s="43">
        <v>4</v>
      </c>
      <c r="H43" s="66"/>
      <c r="I43">
        <v>430</v>
      </c>
      <c r="J43" s="43">
        <v>13</v>
      </c>
      <c r="K43" s="66"/>
      <c r="L43">
        <v>430</v>
      </c>
      <c r="W43" t="s">
        <v>179</v>
      </c>
    </row>
    <row r="44" spans="1:23">
      <c r="A44">
        <v>20</v>
      </c>
      <c r="B44">
        <v>2</v>
      </c>
      <c r="C44" t="s">
        <v>120</v>
      </c>
      <c r="D44" t="s">
        <v>118</v>
      </c>
      <c r="E44" t="s">
        <v>118</v>
      </c>
      <c r="F44">
        <v>490</v>
      </c>
      <c r="G44" s="43">
        <v>2</v>
      </c>
      <c r="H44" s="66"/>
      <c r="I44">
        <v>700</v>
      </c>
      <c r="J44" s="43">
        <v>18</v>
      </c>
      <c r="K44" s="66"/>
      <c r="L44">
        <v>700</v>
      </c>
      <c r="W44" t="s">
        <v>179</v>
      </c>
    </row>
    <row r="45" spans="1:23">
      <c r="A45">
        <v>20</v>
      </c>
      <c r="B45">
        <v>3</v>
      </c>
      <c r="C45" t="s">
        <v>120</v>
      </c>
      <c r="D45" t="s">
        <v>118</v>
      </c>
      <c r="E45" t="s">
        <v>118</v>
      </c>
      <c r="F45">
        <f>720</f>
        <v>720</v>
      </c>
      <c r="G45" s="43">
        <v>6</v>
      </c>
      <c r="H45" s="66"/>
      <c r="I45">
        <v>1390</v>
      </c>
      <c r="J45" s="43">
        <v>24</v>
      </c>
      <c r="K45" s="66"/>
      <c r="L45">
        <v>1390</v>
      </c>
      <c r="W45" t="s">
        <v>179</v>
      </c>
    </row>
    <row r="46" spans="1:23">
      <c r="A46">
        <v>20</v>
      </c>
      <c r="B46">
        <v>4</v>
      </c>
      <c r="C46" t="s">
        <v>120</v>
      </c>
      <c r="D46" t="s">
        <v>118</v>
      </c>
      <c r="E46" t="s">
        <v>118</v>
      </c>
      <c r="F46">
        <v>840</v>
      </c>
      <c r="G46" s="43">
        <v>3</v>
      </c>
      <c r="H46" s="66"/>
      <c r="I46">
        <v>1120</v>
      </c>
      <c r="J46" s="43">
        <v>16</v>
      </c>
      <c r="K46" s="66"/>
      <c r="L46">
        <v>1120</v>
      </c>
      <c r="W46" t="s">
        <v>179</v>
      </c>
    </row>
    <row r="47" spans="1:23">
      <c r="A47">
        <v>20</v>
      </c>
      <c r="B47">
        <v>5</v>
      </c>
      <c r="C47" t="s">
        <v>120</v>
      </c>
      <c r="D47" t="s">
        <v>118</v>
      </c>
      <c r="E47" t="s">
        <v>118</v>
      </c>
      <c r="F47" s="37">
        <v>31.714285714285715</v>
      </c>
      <c r="G47" s="43">
        <v>4</v>
      </c>
      <c r="H47" s="66"/>
      <c r="I47" s="37">
        <v>39</v>
      </c>
      <c r="J47" s="43">
        <v>13</v>
      </c>
      <c r="K47" s="66"/>
      <c r="L47">
        <v>40</v>
      </c>
      <c r="W47" t="s">
        <v>180</v>
      </c>
    </row>
    <row r="48" spans="1:23">
      <c r="A48">
        <v>20</v>
      </c>
      <c r="B48">
        <v>6</v>
      </c>
      <c r="C48" t="s">
        <v>120</v>
      </c>
      <c r="D48" t="s">
        <v>118</v>
      </c>
      <c r="E48" t="s">
        <v>118</v>
      </c>
      <c r="F48" s="37">
        <v>44.571428571428569</v>
      </c>
      <c r="G48" s="43">
        <v>2</v>
      </c>
      <c r="H48" s="66"/>
      <c r="I48" s="37">
        <v>70</v>
      </c>
      <c r="J48" s="43">
        <v>18</v>
      </c>
      <c r="K48" s="66"/>
      <c r="L48">
        <v>70</v>
      </c>
      <c r="W48" t="s">
        <v>180</v>
      </c>
    </row>
    <row r="49" spans="1:23">
      <c r="A49">
        <v>20</v>
      </c>
      <c r="B49">
        <v>7</v>
      </c>
      <c r="C49" t="s">
        <v>120</v>
      </c>
      <c r="D49" t="s">
        <v>118</v>
      </c>
      <c r="E49" t="s">
        <v>118</v>
      </c>
      <c r="F49" s="37">
        <v>66</v>
      </c>
      <c r="G49" s="43">
        <v>6</v>
      </c>
      <c r="H49" s="66"/>
      <c r="I49" s="37">
        <v>110</v>
      </c>
      <c r="J49" s="43">
        <v>24</v>
      </c>
      <c r="K49" s="66"/>
      <c r="L49">
        <v>110</v>
      </c>
      <c r="W49" t="s">
        <v>180</v>
      </c>
    </row>
    <row r="50" spans="1:23">
      <c r="A50">
        <v>20</v>
      </c>
      <c r="B50">
        <v>8</v>
      </c>
      <c r="C50" t="s">
        <v>120</v>
      </c>
      <c r="D50" t="s">
        <v>118</v>
      </c>
      <c r="E50" t="s">
        <v>118</v>
      </c>
      <c r="F50" s="37">
        <v>77.142857142857139</v>
      </c>
      <c r="G50" s="43">
        <v>3</v>
      </c>
      <c r="H50" s="66"/>
      <c r="I50" s="37">
        <v>118</v>
      </c>
      <c r="J50" s="43">
        <v>16</v>
      </c>
      <c r="K50" s="66"/>
      <c r="L50">
        <v>120</v>
      </c>
      <c r="N50">
        <v>600</v>
      </c>
      <c r="O50">
        <v>300</v>
      </c>
      <c r="W50" t="s">
        <v>180</v>
      </c>
    </row>
    <row r="51" spans="1:23">
      <c r="A51">
        <v>21</v>
      </c>
      <c r="B51">
        <v>1</v>
      </c>
      <c r="C51" t="s">
        <v>104</v>
      </c>
      <c r="D51" t="s">
        <v>118</v>
      </c>
      <c r="E51" t="s">
        <v>118</v>
      </c>
      <c r="F51">
        <v>350</v>
      </c>
      <c r="G51" s="43">
        <v>4</v>
      </c>
      <c r="H51" s="66"/>
      <c r="I51">
        <v>430</v>
      </c>
      <c r="J51" s="43">
        <v>13</v>
      </c>
      <c r="K51" s="66"/>
      <c r="L51">
        <v>430</v>
      </c>
      <c r="M51">
        <v>14</v>
      </c>
      <c r="N51">
        <v>600</v>
      </c>
      <c r="O51">
        <v>300</v>
      </c>
      <c r="V51" t="s">
        <v>187</v>
      </c>
      <c r="W51" t="s">
        <v>182</v>
      </c>
    </row>
    <row r="52" spans="1:23">
      <c r="A52">
        <v>21</v>
      </c>
      <c r="B52">
        <v>2</v>
      </c>
      <c r="C52" t="s">
        <v>104</v>
      </c>
      <c r="D52" t="s">
        <v>118</v>
      </c>
      <c r="E52" t="s">
        <v>118</v>
      </c>
      <c r="F52">
        <v>490</v>
      </c>
      <c r="G52" s="43">
        <v>2</v>
      </c>
      <c r="H52" s="66"/>
      <c r="I52">
        <v>700</v>
      </c>
      <c r="J52" s="43">
        <v>18</v>
      </c>
      <c r="K52" s="66"/>
      <c r="L52">
        <v>700</v>
      </c>
      <c r="M52">
        <v>19</v>
      </c>
      <c r="N52">
        <v>600</v>
      </c>
      <c r="O52">
        <v>300</v>
      </c>
      <c r="V52" t="s">
        <v>187</v>
      </c>
      <c r="W52" t="s">
        <v>182</v>
      </c>
    </row>
    <row r="53" spans="1:23">
      <c r="A53">
        <v>21</v>
      </c>
      <c r="B53">
        <v>3</v>
      </c>
      <c r="C53" t="s">
        <v>104</v>
      </c>
      <c r="D53" t="s">
        <v>118</v>
      </c>
      <c r="E53" t="s">
        <v>118</v>
      </c>
      <c r="F53">
        <f>720</f>
        <v>720</v>
      </c>
      <c r="G53" s="43">
        <v>6</v>
      </c>
      <c r="H53" s="66"/>
      <c r="I53">
        <v>1390</v>
      </c>
      <c r="J53" s="43">
        <v>24</v>
      </c>
      <c r="K53" s="66"/>
      <c r="L53">
        <v>1390</v>
      </c>
      <c r="M53">
        <v>25</v>
      </c>
      <c r="N53">
        <v>600</v>
      </c>
      <c r="O53">
        <v>300</v>
      </c>
      <c r="V53" t="s">
        <v>187</v>
      </c>
      <c r="W53" t="s">
        <v>182</v>
      </c>
    </row>
    <row r="54" spans="1:23">
      <c r="A54">
        <v>21</v>
      </c>
      <c r="B54">
        <v>4</v>
      </c>
      <c r="C54" t="s">
        <v>104</v>
      </c>
      <c r="D54" t="s">
        <v>118</v>
      </c>
      <c r="E54" t="s">
        <v>118</v>
      </c>
      <c r="F54">
        <v>840</v>
      </c>
      <c r="G54" s="43">
        <v>3</v>
      </c>
      <c r="H54" s="66"/>
      <c r="I54">
        <v>1120</v>
      </c>
      <c r="J54" s="43">
        <v>16</v>
      </c>
      <c r="K54" s="66"/>
      <c r="L54">
        <v>1120</v>
      </c>
      <c r="M54">
        <v>17</v>
      </c>
      <c r="N54">
        <v>600</v>
      </c>
      <c r="O54">
        <v>300</v>
      </c>
      <c r="V54" t="s">
        <v>187</v>
      </c>
      <c r="W54" t="s">
        <v>182</v>
      </c>
    </row>
    <row r="55" spans="1:23">
      <c r="A55">
        <v>21</v>
      </c>
      <c r="B55">
        <v>5</v>
      </c>
      <c r="C55" t="s">
        <v>104</v>
      </c>
      <c r="D55" t="s">
        <v>118</v>
      </c>
      <c r="E55" t="s">
        <v>118</v>
      </c>
      <c r="F55" s="37">
        <v>31.714285714285715</v>
      </c>
      <c r="G55" s="43">
        <v>4</v>
      </c>
      <c r="H55" s="66"/>
      <c r="I55" s="37">
        <v>39</v>
      </c>
      <c r="J55" s="43">
        <v>13</v>
      </c>
      <c r="K55" s="66"/>
      <c r="L55">
        <v>40</v>
      </c>
      <c r="M55">
        <v>14</v>
      </c>
      <c r="N55">
        <v>600</v>
      </c>
      <c r="O55">
        <v>300</v>
      </c>
      <c r="V55" t="s">
        <v>187</v>
      </c>
      <c r="W55" t="s">
        <v>183</v>
      </c>
    </row>
    <row r="56" spans="1:23">
      <c r="A56">
        <v>21</v>
      </c>
      <c r="B56">
        <v>6</v>
      </c>
      <c r="C56" t="s">
        <v>104</v>
      </c>
      <c r="D56" t="s">
        <v>118</v>
      </c>
      <c r="E56" t="s">
        <v>118</v>
      </c>
      <c r="F56" s="37">
        <v>44.571428571428569</v>
      </c>
      <c r="G56" s="43">
        <v>2</v>
      </c>
      <c r="H56" s="66"/>
      <c r="I56" s="37">
        <v>70</v>
      </c>
      <c r="J56" s="43">
        <v>18</v>
      </c>
      <c r="K56" s="66"/>
      <c r="L56">
        <v>70</v>
      </c>
      <c r="M56">
        <v>19</v>
      </c>
      <c r="N56">
        <v>600</v>
      </c>
      <c r="O56">
        <v>300</v>
      </c>
      <c r="V56" t="s">
        <v>187</v>
      </c>
      <c r="W56" t="s">
        <v>183</v>
      </c>
    </row>
    <row r="57" spans="1:23">
      <c r="A57">
        <v>21</v>
      </c>
      <c r="B57">
        <v>7</v>
      </c>
      <c r="C57" t="s">
        <v>104</v>
      </c>
      <c r="D57" t="s">
        <v>118</v>
      </c>
      <c r="E57" t="s">
        <v>118</v>
      </c>
      <c r="F57" s="37">
        <v>66</v>
      </c>
      <c r="G57" s="43">
        <v>6</v>
      </c>
      <c r="H57" s="66"/>
      <c r="I57" s="37">
        <v>110</v>
      </c>
      <c r="J57" s="43">
        <v>24</v>
      </c>
      <c r="K57" s="66"/>
      <c r="L57">
        <v>110</v>
      </c>
      <c r="M57">
        <v>25</v>
      </c>
      <c r="N57">
        <v>600</v>
      </c>
      <c r="O57">
        <v>300</v>
      </c>
      <c r="V57" t="s">
        <v>187</v>
      </c>
      <c r="W57" t="s">
        <v>181</v>
      </c>
    </row>
    <row r="58" spans="1:23">
      <c r="A58">
        <v>21</v>
      </c>
      <c r="B58">
        <v>8</v>
      </c>
      <c r="C58" t="s">
        <v>104</v>
      </c>
      <c r="D58" t="s">
        <v>118</v>
      </c>
      <c r="E58" t="s">
        <v>118</v>
      </c>
      <c r="F58" s="37">
        <v>77.142857142857139</v>
      </c>
      <c r="G58" s="43">
        <v>3</v>
      </c>
      <c r="H58" s="66"/>
      <c r="I58" s="37">
        <v>118</v>
      </c>
      <c r="J58" s="43">
        <v>16</v>
      </c>
      <c r="K58" s="66"/>
      <c r="L58">
        <v>120</v>
      </c>
      <c r="M58">
        <v>17</v>
      </c>
      <c r="N58">
        <v>600</v>
      </c>
      <c r="O58">
        <v>300</v>
      </c>
      <c r="V58" t="s">
        <v>187</v>
      </c>
      <c r="W58" t="s">
        <v>183</v>
      </c>
    </row>
    <row r="59" spans="1:23">
      <c r="A59">
        <v>22</v>
      </c>
      <c r="B59">
        <v>1</v>
      </c>
      <c r="C59" t="s">
        <v>104</v>
      </c>
      <c r="D59" t="s">
        <v>118</v>
      </c>
      <c r="E59" t="s">
        <v>118</v>
      </c>
      <c r="F59">
        <v>350</v>
      </c>
      <c r="G59" s="43">
        <v>4</v>
      </c>
      <c r="H59" s="66"/>
      <c r="I59">
        <v>430</v>
      </c>
      <c r="J59" s="43">
        <v>13</v>
      </c>
      <c r="K59" s="66"/>
      <c r="L59">
        <v>430</v>
      </c>
      <c r="M59">
        <v>27</v>
      </c>
      <c r="N59">
        <v>1200</v>
      </c>
      <c r="O59">
        <v>300</v>
      </c>
      <c r="V59" t="s">
        <v>187</v>
      </c>
      <c r="W59" t="s">
        <v>184</v>
      </c>
    </row>
    <row r="60" spans="1:23">
      <c r="A60">
        <v>22</v>
      </c>
      <c r="B60">
        <v>2</v>
      </c>
      <c r="C60" t="s">
        <v>104</v>
      </c>
      <c r="D60" t="s">
        <v>118</v>
      </c>
      <c r="E60" t="s">
        <v>118</v>
      </c>
      <c r="F60">
        <v>490</v>
      </c>
      <c r="G60" s="43">
        <v>2</v>
      </c>
      <c r="H60" s="66"/>
      <c r="I60">
        <v>700</v>
      </c>
      <c r="J60" s="43">
        <v>18</v>
      </c>
      <c r="K60" s="66"/>
      <c r="L60">
        <v>700</v>
      </c>
      <c r="M60">
        <v>37</v>
      </c>
      <c r="N60">
        <v>1200</v>
      </c>
      <c r="O60">
        <v>300</v>
      </c>
      <c r="V60" t="s">
        <v>187</v>
      </c>
      <c r="W60" t="s">
        <v>184</v>
      </c>
    </row>
    <row r="61" spans="1:23">
      <c r="A61">
        <v>22</v>
      </c>
      <c r="B61">
        <v>3</v>
      </c>
      <c r="C61" t="s">
        <v>104</v>
      </c>
      <c r="D61" t="s">
        <v>118</v>
      </c>
      <c r="E61" t="s">
        <v>118</v>
      </c>
      <c r="F61">
        <f>720</f>
        <v>720</v>
      </c>
      <c r="G61" s="43">
        <v>6</v>
      </c>
      <c r="H61" s="66"/>
      <c r="I61">
        <v>1390</v>
      </c>
      <c r="J61" s="43">
        <v>24</v>
      </c>
      <c r="K61" s="66"/>
      <c r="L61">
        <v>1390</v>
      </c>
      <c r="M61">
        <v>49</v>
      </c>
      <c r="N61">
        <v>1200</v>
      </c>
      <c r="O61">
        <v>300</v>
      </c>
      <c r="V61" t="s">
        <v>187</v>
      </c>
      <c r="W61" t="s">
        <v>184</v>
      </c>
    </row>
    <row r="62" spans="1:23">
      <c r="A62">
        <v>22</v>
      </c>
      <c r="B62">
        <v>4</v>
      </c>
      <c r="C62" t="s">
        <v>104</v>
      </c>
      <c r="D62" t="s">
        <v>118</v>
      </c>
      <c r="E62" t="s">
        <v>118</v>
      </c>
      <c r="F62">
        <v>840</v>
      </c>
      <c r="G62" s="43">
        <v>3</v>
      </c>
      <c r="H62" s="66"/>
      <c r="I62">
        <v>1120</v>
      </c>
      <c r="J62" s="43">
        <v>16</v>
      </c>
      <c r="K62" s="66"/>
      <c r="L62">
        <v>1120</v>
      </c>
      <c r="M62">
        <v>33</v>
      </c>
      <c r="N62">
        <v>1200</v>
      </c>
      <c r="O62">
        <v>300</v>
      </c>
      <c r="V62" t="s">
        <v>187</v>
      </c>
      <c r="W62" t="s">
        <v>184</v>
      </c>
    </row>
    <row r="63" spans="1:23">
      <c r="A63">
        <v>22</v>
      </c>
      <c r="B63">
        <v>5</v>
      </c>
      <c r="C63" t="s">
        <v>104</v>
      </c>
      <c r="D63" t="s">
        <v>118</v>
      </c>
      <c r="E63" t="s">
        <v>118</v>
      </c>
      <c r="F63" s="37">
        <v>31.714285714285715</v>
      </c>
      <c r="G63" s="43">
        <v>4</v>
      </c>
      <c r="H63" s="66"/>
      <c r="I63" s="37">
        <v>39</v>
      </c>
      <c r="J63" s="43">
        <v>13</v>
      </c>
      <c r="K63" s="66"/>
      <c r="L63">
        <v>40</v>
      </c>
      <c r="M63">
        <v>27</v>
      </c>
      <c r="N63">
        <v>1200</v>
      </c>
      <c r="O63">
        <v>300</v>
      </c>
      <c r="V63" t="s">
        <v>187</v>
      </c>
      <c r="W63" t="s">
        <v>185</v>
      </c>
    </row>
    <row r="64" spans="1:23">
      <c r="A64">
        <v>22</v>
      </c>
      <c r="B64">
        <v>6</v>
      </c>
      <c r="C64" t="s">
        <v>104</v>
      </c>
      <c r="D64" t="s">
        <v>118</v>
      </c>
      <c r="E64" t="s">
        <v>118</v>
      </c>
      <c r="F64" s="37">
        <v>44.571428571428569</v>
      </c>
      <c r="G64" s="43">
        <v>2</v>
      </c>
      <c r="H64" s="66"/>
      <c r="I64" s="37">
        <v>70</v>
      </c>
      <c r="J64" s="43">
        <v>18</v>
      </c>
      <c r="K64" s="66"/>
      <c r="L64">
        <v>70</v>
      </c>
      <c r="M64">
        <v>37</v>
      </c>
      <c r="N64">
        <v>1200</v>
      </c>
      <c r="O64">
        <v>300</v>
      </c>
      <c r="V64" t="s">
        <v>187</v>
      </c>
      <c r="W64" t="s">
        <v>185</v>
      </c>
    </row>
    <row r="65" spans="1:23">
      <c r="A65">
        <v>22</v>
      </c>
      <c r="B65">
        <v>7</v>
      </c>
      <c r="C65" t="s">
        <v>104</v>
      </c>
      <c r="D65" t="s">
        <v>118</v>
      </c>
      <c r="E65" t="s">
        <v>118</v>
      </c>
      <c r="F65" s="37">
        <v>66</v>
      </c>
      <c r="G65" s="43">
        <v>6</v>
      </c>
      <c r="H65" s="66"/>
      <c r="I65" s="37">
        <v>110</v>
      </c>
      <c r="J65" s="43">
        <v>24</v>
      </c>
      <c r="K65" s="66"/>
      <c r="L65">
        <v>110</v>
      </c>
      <c r="M65">
        <v>49</v>
      </c>
      <c r="N65">
        <v>1200</v>
      </c>
      <c r="O65">
        <v>300</v>
      </c>
      <c r="V65" t="s">
        <v>187</v>
      </c>
      <c r="W65" t="s">
        <v>185</v>
      </c>
    </row>
    <row r="66" spans="1:23">
      <c r="A66">
        <v>22</v>
      </c>
      <c r="B66">
        <v>8</v>
      </c>
      <c r="C66" t="s">
        <v>104</v>
      </c>
      <c r="D66" t="s">
        <v>118</v>
      </c>
      <c r="E66" t="s">
        <v>118</v>
      </c>
      <c r="F66" s="37">
        <v>77.142857142857139</v>
      </c>
      <c r="G66" s="43">
        <v>3</v>
      </c>
      <c r="H66" s="66"/>
      <c r="I66" s="37">
        <v>118</v>
      </c>
      <c r="J66" s="43">
        <v>16</v>
      </c>
      <c r="K66" s="66"/>
      <c r="L66">
        <v>120</v>
      </c>
      <c r="M66">
        <v>33</v>
      </c>
      <c r="N66">
        <v>1200</v>
      </c>
      <c r="O66">
        <v>300</v>
      </c>
      <c r="V66" t="s">
        <v>187</v>
      </c>
      <c r="W66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sqref="A1:F5"/>
    </sheetView>
  </sheetViews>
  <sheetFormatPr baseColWidth="10" defaultRowHeight="16"/>
  <sheetData>
    <row r="1" spans="1:7">
      <c r="A1" s="43" t="s">
        <v>87</v>
      </c>
      <c r="B1" s="43" t="s">
        <v>88</v>
      </c>
      <c r="C1" s="66" t="s">
        <v>89</v>
      </c>
      <c r="D1" s="43" t="s">
        <v>90</v>
      </c>
      <c r="E1" s="43" t="s">
        <v>91</v>
      </c>
      <c r="F1" s="66" t="s">
        <v>92</v>
      </c>
      <c r="G1" s="43" t="s">
        <v>176</v>
      </c>
    </row>
    <row r="2" spans="1:7">
      <c r="A2">
        <v>350</v>
      </c>
      <c r="B2" s="43">
        <v>4</v>
      </c>
      <c r="C2" s="66"/>
      <c r="D2">
        <v>430</v>
      </c>
      <c r="E2" s="43">
        <v>13</v>
      </c>
      <c r="F2" s="66"/>
      <c r="G2">
        <f ca="1">RAND()</f>
        <v>0.1319386425572403</v>
      </c>
    </row>
    <row r="3" spans="1:7">
      <c r="A3">
        <v>490</v>
      </c>
      <c r="B3" s="43">
        <v>2</v>
      </c>
      <c r="C3" s="66"/>
      <c r="D3">
        <v>700</v>
      </c>
      <c r="E3" s="43">
        <v>18</v>
      </c>
      <c r="F3" s="66"/>
      <c r="G3">
        <f t="shared" ref="G3:G5" ca="1" si="0">RAND()</f>
        <v>0.38138160498094809</v>
      </c>
    </row>
    <row r="4" spans="1:7">
      <c r="A4">
        <f>720</f>
        <v>720</v>
      </c>
      <c r="B4" s="43">
        <v>6</v>
      </c>
      <c r="C4" s="66"/>
      <c r="D4">
        <v>1390</v>
      </c>
      <c r="E4" s="43">
        <v>36</v>
      </c>
      <c r="F4" s="66"/>
      <c r="G4">
        <f t="shared" ca="1" si="0"/>
        <v>0.98923239793536477</v>
      </c>
    </row>
    <row r="5" spans="1:7">
      <c r="A5">
        <v>840</v>
      </c>
      <c r="B5" s="43">
        <v>3</v>
      </c>
      <c r="C5" s="66"/>
      <c r="D5">
        <v>1120</v>
      </c>
      <c r="E5" s="43">
        <v>16</v>
      </c>
      <c r="F5" s="66"/>
      <c r="G5">
        <f t="shared" ca="1" si="0"/>
        <v>3.0710738273614369E-2</v>
      </c>
    </row>
    <row r="6" spans="1:7">
      <c r="A6" s="8"/>
      <c r="B6" s="43"/>
      <c r="C6" s="66"/>
      <c r="D6" s="8"/>
      <c r="E6" s="43"/>
      <c r="F6" s="66"/>
    </row>
    <row r="7" spans="1:7">
      <c r="A7" s="8"/>
      <c r="B7" s="43"/>
      <c r="C7" s="66"/>
      <c r="D7" s="8"/>
      <c r="E7" s="43"/>
      <c r="F7" s="66"/>
    </row>
    <row r="8" spans="1:7">
      <c r="A8" s="8"/>
      <c r="B8" s="43"/>
      <c r="C8" s="66"/>
      <c r="D8" s="8"/>
      <c r="E8" s="43"/>
      <c r="F8" s="66"/>
    </row>
    <row r="9" spans="1:7">
      <c r="A9" s="8"/>
      <c r="B9" s="43"/>
      <c r="C9" s="66"/>
      <c r="D9" s="8"/>
      <c r="E9" s="43"/>
      <c r="F9" s="66"/>
    </row>
    <row r="10" spans="1:7">
      <c r="A10" s="8"/>
      <c r="B10" s="43"/>
      <c r="C10" s="66"/>
      <c r="D10" s="8"/>
      <c r="E10" s="43"/>
      <c r="F10" s="66"/>
    </row>
    <row r="11" spans="1:7">
      <c r="A11" s="8"/>
      <c r="B11" s="43"/>
      <c r="C11" s="66"/>
      <c r="D11" s="8"/>
      <c r="E11" s="43"/>
      <c r="F11" s="66"/>
    </row>
    <row r="12" spans="1:7">
      <c r="A12" s="8"/>
      <c r="B12" s="43"/>
      <c r="C12" s="66"/>
      <c r="D12" s="8"/>
      <c r="E12" s="43"/>
      <c r="F12" s="66"/>
    </row>
    <row r="13" spans="1:7">
      <c r="A13" s="8"/>
      <c r="B13" s="43"/>
      <c r="C13" s="66"/>
      <c r="D13" s="8"/>
      <c r="E13" s="43"/>
      <c r="F13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2"/>
  <sheetViews>
    <sheetView workbookViewId="0">
      <selection activeCell="E35" sqref="E35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t="s">
        <v>186</v>
      </c>
    </row>
    <row r="3" spans="1:24">
      <c r="A3" s="49" t="s">
        <v>145</v>
      </c>
      <c r="B3" s="39"/>
      <c r="C3" s="69" t="s">
        <v>156</v>
      </c>
      <c r="D3" s="70"/>
      <c r="E3" s="69" t="s">
        <v>157</v>
      </c>
      <c r="F3" s="70"/>
      <c r="G3" s="69" t="s">
        <v>158</v>
      </c>
      <c r="H3" s="70"/>
      <c r="I3" s="69" t="s">
        <v>159</v>
      </c>
      <c r="J3" s="70"/>
      <c r="K3" s="40" t="s">
        <v>152</v>
      </c>
      <c r="L3" s="40" t="s">
        <v>154</v>
      </c>
      <c r="M3" s="71" t="s">
        <v>160</v>
      </c>
      <c r="N3" s="72"/>
      <c r="O3" s="73"/>
      <c r="P3" s="71" t="s">
        <v>161</v>
      </c>
      <c r="Q3" s="72"/>
      <c r="R3" s="73"/>
      <c r="S3" s="71" t="s">
        <v>162</v>
      </c>
      <c r="T3" s="72"/>
      <c r="U3" s="72"/>
      <c r="V3" s="74" t="s">
        <v>163</v>
      </c>
      <c r="W3" s="74"/>
      <c r="X3" s="74"/>
    </row>
    <row r="4" spans="1:24">
      <c r="A4" s="50"/>
      <c r="B4" s="46"/>
      <c r="C4" s="44" t="s">
        <v>146</v>
      </c>
      <c r="D4" s="52" t="s">
        <v>147</v>
      </c>
      <c r="E4" s="44" t="s">
        <v>146</v>
      </c>
      <c r="F4" s="52" t="s">
        <v>147</v>
      </c>
      <c r="G4" s="44" t="s">
        <v>146</v>
      </c>
      <c r="H4" s="52" t="s">
        <v>147</v>
      </c>
      <c r="I4" s="44" t="s">
        <v>146</v>
      </c>
      <c r="J4" s="52" t="s">
        <v>147</v>
      </c>
      <c r="K4" s="46"/>
      <c r="L4" s="46"/>
      <c r="M4" s="54" t="s">
        <v>146</v>
      </c>
      <c r="N4" s="55" t="s">
        <v>147</v>
      </c>
      <c r="O4" s="47"/>
      <c r="P4" s="57" t="s">
        <v>146</v>
      </c>
      <c r="Q4" s="48" t="s">
        <v>147</v>
      </c>
      <c r="R4" s="47"/>
      <c r="S4" s="57" t="s">
        <v>146</v>
      </c>
      <c r="T4" s="48" t="s">
        <v>147</v>
      </c>
      <c r="U4" s="65"/>
      <c r="V4" s="47" t="s">
        <v>146</v>
      </c>
      <c r="W4" s="48" t="s">
        <v>147</v>
      </c>
    </row>
    <row r="5" spans="1:24">
      <c r="A5" s="51">
        <v>1</v>
      </c>
      <c r="B5" t="s">
        <v>148</v>
      </c>
      <c r="C5" s="41">
        <v>370</v>
      </c>
      <c r="D5" s="53">
        <v>450</v>
      </c>
      <c r="E5" s="41">
        <v>520</v>
      </c>
      <c r="F5" s="53">
        <v>740</v>
      </c>
      <c r="G5" s="41">
        <v>770</v>
      </c>
      <c r="H5" s="53">
        <v>1480</v>
      </c>
      <c r="I5" s="41">
        <v>900</v>
      </c>
      <c r="J5" s="53">
        <v>1200</v>
      </c>
      <c r="K5">
        <v>1.6</v>
      </c>
      <c r="L5">
        <v>1.5</v>
      </c>
      <c r="M5" s="56">
        <f>C5/$K$5*$L$5</f>
        <v>346.875</v>
      </c>
      <c r="N5" s="42">
        <f>D5/$K$5*$L$5</f>
        <v>421.875</v>
      </c>
      <c r="O5" s="37">
        <f>(N5-M5)</f>
        <v>75</v>
      </c>
      <c r="P5" s="56">
        <f>E5/$K$5*$L$5</f>
        <v>487.5</v>
      </c>
      <c r="Q5" s="42">
        <f>F5/$K$5*$L$5</f>
        <v>693.75</v>
      </c>
      <c r="R5" s="37">
        <f>(Q5-P5)</f>
        <v>206.25</v>
      </c>
      <c r="S5" s="56">
        <f>G5/$K$5*$L$5</f>
        <v>721.875</v>
      </c>
      <c r="T5" s="42">
        <f>H5/$K$5*$L$5</f>
        <v>1387.5</v>
      </c>
      <c r="U5" s="11">
        <f>(T5-S5)/T5</f>
        <v>0.47972972972972971</v>
      </c>
      <c r="V5" s="37">
        <f>I5/$K$5*$L$5</f>
        <v>843.75</v>
      </c>
      <c r="W5" s="42">
        <f>J5/$K$5*$L$5</f>
        <v>1125</v>
      </c>
      <c r="X5" s="11">
        <f>(W5-V5)/W5</f>
        <v>0.25</v>
      </c>
    </row>
    <row r="6" spans="1:24">
      <c r="A6" s="51"/>
      <c r="B6" t="s">
        <v>149</v>
      </c>
      <c r="C6" s="63">
        <v>37890</v>
      </c>
      <c r="D6" s="64">
        <v>38163</v>
      </c>
      <c r="E6" s="63">
        <v>37797</v>
      </c>
      <c r="F6" s="64">
        <v>38317</v>
      </c>
      <c r="G6" s="63">
        <v>37953</v>
      </c>
      <c r="H6" s="64">
        <v>38863</v>
      </c>
      <c r="I6" s="63">
        <v>37862</v>
      </c>
      <c r="J6" s="64">
        <v>38254</v>
      </c>
      <c r="M6" s="56"/>
      <c r="N6" s="42"/>
      <c r="P6" s="56"/>
      <c r="Q6" s="42"/>
      <c r="S6" s="56"/>
      <c r="T6" s="42"/>
      <c r="W6" s="42"/>
    </row>
    <row r="7" spans="1:24">
      <c r="A7" s="51"/>
      <c r="B7" t="s">
        <v>150</v>
      </c>
      <c r="C7" s="41">
        <v>4</v>
      </c>
      <c r="D7" s="53">
        <v>13</v>
      </c>
      <c r="E7" s="41">
        <v>2</v>
      </c>
      <c r="F7" s="53">
        <v>18</v>
      </c>
      <c r="G7" s="41">
        <v>6</v>
      </c>
      <c r="H7" s="53">
        <v>36</v>
      </c>
      <c r="I7" s="41">
        <v>3</v>
      </c>
      <c r="J7" s="53">
        <v>16</v>
      </c>
      <c r="M7" s="56"/>
      <c r="N7" s="42"/>
      <c r="P7" s="56"/>
      <c r="Q7" s="42"/>
      <c r="S7" s="56"/>
      <c r="T7" s="42"/>
      <c r="W7" s="42"/>
    </row>
    <row r="8" spans="1:24">
      <c r="A8" s="51"/>
      <c r="B8" t="s">
        <v>151</v>
      </c>
      <c r="C8" s="41">
        <v>17</v>
      </c>
      <c r="D8" s="53">
        <v>56</v>
      </c>
      <c r="E8" s="41">
        <v>9</v>
      </c>
      <c r="F8" s="53">
        <v>78</v>
      </c>
      <c r="G8" s="41">
        <v>156</v>
      </c>
      <c r="H8" s="53">
        <v>156</v>
      </c>
      <c r="I8" s="41">
        <v>13</v>
      </c>
      <c r="J8" s="53">
        <v>65</v>
      </c>
      <c r="M8" s="56"/>
      <c r="N8" s="42"/>
      <c r="P8" s="56"/>
      <c r="Q8" s="42"/>
      <c r="S8" s="56"/>
      <c r="T8" s="42"/>
      <c r="W8" s="42"/>
    </row>
    <row r="9" spans="1:24">
      <c r="A9" s="49">
        <v>2</v>
      </c>
      <c r="B9" s="39" t="s">
        <v>148</v>
      </c>
      <c r="C9" s="38">
        <v>370</v>
      </c>
      <c r="D9" s="58">
        <v>450</v>
      </c>
      <c r="E9" s="38">
        <v>520</v>
      </c>
      <c r="F9" s="58">
        <v>740</v>
      </c>
      <c r="G9" s="38">
        <v>770</v>
      </c>
      <c r="H9" s="58">
        <v>1480</v>
      </c>
      <c r="I9" s="38">
        <v>900</v>
      </c>
      <c r="J9" s="58">
        <v>1200</v>
      </c>
      <c r="K9" s="39">
        <v>1.6</v>
      </c>
      <c r="L9" s="39">
        <v>1.5</v>
      </c>
      <c r="M9" s="59">
        <f>C9/$K$9*$L$9</f>
        <v>346.875</v>
      </c>
      <c r="N9" s="60">
        <f>D9/$K$9*$L$9</f>
        <v>421.875</v>
      </c>
      <c r="O9" s="37">
        <f>(N9-M9)</f>
        <v>75</v>
      </c>
      <c r="P9" s="59">
        <f>E9/$K$9*$L$9</f>
        <v>487.5</v>
      </c>
      <c r="Q9" s="60">
        <f>F9/$K$9*$L$9</f>
        <v>693.75</v>
      </c>
      <c r="R9" s="37">
        <f>(Q9-P9)</f>
        <v>206.25</v>
      </c>
      <c r="S9" s="59">
        <f>G9/$K$9*$L$9</f>
        <v>721.875</v>
      </c>
      <c r="T9" s="60">
        <f>H9/$K$9*$L$9</f>
        <v>1387.5</v>
      </c>
      <c r="U9" s="11">
        <f>(T9-S9)/T9</f>
        <v>0.47972972972972971</v>
      </c>
      <c r="V9" s="61">
        <f>I9/$K$9*$L$9</f>
        <v>843.75</v>
      </c>
      <c r="W9" s="60">
        <f>J9/$K$9*$L$9</f>
        <v>1125</v>
      </c>
      <c r="X9" s="11">
        <f>(W9-V9)/W9</f>
        <v>0.25</v>
      </c>
    </row>
    <row r="10" spans="1:24">
      <c r="A10" s="51"/>
      <c r="B10" t="s">
        <v>149</v>
      </c>
      <c r="C10" s="63">
        <v>37925</v>
      </c>
      <c r="D10" s="64">
        <v>38175</v>
      </c>
      <c r="E10" s="63">
        <v>37862</v>
      </c>
      <c r="F10" s="64">
        <v>38352</v>
      </c>
      <c r="G10" s="63">
        <v>37981</v>
      </c>
      <c r="H10" s="64">
        <v>38898</v>
      </c>
      <c r="I10" s="63">
        <v>37890</v>
      </c>
      <c r="J10" s="64">
        <v>38289</v>
      </c>
      <c r="M10" s="56"/>
      <c r="N10" s="42"/>
      <c r="P10" s="56"/>
      <c r="Q10" s="42"/>
      <c r="S10" s="56"/>
      <c r="T10" s="42"/>
      <c r="W10" s="42"/>
    </row>
    <row r="11" spans="1:24">
      <c r="A11" s="51"/>
      <c r="B11" t="s">
        <v>150</v>
      </c>
      <c r="C11" s="41">
        <v>4</v>
      </c>
      <c r="D11" s="53">
        <v>13</v>
      </c>
      <c r="E11" s="41">
        <v>2</v>
      </c>
      <c r="F11" s="53">
        <v>18</v>
      </c>
      <c r="G11" s="41">
        <v>6</v>
      </c>
      <c r="H11" s="53">
        <v>36</v>
      </c>
      <c r="I11" s="41">
        <v>3</v>
      </c>
      <c r="J11" s="53">
        <v>16</v>
      </c>
      <c r="M11" s="56"/>
      <c r="N11" s="42"/>
      <c r="P11" s="56"/>
      <c r="Q11" s="42"/>
      <c r="S11" s="56"/>
      <c r="T11" s="42"/>
      <c r="W11" s="42"/>
    </row>
    <row r="12" spans="1:24">
      <c r="A12" s="51"/>
      <c r="B12" t="s">
        <v>151</v>
      </c>
      <c r="C12" s="41"/>
      <c r="D12" s="53"/>
      <c r="E12" s="41"/>
      <c r="F12" s="53"/>
      <c r="G12" s="41"/>
      <c r="H12" s="53"/>
      <c r="I12" s="41"/>
      <c r="J12" s="53"/>
      <c r="M12" s="56"/>
      <c r="N12" s="42"/>
      <c r="P12" s="56"/>
      <c r="Q12" s="42"/>
      <c r="S12" s="56"/>
      <c r="T12" s="42"/>
      <c r="W12" s="42"/>
    </row>
    <row r="13" spans="1:24">
      <c r="A13" s="49">
        <v>3</v>
      </c>
      <c r="B13" s="62" t="s">
        <v>148</v>
      </c>
      <c r="C13" s="38">
        <v>37</v>
      </c>
      <c r="D13" s="58">
        <v>46</v>
      </c>
      <c r="E13" s="38">
        <v>52</v>
      </c>
      <c r="F13" s="58">
        <v>82</v>
      </c>
      <c r="G13" s="38">
        <v>77</v>
      </c>
      <c r="H13" s="58">
        <v>128</v>
      </c>
      <c r="I13" s="38">
        <v>90</v>
      </c>
      <c r="J13" s="58">
        <v>138</v>
      </c>
      <c r="K13" s="39">
        <v>1.75</v>
      </c>
      <c r="L13" s="39">
        <v>1.5</v>
      </c>
      <c r="M13" s="59">
        <f>C13/$K$13*$L$13</f>
        <v>31.714285714285715</v>
      </c>
      <c r="N13" s="60">
        <f>D13/$K$13*$L$13</f>
        <v>39.428571428571431</v>
      </c>
      <c r="O13" s="37">
        <f>(N13-M13)</f>
        <v>7.7142857142857153</v>
      </c>
      <c r="P13" s="59">
        <f>E13/$K$13*$L$13</f>
        <v>44.571428571428569</v>
      </c>
      <c r="Q13" s="60">
        <f>F13/$K$13*$L$13</f>
        <v>70.285714285714278</v>
      </c>
      <c r="R13" s="37">
        <f>(Q13-P13)</f>
        <v>25.714285714285708</v>
      </c>
      <c r="S13" s="59">
        <f>G13/$K$13*$L$13</f>
        <v>66</v>
      </c>
      <c r="T13" s="60">
        <f>H13/$K$13*$L$13</f>
        <v>109.71428571428571</v>
      </c>
      <c r="U13" s="11">
        <f>(T13-S13)/T13</f>
        <v>0.39843749999999994</v>
      </c>
      <c r="V13" s="61">
        <f>I13/$K$13*$L$13</f>
        <v>77.142857142857139</v>
      </c>
      <c r="W13" s="60">
        <f>J13/$K$13*$L$13</f>
        <v>118.28571428571429</v>
      </c>
      <c r="X13" s="11">
        <f>(W13-V13)/W13</f>
        <v>0.34782608695652178</v>
      </c>
    </row>
    <row r="14" spans="1:24">
      <c r="A14" s="51"/>
      <c r="B14" s="43" t="s">
        <v>149</v>
      </c>
      <c r="C14" s="63">
        <v>38436</v>
      </c>
      <c r="D14" s="64">
        <v>38716</v>
      </c>
      <c r="E14" s="63">
        <v>38380</v>
      </c>
      <c r="F14" s="64">
        <v>38863</v>
      </c>
      <c r="G14" s="63">
        <v>38499</v>
      </c>
      <c r="H14" s="64">
        <v>39017</v>
      </c>
      <c r="I14" s="63">
        <v>38408</v>
      </c>
      <c r="J14" s="64">
        <v>38800</v>
      </c>
      <c r="M14" s="56"/>
      <c r="N14" s="42"/>
      <c r="P14" s="56"/>
      <c r="Q14" s="42"/>
      <c r="S14" s="56"/>
      <c r="T14" s="42"/>
      <c r="W14" s="42"/>
    </row>
    <row r="15" spans="1:24">
      <c r="A15" s="51"/>
      <c r="B15" s="43" t="s">
        <v>150</v>
      </c>
      <c r="C15" s="41">
        <v>4</v>
      </c>
      <c r="D15" s="53">
        <v>13</v>
      </c>
      <c r="E15" s="41">
        <v>2</v>
      </c>
      <c r="F15" s="53">
        <v>18</v>
      </c>
      <c r="G15" s="41">
        <v>6</v>
      </c>
      <c r="H15" s="53">
        <v>23</v>
      </c>
      <c r="I15" s="41">
        <v>3</v>
      </c>
      <c r="J15" s="53">
        <v>16</v>
      </c>
      <c r="M15" s="56"/>
      <c r="N15" s="42"/>
      <c r="P15" s="56"/>
      <c r="Q15" s="42"/>
      <c r="S15" s="56"/>
      <c r="T15" s="42"/>
      <c r="W15" s="42"/>
    </row>
    <row r="16" spans="1:24">
      <c r="A16" s="51"/>
      <c r="B16" s="43" t="s">
        <v>151</v>
      </c>
      <c r="C16" s="41"/>
      <c r="D16" s="53"/>
      <c r="E16" s="41"/>
      <c r="F16" s="53"/>
      <c r="G16" s="41"/>
      <c r="H16" s="53"/>
      <c r="I16" s="41"/>
      <c r="J16" s="53"/>
      <c r="M16" s="56"/>
      <c r="N16" s="42"/>
      <c r="P16" s="56"/>
      <c r="Q16" s="42"/>
      <c r="S16" s="56"/>
      <c r="T16" s="42"/>
      <c r="W16" s="42"/>
    </row>
    <row r="17" spans="1:24">
      <c r="A17" s="49">
        <v>4</v>
      </c>
      <c r="B17" s="62" t="s">
        <v>148</v>
      </c>
      <c r="C17" s="38">
        <v>900</v>
      </c>
      <c r="D17" s="58">
        <v>1200</v>
      </c>
      <c r="E17" s="38">
        <v>750</v>
      </c>
      <c r="F17" s="58">
        <v>2000</v>
      </c>
      <c r="G17" s="38">
        <v>520</v>
      </c>
      <c r="H17" s="58">
        <v>780</v>
      </c>
      <c r="I17" s="38">
        <v>465</v>
      </c>
      <c r="J17" s="58">
        <v>870</v>
      </c>
      <c r="K17" s="39">
        <v>1.7</v>
      </c>
      <c r="L17" s="39">
        <v>1.5</v>
      </c>
      <c r="M17" s="59">
        <f>C17/$K$17*$L$17</f>
        <v>794.11764705882342</v>
      </c>
      <c r="N17" s="60">
        <f>D17/$K$17*$L$17</f>
        <v>1058.8235294117646</v>
      </c>
      <c r="O17" s="37">
        <f>(N17-M17)</f>
        <v>264.70588235294122</v>
      </c>
      <c r="P17" s="59">
        <f>E17/$K$17*$L$17</f>
        <v>661.76470588235293</v>
      </c>
      <c r="Q17" s="60">
        <f>F17/$K$17*$L$17</f>
        <v>1764.7058823529412</v>
      </c>
      <c r="R17" s="37">
        <f>(Q17-P17)</f>
        <v>1102.9411764705883</v>
      </c>
      <c r="S17" s="59">
        <f>G17/$K$17*$L$17</f>
        <v>458.8235294117647</v>
      </c>
      <c r="T17" s="60">
        <f>H17/$K$17*$L$17</f>
        <v>688.23529411764707</v>
      </c>
      <c r="U17" s="11">
        <f>(T17-S17)/T17</f>
        <v>0.33333333333333337</v>
      </c>
      <c r="V17" s="61">
        <f>I17/$K$17*$L$17</f>
        <v>410.2941176470589</v>
      </c>
      <c r="W17" s="60">
        <f>J17/$K$17*$L$17</f>
        <v>767.64705882352939</v>
      </c>
      <c r="X17" s="11">
        <f>(W17-V17)/W17</f>
        <v>0.46551724137931022</v>
      </c>
    </row>
    <row r="18" spans="1:24">
      <c r="A18" s="51"/>
      <c r="B18" s="43" t="s">
        <v>149</v>
      </c>
      <c r="C18" s="63">
        <v>38044</v>
      </c>
      <c r="D18" s="64">
        <v>38527</v>
      </c>
      <c r="E18" s="63">
        <v>38107</v>
      </c>
      <c r="F18" s="64">
        <v>39752</v>
      </c>
      <c r="G18" s="63">
        <v>37981</v>
      </c>
      <c r="H18" s="64">
        <v>38653</v>
      </c>
      <c r="I18" s="63">
        <v>38072</v>
      </c>
      <c r="J18" s="64">
        <v>39136</v>
      </c>
      <c r="M18" s="56"/>
      <c r="N18" s="42"/>
      <c r="P18" s="56"/>
      <c r="Q18" s="42"/>
      <c r="S18" s="56"/>
      <c r="T18" s="42"/>
      <c r="W18" s="42"/>
    </row>
    <row r="19" spans="1:24">
      <c r="A19" s="51"/>
      <c r="B19" s="43" t="s">
        <v>150</v>
      </c>
      <c r="C19" s="41">
        <v>4</v>
      </c>
      <c r="D19" s="53">
        <v>20</v>
      </c>
      <c r="E19" s="41">
        <v>6</v>
      </c>
      <c r="F19" s="53">
        <v>60</v>
      </c>
      <c r="G19" s="41">
        <v>2</v>
      </c>
      <c r="H19" s="53">
        <v>24</v>
      </c>
      <c r="I19" s="41">
        <v>5</v>
      </c>
      <c r="J19" s="53">
        <v>40</v>
      </c>
      <c r="M19" s="56"/>
      <c r="N19" s="42"/>
      <c r="P19" s="56"/>
      <c r="Q19" s="42"/>
      <c r="S19" s="56"/>
      <c r="T19" s="42"/>
      <c r="W19" s="42"/>
    </row>
    <row r="20" spans="1:24">
      <c r="A20" s="50"/>
      <c r="B20" s="45" t="s">
        <v>151</v>
      </c>
      <c r="C20" s="44"/>
      <c r="D20" s="52"/>
      <c r="E20" s="44"/>
      <c r="F20" s="52"/>
      <c r="G20" s="44"/>
      <c r="H20" s="52"/>
      <c r="I20" s="44"/>
      <c r="J20" s="52"/>
      <c r="K20" s="46"/>
      <c r="L20" s="46"/>
      <c r="M20" s="57"/>
      <c r="N20" s="48"/>
      <c r="O20" s="47"/>
      <c r="P20" s="57"/>
      <c r="Q20" s="48"/>
      <c r="R20" s="47"/>
      <c r="S20" s="57"/>
      <c r="T20" s="48"/>
      <c r="U20" s="65"/>
      <c r="V20" s="47"/>
      <c r="W20" s="48"/>
    </row>
    <row r="25" spans="1:24">
      <c r="B25" t="s">
        <v>153</v>
      </c>
    </row>
    <row r="26" spans="1:24">
      <c r="B26" t="s">
        <v>155</v>
      </c>
    </row>
    <row r="28" spans="1:24">
      <c r="B28" t="s">
        <v>175</v>
      </c>
      <c r="C28" s="2">
        <v>148</v>
      </c>
      <c r="D28" t="s">
        <v>177</v>
      </c>
    </row>
    <row r="29" spans="1:24">
      <c r="C29" s="68" t="s">
        <v>167</v>
      </c>
      <c r="D29" s="68"/>
      <c r="E29" s="68"/>
      <c r="F29" s="68" t="s">
        <v>169</v>
      </c>
      <c r="G29" s="68"/>
      <c r="H29" s="68"/>
      <c r="J29" t="s">
        <v>168</v>
      </c>
      <c r="M29"/>
    </row>
    <row r="30" spans="1:24">
      <c r="B30" t="s">
        <v>166</v>
      </c>
      <c r="C30" t="s">
        <v>146</v>
      </c>
      <c r="D30" t="s">
        <v>147</v>
      </c>
      <c r="E30" t="s">
        <v>172</v>
      </c>
      <c r="F30" t="s">
        <v>146</v>
      </c>
      <c r="G30" t="s">
        <v>147</v>
      </c>
      <c r="H30" t="s">
        <v>172</v>
      </c>
      <c r="I30" t="s">
        <v>178</v>
      </c>
      <c r="J30" t="s">
        <v>146</v>
      </c>
      <c r="K30" s="8" t="s">
        <v>146</v>
      </c>
      <c r="L30" t="s">
        <v>147</v>
      </c>
      <c r="M30" s="8" t="s">
        <v>147</v>
      </c>
      <c r="N30" t="s">
        <v>172</v>
      </c>
      <c r="O30" s="8" t="s">
        <v>170</v>
      </c>
      <c r="P30" s="8" t="s">
        <v>171</v>
      </c>
      <c r="Q30" s="37" t="s">
        <v>173</v>
      </c>
      <c r="R30" s="37" t="s">
        <v>174</v>
      </c>
    </row>
    <row r="31" spans="1:24">
      <c r="B31">
        <v>1</v>
      </c>
      <c r="C31">
        <f>C5</f>
        <v>370</v>
      </c>
      <c r="D31">
        <f>D5</f>
        <v>450</v>
      </c>
      <c r="E31">
        <f>D31-C31</f>
        <v>80</v>
      </c>
      <c r="F31" s="37">
        <f>M5</f>
        <v>346.875</v>
      </c>
      <c r="G31" s="37">
        <f>N5</f>
        <v>421.875</v>
      </c>
      <c r="H31" s="37">
        <f>G31-F31</f>
        <v>75</v>
      </c>
      <c r="K31" s="8">
        <v>350</v>
      </c>
      <c r="L31" s="37">
        <f>K31+H31</f>
        <v>425</v>
      </c>
      <c r="M31" s="8">
        <v>430</v>
      </c>
      <c r="N31" s="37">
        <f>M31-L31</f>
        <v>5</v>
      </c>
      <c r="O31" s="8">
        <f>C7</f>
        <v>4</v>
      </c>
      <c r="P31" s="8">
        <f>D7</f>
        <v>13</v>
      </c>
      <c r="Q31" s="37">
        <f>K31/$C$28</f>
        <v>2.3648648648648649</v>
      </c>
      <c r="R31" s="37">
        <f>M31/$C$28</f>
        <v>2.9054054054054053</v>
      </c>
    </row>
    <row r="32" spans="1:24">
      <c r="B32">
        <v>2</v>
      </c>
      <c r="C32">
        <f>E5</f>
        <v>520</v>
      </c>
      <c r="D32">
        <f>F5</f>
        <v>740</v>
      </c>
      <c r="E32">
        <f t="shared" ref="E32:E34" si="0">D32-C32</f>
        <v>220</v>
      </c>
      <c r="F32" s="37">
        <f>P5</f>
        <v>487.5</v>
      </c>
      <c r="G32" s="37">
        <f>Q5</f>
        <v>693.75</v>
      </c>
      <c r="H32" s="37">
        <f>G32-F32</f>
        <v>206.25</v>
      </c>
      <c r="K32" s="8">
        <v>490</v>
      </c>
      <c r="L32" s="37">
        <f>K32+H32</f>
        <v>696.25</v>
      </c>
      <c r="M32" s="8">
        <v>700</v>
      </c>
      <c r="N32" s="37">
        <f t="shared" ref="N32:N34" si="1">M32-L32</f>
        <v>3.75</v>
      </c>
      <c r="O32" s="8">
        <f>E7</f>
        <v>2</v>
      </c>
      <c r="P32" s="8">
        <f>F7</f>
        <v>18</v>
      </c>
      <c r="Q32" s="37">
        <f>K32/$C$28</f>
        <v>3.310810810810811</v>
      </c>
      <c r="R32" s="37">
        <f>M32/$C$28</f>
        <v>4.7297297297297298</v>
      </c>
    </row>
    <row r="33" spans="2:18">
      <c r="B33">
        <v>3</v>
      </c>
      <c r="C33">
        <f>G5</f>
        <v>770</v>
      </c>
      <c r="D33">
        <f>H5</f>
        <v>1480</v>
      </c>
      <c r="E33">
        <f t="shared" si="0"/>
        <v>710</v>
      </c>
      <c r="F33" s="37">
        <f>S5</f>
        <v>721.875</v>
      </c>
      <c r="G33" s="37">
        <f>T5</f>
        <v>1387.5</v>
      </c>
      <c r="H33" s="37">
        <f>G33-F33</f>
        <v>665.625</v>
      </c>
      <c r="K33" s="8">
        <f>720</f>
        <v>720</v>
      </c>
      <c r="L33" s="37">
        <f>K33+H33</f>
        <v>1385.625</v>
      </c>
      <c r="M33" s="8">
        <v>1390</v>
      </c>
      <c r="N33" s="37">
        <f t="shared" si="1"/>
        <v>4.375</v>
      </c>
      <c r="O33" s="8">
        <f>G7</f>
        <v>6</v>
      </c>
      <c r="P33" s="8">
        <f>H7</f>
        <v>36</v>
      </c>
      <c r="Q33" s="37">
        <f>K33/$C$28</f>
        <v>4.8648648648648649</v>
      </c>
      <c r="R33" s="37">
        <f>M33/$C$28</f>
        <v>9.3918918918918912</v>
      </c>
    </row>
    <row r="34" spans="2:18">
      <c r="B34">
        <v>4</v>
      </c>
      <c r="C34">
        <f>I5</f>
        <v>900</v>
      </c>
      <c r="D34">
        <f>J5</f>
        <v>1200</v>
      </c>
      <c r="E34">
        <f t="shared" si="0"/>
        <v>300</v>
      </c>
      <c r="F34" s="37">
        <f>V5</f>
        <v>843.75</v>
      </c>
      <c r="G34" s="37">
        <f>W5</f>
        <v>1125</v>
      </c>
      <c r="H34" s="37">
        <f>G34-F34</f>
        <v>281.25</v>
      </c>
      <c r="K34" s="8">
        <v>840</v>
      </c>
      <c r="L34" s="37">
        <f>K34+H34</f>
        <v>1121.25</v>
      </c>
      <c r="M34" s="8">
        <v>1120</v>
      </c>
      <c r="N34" s="37">
        <f t="shared" si="1"/>
        <v>-1.25</v>
      </c>
      <c r="O34" s="8">
        <f>I7</f>
        <v>3</v>
      </c>
      <c r="P34" s="8">
        <f>J7</f>
        <v>16</v>
      </c>
      <c r="Q34" s="37">
        <f>K34/$C$28</f>
        <v>5.6756756756756754</v>
      </c>
      <c r="R34" s="37">
        <f>M34/$C$28</f>
        <v>7.5675675675675675</v>
      </c>
    </row>
    <row r="35" spans="2:18">
      <c r="B35">
        <v>5</v>
      </c>
      <c r="H35" s="37"/>
      <c r="J35">
        <f>K31*R35</f>
        <v>11654.999999999998</v>
      </c>
      <c r="K35" s="8">
        <v>11600</v>
      </c>
      <c r="L35">
        <f>M31*R35</f>
        <v>14318.999999999998</v>
      </c>
      <c r="M35" s="8">
        <v>14000</v>
      </c>
      <c r="N35"/>
      <c r="O35" s="8">
        <f>C11</f>
        <v>4</v>
      </c>
      <c r="P35" s="8">
        <f>D11</f>
        <v>13</v>
      </c>
      <c r="Q35" s="11">
        <f>K35/$C$28</f>
        <v>78.378378378378372</v>
      </c>
      <c r="R35" s="11">
        <v>33.299999999999997</v>
      </c>
    </row>
    <row r="36" spans="2:18">
      <c r="B36">
        <v>6</v>
      </c>
      <c r="H36" s="37"/>
      <c r="J36">
        <f>K32*R36</f>
        <v>16316.999999999998</v>
      </c>
      <c r="K36" s="8">
        <v>16300</v>
      </c>
      <c r="L36" s="37">
        <f>M32*R36</f>
        <v>23309.999999999996</v>
      </c>
      <c r="M36" s="8">
        <v>23000</v>
      </c>
      <c r="N36"/>
      <c r="O36" s="8">
        <f>E11</f>
        <v>2</v>
      </c>
      <c r="P36" s="8">
        <f>F11</f>
        <v>18</v>
      </c>
      <c r="Q36" s="11">
        <f t="shared" ref="Q36:Q38" si="2">K36/$C$28</f>
        <v>110.13513513513513</v>
      </c>
      <c r="R36" s="11">
        <v>33.299999999999997</v>
      </c>
    </row>
    <row r="37" spans="2:18">
      <c r="B37">
        <v>7</v>
      </c>
      <c r="H37" s="37"/>
      <c r="J37">
        <f>K33*R37</f>
        <v>23975.999999999996</v>
      </c>
      <c r="K37" s="8">
        <v>24000</v>
      </c>
      <c r="L37">
        <f>M33*R37</f>
        <v>46286.999999999993</v>
      </c>
      <c r="M37" s="8">
        <v>46000</v>
      </c>
      <c r="N37"/>
      <c r="O37" s="8">
        <f>G11</f>
        <v>6</v>
      </c>
      <c r="P37" s="8">
        <f>H11</f>
        <v>36</v>
      </c>
      <c r="Q37" s="11">
        <f t="shared" si="2"/>
        <v>162.16216216216216</v>
      </c>
      <c r="R37" s="11">
        <v>33.299999999999997</v>
      </c>
    </row>
    <row r="38" spans="2:18">
      <c r="B38">
        <v>8</v>
      </c>
      <c r="H38" s="37"/>
      <c r="J38">
        <f>K34*R38</f>
        <v>27971.999999999996</v>
      </c>
      <c r="K38" s="8">
        <v>28000</v>
      </c>
      <c r="L38">
        <f>M34*R38</f>
        <v>37296</v>
      </c>
      <c r="M38" s="8">
        <v>37000</v>
      </c>
      <c r="N38"/>
      <c r="O38" s="8">
        <f>I11</f>
        <v>3</v>
      </c>
      <c r="P38" s="8">
        <f>J11</f>
        <v>16</v>
      </c>
      <c r="Q38" s="11">
        <f t="shared" si="2"/>
        <v>189.18918918918919</v>
      </c>
      <c r="R38" s="11">
        <v>33.299999999999997</v>
      </c>
    </row>
    <row r="39" spans="2:18">
      <c r="B39">
        <v>9</v>
      </c>
      <c r="C39">
        <f>C13</f>
        <v>37</v>
      </c>
      <c r="D39">
        <f>D13</f>
        <v>46</v>
      </c>
      <c r="H39" s="37"/>
      <c r="J39" s="37">
        <f>M13</f>
        <v>31.714285714285715</v>
      </c>
      <c r="K39" s="67">
        <v>32</v>
      </c>
      <c r="L39" s="37">
        <f>N13</f>
        <v>39.428571428571431</v>
      </c>
      <c r="M39" s="37">
        <v>39</v>
      </c>
      <c r="N39"/>
      <c r="O39" s="8">
        <f>C15</f>
        <v>4</v>
      </c>
      <c r="P39" s="8">
        <f>D15</f>
        <v>13</v>
      </c>
      <c r="Q39" s="11">
        <f>K39/$C$28</f>
        <v>0.21621621621621623</v>
      </c>
      <c r="R39" s="11">
        <f>M39/$C$28</f>
        <v>0.26351351351351349</v>
      </c>
    </row>
    <row r="40" spans="2:18">
      <c r="B40">
        <v>10</v>
      </c>
      <c r="C40">
        <f>E13</f>
        <v>52</v>
      </c>
      <c r="D40">
        <f>F13</f>
        <v>82</v>
      </c>
      <c r="H40" s="37"/>
      <c r="J40" s="37">
        <f>P13</f>
        <v>44.571428571428569</v>
      </c>
      <c r="K40" s="67">
        <v>45</v>
      </c>
      <c r="L40" s="37">
        <f>Q13</f>
        <v>70.285714285714278</v>
      </c>
      <c r="M40" s="37">
        <v>70</v>
      </c>
      <c r="N40"/>
      <c r="O40" s="8">
        <f>E15</f>
        <v>2</v>
      </c>
      <c r="P40" s="8">
        <f>F15</f>
        <v>18</v>
      </c>
      <c r="Q40" s="11">
        <f>K40/$C$28</f>
        <v>0.30405405405405406</v>
      </c>
      <c r="R40" s="11">
        <f>M40/$C$28</f>
        <v>0.47297297297297297</v>
      </c>
    </row>
    <row r="41" spans="2:18">
      <c r="B41">
        <v>11</v>
      </c>
      <c r="C41">
        <f>G13</f>
        <v>77</v>
      </c>
      <c r="D41">
        <f>H13</f>
        <v>128</v>
      </c>
      <c r="J41" s="37">
        <f>S13</f>
        <v>66</v>
      </c>
      <c r="K41" s="67">
        <v>66</v>
      </c>
      <c r="L41" s="37">
        <f>T13</f>
        <v>109.71428571428571</v>
      </c>
      <c r="M41" s="37">
        <v>110</v>
      </c>
      <c r="N41"/>
      <c r="O41" s="8">
        <f>G15</f>
        <v>6</v>
      </c>
      <c r="P41" s="8">
        <f>H15</f>
        <v>23</v>
      </c>
      <c r="Q41" s="11">
        <f>K41/$C$28</f>
        <v>0.44594594594594594</v>
      </c>
      <c r="R41" s="11">
        <f>M41/$C$28</f>
        <v>0.7432432432432432</v>
      </c>
    </row>
    <row r="42" spans="2:18">
      <c r="B42">
        <v>12</v>
      </c>
      <c r="C42">
        <f>I13</f>
        <v>90</v>
      </c>
      <c r="D42">
        <f>J13</f>
        <v>138</v>
      </c>
      <c r="J42" s="37">
        <f>V13</f>
        <v>77.142857142857139</v>
      </c>
      <c r="K42" s="67">
        <v>77</v>
      </c>
      <c r="L42" s="37">
        <f>W13</f>
        <v>118.28571428571429</v>
      </c>
      <c r="M42" s="37">
        <v>118</v>
      </c>
      <c r="N42"/>
      <c r="O42" s="8">
        <f>I15</f>
        <v>3</v>
      </c>
      <c r="P42" s="8">
        <f>J15</f>
        <v>16</v>
      </c>
      <c r="Q42" s="11">
        <f>K42/$C$28</f>
        <v>0.52027027027027029</v>
      </c>
      <c r="R42" s="11">
        <f>M42/$C$28</f>
        <v>0.79729729729729726</v>
      </c>
    </row>
  </sheetData>
  <mergeCells count="10">
    <mergeCell ref="I3:J3"/>
    <mergeCell ref="M3:O3"/>
    <mergeCell ref="P3:R3"/>
    <mergeCell ref="S3:U3"/>
    <mergeCell ref="V3:X3"/>
    <mergeCell ref="C29:E29"/>
    <mergeCell ref="F29:H29"/>
    <mergeCell ref="C3:D3"/>
    <mergeCell ref="E3:F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7" t="s">
        <v>1</v>
      </c>
      <c r="B2" s="81" t="s">
        <v>2</v>
      </c>
      <c r="C2" s="82"/>
      <c r="D2" s="83"/>
      <c r="E2" s="81" t="s">
        <v>3</v>
      </c>
      <c r="F2" s="82"/>
      <c r="G2" s="83"/>
      <c r="H2" s="78" t="s">
        <v>4</v>
      </c>
      <c r="I2" s="93" t="s">
        <v>5</v>
      </c>
      <c r="J2" s="93"/>
      <c r="K2" s="93"/>
      <c r="L2" s="93"/>
      <c r="M2" s="93"/>
      <c r="N2" s="93"/>
      <c r="O2" s="93"/>
      <c r="P2" s="93"/>
      <c r="Q2" s="93"/>
      <c r="R2" s="93" t="s">
        <v>6</v>
      </c>
      <c r="S2" s="93"/>
      <c r="T2" s="93"/>
      <c r="U2" s="93"/>
      <c r="V2" s="78" t="s">
        <v>7</v>
      </c>
      <c r="W2" s="78" t="s">
        <v>8</v>
      </c>
      <c r="X2" s="75" t="s">
        <v>9</v>
      </c>
      <c r="Y2" s="75" t="s">
        <v>10</v>
      </c>
      <c r="Z2" s="75" t="s">
        <v>11</v>
      </c>
      <c r="AA2" s="75" t="s">
        <v>12</v>
      </c>
    </row>
    <row r="3" spans="1:27">
      <c r="A3" s="88"/>
      <c r="B3" s="84"/>
      <c r="C3" s="85"/>
      <c r="D3" s="86"/>
      <c r="E3" s="84"/>
      <c r="F3" s="85"/>
      <c r="G3" s="86"/>
      <c r="H3" s="79"/>
      <c r="I3" s="94" t="s">
        <v>13</v>
      </c>
      <c r="J3" s="92"/>
      <c r="K3" s="92"/>
      <c r="L3" s="92" t="s">
        <v>14</v>
      </c>
      <c r="M3" s="92"/>
      <c r="N3" s="92" t="s">
        <v>15</v>
      </c>
      <c r="O3" s="92"/>
      <c r="P3" s="92" t="s">
        <v>16</v>
      </c>
      <c r="Q3" s="92"/>
      <c r="R3" s="90" t="s">
        <v>17</v>
      </c>
      <c r="S3" s="90" t="s">
        <v>18</v>
      </c>
      <c r="T3" s="90" t="s">
        <v>19</v>
      </c>
      <c r="U3" s="90" t="s">
        <v>20</v>
      </c>
      <c r="V3" s="79"/>
      <c r="W3" s="79"/>
      <c r="X3" s="76"/>
      <c r="Y3" s="76"/>
      <c r="Z3" s="76"/>
      <c r="AA3" s="76"/>
    </row>
    <row r="4" spans="1:27" ht="60">
      <c r="A4" s="89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0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1"/>
      <c r="S4" s="91"/>
      <c r="T4" s="91"/>
      <c r="U4" s="91"/>
      <c r="V4" s="80"/>
      <c r="W4" s="80"/>
      <c r="X4" s="77"/>
      <c r="Y4" s="77"/>
      <c r="Z4" s="77"/>
      <c r="AA4" s="76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MCL questions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2022-12-04T18:52:56Z</dcterms:modified>
  <cp:category/>
  <cp:contentStatus/>
</cp:coreProperties>
</file>