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/vizsurvey/doc/"/>
    </mc:Choice>
  </mc:AlternateContent>
  <xr:revisionPtr revIDLastSave="0" documentId="13_ncr:1_{D5FBD62A-A75C-454D-BD34-68F4CA57332C}" xr6:coauthVersionLast="47" xr6:coauthVersionMax="47" xr10:uidLastSave="{00000000-0000-0000-0000-000000000000}"/>
  <bookViews>
    <workbookView xWindow="0" yWindow="540" windowWidth="35840" windowHeight="21060" activeTab="5" xr2:uid="{7432EDC4-6243-2543-BF06-3FCD944023A9}"/>
  </bookViews>
  <sheets>
    <sheet name="MCL" sheetId="2" r:id="rId1"/>
    <sheet name="CL LL Amounts" sheetId="3" r:id="rId2"/>
    <sheet name="Screen Size Zooming" sheetId="5" r:id="rId3"/>
    <sheet name="Worker Rate" sheetId="7" r:id="rId4"/>
    <sheet name="Holden et al." sheetId="4" r:id="rId5"/>
    <sheet name="Web Parameters" sheetId="8" r:id="rId6"/>
    <sheet name="Web Parameters v1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0" i="1" l="1"/>
  <c r="T40" i="1"/>
  <c r="D2" i="5"/>
  <c r="U39" i="1"/>
  <c r="T39" i="1"/>
  <c r="U38" i="1"/>
  <c r="T38" i="1"/>
  <c r="E10" i="5"/>
  <c r="E9" i="5"/>
  <c r="E8" i="5"/>
  <c r="D10" i="5"/>
  <c r="D9" i="5"/>
  <c r="D8" i="5"/>
  <c r="E7" i="5"/>
  <c r="E6" i="5"/>
  <c r="E5" i="5"/>
  <c r="D7" i="5"/>
  <c r="D6" i="5"/>
  <c r="D5" i="5"/>
  <c r="E4" i="5"/>
  <c r="E3" i="5"/>
  <c r="D4" i="5"/>
  <c r="D3" i="5"/>
  <c r="E2" i="5"/>
  <c r="Z14" i="2"/>
  <c r="Y14" i="2"/>
  <c r="D2" i="7"/>
  <c r="D3" i="7" s="1"/>
  <c r="V5" i="2"/>
  <c r="C3" i="7"/>
  <c r="C2" i="7"/>
  <c r="E19" i="2"/>
  <c r="B3" i="7"/>
  <c r="B2" i="7"/>
  <c r="D17" i="3"/>
  <c r="E17" i="3" s="1"/>
  <c r="D18" i="3"/>
  <c r="E18" i="3" s="1"/>
  <c r="D16" i="3"/>
  <c r="F16" i="3" s="1"/>
  <c r="D4" i="3"/>
  <c r="E4" i="3" s="1"/>
  <c r="D5" i="3"/>
  <c r="E5" i="3" s="1"/>
  <c r="D6" i="3"/>
  <c r="F6" i="3" s="1"/>
  <c r="D7" i="3"/>
  <c r="G7" i="3" s="1"/>
  <c r="D8" i="3"/>
  <c r="F8" i="3" s="1"/>
  <c r="D9" i="3"/>
  <c r="E9" i="3" s="1"/>
  <c r="D10" i="3"/>
  <c r="E10" i="3" s="1"/>
  <c r="D11" i="3"/>
  <c r="E11" i="3" s="1"/>
  <c r="D12" i="3"/>
  <c r="F12" i="3" s="1"/>
  <c r="D13" i="3"/>
  <c r="E13" i="3" s="1"/>
  <c r="D3" i="3"/>
  <c r="G3" i="3" s="1"/>
  <c r="W5" i="2" l="1"/>
  <c r="X5" i="2" s="1"/>
  <c r="F7" i="3"/>
  <c r="E6" i="3"/>
  <c r="E8" i="3"/>
  <c r="G13" i="3"/>
  <c r="E12" i="3"/>
  <c r="E7" i="3"/>
  <c r="G12" i="3"/>
  <c r="G11" i="3"/>
  <c r="E16" i="3"/>
  <c r="G10" i="3"/>
  <c r="F3" i="3"/>
  <c r="G9" i="3"/>
  <c r="G8" i="3"/>
  <c r="F13" i="3"/>
  <c r="G6" i="3"/>
  <c r="G5" i="3"/>
  <c r="G4" i="3"/>
  <c r="F10" i="3"/>
  <c r="E3" i="3"/>
  <c r="F9" i="3"/>
  <c r="G16" i="3"/>
  <c r="F11" i="3"/>
  <c r="G17" i="3"/>
  <c r="G18" i="3"/>
  <c r="F5" i="3"/>
  <c r="F17" i="3"/>
  <c r="F4" i="3"/>
  <c r="F18" i="3"/>
</calcChain>
</file>

<file path=xl/sharedStrings.xml><?xml version="1.0" encoding="utf-8"?>
<sst xmlns="http://schemas.openxmlformats.org/spreadsheetml/2006/main" count="322" uniqueCount="139">
  <si>
    <t>Proposed treatment parameters and estimated cost.</t>
  </si>
  <si>
    <t>Treatment</t>
  </si>
  <si>
    <t>Present Bias</t>
  </si>
  <si>
    <t>Zooming Parameters</t>
  </si>
  <si>
    <t>Word</t>
  </si>
  <si>
    <t>Zoom</t>
  </si>
  <si>
    <t>Scale</t>
  </si>
  <si>
    <t xml:space="preserve">Total
CL </t>
  </si>
  <si>
    <t>Total Time
for CL (min)</t>
  </si>
  <si>
    <t>Part.
Fee</t>
  </si>
  <si>
    <t>MK
Est.
Price</t>
  </si>
  <si>
    <t>Prolfiic
Est.
Price</t>
  </si>
  <si>
    <t>Comment</t>
  </si>
  <si>
    <t>1:1</t>
  </si>
  <si>
    <t>3" non 1:1</t>
  </si>
  <si>
    <t>6" non 1:1</t>
  </si>
  <si>
    <t>9" non 1:1</t>
  </si>
  <si>
    <t>6"
time</t>
  </si>
  <si>
    <t>9"
time</t>
  </si>
  <si>
    <t>6"
amt</t>
  </si>
  <si>
    <t>9"
amt</t>
  </si>
  <si>
    <t>Amt.
Later
(USD)</t>
  </si>
  <si>
    <t>Time
Earlier</t>
  </si>
  <si>
    <t>Time
Later
(mnts)</t>
  </si>
  <si>
    <t>Time Earlier
(wkis)</t>
  </si>
  <si>
    <t>Amt Later
(USD)</t>
  </si>
  <si>
    <t>3:3</t>
  </si>
  <si>
    <t>6:6</t>
  </si>
  <si>
    <t>9:9</t>
  </si>
  <si>
    <t>3:6</t>
  </si>
  <si>
    <t>3:9</t>
  </si>
  <si>
    <t>6:3</t>
  </si>
  <si>
    <t>6:9</t>
  </si>
  <si>
    <t>9:3</t>
  </si>
  <si>
    <t>9:6</t>
  </si>
  <si>
    <t>This treatment is expected to produce the most discounting.</t>
  </si>
  <si>
    <t>The treatments below could be ran to see how visual zooming changes with asset values.</t>
  </si>
  <si>
    <t>Total</t>
  </si>
  <si>
    <t>Assumptions</t>
  </si>
  <si>
    <t>Max number of questions to fins switching point</t>
  </si>
  <si>
    <t>Time per question in CL in seconds</t>
  </si>
  <si>
    <t>Time per CL in seconds</t>
  </si>
  <si>
    <t>Prolific parameters: $0.80 (good, $9.96/hr), filtered on annual household income $40000–$49999, $50000–$59999, $60000–$69999, $70000–$79999, $80000–$89999, $90000–$99999 has 12,963 participants</t>
  </si>
  <si>
    <t>Mechanical Turk parameters: $0.83 (good, $9.96/hr), filtered on annual household income $75,000-$99,999, $50,000-$74,999 has 12,963 participants</t>
  </si>
  <si>
    <t>Number of participants targeted for survey 140</t>
  </si>
  <si>
    <t>Lower End</t>
  </si>
  <si>
    <t>Higher End</t>
  </si>
  <si>
    <t>Platform</t>
  </si>
  <si>
    <t>w0 USD/day</t>
  </si>
  <si>
    <t>3.3w0
USD</t>
  </si>
  <si>
    <t>16.7w0
USD</t>
  </si>
  <si>
    <t>33.3w0
USD</t>
  </si>
  <si>
    <t>Prolific</t>
  </si>
  <si>
    <t>Round to $500, $3,000 and $6,000</t>
  </si>
  <si>
    <t>MT</t>
  </si>
  <si>
    <t>Wdith in.</t>
  </si>
  <si>
    <t>Height in.</t>
  </si>
  <si>
    <t>Aspect Ratio</t>
  </si>
  <si>
    <t>width pixels</t>
  </si>
  <si>
    <t>height pixels</t>
  </si>
  <si>
    <t>Max width pixels</t>
  </si>
  <si>
    <t>Max height pixels</t>
  </si>
  <si>
    <t>1:2</t>
  </si>
  <si>
    <t>1:3</t>
  </si>
  <si>
    <t>2:1</t>
  </si>
  <si>
    <t>2:2</t>
  </si>
  <si>
    <t>2:3</t>
  </si>
  <si>
    <t>3:1</t>
  </si>
  <si>
    <t>3:2</t>
  </si>
  <si>
    <t>Hourly Rate USD</t>
  </si>
  <si>
    <t>Minute Rate USD</t>
  </si>
  <si>
    <t>5 minutes</t>
  </si>
  <si>
    <t>MCL Parameters</t>
  </si>
  <si>
    <t>Example CL</t>
  </si>
  <si>
    <t>Series</t>
  </si>
  <si>
    <t>Initial time
(weeks)</t>
  </si>
  <si>
    <t>Future time
(months)</t>
  </si>
  <si>
    <t>Future Amount
(ETB)</t>
  </si>
  <si>
    <t>Task Row 10
Amount (ETB)</t>
  </si>
  <si>
    <t>Time pref.
Series no.</t>
  </si>
  <si>
    <t>Start point</t>
  </si>
  <si>
    <t>Task no.</t>
  </si>
  <si>
    <t>Receive at far
future period</t>
  </si>
  <si>
    <t>Choice</t>
  </si>
  <si>
    <t>Receive at near
future period</t>
  </si>
  <si>
    <t>position</t>
  </si>
  <si>
    <t>view_type</t>
  </si>
  <si>
    <t>amount_earlier</t>
  </si>
  <si>
    <t>time_earlier</t>
  </si>
  <si>
    <t>date_earlier</t>
  </si>
  <si>
    <t>amount_later</t>
  </si>
  <si>
    <t>time_later</t>
  </si>
  <si>
    <t>date_later</t>
  </si>
  <si>
    <t>max_amount</t>
  </si>
  <si>
    <t>max_time</t>
  </si>
  <si>
    <t>horizontal_pixels</t>
  </si>
  <si>
    <t>vertical_pixels</t>
  </si>
  <si>
    <t>left_margin_width_in</t>
  </si>
  <si>
    <t>bottom_margin_height_in</t>
  </si>
  <si>
    <t>graph_width_in</t>
  </si>
  <si>
    <t>graph_height_in</t>
  </si>
  <si>
    <t>width_in</t>
  </si>
  <si>
    <t>height_in</t>
  </si>
  <si>
    <t>comment</t>
  </si>
  <si>
    <t>barchart</t>
  </si>
  <si>
    <t>baseline</t>
  </si>
  <si>
    <t>baseline small amounts</t>
  </si>
  <si>
    <t>time elongated</t>
  </si>
  <si>
    <t>zooming full screen</t>
  </si>
  <si>
    <t>half screen</t>
  </si>
  <si>
    <t>framing in assets</t>
  </si>
  <si>
    <t>zoomed out</t>
  </si>
  <si>
    <t>time to the right</t>
  </si>
  <si>
    <t>calendar</t>
  </si>
  <si>
    <t>calendar view</t>
  </si>
  <si>
    <t>Absolute size</t>
  </si>
  <si>
    <t>treatment_id</t>
  </si>
  <si>
    <t>titration</t>
  </si>
  <si>
    <t>none</t>
  </si>
  <si>
    <t>earlierAmount</t>
  </si>
  <si>
    <t>word</t>
  </si>
  <si>
    <t>Read 2001 example, absolute size</t>
  </si>
  <si>
    <t>interaction</t>
  </si>
  <si>
    <t>variable_amount</t>
  </si>
  <si>
    <t>laterAmount</t>
  </si>
  <si>
    <t>drag</t>
  </si>
  <si>
    <t>Barchart MEL question with no interaction.</t>
  </si>
  <si>
    <t>Worded MEL question with no interaction and Read 2001 example values.</t>
  </si>
  <si>
    <t>Barchart MEL question with drag interaction.</t>
  </si>
  <si>
    <t>Word MEL question with titration interaction.</t>
  </si>
  <si>
    <t>Barchat MEL question with titration interaction.</t>
  </si>
  <si>
    <t>calendarWord</t>
  </si>
  <si>
    <t>calendarBar</t>
  </si>
  <si>
    <t>Calendar MEL question with barchart and drag interaction year calendar view.</t>
  </si>
  <si>
    <t>Calendar MEL question with barchart and drag interaction month view.</t>
  </si>
  <si>
    <t>Calendar MEL question with word and titration interaction month view.</t>
  </si>
  <si>
    <t>Calendar MEL question with barchart and titration interaction month view.</t>
  </si>
  <si>
    <t>Calendar MEL question with barchart and no interaction month view.</t>
  </si>
  <si>
    <t>Calendar MEL question with word and no interaction month view.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</si>
</sst>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m/d/yyyy;@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SFRM1200"/>
    </font>
    <font>
      <b/>
      <sz val="12"/>
      <color theme="1"/>
      <name val="SFRM1200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4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wrapText="1"/>
    </xf>
    <xf numFmtId="164" fontId="0" fillId="2" borderId="0" xfId="0" applyNumberFormat="1" applyFill="1"/>
    <xf numFmtId="0" fontId="0" fillId="2" borderId="0" xfId="0" applyFill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3" fillId="0" borderId="0" xfId="0" applyFont="1" applyAlignment="1">
      <alignment wrapText="1"/>
    </xf>
    <xf numFmtId="2" fontId="0" fillId="0" borderId="0" xfId="0" applyNumberFormat="1"/>
    <xf numFmtId="165" fontId="0" fillId="0" borderId="0" xfId="0" applyNumberFormat="1"/>
    <xf numFmtId="20" fontId="0" fillId="0" borderId="0" xfId="0" quotePrefix="1" applyNumberFormat="1"/>
    <xf numFmtId="0" fontId="0" fillId="0" borderId="0" xfId="0" quotePrefix="1"/>
    <xf numFmtId="0" fontId="4" fillId="0" borderId="0" xfId="0" applyFont="1"/>
    <xf numFmtId="164" fontId="4" fillId="0" borderId="0" xfId="0" applyNumberFormat="1" applyFont="1"/>
    <xf numFmtId="165" fontId="4" fillId="0" borderId="0" xfId="0" applyNumberFormat="1" applyFont="1"/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164" fontId="4" fillId="0" borderId="1" xfId="0" applyNumberFormat="1" applyFont="1" applyBorder="1" applyAlignment="1">
      <alignment wrapText="1"/>
    </xf>
    <xf numFmtId="20" fontId="4" fillId="0" borderId="1" xfId="0" quotePrefix="1" applyNumberFormat="1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2" xfId="0" applyFont="1" applyBorder="1"/>
    <xf numFmtId="164" fontId="4" fillId="0" borderId="2" xfId="0" applyNumberFormat="1" applyFont="1" applyBorder="1"/>
    <xf numFmtId="165" fontId="4" fillId="0" borderId="2" xfId="0" applyNumberFormat="1" applyFont="1" applyBorder="1"/>
    <xf numFmtId="0" fontId="4" fillId="0" borderId="3" xfId="0" applyFont="1" applyBorder="1"/>
    <xf numFmtId="164" fontId="4" fillId="0" borderId="3" xfId="0" applyNumberFormat="1" applyFont="1" applyBorder="1"/>
    <xf numFmtId="165" fontId="4" fillId="0" borderId="3" xfId="0" applyNumberFormat="1" applyFont="1" applyBorder="1"/>
    <xf numFmtId="0" fontId="4" fillId="0" borderId="4" xfId="0" applyFont="1" applyBorder="1"/>
    <xf numFmtId="164" fontId="4" fillId="0" borderId="4" xfId="0" applyNumberFormat="1" applyFont="1" applyBorder="1"/>
    <xf numFmtId="165" fontId="4" fillId="0" borderId="4" xfId="0" applyNumberFormat="1" applyFont="1" applyBorder="1"/>
    <xf numFmtId="0" fontId="5" fillId="0" borderId="0" xfId="0" applyFont="1"/>
    <xf numFmtId="164" fontId="5" fillId="0" borderId="0" xfId="0" applyNumberFormat="1" applyFont="1"/>
    <xf numFmtId="165" fontId="5" fillId="0" borderId="0" xfId="0" applyNumberFormat="1" applyFont="1"/>
    <xf numFmtId="165" fontId="4" fillId="0" borderId="1" xfId="0" applyNumberFormat="1" applyFont="1" applyBorder="1"/>
    <xf numFmtId="166" fontId="0" fillId="0" borderId="0" xfId="0" applyNumberFormat="1"/>
    <xf numFmtId="165" fontId="4" fillId="0" borderId="2" xfId="0" applyNumberFormat="1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1" xfId="0" applyFont="1" applyBorder="1" applyAlignment="1">
      <alignment horizontal="center" shrinkToFit="1"/>
    </xf>
    <xf numFmtId="0" fontId="4" fillId="0" borderId="1" xfId="0" applyFont="1" applyBorder="1" applyAlignment="1">
      <alignment horizontal="center"/>
    </xf>
    <xf numFmtId="20" fontId="4" fillId="0" borderId="1" xfId="0" quotePrefix="1" applyNumberFormat="1" applyFont="1" applyBorder="1" applyAlignment="1">
      <alignment horizont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3C91-0245-C642-8607-0C1863490763}">
  <dimension ref="A1:AA22"/>
  <sheetViews>
    <sheetView zoomScale="130" zoomScaleNormal="130" workbookViewId="0">
      <selection activeCell="F5" sqref="F5:F13"/>
    </sheetView>
  </sheetViews>
  <sheetFormatPr baseColWidth="10" defaultColWidth="10.83203125" defaultRowHeight="14"/>
  <cols>
    <col min="1" max="1" width="8" style="15" customWidth="1"/>
    <col min="2" max="4" width="5.33203125" style="15" customWidth="1"/>
    <col min="5" max="5" width="5.5" style="15" customWidth="1"/>
    <col min="6" max="6" width="5.5" style="16" customWidth="1"/>
    <col min="7" max="7" width="5.5" style="15" customWidth="1"/>
    <col min="8" max="8" width="4.83203125" style="15" customWidth="1"/>
    <col min="9" max="17" width="3.33203125" style="15" customWidth="1"/>
    <col min="18" max="21" width="3.83203125" style="15" customWidth="1"/>
    <col min="22" max="23" width="4.83203125" style="15" customWidth="1"/>
    <col min="24" max="24" width="4.83203125" style="17" customWidth="1"/>
    <col min="25" max="26" width="7.83203125" style="17" customWidth="1"/>
    <col min="27" max="27" width="33.6640625" style="18" customWidth="1"/>
    <col min="28" max="16384" width="10.83203125" style="15"/>
  </cols>
  <sheetData>
    <row r="1" spans="1:27">
      <c r="A1" s="15" t="s">
        <v>0</v>
      </c>
    </row>
    <row r="2" spans="1:27">
      <c r="A2" s="49" t="s">
        <v>1</v>
      </c>
      <c r="B2" s="43" t="s">
        <v>2</v>
      </c>
      <c r="C2" s="44"/>
      <c r="D2" s="45"/>
      <c r="E2" s="43" t="s">
        <v>3</v>
      </c>
      <c r="F2" s="44"/>
      <c r="G2" s="45"/>
      <c r="H2" s="40" t="s">
        <v>4</v>
      </c>
      <c r="I2" s="55" t="s">
        <v>5</v>
      </c>
      <c r="J2" s="55"/>
      <c r="K2" s="55"/>
      <c r="L2" s="55"/>
      <c r="M2" s="55"/>
      <c r="N2" s="55"/>
      <c r="O2" s="55"/>
      <c r="P2" s="55"/>
      <c r="Q2" s="55"/>
      <c r="R2" s="55" t="s">
        <v>6</v>
      </c>
      <c r="S2" s="55"/>
      <c r="T2" s="55"/>
      <c r="U2" s="55"/>
      <c r="V2" s="40" t="s">
        <v>7</v>
      </c>
      <c r="W2" s="40" t="s">
        <v>8</v>
      </c>
      <c r="X2" s="37" t="s">
        <v>9</v>
      </c>
      <c r="Y2" s="37" t="s">
        <v>10</v>
      </c>
      <c r="Z2" s="37" t="s">
        <v>11</v>
      </c>
      <c r="AA2" s="37" t="s">
        <v>12</v>
      </c>
    </row>
    <row r="3" spans="1:27">
      <c r="A3" s="50"/>
      <c r="B3" s="46"/>
      <c r="C3" s="47"/>
      <c r="D3" s="48"/>
      <c r="E3" s="46"/>
      <c r="F3" s="47"/>
      <c r="G3" s="48"/>
      <c r="H3" s="41"/>
      <c r="I3" s="56" t="s">
        <v>13</v>
      </c>
      <c r="J3" s="54"/>
      <c r="K3" s="54"/>
      <c r="L3" s="54" t="s">
        <v>14</v>
      </c>
      <c r="M3" s="54"/>
      <c r="N3" s="54" t="s">
        <v>15</v>
      </c>
      <c r="O3" s="54"/>
      <c r="P3" s="54" t="s">
        <v>16</v>
      </c>
      <c r="Q3" s="54"/>
      <c r="R3" s="52" t="s">
        <v>17</v>
      </c>
      <c r="S3" s="52" t="s">
        <v>18</v>
      </c>
      <c r="T3" s="52" t="s">
        <v>19</v>
      </c>
      <c r="U3" s="52" t="s">
        <v>20</v>
      </c>
      <c r="V3" s="41"/>
      <c r="W3" s="41"/>
      <c r="X3" s="38"/>
      <c r="Y3" s="38"/>
      <c r="Z3" s="38"/>
      <c r="AA3" s="38"/>
    </row>
    <row r="4" spans="1:27" ht="60">
      <c r="A4" s="51"/>
      <c r="B4" s="19" t="s">
        <v>21</v>
      </c>
      <c r="C4" s="19" t="s">
        <v>22</v>
      </c>
      <c r="D4" s="19" t="s">
        <v>23</v>
      </c>
      <c r="E4" s="19" t="s">
        <v>24</v>
      </c>
      <c r="F4" s="20" t="s">
        <v>25</v>
      </c>
      <c r="G4" s="19" t="s">
        <v>23</v>
      </c>
      <c r="H4" s="42"/>
      <c r="I4" s="21" t="s">
        <v>26</v>
      </c>
      <c r="J4" s="22" t="s">
        <v>27</v>
      </c>
      <c r="K4" s="22" t="s">
        <v>28</v>
      </c>
      <c r="L4" s="22" t="s">
        <v>29</v>
      </c>
      <c r="M4" s="22" t="s">
        <v>30</v>
      </c>
      <c r="N4" s="22" t="s">
        <v>31</v>
      </c>
      <c r="O4" s="22" t="s">
        <v>32</v>
      </c>
      <c r="P4" s="22" t="s">
        <v>33</v>
      </c>
      <c r="Q4" s="22" t="s">
        <v>34</v>
      </c>
      <c r="R4" s="53"/>
      <c r="S4" s="53"/>
      <c r="T4" s="53"/>
      <c r="U4" s="53"/>
      <c r="V4" s="42"/>
      <c r="W4" s="42"/>
      <c r="X4" s="39"/>
      <c r="Y4" s="39"/>
      <c r="Z4" s="39"/>
      <c r="AA4" s="38"/>
    </row>
    <row r="5" spans="1:27" ht="30">
      <c r="A5" s="23">
        <v>1</v>
      </c>
      <c r="B5" s="23">
        <v>500</v>
      </c>
      <c r="C5" s="23">
        <v>0</v>
      </c>
      <c r="D5" s="23">
        <v>12</v>
      </c>
      <c r="E5" s="23">
        <v>1</v>
      </c>
      <c r="F5" s="24">
        <v>500</v>
      </c>
      <c r="G5" s="23">
        <v>3</v>
      </c>
      <c r="H5" s="23">
        <v>1</v>
      </c>
      <c r="I5" s="23">
        <v>1</v>
      </c>
      <c r="J5" s="23">
        <v>1</v>
      </c>
      <c r="K5" s="23">
        <v>1</v>
      </c>
      <c r="L5" s="23">
        <v>1</v>
      </c>
      <c r="M5" s="23">
        <v>1</v>
      </c>
      <c r="N5" s="23">
        <v>1</v>
      </c>
      <c r="O5" s="23">
        <v>1</v>
      </c>
      <c r="P5" s="23">
        <v>1</v>
      </c>
      <c r="Q5" s="23">
        <v>1</v>
      </c>
      <c r="R5" s="23">
        <v>1</v>
      </c>
      <c r="S5" s="23">
        <v>1</v>
      </c>
      <c r="T5" s="23">
        <v>1</v>
      </c>
      <c r="U5" s="23">
        <v>1</v>
      </c>
      <c r="V5" s="23">
        <f>SUM(H5:U5)+1</f>
        <v>15</v>
      </c>
      <c r="W5" s="23">
        <f>V5*E19/60</f>
        <v>5</v>
      </c>
      <c r="X5" s="25">
        <f>10/60*W5</f>
        <v>0.83333333333333326</v>
      </c>
      <c r="Y5" s="25">
        <v>208.6</v>
      </c>
      <c r="Z5" s="25">
        <v>155</v>
      </c>
      <c r="AA5" s="19" t="s">
        <v>35</v>
      </c>
    </row>
    <row r="6" spans="1:27" ht="30">
      <c r="A6" s="26">
        <v>2</v>
      </c>
      <c r="B6" s="26"/>
      <c r="C6" s="26"/>
      <c r="D6" s="26"/>
      <c r="E6" s="26">
        <v>1</v>
      </c>
      <c r="F6" s="27">
        <v>3000</v>
      </c>
      <c r="G6" s="26">
        <v>3</v>
      </c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8"/>
      <c r="Y6" s="28">
        <v>208.6</v>
      </c>
      <c r="Z6" s="25">
        <v>155</v>
      </c>
      <c r="AA6" s="19" t="s">
        <v>36</v>
      </c>
    </row>
    <row r="7" spans="1:27">
      <c r="A7" s="26">
        <v>3</v>
      </c>
      <c r="B7" s="26"/>
      <c r="C7" s="26"/>
      <c r="D7" s="26"/>
      <c r="E7" s="26">
        <v>1</v>
      </c>
      <c r="F7" s="27">
        <v>6000</v>
      </c>
      <c r="G7" s="26">
        <v>3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8"/>
      <c r="Y7" s="28">
        <v>208.6</v>
      </c>
      <c r="Z7" s="25">
        <v>155</v>
      </c>
      <c r="AA7" s="19"/>
    </row>
    <row r="8" spans="1:27">
      <c r="A8" s="26">
        <v>4</v>
      </c>
      <c r="B8" s="26"/>
      <c r="C8" s="26"/>
      <c r="D8" s="26"/>
      <c r="E8" s="26">
        <v>1</v>
      </c>
      <c r="F8" s="27">
        <v>500</v>
      </c>
      <c r="G8" s="26">
        <v>6</v>
      </c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8"/>
      <c r="Y8" s="28">
        <v>208.6</v>
      </c>
      <c r="Z8" s="25">
        <v>155</v>
      </c>
      <c r="AA8" s="19"/>
    </row>
    <row r="9" spans="1:27">
      <c r="A9" s="26">
        <v>5</v>
      </c>
      <c r="B9" s="26"/>
      <c r="C9" s="26"/>
      <c r="D9" s="26"/>
      <c r="E9" s="26">
        <v>1</v>
      </c>
      <c r="F9" s="27">
        <v>3000</v>
      </c>
      <c r="G9" s="26">
        <v>6</v>
      </c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8"/>
      <c r="Y9" s="28">
        <v>208.6</v>
      </c>
      <c r="Z9" s="25">
        <v>155</v>
      </c>
      <c r="AA9" s="19"/>
    </row>
    <row r="10" spans="1:27">
      <c r="A10" s="26">
        <v>6</v>
      </c>
      <c r="B10" s="26"/>
      <c r="C10" s="26"/>
      <c r="D10" s="26"/>
      <c r="E10" s="26">
        <v>1</v>
      </c>
      <c r="F10" s="27">
        <v>6000</v>
      </c>
      <c r="G10" s="26">
        <v>6</v>
      </c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8"/>
      <c r="Y10" s="28">
        <v>208.6</v>
      </c>
      <c r="Z10" s="25">
        <v>155</v>
      </c>
      <c r="AA10" s="19"/>
    </row>
    <row r="11" spans="1:27">
      <c r="A11" s="26">
        <v>7</v>
      </c>
      <c r="B11" s="26"/>
      <c r="C11" s="26"/>
      <c r="D11" s="26"/>
      <c r="E11" s="26">
        <v>1</v>
      </c>
      <c r="F11" s="27">
        <v>500</v>
      </c>
      <c r="G11" s="26">
        <v>12</v>
      </c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8"/>
      <c r="Y11" s="28">
        <v>208.6</v>
      </c>
      <c r="Z11" s="25">
        <v>155</v>
      </c>
      <c r="AA11" s="19"/>
    </row>
    <row r="12" spans="1:27">
      <c r="A12" s="26">
        <v>8</v>
      </c>
      <c r="B12" s="26"/>
      <c r="C12" s="26"/>
      <c r="D12" s="26"/>
      <c r="E12" s="26">
        <v>1</v>
      </c>
      <c r="F12" s="27">
        <v>3000</v>
      </c>
      <c r="G12" s="26">
        <v>12</v>
      </c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8"/>
      <c r="Y12" s="28">
        <v>208.6</v>
      </c>
      <c r="Z12" s="25">
        <v>155</v>
      </c>
      <c r="AA12" s="19"/>
    </row>
    <row r="13" spans="1:27">
      <c r="A13" s="29">
        <v>9</v>
      </c>
      <c r="B13" s="29"/>
      <c r="C13" s="29"/>
      <c r="D13" s="29"/>
      <c r="E13" s="29">
        <v>1</v>
      </c>
      <c r="F13" s="30">
        <v>6000</v>
      </c>
      <c r="G13" s="29">
        <v>12</v>
      </c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31"/>
      <c r="Y13" s="31">
        <v>208.6</v>
      </c>
      <c r="Z13" s="35">
        <v>155</v>
      </c>
      <c r="AA13" s="19"/>
    </row>
    <row r="14" spans="1:27">
      <c r="A14" s="32" t="s">
        <v>37</v>
      </c>
      <c r="B14" s="32"/>
      <c r="C14" s="32"/>
      <c r="D14" s="32"/>
      <c r="E14" s="32"/>
      <c r="F14" s="3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4"/>
      <c r="Y14" s="34">
        <f>SUM(Y5:Y13)</f>
        <v>1877.3999999999996</v>
      </c>
      <c r="Z14" s="34">
        <f>SUM(Z5:Z13)</f>
        <v>1395</v>
      </c>
    </row>
    <row r="16" spans="1:27">
      <c r="A16" s="32" t="s">
        <v>38</v>
      </c>
    </row>
    <row r="17" spans="1:5">
      <c r="A17" s="15" t="s">
        <v>39</v>
      </c>
      <c r="E17" s="15">
        <v>5</v>
      </c>
    </row>
    <row r="18" spans="1:5">
      <c r="A18" s="15" t="s">
        <v>40</v>
      </c>
      <c r="E18" s="15">
        <v>4</v>
      </c>
    </row>
    <row r="19" spans="1:5">
      <c r="A19" s="15" t="s">
        <v>41</v>
      </c>
      <c r="E19" s="15">
        <f>E17*E18</f>
        <v>20</v>
      </c>
    </row>
    <row r="20" spans="1:5">
      <c r="A20" s="15" t="s">
        <v>42</v>
      </c>
    </row>
    <row r="21" spans="1:5">
      <c r="A21" s="15" t="s">
        <v>43</v>
      </c>
    </row>
    <row r="22" spans="1:5">
      <c r="A22" s="15" t="s">
        <v>44</v>
      </c>
    </row>
  </sheetData>
  <mergeCells count="20">
    <mergeCell ref="B2:D3"/>
    <mergeCell ref="A2:A4"/>
    <mergeCell ref="V2:V4"/>
    <mergeCell ref="U3:U4"/>
    <mergeCell ref="T3:T4"/>
    <mergeCell ref="S3:S4"/>
    <mergeCell ref="R3:R4"/>
    <mergeCell ref="N3:O3"/>
    <mergeCell ref="P3:Q3"/>
    <mergeCell ref="I2:Q2"/>
    <mergeCell ref="R2:U2"/>
    <mergeCell ref="I3:K3"/>
    <mergeCell ref="L3:M3"/>
    <mergeCell ref="E2:G3"/>
    <mergeCell ref="H2:H4"/>
    <mergeCell ref="AA2:AA4"/>
    <mergeCell ref="Z2:Z4"/>
    <mergeCell ref="Y2:Y4"/>
    <mergeCell ref="W2:W4"/>
    <mergeCell ref="X2:X4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45FD6-E248-1447-95F1-A5D07360E1EE}">
  <dimension ref="A1:H19"/>
  <sheetViews>
    <sheetView zoomScale="140" zoomScaleNormal="140" workbookViewId="0">
      <selection activeCell="H18" sqref="H18"/>
    </sheetView>
  </sheetViews>
  <sheetFormatPr baseColWidth="10" defaultColWidth="11" defaultRowHeight="16"/>
  <cols>
    <col min="1" max="1" width="9" style="2" customWidth="1"/>
    <col min="2" max="2" width="9.1640625" style="2" customWidth="1"/>
    <col min="3" max="3" width="7.5" customWidth="1"/>
    <col min="4" max="4" width="6.33203125" style="2" customWidth="1"/>
    <col min="5" max="6" width="8.6640625" style="2" customWidth="1"/>
    <col min="7" max="7" width="9.1640625" style="2" customWidth="1"/>
  </cols>
  <sheetData>
    <row r="1" spans="1:8" ht="51">
      <c r="A1" s="2" t="s">
        <v>45</v>
      </c>
      <c r="B1" s="2" t="s">
        <v>46</v>
      </c>
      <c r="C1" t="s">
        <v>47</v>
      </c>
      <c r="D1" s="3" t="s">
        <v>48</v>
      </c>
      <c r="E1" s="3" t="s">
        <v>49</v>
      </c>
      <c r="F1" s="3" t="s">
        <v>50</v>
      </c>
      <c r="G1" s="3" t="s">
        <v>51</v>
      </c>
      <c r="H1" s="2" t="s">
        <v>12</v>
      </c>
    </row>
    <row r="2" spans="1:8">
      <c r="A2" s="2">
        <v>0</v>
      </c>
      <c r="B2" s="2">
        <v>9999</v>
      </c>
      <c r="C2" t="s">
        <v>52</v>
      </c>
    </row>
    <row r="3" spans="1:8">
      <c r="A3" s="2">
        <v>10000</v>
      </c>
      <c r="B3" s="2">
        <v>15999</v>
      </c>
      <c r="C3" t="s">
        <v>52</v>
      </c>
      <c r="D3" s="2">
        <f>AVERAGE(A3:B3)/365</f>
        <v>35.615068493150687</v>
      </c>
      <c r="E3" s="2">
        <f>3.3*D3</f>
        <v>117.52972602739726</v>
      </c>
      <c r="F3" s="2">
        <f>16.7*D3</f>
        <v>594.77164383561649</v>
      </c>
      <c r="G3" s="2">
        <f>33.3*D3</f>
        <v>1185.9817808219177</v>
      </c>
    </row>
    <row r="4" spans="1:8">
      <c r="A4" s="2">
        <v>16000</v>
      </c>
      <c r="B4" s="2">
        <v>19999</v>
      </c>
      <c r="C4" t="s">
        <v>52</v>
      </c>
      <c r="D4" s="2">
        <f t="shared" ref="D4:D13" si="0">AVERAGE(A4:B4)/365</f>
        <v>49.313698630136983</v>
      </c>
      <c r="E4" s="2">
        <f t="shared" ref="E4:E13" si="1">3.3*D4</f>
        <v>162.73520547945205</v>
      </c>
      <c r="F4" s="2">
        <f t="shared" ref="F4:F13" si="2">16.7*D4</f>
        <v>823.53876712328758</v>
      </c>
      <c r="G4" s="2">
        <f t="shared" ref="G4:G13" si="3">33.3*D4</f>
        <v>1642.1461643835614</v>
      </c>
    </row>
    <row r="5" spans="1:8">
      <c r="A5" s="2">
        <v>20000</v>
      </c>
      <c r="B5" s="2">
        <v>29999</v>
      </c>
      <c r="C5" t="s">
        <v>52</v>
      </c>
      <c r="D5" s="2">
        <f t="shared" si="0"/>
        <v>68.491780821917814</v>
      </c>
      <c r="E5" s="2">
        <f t="shared" si="1"/>
        <v>226.02287671232878</v>
      </c>
      <c r="F5" s="2">
        <f t="shared" si="2"/>
        <v>1143.8127397260275</v>
      </c>
      <c r="G5" s="2">
        <f t="shared" si="3"/>
        <v>2280.7763013698632</v>
      </c>
    </row>
    <row r="6" spans="1:8">
      <c r="A6" s="2">
        <v>30000</v>
      </c>
      <c r="B6" s="2">
        <v>39999</v>
      </c>
      <c r="C6" t="s">
        <v>52</v>
      </c>
      <c r="D6" s="2">
        <f t="shared" si="0"/>
        <v>95.889041095890406</v>
      </c>
      <c r="E6" s="2">
        <f t="shared" si="1"/>
        <v>316.43383561643833</v>
      </c>
      <c r="F6" s="2">
        <f t="shared" si="2"/>
        <v>1601.3469863013697</v>
      </c>
      <c r="G6" s="2">
        <f t="shared" si="3"/>
        <v>3193.1050684931502</v>
      </c>
    </row>
    <row r="7" spans="1:8">
      <c r="A7" s="2">
        <v>40000</v>
      </c>
      <c r="B7" s="2">
        <v>49999</v>
      </c>
      <c r="C7" t="s">
        <v>52</v>
      </c>
      <c r="D7" s="2">
        <f t="shared" si="0"/>
        <v>123.28630136986301</v>
      </c>
      <c r="E7" s="2">
        <f t="shared" si="1"/>
        <v>406.84479452054791</v>
      </c>
      <c r="F7" s="2">
        <f t="shared" si="2"/>
        <v>2058.8812328767121</v>
      </c>
      <c r="G7" s="2">
        <f t="shared" si="3"/>
        <v>4105.433835616438</v>
      </c>
    </row>
    <row r="8" spans="1:8">
      <c r="A8" s="2">
        <v>50000</v>
      </c>
      <c r="B8" s="2">
        <v>59999</v>
      </c>
      <c r="C8" t="s">
        <v>52</v>
      </c>
      <c r="D8" s="2">
        <f t="shared" si="0"/>
        <v>150.68356164383562</v>
      </c>
      <c r="E8" s="2">
        <f t="shared" si="1"/>
        <v>497.25575342465748</v>
      </c>
      <c r="F8" s="2">
        <f t="shared" si="2"/>
        <v>2516.4154794520546</v>
      </c>
      <c r="G8" s="2">
        <f t="shared" si="3"/>
        <v>5017.7626027397255</v>
      </c>
    </row>
    <row r="9" spans="1:8">
      <c r="A9" s="4">
        <v>60000</v>
      </c>
      <c r="B9" s="4">
        <v>69999</v>
      </c>
      <c r="C9" s="5" t="s">
        <v>52</v>
      </c>
      <c r="D9" s="4">
        <f t="shared" si="0"/>
        <v>178.08082191780821</v>
      </c>
      <c r="E9" s="4">
        <f t="shared" si="1"/>
        <v>587.66671232876706</v>
      </c>
      <c r="F9" s="4">
        <f t="shared" si="2"/>
        <v>2973.949726027397</v>
      </c>
      <c r="G9" s="4">
        <f t="shared" si="3"/>
        <v>5930.0913698630129</v>
      </c>
      <c r="H9" t="s">
        <v>53</v>
      </c>
    </row>
    <row r="10" spans="1:8">
      <c r="A10" s="2">
        <v>70000</v>
      </c>
      <c r="B10" s="2">
        <v>79999</v>
      </c>
      <c r="C10" t="s">
        <v>52</v>
      </c>
      <c r="D10" s="2">
        <f t="shared" si="0"/>
        <v>205.47808219178083</v>
      </c>
      <c r="E10" s="2">
        <f t="shared" si="1"/>
        <v>678.0776712328767</v>
      </c>
      <c r="F10" s="2">
        <f t="shared" si="2"/>
        <v>3431.4839726027399</v>
      </c>
      <c r="G10" s="2">
        <f t="shared" si="3"/>
        <v>6842.4201369863013</v>
      </c>
    </row>
    <row r="11" spans="1:8">
      <c r="A11" s="2">
        <v>80000</v>
      </c>
      <c r="B11" s="2">
        <v>89999</v>
      </c>
      <c r="C11" t="s">
        <v>52</v>
      </c>
      <c r="D11" s="2">
        <f t="shared" si="0"/>
        <v>232.87534246575342</v>
      </c>
      <c r="E11" s="2">
        <f t="shared" si="1"/>
        <v>768.48863013698622</v>
      </c>
      <c r="F11" s="2">
        <f t="shared" si="2"/>
        <v>3889.0182191780818</v>
      </c>
      <c r="G11" s="2">
        <f t="shared" si="3"/>
        <v>7754.7489041095878</v>
      </c>
    </row>
    <row r="12" spans="1:8">
      <c r="A12" s="2">
        <v>90000</v>
      </c>
      <c r="B12" s="2">
        <v>99999</v>
      </c>
      <c r="C12" t="s">
        <v>52</v>
      </c>
      <c r="D12" s="2">
        <f t="shared" si="0"/>
        <v>260.27260273972604</v>
      </c>
      <c r="E12" s="2">
        <f t="shared" si="1"/>
        <v>858.89958904109585</v>
      </c>
      <c r="F12" s="2">
        <f t="shared" si="2"/>
        <v>4346.5524657534243</v>
      </c>
      <c r="G12" s="2">
        <f t="shared" si="3"/>
        <v>8667.077671232877</v>
      </c>
    </row>
    <row r="13" spans="1:8">
      <c r="A13" s="2">
        <v>100000</v>
      </c>
      <c r="B13" s="2">
        <v>149999</v>
      </c>
      <c r="C13" t="s">
        <v>52</v>
      </c>
      <c r="D13" s="2">
        <f t="shared" si="0"/>
        <v>342.46438356164384</v>
      </c>
      <c r="E13" s="2">
        <f t="shared" si="1"/>
        <v>1130.1324657534246</v>
      </c>
      <c r="F13" s="2">
        <f t="shared" si="2"/>
        <v>5719.155205479452</v>
      </c>
      <c r="G13" s="2">
        <f t="shared" si="3"/>
        <v>11404.063972602738</v>
      </c>
    </row>
    <row r="14" spans="1:8">
      <c r="A14" s="2">
        <v>150000</v>
      </c>
      <c r="C14" t="s">
        <v>52</v>
      </c>
    </row>
    <row r="15" spans="1:8">
      <c r="A15" s="2">
        <v>0</v>
      </c>
      <c r="B15" s="2">
        <v>24999</v>
      </c>
      <c r="C15" t="s">
        <v>54</v>
      </c>
    </row>
    <row r="16" spans="1:8">
      <c r="A16" s="2">
        <v>25000</v>
      </c>
      <c r="B16" s="2">
        <v>49999</v>
      </c>
      <c r="C16" t="s">
        <v>54</v>
      </c>
      <c r="D16" s="2">
        <f t="shared" ref="D16:D18" si="4">AVERAGE(A16:B16)/365</f>
        <v>102.73835616438356</v>
      </c>
      <c r="E16" s="2">
        <f t="shared" ref="E16:E18" si="5">3.3*D16</f>
        <v>339.03657534246571</v>
      </c>
      <c r="F16" s="2">
        <f t="shared" ref="F16:F18" si="6">16.7*D16</f>
        <v>1715.7305479452054</v>
      </c>
      <c r="G16" s="2">
        <f t="shared" ref="G16:G18" si="7">33.3*D16</f>
        <v>3421.1872602739722</v>
      </c>
    </row>
    <row r="17" spans="1:8">
      <c r="A17" s="4">
        <v>50000</v>
      </c>
      <c r="B17" s="4">
        <v>74999</v>
      </c>
      <c r="C17" s="5" t="s">
        <v>54</v>
      </c>
      <c r="D17" s="4">
        <f t="shared" si="4"/>
        <v>171.23150684931508</v>
      </c>
      <c r="E17" s="4">
        <f t="shared" si="5"/>
        <v>565.0639726027398</v>
      </c>
      <c r="F17" s="4">
        <f t="shared" si="6"/>
        <v>2859.566164383562</v>
      </c>
      <c r="G17" s="4">
        <f t="shared" si="7"/>
        <v>5702.0091780821913</v>
      </c>
      <c r="H17" t="s">
        <v>53</v>
      </c>
    </row>
    <row r="18" spans="1:8">
      <c r="A18" s="2">
        <v>75000</v>
      </c>
      <c r="B18" s="2">
        <v>99999</v>
      </c>
      <c r="C18" t="s">
        <v>54</v>
      </c>
      <c r="D18" s="2">
        <f t="shared" si="4"/>
        <v>239.72465753424657</v>
      </c>
      <c r="E18" s="2">
        <f t="shared" si="5"/>
        <v>791.09136986301371</v>
      </c>
      <c r="F18" s="2">
        <f t="shared" si="6"/>
        <v>4003.4017808219178</v>
      </c>
      <c r="G18" s="2">
        <f t="shared" si="7"/>
        <v>7982.8310958904103</v>
      </c>
    </row>
    <row r="19" spans="1:8">
      <c r="A19" s="2">
        <v>100000</v>
      </c>
      <c r="C19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945CF-9189-764F-9A6E-0EEEF9828B80}">
  <dimension ref="A1:I10"/>
  <sheetViews>
    <sheetView workbookViewId="0">
      <selection activeCell="A2" sqref="A2:B10"/>
    </sheetView>
  </sheetViews>
  <sheetFormatPr baseColWidth="10" defaultColWidth="11" defaultRowHeight="16"/>
  <cols>
    <col min="1" max="1" width="9" customWidth="1"/>
    <col min="2" max="2" width="11.5" customWidth="1"/>
    <col min="3" max="3" width="11.6640625" style="11" customWidth="1"/>
    <col min="5" max="5" width="14.6640625" customWidth="1"/>
    <col min="8" max="8" width="18" customWidth="1"/>
  </cols>
  <sheetData>
    <row r="1" spans="1:9" ht="16" customHeight="1">
      <c r="A1" s="7" t="s">
        <v>55</v>
      </c>
      <c r="B1" s="7" t="s">
        <v>56</v>
      </c>
      <c r="C1" s="7" t="s">
        <v>57</v>
      </c>
      <c r="D1" s="7" t="s">
        <v>58</v>
      </c>
      <c r="E1" s="7" t="s">
        <v>59</v>
      </c>
      <c r="F1" s="7"/>
      <c r="H1" s="7" t="s">
        <v>60</v>
      </c>
      <c r="I1">
        <v>1280</v>
      </c>
    </row>
    <row r="2" spans="1:9">
      <c r="A2">
        <v>3</v>
      </c>
      <c r="B2">
        <v>3</v>
      </c>
      <c r="C2" s="13" t="s">
        <v>13</v>
      </c>
      <c r="D2">
        <f>I2/3</f>
        <v>240</v>
      </c>
      <c r="E2">
        <f>I2/3</f>
        <v>240</v>
      </c>
      <c r="H2" t="s">
        <v>61</v>
      </c>
      <c r="I2">
        <v>720</v>
      </c>
    </row>
    <row r="3" spans="1:9">
      <c r="A3">
        <v>3</v>
      </c>
      <c r="B3">
        <v>6</v>
      </c>
      <c r="C3" s="14" t="s">
        <v>62</v>
      </c>
      <c r="D3">
        <f>I2/3</f>
        <v>240</v>
      </c>
      <c r="E3">
        <f>I2/3*2</f>
        <v>480</v>
      </c>
    </row>
    <row r="4" spans="1:9">
      <c r="A4">
        <v>3</v>
      </c>
      <c r="B4">
        <v>9</v>
      </c>
      <c r="C4" s="14" t="s">
        <v>63</v>
      </c>
      <c r="D4">
        <f>I2/3</f>
        <v>240</v>
      </c>
      <c r="E4">
        <f>I2/3*3</f>
        <v>720</v>
      </c>
    </row>
    <row r="5" spans="1:9">
      <c r="A5">
        <v>6</v>
      </c>
      <c r="B5">
        <v>3</v>
      </c>
      <c r="C5" s="14" t="s">
        <v>64</v>
      </c>
      <c r="D5">
        <f>I2/3*2</f>
        <v>480</v>
      </c>
      <c r="E5">
        <f>I2/3</f>
        <v>240</v>
      </c>
    </row>
    <row r="6" spans="1:9">
      <c r="A6">
        <v>6</v>
      </c>
      <c r="B6">
        <v>6</v>
      </c>
      <c r="C6" s="14" t="s">
        <v>65</v>
      </c>
      <c r="D6">
        <f>I2/3*2</f>
        <v>480</v>
      </c>
      <c r="E6">
        <f>I2/3*2</f>
        <v>480</v>
      </c>
    </row>
    <row r="7" spans="1:9">
      <c r="A7">
        <v>6</v>
      </c>
      <c r="B7">
        <v>9</v>
      </c>
      <c r="C7" s="13" t="s">
        <v>66</v>
      </c>
      <c r="D7">
        <f>I2/3*2</f>
        <v>480</v>
      </c>
      <c r="E7">
        <f>I2/3*3</f>
        <v>720</v>
      </c>
    </row>
    <row r="8" spans="1:9">
      <c r="A8">
        <v>9</v>
      </c>
      <c r="B8">
        <v>3</v>
      </c>
      <c r="C8" s="14" t="s">
        <v>67</v>
      </c>
      <c r="D8">
        <f>I2/3*3</f>
        <v>720</v>
      </c>
      <c r="E8">
        <f>I2/3</f>
        <v>240</v>
      </c>
    </row>
    <row r="9" spans="1:9">
      <c r="A9">
        <v>9</v>
      </c>
      <c r="B9">
        <v>6</v>
      </c>
      <c r="C9" s="14" t="s">
        <v>68</v>
      </c>
      <c r="D9">
        <f>I2/3*3</f>
        <v>720</v>
      </c>
      <c r="E9">
        <f>I2/3*2</f>
        <v>480</v>
      </c>
    </row>
    <row r="10" spans="1:9">
      <c r="A10">
        <v>9</v>
      </c>
      <c r="B10">
        <v>9</v>
      </c>
      <c r="C10" s="14" t="s">
        <v>26</v>
      </c>
      <c r="D10">
        <f>I2/3*3</f>
        <v>720</v>
      </c>
      <c r="E10">
        <f>I2/3*3</f>
        <v>720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48A2-46C4-BD4C-AFD2-CF7F6FD4ADEE}">
  <dimension ref="A1:D3"/>
  <sheetViews>
    <sheetView workbookViewId="0"/>
  </sheetViews>
  <sheetFormatPr baseColWidth="10" defaultColWidth="11" defaultRowHeight="16"/>
  <cols>
    <col min="1" max="1" width="15.6640625" customWidth="1"/>
    <col min="2" max="3" width="10.83203125" style="12"/>
  </cols>
  <sheetData>
    <row r="1" spans="1:4">
      <c r="A1" t="s">
        <v>69</v>
      </c>
      <c r="B1" s="12">
        <v>15</v>
      </c>
      <c r="C1" s="12">
        <v>10</v>
      </c>
      <c r="D1" s="12">
        <v>9.6</v>
      </c>
    </row>
    <row r="2" spans="1:4">
      <c r="A2" t="s">
        <v>70</v>
      </c>
      <c r="B2" s="12">
        <f>B1/60</f>
        <v>0.25</v>
      </c>
      <c r="C2" s="12">
        <f>C1/60</f>
        <v>0.16666666666666666</v>
      </c>
      <c r="D2" s="12">
        <f>D1/60</f>
        <v>0.16</v>
      </c>
    </row>
    <row r="3" spans="1:4">
      <c r="A3" t="s">
        <v>71</v>
      </c>
      <c r="B3" s="12">
        <f xml:space="preserve"> B2*5</f>
        <v>1.25</v>
      </c>
      <c r="C3" s="12">
        <f xml:space="preserve"> C2*5</f>
        <v>0.83333333333333326</v>
      </c>
      <c r="D3" s="12">
        <f xml:space="preserve"> D2*5</f>
        <v>0.8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E67AD-5D17-8649-BBCA-56D0D08542BD}">
  <dimension ref="A1:O38"/>
  <sheetViews>
    <sheetView workbookViewId="0">
      <selection activeCell="B3" sqref="B3"/>
    </sheetView>
  </sheetViews>
  <sheetFormatPr baseColWidth="10" defaultColWidth="11" defaultRowHeight="16"/>
  <sheetData>
    <row r="1" spans="1:15">
      <c r="A1" t="s">
        <v>72</v>
      </c>
      <c r="I1" t="s">
        <v>73</v>
      </c>
    </row>
    <row r="2" spans="1:15" ht="68">
      <c r="A2" s="8" t="s">
        <v>74</v>
      </c>
      <c r="B2" s="9" t="s">
        <v>75</v>
      </c>
      <c r="C2" s="9" t="s">
        <v>76</v>
      </c>
      <c r="D2" s="9" t="s">
        <v>77</v>
      </c>
      <c r="E2" s="9" t="s">
        <v>78</v>
      </c>
      <c r="I2" s="10" t="s">
        <v>79</v>
      </c>
      <c r="J2" s="8" t="s">
        <v>80</v>
      </c>
      <c r="K2" s="8" t="s">
        <v>81</v>
      </c>
      <c r="L2" s="9" t="s">
        <v>82</v>
      </c>
      <c r="M2" s="8" t="s">
        <v>83</v>
      </c>
      <c r="N2" s="9" t="s">
        <v>84</v>
      </c>
      <c r="O2" s="8" t="s">
        <v>83</v>
      </c>
    </row>
    <row r="3" spans="1:15">
      <c r="A3">
        <v>1</v>
      </c>
      <c r="B3">
        <v>1</v>
      </c>
      <c r="C3">
        <v>3</v>
      </c>
      <c r="D3">
        <v>100</v>
      </c>
      <c r="E3">
        <v>5</v>
      </c>
      <c r="I3">
        <v>8</v>
      </c>
      <c r="K3">
        <v>1</v>
      </c>
      <c r="L3">
        <v>1000</v>
      </c>
      <c r="N3">
        <v>1000</v>
      </c>
    </row>
    <row r="4" spans="1:15">
      <c r="A4">
        <v>2</v>
      </c>
      <c r="B4">
        <v>1</v>
      </c>
      <c r="C4">
        <v>6</v>
      </c>
      <c r="D4">
        <v>100</v>
      </c>
      <c r="E4">
        <v>5</v>
      </c>
      <c r="I4">
        <v>8</v>
      </c>
      <c r="K4">
        <v>2</v>
      </c>
      <c r="L4">
        <v>1000</v>
      </c>
      <c r="N4">
        <v>900</v>
      </c>
    </row>
    <row r="5" spans="1:15">
      <c r="A5">
        <v>3</v>
      </c>
      <c r="B5">
        <v>1</v>
      </c>
      <c r="C5">
        <v>12</v>
      </c>
      <c r="D5">
        <v>100</v>
      </c>
      <c r="E5">
        <v>5</v>
      </c>
      <c r="I5">
        <v>8</v>
      </c>
      <c r="K5">
        <v>3</v>
      </c>
      <c r="L5">
        <v>1000</v>
      </c>
      <c r="N5">
        <v>800</v>
      </c>
    </row>
    <row r="6" spans="1:15">
      <c r="A6">
        <v>4</v>
      </c>
      <c r="B6">
        <v>1</v>
      </c>
      <c r="C6">
        <v>3</v>
      </c>
      <c r="D6">
        <v>500</v>
      </c>
      <c r="E6">
        <v>25</v>
      </c>
      <c r="I6">
        <v>8</v>
      </c>
      <c r="K6">
        <v>4</v>
      </c>
      <c r="L6">
        <v>1000</v>
      </c>
      <c r="N6">
        <v>700</v>
      </c>
    </row>
    <row r="7" spans="1:15">
      <c r="A7">
        <v>5</v>
      </c>
      <c r="B7">
        <v>1</v>
      </c>
      <c r="C7">
        <v>6</v>
      </c>
      <c r="D7">
        <v>500</v>
      </c>
      <c r="E7">
        <v>25</v>
      </c>
      <c r="I7">
        <v>8</v>
      </c>
      <c r="K7">
        <v>5</v>
      </c>
      <c r="L7">
        <v>1000</v>
      </c>
      <c r="N7">
        <v>600</v>
      </c>
    </row>
    <row r="8" spans="1:15">
      <c r="A8">
        <v>6</v>
      </c>
      <c r="B8">
        <v>1</v>
      </c>
      <c r="C8">
        <v>12</v>
      </c>
      <c r="D8">
        <v>500</v>
      </c>
      <c r="E8">
        <v>25</v>
      </c>
      <c r="I8">
        <v>8</v>
      </c>
      <c r="K8">
        <v>6</v>
      </c>
      <c r="L8">
        <v>1000</v>
      </c>
      <c r="N8">
        <v>500</v>
      </c>
    </row>
    <row r="9" spans="1:15">
      <c r="A9">
        <v>7</v>
      </c>
      <c r="B9">
        <v>1</v>
      </c>
      <c r="C9">
        <v>3</v>
      </c>
      <c r="D9">
        <v>1000</v>
      </c>
      <c r="E9">
        <v>50</v>
      </c>
      <c r="I9">
        <v>8</v>
      </c>
      <c r="K9">
        <v>7</v>
      </c>
      <c r="L9">
        <v>1000</v>
      </c>
      <c r="N9">
        <v>400</v>
      </c>
    </row>
    <row r="10" spans="1:15">
      <c r="A10">
        <v>8</v>
      </c>
      <c r="B10">
        <v>1</v>
      </c>
      <c r="C10">
        <v>6</v>
      </c>
      <c r="D10">
        <v>1000</v>
      </c>
      <c r="E10">
        <v>50</v>
      </c>
      <c r="I10">
        <v>8</v>
      </c>
      <c r="K10">
        <v>8</v>
      </c>
      <c r="L10">
        <v>1000</v>
      </c>
      <c r="N10">
        <v>300</v>
      </c>
    </row>
    <row r="11" spans="1:15">
      <c r="A11">
        <v>9</v>
      </c>
      <c r="B11">
        <v>1</v>
      </c>
      <c r="C11">
        <v>12</v>
      </c>
      <c r="D11">
        <v>1000</v>
      </c>
      <c r="E11">
        <v>50</v>
      </c>
      <c r="I11">
        <v>8</v>
      </c>
      <c r="K11">
        <v>9</v>
      </c>
      <c r="L11">
        <v>1000</v>
      </c>
      <c r="N11">
        <v>200</v>
      </c>
    </row>
    <row r="12" spans="1:15">
      <c r="A12">
        <v>10</v>
      </c>
      <c r="B12">
        <v>0</v>
      </c>
      <c r="C12">
        <v>12</v>
      </c>
      <c r="D12">
        <v>100</v>
      </c>
      <c r="E12">
        <v>5</v>
      </c>
      <c r="I12">
        <v>8</v>
      </c>
      <c r="K12">
        <v>10</v>
      </c>
      <c r="L12">
        <v>1000</v>
      </c>
      <c r="N12">
        <v>100</v>
      </c>
    </row>
    <row r="13" spans="1:15">
      <c r="I13">
        <v>8</v>
      </c>
      <c r="K13">
        <v>11</v>
      </c>
      <c r="L13">
        <v>1000</v>
      </c>
      <c r="N13">
        <v>50</v>
      </c>
    </row>
    <row r="14" spans="1:15">
      <c r="A14" s="6"/>
    </row>
    <row r="29" spans="1:1">
      <c r="A29" s="6"/>
    </row>
    <row r="31" spans="1:1">
      <c r="A31" s="6"/>
    </row>
    <row r="32" spans="1:1">
      <c r="A32" s="6"/>
    </row>
    <row r="33" spans="1:1">
      <c r="A33" s="6"/>
    </row>
    <row r="34" spans="1:1">
      <c r="A34" s="6"/>
    </row>
    <row r="35" spans="1:1">
      <c r="A35" s="6"/>
    </row>
    <row r="36" spans="1:1">
      <c r="A36" s="6"/>
    </row>
    <row r="38" spans="1:1">
      <c r="A38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66C34-5A3E-9A45-83C3-0286FA157D98}">
  <dimension ref="A1:V21"/>
  <sheetViews>
    <sheetView tabSelected="1" workbookViewId="0">
      <pane ySplit="1" topLeftCell="A2" activePane="bottomLeft" state="frozen"/>
      <selection pane="bottomLeft" activeCell="B14" sqref="B14"/>
    </sheetView>
  </sheetViews>
  <sheetFormatPr baseColWidth="10" defaultColWidth="11" defaultRowHeight="16"/>
  <cols>
    <col min="1" max="1" width="10.83203125" customWidth="1"/>
    <col min="3" max="3" width="15.83203125" customWidth="1"/>
    <col min="6" max="6" width="15.5" customWidth="1"/>
    <col min="7" max="7" width="12.83203125" customWidth="1"/>
    <col min="8" max="8" width="11" style="36"/>
    <col min="9" max="9" width="19.1640625" customWidth="1"/>
    <col min="11" max="11" width="11" style="36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s="36" t="s">
        <v>89</v>
      </c>
      <c r="I1" t="s">
        <v>90</v>
      </c>
      <c r="J1" t="s">
        <v>91</v>
      </c>
      <c r="K1" s="36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120</v>
      </c>
      <c r="D2" t="s">
        <v>118</v>
      </c>
      <c r="E2" t="s">
        <v>118</v>
      </c>
      <c r="F2">
        <v>500</v>
      </c>
      <c r="G2">
        <v>2</v>
      </c>
      <c r="I2">
        <v>1000</v>
      </c>
      <c r="J2">
        <v>5</v>
      </c>
      <c r="M2">
        <v>10</v>
      </c>
      <c r="T2">
        <v>4</v>
      </c>
      <c r="U2">
        <v>4</v>
      </c>
      <c r="V2" t="s">
        <v>127</v>
      </c>
    </row>
    <row r="3" spans="1:22">
      <c r="A3">
        <v>1</v>
      </c>
      <c r="B3">
        <v>2</v>
      </c>
      <c r="C3" t="s">
        <v>120</v>
      </c>
      <c r="D3" t="s">
        <v>118</v>
      </c>
      <c r="E3" t="s">
        <v>118</v>
      </c>
      <c r="F3">
        <v>50</v>
      </c>
      <c r="G3">
        <v>2</v>
      </c>
      <c r="I3">
        <v>300</v>
      </c>
      <c r="J3">
        <v>7</v>
      </c>
      <c r="M3">
        <v>10</v>
      </c>
      <c r="T3">
        <v>8</v>
      </c>
      <c r="U3">
        <v>8</v>
      </c>
      <c r="V3" t="s">
        <v>127</v>
      </c>
    </row>
    <row r="4" spans="1:22">
      <c r="A4">
        <v>1</v>
      </c>
      <c r="B4">
        <v>3</v>
      </c>
      <c r="C4" t="s">
        <v>120</v>
      </c>
      <c r="D4" t="s">
        <v>118</v>
      </c>
      <c r="E4" t="s">
        <v>118</v>
      </c>
      <c r="F4">
        <v>250</v>
      </c>
      <c r="G4">
        <v>2</v>
      </c>
      <c r="I4">
        <v>1000</v>
      </c>
      <c r="J4">
        <v>3</v>
      </c>
      <c r="M4">
        <v>10</v>
      </c>
      <c r="T4">
        <v>8</v>
      </c>
      <c r="U4">
        <v>8</v>
      </c>
      <c r="V4" t="s">
        <v>127</v>
      </c>
    </row>
    <row r="5" spans="1:22">
      <c r="A5">
        <v>2</v>
      </c>
      <c r="B5">
        <v>1</v>
      </c>
      <c r="C5" t="s">
        <v>104</v>
      </c>
      <c r="D5" t="s">
        <v>118</v>
      </c>
      <c r="E5" t="s">
        <v>118</v>
      </c>
      <c r="F5">
        <v>300</v>
      </c>
      <c r="G5">
        <v>2</v>
      </c>
      <c r="I5">
        <v>700</v>
      </c>
      <c r="J5">
        <v>5</v>
      </c>
      <c r="L5">
        <v>1100</v>
      </c>
      <c r="M5">
        <v>10</v>
      </c>
      <c r="N5">
        <v>100</v>
      </c>
      <c r="O5">
        <v>100</v>
      </c>
      <c r="P5">
        <v>0.5</v>
      </c>
      <c r="Q5">
        <v>0.5</v>
      </c>
      <c r="R5">
        <v>8</v>
      </c>
      <c r="S5">
        <v>8</v>
      </c>
      <c r="T5">
        <v>8.5</v>
      </c>
      <c r="U5">
        <v>8.5</v>
      </c>
      <c r="V5" t="s">
        <v>126</v>
      </c>
    </row>
    <row r="6" spans="1:22">
      <c r="A6">
        <v>2</v>
      </c>
      <c r="B6">
        <v>2</v>
      </c>
      <c r="C6" t="s">
        <v>104</v>
      </c>
      <c r="D6" t="s">
        <v>118</v>
      </c>
      <c r="E6" t="s">
        <v>118</v>
      </c>
      <c r="F6">
        <v>500</v>
      </c>
      <c r="G6">
        <v>2</v>
      </c>
      <c r="I6">
        <v>800</v>
      </c>
      <c r="J6">
        <v>7</v>
      </c>
      <c r="L6">
        <v>1100</v>
      </c>
      <c r="M6">
        <v>15</v>
      </c>
      <c r="N6">
        <v>100</v>
      </c>
      <c r="O6">
        <v>100</v>
      </c>
      <c r="P6">
        <v>0.5</v>
      </c>
      <c r="Q6">
        <v>0.5</v>
      </c>
      <c r="R6">
        <v>8</v>
      </c>
      <c r="S6">
        <v>8</v>
      </c>
      <c r="T6">
        <v>8.5</v>
      </c>
      <c r="U6">
        <v>8.5</v>
      </c>
      <c r="V6" t="s">
        <v>126</v>
      </c>
    </row>
    <row r="7" spans="1:22">
      <c r="A7">
        <v>2</v>
      </c>
      <c r="B7">
        <v>3</v>
      </c>
      <c r="C7" t="s">
        <v>104</v>
      </c>
      <c r="D7" t="s">
        <v>118</v>
      </c>
      <c r="E7" t="s">
        <v>118</v>
      </c>
      <c r="F7">
        <v>300</v>
      </c>
      <c r="G7">
        <v>2</v>
      </c>
      <c r="I7">
        <v>1000</v>
      </c>
      <c r="J7">
        <v>7</v>
      </c>
      <c r="L7">
        <v>1100</v>
      </c>
      <c r="M7">
        <v>15</v>
      </c>
      <c r="N7">
        <v>100</v>
      </c>
      <c r="O7">
        <v>100</v>
      </c>
      <c r="P7">
        <v>0.5</v>
      </c>
      <c r="Q7">
        <v>0.5</v>
      </c>
      <c r="R7">
        <v>4</v>
      </c>
      <c r="S7">
        <v>4</v>
      </c>
      <c r="T7">
        <v>4.5</v>
      </c>
      <c r="U7">
        <v>4.5</v>
      </c>
      <c r="V7" t="s">
        <v>126</v>
      </c>
    </row>
    <row r="8" spans="1:22">
      <c r="A8">
        <v>3</v>
      </c>
      <c r="B8">
        <v>1</v>
      </c>
      <c r="C8" t="s">
        <v>132</v>
      </c>
      <c r="D8" t="s">
        <v>118</v>
      </c>
      <c r="E8" t="s">
        <v>118</v>
      </c>
      <c r="F8">
        <v>300</v>
      </c>
      <c r="H8" s="36">
        <v>44593</v>
      </c>
      <c r="I8">
        <v>700</v>
      </c>
      <c r="K8" s="36">
        <v>44614</v>
      </c>
      <c r="L8">
        <v>1100</v>
      </c>
      <c r="N8">
        <v>100</v>
      </c>
      <c r="O8">
        <v>100</v>
      </c>
      <c r="T8">
        <v>8</v>
      </c>
      <c r="U8">
        <v>8</v>
      </c>
      <c r="V8" t="s">
        <v>137</v>
      </c>
    </row>
    <row r="9" spans="1:22">
      <c r="A9">
        <v>3</v>
      </c>
      <c r="B9">
        <v>2</v>
      </c>
      <c r="C9" t="s">
        <v>132</v>
      </c>
      <c r="D9" t="s">
        <v>118</v>
      </c>
      <c r="E9" t="s">
        <v>118</v>
      </c>
      <c r="F9">
        <v>500</v>
      </c>
      <c r="H9" s="36">
        <v>44621</v>
      </c>
      <c r="I9">
        <v>800</v>
      </c>
      <c r="K9" s="36">
        <v>44632</v>
      </c>
      <c r="L9">
        <v>1100</v>
      </c>
      <c r="N9">
        <v>100</v>
      </c>
      <c r="O9">
        <v>100</v>
      </c>
      <c r="T9">
        <v>8</v>
      </c>
      <c r="U9">
        <v>8</v>
      </c>
      <c r="V9" t="s">
        <v>137</v>
      </c>
    </row>
    <row r="10" spans="1:22">
      <c r="A10">
        <v>3</v>
      </c>
      <c r="B10">
        <v>3</v>
      </c>
      <c r="C10" t="s">
        <v>132</v>
      </c>
      <c r="D10" t="s">
        <v>118</v>
      </c>
      <c r="E10" t="s">
        <v>118</v>
      </c>
      <c r="F10">
        <v>300</v>
      </c>
      <c r="H10" s="36">
        <v>44652</v>
      </c>
      <c r="I10">
        <v>1000</v>
      </c>
      <c r="K10" s="36">
        <v>44666</v>
      </c>
      <c r="L10">
        <v>1100</v>
      </c>
      <c r="N10">
        <v>100</v>
      </c>
      <c r="O10">
        <v>100</v>
      </c>
      <c r="T10">
        <v>8</v>
      </c>
      <c r="U10">
        <v>8</v>
      </c>
      <c r="V10" t="s">
        <v>137</v>
      </c>
    </row>
    <row r="11" spans="1:22">
      <c r="A11">
        <v>4</v>
      </c>
      <c r="B11">
        <v>1</v>
      </c>
      <c r="C11" t="s">
        <v>131</v>
      </c>
      <c r="D11" t="s">
        <v>118</v>
      </c>
      <c r="E11" t="s">
        <v>118</v>
      </c>
      <c r="F11">
        <v>300</v>
      </c>
      <c r="H11" s="36">
        <v>44593</v>
      </c>
      <c r="I11">
        <v>700</v>
      </c>
      <c r="K11" s="36">
        <v>44614</v>
      </c>
      <c r="L11">
        <v>1100</v>
      </c>
      <c r="N11">
        <v>100</v>
      </c>
      <c r="O11">
        <v>100</v>
      </c>
      <c r="T11">
        <v>8</v>
      </c>
      <c r="U11">
        <v>8</v>
      </c>
      <c r="V11" t="s">
        <v>138</v>
      </c>
    </row>
    <row r="12" spans="1:22">
      <c r="A12">
        <v>4</v>
      </c>
      <c r="B12">
        <v>2</v>
      </c>
      <c r="C12" t="s">
        <v>131</v>
      </c>
      <c r="D12" t="s">
        <v>118</v>
      </c>
      <c r="E12" t="s">
        <v>118</v>
      </c>
      <c r="F12">
        <v>500</v>
      </c>
      <c r="H12" s="36">
        <v>44621</v>
      </c>
      <c r="I12">
        <v>800</v>
      </c>
      <c r="K12" s="36">
        <v>44632</v>
      </c>
      <c r="L12">
        <v>1100</v>
      </c>
      <c r="N12">
        <v>100</v>
      </c>
      <c r="O12">
        <v>100</v>
      </c>
      <c r="T12">
        <v>8</v>
      </c>
      <c r="U12">
        <v>8</v>
      </c>
      <c r="V12" t="s">
        <v>138</v>
      </c>
    </row>
    <row r="13" spans="1:22">
      <c r="A13">
        <v>4</v>
      </c>
      <c r="B13">
        <v>3</v>
      </c>
      <c r="C13" t="s">
        <v>131</v>
      </c>
      <c r="D13" t="s">
        <v>118</v>
      </c>
      <c r="E13" t="s">
        <v>118</v>
      </c>
      <c r="F13">
        <v>300</v>
      </c>
      <c r="H13" s="36">
        <v>44652</v>
      </c>
      <c r="I13">
        <v>1000</v>
      </c>
      <c r="K13" s="36">
        <v>44666</v>
      </c>
      <c r="L13">
        <v>1100</v>
      </c>
      <c r="N13">
        <v>100</v>
      </c>
      <c r="O13">
        <v>100</v>
      </c>
      <c r="T13">
        <v>8</v>
      </c>
      <c r="U13">
        <v>8</v>
      </c>
      <c r="V13" t="s">
        <v>138</v>
      </c>
    </row>
    <row r="14" spans="1:22">
      <c r="A14">
        <v>5</v>
      </c>
      <c r="B14">
        <v>1</v>
      </c>
      <c r="C14" t="s">
        <v>104</v>
      </c>
      <c r="D14" t="s">
        <v>125</v>
      </c>
      <c r="E14" t="s">
        <v>124</v>
      </c>
      <c r="F14">
        <v>500</v>
      </c>
      <c r="G14">
        <v>2</v>
      </c>
      <c r="I14">
        <v>1000</v>
      </c>
      <c r="J14">
        <v>10</v>
      </c>
      <c r="L14">
        <v>1500</v>
      </c>
      <c r="M14">
        <v>10</v>
      </c>
      <c r="N14">
        <v>100</v>
      </c>
      <c r="O14">
        <v>100</v>
      </c>
      <c r="P14">
        <v>0.5</v>
      </c>
      <c r="Q14">
        <v>0.5</v>
      </c>
      <c r="R14">
        <v>8</v>
      </c>
      <c r="S14">
        <v>8</v>
      </c>
      <c r="T14">
        <v>8.5</v>
      </c>
      <c r="U14">
        <v>8.5</v>
      </c>
      <c r="V14" t="s">
        <v>128</v>
      </c>
    </row>
    <row r="15" spans="1:22">
      <c r="A15">
        <v>6</v>
      </c>
      <c r="B15">
        <v>1</v>
      </c>
      <c r="C15" t="s">
        <v>113</v>
      </c>
      <c r="D15" t="s">
        <v>125</v>
      </c>
      <c r="E15" t="s">
        <v>124</v>
      </c>
      <c r="F15">
        <v>500</v>
      </c>
      <c r="H15" s="36">
        <v>44593</v>
      </c>
      <c r="I15">
        <v>1000</v>
      </c>
      <c r="K15" s="36">
        <v>44614</v>
      </c>
      <c r="L15">
        <v>1100</v>
      </c>
      <c r="N15">
        <v>100</v>
      </c>
      <c r="O15">
        <v>100</v>
      </c>
      <c r="T15">
        <v>8</v>
      </c>
      <c r="U15">
        <v>8</v>
      </c>
      <c r="V15" t="s">
        <v>121</v>
      </c>
    </row>
    <row r="16" spans="1:22">
      <c r="A16">
        <v>7</v>
      </c>
      <c r="B16">
        <v>1</v>
      </c>
      <c r="C16" t="s">
        <v>120</v>
      </c>
      <c r="D16" t="s">
        <v>117</v>
      </c>
      <c r="E16" t="s">
        <v>124</v>
      </c>
      <c r="F16">
        <v>500</v>
      </c>
      <c r="G16">
        <v>2</v>
      </c>
      <c r="I16">
        <v>1000</v>
      </c>
      <c r="J16">
        <v>3</v>
      </c>
      <c r="M16">
        <v>10</v>
      </c>
      <c r="T16">
        <v>8</v>
      </c>
      <c r="U16">
        <v>8</v>
      </c>
      <c r="V16" t="s">
        <v>129</v>
      </c>
    </row>
    <row r="17" spans="1:22">
      <c r="A17">
        <v>8</v>
      </c>
      <c r="B17">
        <v>1</v>
      </c>
      <c r="C17" t="s">
        <v>104</v>
      </c>
      <c r="D17" t="s">
        <v>117</v>
      </c>
      <c r="E17" t="s">
        <v>124</v>
      </c>
      <c r="F17">
        <v>500</v>
      </c>
      <c r="G17">
        <v>2</v>
      </c>
      <c r="I17">
        <v>1000</v>
      </c>
      <c r="J17">
        <v>10</v>
      </c>
      <c r="L17">
        <v>1500</v>
      </c>
      <c r="M17">
        <v>10</v>
      </c>
      <c r="N17">
        <v>100</v>
      </c>
      <c r="O17">
        <v>100</v>
      </c>
      <c r="P17">
        <v>0.5</v>
      </c>
      <c r="Q17">
        <v>0.5</v>
      </c>
      <c r="R17">
        <v>8</v>
      </c>
      <c r="S17">
        <v>8</v>
      </c>
      <c r="T17">
        <v>8.5</v>
      </c>
      <c r="U17">
        <v>8.5</v>
      </c>
      <c r="V17" t="s">
        <v>130</v>
      </c>
    </row>
    <row r="18" spans="1:22">
      <c r="A18">
        <v>9</v>
      </c>
      <c r="B18">
        <v>1</v>
      </c>
      <c r="C18" t="s">
        <v>132</v>
      </c>
      <c r="D18" t="s">
        <v>117</v>
      </c>
      <c r="E18" t="s">
        <v>124</v>
      </c>
      <c r="F18">
        <v>500</v>
      </c>
      <c r="H18" s="36">
        <v>44593</v>
      </c>
      <c r="I18">
        <v>1000</v>
      </c>
      <c r="K18" s="36">
        <v>44614</v>
      </c>
      <c r="L18">
        <v>1100</v>
      </c>
      <c r="N18">
        <v>100</v>
      </c>
      <c r="O18">
        <v>100</v>
      </c>
      <c r="T18">
        <v>8</v>
      </c>
      <c r="U18">
        <v>8</v>
      </c>
      <c r="V18" t="s">
        <v>136</v>
      </c>
    </row>
    <row r="19" spans="1:22">
      <c r="A19">
        <v>10</v>
      </c>
      <c r="B19">
        <v>1</v>
      </c>
      <c r="C19" t="s">
        <v>131</v>
      </c>
      <c r="D19" t="s">
        <v>117</v>
      </c>
      <c r="E19" t="s">
        <v>124</v>
      </c>
      <c r="F19">
        <v>500</v>
      </c>
      <c r="H19" s="36">
        <v>44593</v>
      </c>
      <c r="I19">
        <v>1000</v>
      </c>
      <c r="K19" s="36">
        <v>44614</v>
      </c>
      <c r="L19">
        <v>1100</v>
      </c>
      <c r="N19">
        <v>100</v>
      </c>
      <c r="O19">
        <v>100</v>
      </c>
      <c r="T19">
        <v>8</v>
      </c>
      <c r="U19">
        <v>8</v>
      </c>
      <c r="V19" t="s">
        <v>135</v>
      </c>
    </row>
    <row r="20" spans="1:22">
      <c r="A20">
        <v>11</v>
      </c>
      <c r="B20">
        <v>1</v>
      </c>
      <c r="C20" t="s">
        <v>132</v>
      </c>
      <c r="D20" t="s">
        <v>125</v>
      </c>
      <c r="E20" t="s">
        <v>124</v>
      </c>
      <c r="F20">
        <v>500</v>
      </c>
      <c r="H20" s="36">
        <v>44593</v>
      </c>
      <c r="I20">
        <v>1000</v>
      </c>
      <c r="K20" s="36">
        <v>44614</v>
      </c>
      <c r="L20">
        <v>1100</v>
      </c>
      <c r="N20">
        <v>100</v>
      </c>
      <c r="O20">
        <v>100</v>
      </c>
      <c r="T20">
        <v>8</v>
      </c>
      <c r="U20">
        <v>8</v>
      </c>
      <c r="V20" t="s">
        <v>134</v>
      </c>
    </row>
    <row r="21" spans="1:22">
      <c r="A21">
        <v>12</v>
      </c>
      <c r="B21">
        <v>1</v>
      </c>
      <c r="C21" t="s">
        <v>131</v>
      </c>
      <c r="D21" t="s">
        <v>117</v>
      </c>
      <c r="E21" t="s">
        <v>124</v>
      </c>
      <c r="F21">
        <v>500</v>
      </c>
      <c r="H21" s="36">
        <v>44593</v>
      </c>
      <c r="I21">
        <v>1000</v>
      </c>
      <c r="K21" s="36">
        <v>44835</v>
      </c>
      <c r="L21">
        <v>1100</v>
      </c>
      <c r="N21">
        <v>100</v>
      </c>
      <c r="O21">
        <v>100</v>
      </c>
      <c r="T21">
        <v>10</v>
      </c>
      <c r="U21">
        <v>8</v>
      </c>
      <c r="V21" t="s">
        <v>133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62417-1283-894E-BFF0-F5DD2E135B8D}">
  <dimension ref="A1:V40"/>
  <sheetViews>
    <sheetView workbookViewId="0">
      <pane ySplit="1" topLeftCell="A2" activePane="bottomLeft" state="frozen"/>
      <selection pane="bottomLeft" activeCell="K37" sqref="K37"/>
    </sheetView>
  </sheetViews>
  <sheetFormatPr baseColWidth="10" defaultColWidth="11" defaultRowHeight="16"/>
  <cols>
    <col min="1" max="1" width="10.83203125" customWidth="1"/>
    <col min="5" max="5" width="13.5" customWidth="1"/>
    <col min="6" max="6" width="15.5" customWidth="1"/>
    <col min="7" max="7" width="12.83203125" customWidth="1"/>
    <col min="14" max="14" width="19.5" customWidth="1"/>
    <col min="15" max="15" width="24.5" customWidth="1"/>
    <col min="16" max="16" width="19.1640625" customWidth="1"/>
    <col min="17" max="17" width="22.83203125" customWidth="1"/>
    <col min="18" max="18" width="14.5" customWidth="1"/>
    <col min="19" max="19" width="14.83203125" customWidth="1"/>
    <col min="20" max="20" width="13.1640625" customWidth="1"/>
    <col min="21" max="21" width="13.83203125" customWidth="1"/>
  </cols>
  <sheetData>
    <row r="1" spans="1:22">
      <c r="A1" t="s">
        <v>116</v>
      </c>
      <c r="B1" t="s">
        <v>85</v>
      </c>
      <c r="C1" t="s">
        <v>86</v>
      </c>
      <c r="D1" t="s">
        <v>122</v>
      </c>
      <c r="E1" t="s">
        <v>123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</row>
    <row r="2" spans="1:22">
      <c r="A2">
        <v>1</v>
      </c>
      <c r="B2">
        <v>1</v>
      </c>
      <c r="C2" t="s">
        <v>104</v>
      </c>
      <c r="D2" t="s">
        <v>118</v>
      </c>
      <c r="F2">
        <v>1</v>
      </c>
      <c r="G2">
        <v>2</v>
      </c>
      <c r="I2">
        <v>1.5</v>
      </c>
      <c r="J2">
        <v>3</v>
      </c>
      <c r="L2">
        <v>1.5</v>
      </c>
      <c r="M2">
        <v>3</v>
      </c>
      <c r="N2">
        <v>600</v>
      </c>
      <c r="O2">
        <v>600</v>
      </c>
    </row>
    <row r="3" spans="1:22">
      <c r="A3">
        <v>1</v>
      </c>
      <c r="B3">
        <v>2</v>
      </c>
      <c r="C3" t="s">
        <v>104</v>
      </c>
      <c r="D3" t="s">
        <v>118</v>
      </c>
      <c r="F3">
        <v>0.67</v>
      </c>
      <c r="G3">
        <v>0</v>
      </c>
      <c r="I3">
        <v>2.67</v>
      </c>
      <c r="J3">
        <v>1</v>
      </c>
      <c r="L3">
        <v>2.67</v>
      </c>
      <c r="M3">
        <v>1</v>
      </c>
      <c r="N3">
        <v>600</v>
      </c>
      <c r="O3">
        <v>600</v>
      </c>
    </row>
    <row r="4" spans="1:22">
      <c r="A4">
        <v>1</v>
      </c>
      <c r="B4">
        <v>3</v>
      </c>
      <c r="C4" t="s">
        <v>104</v>
      </c>
      <c r="D4" t="s">
        <v>118</v>
      </c>
      <c r="F4">
        <v>1000</v>
      </c>
      <c r="G4">
        <v>2</v>
      </c>
      <c r="I4">
        <v>1010</v>
      </c>
      <c r="J4">
        <v>3</v>
      </c>
      <c r="L4">
        <v>1010</v>
      </c>
      <c r="M4">
        <v>3</v>
      </c>
      <c r="N4">
        <v>600</v>
      </c>
      <c r="O4">
        <v>600</v>
      </c>
    </row>
    <row r="5" spans="1:22">
      <c r="A5">
        <v>1</v>
      </c>
      <c r="B5">
        <v>4</v>
      </c>
      <c r="C5" t="s">
        <v>104</v>
      </c>
      <c r="D5" t="s">
        <v>118</v>
      </c>
      <c r="F5">
        <v>0.17</v>
      </c>
      <c r="G5">
        <v>0</v>
      </c>
      <c r="I5">
        <v>0.67</v>
      </c>
      <c r="J5">
        <v>2</v>
      </c>
      <c r="L5">
        <v>0.67</v>
      </c>
      <c r="M5">
        <v>2</v>
      </c>
      <c r="N5">
        <v>600</v>
      </c>
      <c r="O5">
        <v>600</v>
      </c>
    </row>
    <row r="6" spans="1:22">
      <c r="A6">
        <v>1</v>
      </c>
      <c r="B6">
        <v>5</v>
      </c>
      <c r="C6" t="s">
        <v>104</v>
      </c>
      <c r="D6" t="s">
        <v>118</v>
      </c>
      <c r="F6">
        <v>20</v>
      </c>
      <c r="G6">
        <v>0</v>
      </c>
      <c r="I6">
        <v>30</v>
      </c>
      <c r="J6">
        <v>2</v>
      </c>
      <c r="L6">
        <v>30</v>
      </c>
      <c r="M6">
        <v>2</v>
      </c>
      <c r="N6">
        <v>600</v>
      </c>
      <c r="O6">
        <v>600</v>
      </c>
    </row>
    <row r="7" spans="1:22">
      <c r="A7">
        <v>1</v>
      </c>
      <c r="B7">
        <v>6</v>
      </c>
      <c r="C7" t="s">
        <v>104</v>
      </c>
      <c r="D7" t="s">
        <v>118</v>
      </c>
      <c r="F7">
        <v>16.670000000000002</v>
      </c>
      <c r="G7">
        <v>0</v>
      </c>
      <c r="I7">
        <v>66.67</v>
      </c>
      <c r="J7">
        <v>2</v>
      </c>
      <c r="L7">
        <v>67</v>
      </c>
      <c r="M7">
        <v>2</v>
      </c>
      <c r="N7">
        <v>600</v>
      </c>
      <c r="O7">
        <v>600</v>
      </c>
    </row>
    <row r="8" spans="1:22">
      <c r="A8">
        <v>1</v>
      </c>
      <c r="B8">
        <v>7</v>
      </c>
      <c r="C8" t="s">
        <v>104</v>
      </c>
      <c r="D8" t="s">
        <v>118</v>
      </c>
      <c r="F8">
        <v>2.5</v>
      </c>
      <c r="G8">
        <v>0</v>
      </c>
      <c r="I8">
        <v>7.5</v>
      </c>
      <c r="J8">
        <v>2</v>
      </c>
      <c r="L8">
        <v>7.5</v>
      </c>
      <c r="M8">
        <v>2</v>
      </c>
      <c r="N8">
        <v>600</v>
      </c>
      <c r="O8">
        <v>600</v>
      </c>
    </row>
    <row r="9" spans="1:22">
      <c r="A9">
        <v>1</v>
      </c>
      <c r="B9">
        <v>8</v>
      </c>
      <c r="C9" t="s">
        <v>104</v>
      </c>
      <c r="D9" t="s">
        <v>118</v>
      </c>
      <c r="F9">
        <v>10</v>
      </c>
      <c r="G9">
        <v>0</v>
      </c>
      <c r="I9">
        <v>11</v>
      </c>
      <c r="J9">
        <v>2</v>
      </c>
      <c r="L9">
        <v>11</v>
      </c>
      <c r="M9">
        <v>2</v>
      </c>
      <c r="N9">
        <v>600</v>
      </c>
      <c r="O9">
        <v>600</v>
      </c>
    </row>
    <row r="10" spans="1:22">
      <c r="A10">
        <v>1</v>
      </c>
      <c r="B10">
        <v>9</v>
      </c>
      <c r="C10" t="s">
        <v>104</v>
      </c>
      <c r="D10" t="s">
        <v>118</v>
      </c>
      <c r="F10">
        <v>0.25</v>
      </c>
      <c r="G10">
        <v>0</v>
      </c>
      <c r="I10">
        <v>0.75</v>
      </c>
      <c r="J10">
        <v>2</v>
      </c>
      <c r="L10">
        <v>0.75</v>
      </c>
      <c r="M10">
        <v>2</v>
      </c>
      <c r="N10">
        <v>600</v>
      </c>
      <c r="O10">
        <v>600</v>
      </c>
    </row>
    <row r="11" spans="1:22">
      <c r="A11">
        <v>1</v>
      </c>
      <c r="B11">
        <v>10</v>
      </c>
      <c r="C11" t="s">
        <v>104</v>
      </c>
      <c r="D11" t="s">
        <v>118</v>
      </c>
      <c r="F11">
        <v>0.05</v>
      </c>
      <c r="G11">
        <v>0</v>
      </c>
      <c r="I11">
        <v>0.15</v>
      </c>
      <c r="J11">
        <v>2</v>
      </c>
      <c r="L11">
        <v>0.15</v>
      </c>
      <c r="M11">
        <v>2</v>
      </c>
      <c r="N11">
        <v>600</v>
      </c>
      <c r="O11">
        <v>600</v>
      </c>
    </row>
    <row r="12" spans="1:22">
      <c r="A12">
        <v>1</v>
      </c>
      <c r="B12">
        <v>11</v>
      </c>
      <c r="C12" t="s">
        <v>104</v>
      </c>
      <c r="D12" t="s">
        <v>118</v>
      </c>
      <c r="F12">
        <v>8</v>
      </c>
      <c r="G12">
        <v>0</v>
      </c>
      <c r="I12">
        <v>10</v>
      </c>
      <c r="J12">
        <v>1</v>
      </c>
      <c r="L12">
        <v>10</v>
      </c>
      <c r="M12">
        <v>1</v>
      </c>
      <c r="N12">
        <v>600</v>
      </c>
      <c r="O12">
        <v>600</v>
      </c>
    </row>
    <row r="13" spans="1:22">
      <c r="A13">
        <v>1</v>
      </c>
      <c r="B13">
        <v>12</v>
      </c>
      <c r="C13" t="s">
        <v>104</v>
      </c>
      <c r="D13" t="s">
        <v>118</v>
      </c>
      <c r="F13">
        <v>4000</v>
      </c>
      <c r="G13">
        <v>2</v>
      </c>
      <c r="I13">
        <v>5000</v>
      </c>
      <c r="J13">
        <v>4</v>
      </c>
      <c r="L13">
        <v>5000</v>
      </c>
      <c r="M13">
        <v>4</v>
      </c>
      <c r="N13">
        <v>600</v>
      </c>
      <c r="O13">
        <v>600</v>
      </c>
    </row>
    <row r="14" spans="1:22">
      <c r="A14">
        <v>1</v>
      </c>
      <c r="B14">
        <v>13</v>
      </c>
      <c r="C14" t="s">
        <v>104</v>
      </c>
      <c r="D14" t="s">
        <v>118</v>
      </c>
      <c r="F14">
        <v>0.5</v>
      </c>
      <c r="G14">
        <v>1</v>
      </c>
      <c r="I14">
        <v>1</v>
      </c>
      <c r="J14">
        <v>4</v>
      </c>
      <c r="L14">
        <v>1</v>
      </c>
      <c r="M14">
        <v>4</v>
      </c>
      <c r="N14">
        <v>600</v>
      </c>
      <c r="O14">
        <v>600</v>
      </c>
    </row>
    <row r="15" spans="1:22">
      <c r="A15">
        <v>1</v>
      </c>
      <c r="B15">
        <v>14</v>
      </c>
      <c r="C15" t="s">
        <v>104</v>
      </c>
      <c r="D15" t="s">
        <v>118</v>
      </c>
      <c r="F15">
        <v>1000</v>
      </c>
      <c r="G15">
        <v>0</v>
      </c>
      <c r="I15">
        <v>2000</v>
      </c>
      <c r="J15">
        <v>3</v>
      </c>
      <c r="L15">
        <v>2000</v>
      </c>
      <c r="M15">
        <v>3</v>
      </c>
      <c r="N15">
        <v>600</v>
      </c>
      <c r="O15">
        <v>600</v>
      </c>
    </row>
    <row r="16" spans="1:22">
      <c r="A16">
        <v>1</v>
      </c>
      <c r="B16">
        <v>15</v>
      </c>
      <c r="C16" t="s">
        <v>104</v>
      </c>
      <c r="D16" t="s">
        <v>118</v>
      </c>
      <c r="F16">
        <v>20</v>
      </c>
      <c r="G16">
        <v>1</v>
      </c>
      <c r="I16">
        <v>22</v>
      </c>
      <c r="J16">
        <v>4</v>
      </c>
      <c r="L16">
        <v>22</v>
      </c>
      <c r="M16">
        <v>4</v>
      </c>
      <c r="N16">
        <v>600</v>
      </c>
      <c r="O16">
        <v>600</v>
      </c>
    </row>
    <row r="17" spans="1:22">
      <c r="A17">
        <v>1</v>
      </c>
      <c r="B17">
        <v>16</v>
      </c>
      <c r="C17" t="s">
        <v>104</v>
      </c>
      <c r="D17" t="s">
        <v>118</v>
      </c>
      <c r="F17">
        <v>200</v>
      </c>
      <c r="G17">
        <v>1</v>
      </c>
      <c r="I17">
        <v>250</v>
      </c>
      <c r="J17">
        <v>2</v>
      </c>
      <c r="L17">
        <v>250</v>
      </c>
      <c r="M17">
        <v>2</v>
      </c>
      <c r="N17">
        <v>600</v>
      </c>
      <c r="O17">
        <v>600</v>
      </c>
    </row>
    <row r="18" spans="1:22">
      <c r="A18">
        <v>1</v>
      </c>
      <c r="B18">
        <v>17</v>
      </c>
      <c r="C18" t="s">
        <v>104</v>
      </c>
      <c r="D18" t="s">
        <v>118</v>
      </c>
      <c r="F18">
        <v>0.5</v>
      </c>
      <c r="G18">
        <v>1</v>
      </c>
      <c r="I18">
        <v>1</v>
      </c>
      <c r="J18">
        <v>4</v>
      </c>
      <c r="L18">
        <v>1</v>
      </c>
      <c r="M18">
        <v>4</v>
      </c>
      <c r="N18">
        <v>600</v>
      </c>
      <c r="O18">
        <v>600</v>
      </c>
    </row>
    <row r="19" spans="1:22">
      <c r="A19">
        <v>1</v>
      </c>
      <c r="B19">
        <v>18</v>
      </c>
      <c r="C19" t="s">
        <v>104</v>
      </c>
      <c r="D19" t="s">
        <v>118</v>
      </c>
      <c r="F19">
        <v>2000</v>
      </c>
      <c r="G19">
        <v>2</v>
      </c>
      <c r="I19">
        <v>2100</v>
      </c>
      <c r="J19">
        <v>3</v>
      </c>
      <c r="L19">
        <v>2100</v>
      </c>
      <c r="M19">
        <v>3</v>
      </c>
      <c r="N19">
        <v>600</v>
      </c>
      <c r="O19">
        <v>600</v>
      </c>
    </row>
    <row r="20" spans="1:22">
      <c r="A20">
        <v>1</v>
      </c>
      <c r="B20">
        <v>19</v>
      </c>
      <c r="C20" t="s">
        <v>104</v>
      </c>
      <c r="D20" t="s">
        <v>118</v>
      </c>
      <c r="F20">
        <v>100</v>
      </c>
      <c r="G20">
        <v>2</v>
      </c>
      <c r="I20">
        <v>105</v>
      </c>
      <c r="J20">
        <v>3</v>
      </c>
      <c r="L20">
        <v>105</v>
      </c>
      <c r="M20">
        <v>3</v>
      </c>
      <c r="N20">
        <v>600</v>
      </c>
      <c r="O20">
        <v>600</v>
      </c>
    </row>
    <row r="21" spans="1:22">
      <c r="A21">
        <v>1</v>
      </c>
      <c r="B21">
        <v>20</v>
      </c>
      <c r="C21" t="s">
        <v>104</v>
      </c>
      <c r="D21" t="s">
        <v>118</v>
      </c>
      <c r="F21">
        <v>1000</v>
      </c>
      <c r="G21">
        <v>0</v>
      </c>
      <c r="I21">
        <v>2000</v>
      </c>
      <c r="J21">
        <v>2</v>
      </c>
      <c r="L21">
        <v>2000</v>
      </c>
      <c r="M21">
        <v>2</v>
      </c>
      <c r="N21">
        <v>600</v>
      </c>
      <c r="O21">
        <v>600</v>
      </c>
    </row>
    <row r="22" spans="1:22">
      <c r="A22">
        <v>1</v>
      </c>
      <c r="B22">
        <v>21</v>
      </c>
      <c r="C22" t="s">
        <v>104</v>
      </c>
      <c r="D22" t="s">
        <v>118</v>
      </c>
      <c r="F22">
        <v>0.33</v>
      </c>
      <c r="G22">
        <v>1</v>
      </c>
      <c r="I22">
        <v>1.33</v>
      </c>
      <c r="J22">
        <v>4</v>
      </c>
      <c r="L22">
        <v>1.33</v>
      </c>
      <c r="M22">
        <v>4</v>
      </c>
      <c r="N22">
        <v>600</v>
      </c>
      <c r="O22">
        <v>600</v>
      </c>
    </row>
    <row r="23" spans="1:22">
      <c r="A23">
        <v>1</v>
      </c>
      <c r="B23">
        <v>22</v>
      </c>
      <c r="C23" t="s">
        <v>104</v>
      </c>
      <c r="D23" t="s">
        <v>118</v>
      </c>
      <c r="F23">
        <v>0.17</v>
      </c>
      <c r="G23">
        <v>0</v>
      </c>
      <c r="I23">
        <v>0.67</v>
      </c>
      <c r="J23">
        <v>1</v>
      </c>
      <c r="L23">
        <v>0.67</v>
      </c>
      <c r="M23">
        <v>1</v>
      </c>
      <c r="N23">
        <v>600</v>
      </c>
      <c r="O23">
        <v>600</v>
      </c>
    </row>
    <row r="24" spans="1:22">
      <c r="A24">
        <v>1</v>
      </c>
      <c r="B24">
        <v>23</v>
      </c>
      <c r="C24" t="s">
        <v>104</v>
      </c>
      <c r="D24" t="s">
        <v>118</v>
      </c>
      <c r="F24">
        <v>1</v>
      </c>
      <c r="G24">
        <v>1</v>
      </c>
      <c r="I24">
        <v>2</v>
      </c>
      <c r="J24">
        <v>3</v>
      </c>
      <c r="L24">
        <v>2</v>
      </c>
      <c r="M24">
        <v>3</v>
      </c>
      <c r="N24">
        <v>600</v>
      </c>
      <c r="O24">
        <v>600</v>
      </c>
    </row>
    <row r="25" spans="1:22">
      <c r="A25">
        <v>1</v>
      </c>
      <c r="B25">
        <v>24</v>
      </c>
      <c r="C25" t="s">
        <v>104</v>
      </c>
      <c r="D25" t="s">
        <v>118</v>
      </c>
      <c r="F25">
        <v>333.33</v>
      </c>
      <c r="G25">
        <v>0</v>
      </c>
      <c r="I25">
        <v>1333.33</v>
      </c>
      <c r="J25">
        <v>3</v>
      </c>
      <c r="L25">
        <v>1333.33</v>
      </c>
      <c r="M25">
        <v>3</v>
      </c>
      <c r="N25">
        <v>600</v>
      </c>
      <c r="O25">
        <v>600</v>
      </c>
    </row>
    <row r="26" spans="1:22">
      <c r="A26">
        <v>1</v>
      </c>
      <c r="B26">
        <v>25</v>
      </c>
      <c r="C26" t="s">
        <v>104</v>
      </c>
      <c r="D26" t="s">
        <v>118</v>
      </c>
      <c r="F26">
        <v>500</v>
      </c>
      <c r="G26">
        <v>0</v>
      </c>
      <c r="I26">
        <v>550</v>
      </c>
      <c r="J26">
        <v>3</v>
      </c>
      <c r="L26">
        <v>550</v>
      </c>
      <c r="M26">
        <v>3</v>
      </c>
      <c r="N26">
        <v>600</v>
      </c>
      <c r="O26">
        <v>600</v>
      </c>
    </row>
    <row r="27" spans="1:22">
      <c r="A27">
        <v>2</v>
      </c>
      <c r="B27">
        <v>1</v>
      </c>
      <c r="C27" t="s">
        <v>104</v>
      </c>
      <c r="D27" t="s">
        <v>118</v>
      </c>
      <c r="F27">
        <v>500</v>
      </c>
      <c r="G27">
        <v>0</v>
      </c>
      <c r="I27">
        <v>550</v>
      </c>
      <c r="J27">
        <v>3</v>
      </c>
      <c r="L27">
        <v>550</v>
      </c>
      <c r="M27">
        <v>3</v>
      </c>
      <c r="N27">
        <v>600</v>
      </c>
      <c r="O27">
        <v>600</v>
      </c>
    </row>
    <row r="28" spans="1:22">
      <c r="A28">
        <v>2</v>
      </c>
      <c r="B28">
        <v>2</v>
      </c>
      <c r="C28" t="s">
        <v>104</v>
      </c>
      <c r="D28" t="s">
        <v>118</v>
      </c>
      <c r="F28">
        <v>333.33</v>
      </c>
      <c r="G28">
        <v>0</v>
      </c>
      <c r="I28">
        <v>1333.33</v>
      </c>
      <c r="J28">
        <v>3</v>
      </c>
      <c r="L28">
        <v>1333.33</v>
      </c>
      <c r="M28">
        <v>3</v>
      </c>
      <c r="N28">
        <v>600</v>
      </c>
      <c r="O28">
        <v>600</v>
      </c>
    </row>
    <row r="29" spans="1:22">
      <c r="A29">
        <v>3</v>
      </c>
      <c r="B29">
        <v>1</v>
      </c>
      <c r="C29" t="s">
        <v>104</v>
      </c>
      <c r="D29" t="s">
        <v>118</v>
      </c>
      <c r="F29">
        <v>400</v>
      </c>
      <c r="G29">
        <v>1</v>
      </c>
      <c r="I29">
        <v>500</v>
      </c>
      <c r="J29">
        <v>3</v>
      </c>
      <c r="L29">
        <v>500</v>
      </c>
      <c r="M29">
        <v>3</v>
      </c>
      <c r="N29">
        <v>600</v>
      </c>
      <c r="O29">
        <v>600</v>
      </c>
      <c r="V29" t="s">
        <v>105</v>
      </c>
    </row>
    <row r="30" spans="1:22">
      <c r="A30">
        <v>3</v>
      </c>
      <c r="B30">
        <v>2</v>
      </c>
      <c r="C30" t="s">
        <v>104</v>
      </c>
      <c r="D30" t="s">
        <v>118</v>
      </c>
      <c r="F30">
        <v>4</v>
      </c>
      <c r="G30">
        <v>1</v>
      </c>
      <c r="I30">
        <v>5</v>
      </c>
      <c r="J30">
        <v>3</v>
      </c>
      <c r="L30">
        <v>5</v>
      </c>
      <c r="M30">
        <v>3</v>
      </c>
      <c r="N30">
        <v>600</v>
      </c>
      <c r="O30">
        <v>600</v>
      </c>
      <c r="V30" t="s">
        <v>106</v>
      </c>
    </row>
    <row r="31" spans="1:22">
      <c r="A31">
        <v>3</v>
      </c>
      <c r="B31">
        <v>3</v>
      </c>
      <c r="C31" t="s">
        <v>104</v>
      </c>
      <c r="D31" t="s">
        <v>118</v>
      </c>
      <c r="F31">
        <v>400</v>
      </c>
      <c r="G31">
        <v>1</v>
      </c>
      <c r="I31">
        <v>500</v>
      </c>
      <c r="J31">
        <v>3</v>
      </c>
      <c r="L31">
        <v>500</v>
      </c>
      <c r="M31">
        <v>3</v>
      </c>
      <c r="N31">
        <v>1200</v>
      </c>
      <c r="O31">
        <v>600</v>
      </c>
      <c r="V31" t="s">
        <v>107</v>
      </c>
    </row>
    <row r="32" spans="1:22">
      <c r="A32">
        <v>3</v>
      </c>
      <c r="B32">
        <v>4</v>
      </c>
      <c r="C32" t="s">
        <v>104</v>
      </c>
      <c r="D32" t="s">
        <v>118</v>
      </c>
      <c r="F32">
        <v>400</v>
      </c>
      <c r="G32">
        <v>1</v>
      </c>
      <c r="I32">
        <v>500</v>
      </c>
      <c r="J32">
        <v>3</v>
      </c>
      <c r="L32">
        <v>1000</v>
      </c>
      <c r="M32">
        <v>3</v>
      </c>
      <c r="N32">
        <v>600</v>
      </c>
      <c r="O32">
        <v>600</v>
      </c>
      <c r="V32" t="s">
        <v>108</v>
      </c>
    </row>
    <row r="33" spans="1:22">
      <c r="A33">
        <v>3</v>
      </c>
      <c r="B33">
        <v>5</v>
      </c>
      <c r="C33" t="s">
        <v>104</v>
      </c>
      <c r="D33" t="s">
        <v>118</v>
      </c>
      <c r="F33">
        <v>400</v>
      </c>
      <c r="G33">
        <v>1</v>
      </c>
      <c r="I33">
        <v>500</v>
      </c>
      <c r="J33">
        <v>3</v>
      </c>
      <c r="L33">
        <v>500</v>
      </c>
      <c r="M33">
        <v>3</v>
      </c>
      <c r="N33">
        <v>300</v>
      </c>
      <c r="O33">
        <v>300</v>
      </c>
      <c r="V33" t="s">
        <v>109</v>
      </c>
    </row>
    <row r="34" spans="1:22">
      <c r="A34">
        <v>3</v>
      </c>
      <c r="B34">
        <v>6</v>
      </c>
      <c r="C34" t="s">
        <v>104</v>
      </c>
      <c r="D34" t="s">
        <v>118</v>
      </c>
      <c r="F34">
        <v>400</v>
      </c>
      <c r="G34">
        <v>1</v>
      </c>
      <c r="I34">
        <v>500</v>
      </c>
      <c r="J34">
        <v>3</v>
      </c>
      <c r="L34">
        <v>1000</v>
      </c>
      <c r="M34">
        <v>3</v>
      </c>
      <c r="N34">
        <v>300</v>
      </c>
      <c r="O34">
        <v>600</v>
      </c>
      <c r="V34" t="s">
        <v>110</v>
      </c>
    </row>
    <row r="35" spans="1:22">
      <c r="A35">
        <v>3</v>
      </c>
      <c r="B35">
        <v>7</v>
      </c>
      <c r="C35" t="s">
        <v>104</v>
      </c>
      <c r="D35" t="s">
        <v>118</v>
      </c>
      <c r="F35">
        <v>400</v>
      </c>
      <c r="G35">
        <v>1</v>
      </c>
      <c r="I35">
        <v>500</v>
      </c>
      <c r="J35">
        <v>3</v>
      </c>
      <c r="L35">
        <v>500</v>
      </c>
      <c r="M35">
        <v>3</v>
      </c>
      <c r="N35">
        <v>300</v>
      </c>
      <c r="O35">
        <v>300</v>
      </c>
      <c r="V35" t="s">
        <v>111</v>
      </c>
    </row>
    <row r="36" spans="1:22">
      <c r="A36">
        <v>3</v>
      </c>
      <c r="B36">
        <v>8</v>
      </c>
      <c r="C36" t="s">
        <v>104</v>
      </c>
      <c r="D36" t="s">
        <v>118</v>
      </c>
      <c r="F36">
        <v>400</v>
      </c>
      <c r="G36">
        <v>1</v>
      </c>
      <c r="I36">
        <v>500</v>
      </c>
      <c r="J36">
        <v>3</v>
      </c>
      <c r="L36">
        <v>500</v>
      </c>
      <c r="M36">
        <v>8</v>
      </c>
      <c r="N36">
        <v>600</v>
      </c>
      <c r="O36">
        <v>600</v>
      </c>
      <c r="V36" t="s">
        <v>112</v>
      </c>
    </row>
    <row r="37" spans="1:22">
      <c r="A37">
        <v>4</v>
      </c>
      <c r="B37">
        <v>1</v>
      </c>
      <c r="C37" t="s">
        <v>113</v>
      </c>
      <c r="D37" t="s">
        <v>118</v>
      </c>
      <c r="F37">
        <v>400</v>
      </c>
      <c r="G37">
        <v>1</v>
      </c>
      <c r="H37" s="1">
        <v>44593</v>
      </c>
      <c r="I37">
        <v>500</v>
      </c>
      <c r="K37" s="1">
        <v>44614</v>
      </c>
      <c r="N37">
        <v>600</v>
      </c>
      <c r="O37">
        <v>600</v>
      </c>
      <c r="V37" t="s">
        <v>114</v>
      </c>
    </row>
    <row r="38" spans="1:22">
      <c r="A38">
        <v>5</v>
      </c>
      <c r="B38">
        <v>1</v>
      </c>
      <c r="C38" t="s">
        <v>104</v>
      </c>
      <c r="D38" t="s">
        <v>118</v>
      </c>
      <c r="F38">
        <v>400</v>
      </c>
      <c r="G38">
        <v>1</v>
      </c>
      <c r="I38">
        <v>500</v>
      </c>
      <c r="J38">
        <v>3</v>
      </c>
      <c r="L38">
        <v>500</v>
      </c>
      <c r="M38">
        <v>8</v>
      </c>
      <c r="N38">
        <v>240</v>
      </c>
      <c r="O38">
        <v>240</v>
      </c>
      <c r="P38">
        <v>0.5</v>
      </c>
      <c r="Q38">
        <v>0.5</v>
      </c>
      <c r="R38">
        <v>3</v>
      </c>
      <c r="S38">
        <v>3</v>
      </c>
      <c r="T38">
        <f t="shared" ref="T38:U40" si="0">R38+P38</f>
        <v>3.5</v>
      </c>
      <c r="U38">
        <f t="shared" si="0"/>
        <v>3.5</v>
      </c>
      <c r="V38" t="s">
        <v>115</v>
      </c>
    </row>
    <row r="39" spans="1:22">
      <c r="A39">
        <v>5</v>
      </c>
      <c r="B39">
        <v>2</v>
      </c>
      <c r="C39" t="s">
        <v>104</v>
      </c>
      <c r="D39" t="s">
        <v>118</v>
      </c>
      <c r="F39">
        <v>400</v>
      </c>
      <c r="G39">
        <v>1</v>
      </c>
      <c r="I39">
        <v>500</v>
      </c>
      <c r="J39">
        <v>3</v>
      </c>
      <c r="L39">
        <v>500</v>
      </c>
      <c r="M39">
        <v>8</v>
      </c>
      <c r="N39">
        <v>480</v>
      </c>
      <c r="O39">
        <v>480</v>
      </c>
      <c r="P39">
        <v>0.5</v>
      </c>
      <c r="Q39">
        <v>0.5</v>
      </c>
      <c r="R39">
        <v>6</v>
      </c>
      <c r="S39">
        <v>6</v>
      </c>
      <c r="T39">
        <f t="shared" si="0"/>
        <v>6.5</v>
      </c>
      <c r="U39">
        <f t="shared" si="0"/>
        <v>6.5</v>
      </c>
      <c r="V39" t="s">
        <v>115</v>
      </c>
    </row>
    <row r="40" spans="1:22">
      <c r="A40">
        <v>6</v>
      </c>
      <c r="B40">
        <v>2</v>
      </c>
      <c r="C40" t="s">
        <v>104</v>
      </c>
      <c r="D40" t="s">
        <v>117</v>
      </c>
      <c r="E40" t="s">
        <v>119</v>
      </c>
      <c r="F40">
        <v>400</v>
      </c>
      <c r="G40">
        <v>1</v>
      </c>
      <c r="I40">
        <v>500</v>
      </c>
      <c r="J40">
        <v>3</v>
      </c>
      <c r="L40">
        <v>500</v>
      </c>
      <c r="M40">
        <v>8</v>
      </c>
      <c r="N40">
        <v>480</v>
      </c>
      <c r="O40">
        <v>480</v>
      </c>
      <c r="P40">
        <v>0.5</v>
      </c>
      <c r="Q40">
        <v>0.5</v>
      </c>
      <c r="R40">
        <v>6</v>
      </c>
      <c r="S40">
        <v>6</v>
      </c>
      <c r="T40">
        <f t="shared" si="0"/>
        <v>6.5</v>
      </c>
      <c r="U40">
        <f t="shared" si="0"/>
        <v>6.5</v>
      </c>
      <c r="V40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MCL</vt:lpstr>
      <vt:lpstr>CL LL Amounts</vt:lpstr>
      <vt:lpstr>Screen Size Zooming</vt:lpstr>
      <vt:lpstr>Worker Rate</vt:lpstr>
      <vt:lpstr>Holden et al.</vt:lpstr>
      <vt:lpstr>Web Parameters</vt:lpstr>
      <vt:lpstr>Web Parameters v1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Wiley-Cordone</dc:creator>
  <cp:keywords/>
  <dc:description/>
  <cp:lastModifiedBy>Peter Wiley-Cordone</cp:lastModifiedBy>
  <cp:revision/>
  <dcterms:created xsi:type="dcterms:W3CDTF">2022-02-23T11:20:14Z</dcterms:created>
  <dcterms:modified xsi:type="dcterms:W3CDTF">2022-04-24T12:05:52Z</dcterms:modified>
  <cp:category/>
  <cp:contentStatus/>
</cp:coreProperties>
</file>