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15"/>
  <workbookPr/>
  <mc:AlternateContent xmlns:mc="http://schemas.openxmlformats.org/markup-compatibility/2006">
    <mc:Choice Requires="x15">
      <x15ac:absPath xmlns:x15ac="http://schemas.microsoft.com/office/spreadsheetml/2010/11/ac" url="C:\Users\chris\Desktop\"/>
    </mc:Choice>
  </mc:AlternateContent>
  <xr:revisionPtr revIDLastSave="0" documentId="8_{0D39970A-CD8A-4032-8866-6B0056B03B5D}" xr6:coauthVersionLast="47" xr6:coauthVersionMax="47" xr10:uidLastSave="{00000000-0000-0000-0000-000000000000}"/>
  <bookViews>
    <workbookView xWindow="-108" yWindow="-108" windowWidth="23256" windowHeight="12456" xr2:uid="{00000000-000D-0000-FFFF-FFFF00000000}"/>
  </bookViews>
  <sheets>
    <sheet name="Excel Agent Mode" sheetId="5" r:id="rId1"/>
    <sheet name="FAQ" sheetId="6" r:id="rId2"/>
    <sheet name="DCF Example" sheetId="7" r:id="rId3"/>
    <sheet name="Full AI Result →" sheetId="8" r:id="rId4"/>
    <sheet name="Assumptions" sheetId="1" r:id="rId5"/>
    <sheet name="Forecast" sheetId="2" r:id="rId6"/>
    <sheet name="DCF" sheetId="3" r:id="rId7"/>
    <sheet name="Sensitivity" sheetId="4" r:id="rId8"/>
  </sheets>
  <definedNames>
    <definedName name="BaseRevenue">Assumptions!$B$4</definedName>
    <definedName name="Capex_pct">Assumptions!$B$17</definedName>
    <definedName name="DA_pct">Assumptions!$B$16</definedName>
    <definedName name="EBITM1">Assumptions!$B$10</definedName>
    <definedName name="EBITM2">Assumptions!$B$11</definedName>
    <definedName name="EBITM3">Assumptions!$B$12</definedName>
    <definedName name="EBITM4">Assumptions!$B$13</definedName>
    <definedName name="EBITM5">Assumptions!$B$14</definedName>
    <definedName name="g">Assumptions!$B$20</definedName>
    <definedName name="Growth1">Assumptions!$B$5</definedName>
    <definedName name="Growth2">Assumptions!$B$6</definedName>
    <definedName name="Growth3">Assumptions!$B$7</definedName>
    <definedName name="Growth4">Assumptions!$B$8</definedName>
    <definedName name="Growth5">Assumptions!$B$9</definedName>
    <definedName name="NetDebt">Assumptions!$B$21</definedName>
    <definedName name="NWC_pct">Assumptions!$B$18</definedName>
    <definedName name="Shares">Assumptions!$B$22</definedName>
    <definedName name="TaxRate">Assumptions!$B$15</definedName>
    <definedName name="WACC">Assumptions!$B$19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3" l="1"/>
  <c r="B16" i="3"/>
  <c r="B8" i="3"/>
  <c r="C8" i="3"/>
  <c r="D8" i="3"/>
  <c r="E8" i="3"/>
  <c r="F8" i="3"/>
  <c r="B4" i="3"/>
  <c r="B3" i="3"/>
  <c r="F5" i="2"/>
  <c r="E5" i="2"/>
  <c r="D5" i="2"/>
  <c r="C5" i="2"/>
  <c r="B5" i="2"/>
  <c r="B4" i="2"/>
  <c r="B11" i="2" l="1"/>
  <c r="B10" i="2"/>
  <c r="B9" i="2"/>
  <c r="B6" i="2"/>
  <c r="C4" i="2"/>
  <c r="C11" i="2" l="1"/>
  <c r="C10" i="2"/>
  <c r="C9" i="2"/>
  <c r="C6" i="2"/>
  <c r="D4" i="2"/>
  <c r="B7" i="2"/>
  <c r="B8" i="2" s="1"/>
  <c r="B12" i="2" s="1"/>
  <c r="B7" i="3" l="1"/>
  <c r="B9" i="3" s="1"/>
  <c r="D11" i="2"/>
  <c r="D10" i="2"/>
  <c r="D9" i="2"/>
  <c r="D6" i="2"/>
  <c r="E4" i="2"/>
  <c r="C7" i="2"/>
  <c r="C8" i="2" s="1"/>
  <c r="C12" i="2" s="1"/>
  <c r="C7" i="3" l="1"/>
  <c r="C9" i="3" s="1"/>
  <c r="E11" i="2"/>
  <c r="E10" i="2"/>
  <c r="E9" i="2"/>
  <c r="E6" i="2"/>
  <c r="F4" i="2"/>
  <c r="D7" i="2"/>
  <c r="D8" i="2" s="1"/>
  <c r="D12" i="2" s="1"/>
  <c r="D7" i="3" l="1"/>
  <c r="D9" i="3" s="1"/>
  <c r="F11" i="2"/>
  <c r="F10" i="2"/>
  <c r="F9" i="2"/>
  <c r="F6" i="2"/>
  <c r="E7" i="2"/>
  <c r="E8" i="2" s="1"/>
  <c r="E12" i="2" s="1"/>
  <c r="E7" i="3" l="1"/>
  <c r="E9" i="3" s="1"/>
  <c r="F7" i="2"/>
  <c r="F8" i="2" s="1"/>
  <c r="F12" i="2" s="1"/>
  <c r="F7" i="3" l="1"/>
  <c r="F8" i="4"/>
  <c r="E8" i="4"/>
  <c r="D8" i="4"/>
  <c r="C8" i="4"/>
  <c r="B8" i="4"/>
  <c r="F7" i="4"/>
  <c r="E7" i="4"/>
  <c r="D7" i="4"/>
  <c r="C7" i="4"/>
  <c r="B7" i="4"/>
  <c r="F6" i="4"/>
  <c r="E6" i="4"/>
  <c r="D6" i="4"/>
  <c r="C6" i="4"/>
  <c r="B6" i="4"/>
  <c r="F5" i="4"/>
  <c r="E5" i="4"/>
  <c r="D5" i="4"/>
  <c r="C5" i="4"/>
  <c r="B5" i="4"/>
  <c r="F4" i="4"/>
  <c r="E4" i="4"/>
  <c r="D4" i="4"/>
  <c r="C4" i="4"/>
  <c r="B4" i="4"/>
  <c r="B12" i="3"/>
  <c r="B13" i="3" s="1"/>
  <c r="F9" i="3"/>
  <c r="B11" i="3" s="1"/>
  <c r="B15" i="3" s="1"/>
  <c r="B17" i="3" s="1"/>
  <c r="B19" i="3" s="1"/>
</calcChain>
</file>

<file path=xl/sharedStrings.xml><?xml version="1.0" encoding="utf-8"?>
<sst xmlns="http://schemas.openxmlformats.org/spreadsheetml/2006/main" count="163" uniqueCount="154">
  <si>
    <t>DCF Model – Microsoft (USD millions)</t>
  </si>
  <si>
    <t>Core Inputs</t>
  </si>
  <si>
    <t>Base Year Revenue (Year 0)</t>
  </si>
  <si>
    <t>Revenue Growth Year 1</t>
  </si>
  <si>
    <t>Revenue Growth Year 2</t>
  </si>
  <si>
    <t>Revenue Growth Year 3</t>
  </si>
  <si>
    <t>Revenue Growth Year 4</t>
  </si>
  <si>
    <t>Revenue Growth Year 5</t>
  </si>
  <si>
    <t>EBIT Margin Year 1</t>
  </si>
  <si>
    <t>EBIT Margin Year 2</t>
  </si>
  <si>
    <t>EBIT Margin Year 3</t>
  </si>
  <si>
    <t>EBIT Margin Year 4</t>
  </si>
  <si>
    <t>EBIT Margin Year 5</t>
  </si>
  <si>
    <t>Tax Rate</t>
  </si>
  <si>
    <t>D&amp;A as % of Revenue</t>
  </si>
  <si>
    <t>Capex as % of Revenue</t>
  </si>
  <si>
    <t>NWC as % of Revenue</t>
  </si>
  <si>
    <t>WACC</t>
  </si>
  <si>
    <t>Terminal Growth (g)</t>
  </si>
  <si>
    <t>Net Debt (negative = net cash)</t>
  </si>
  <si>
    <t>Diluted Shares Outstanding (mm)</t>
  </si>
  <si>
    <t>Edit inputs in column B. All figures are USD millions; shares in millions.</t>
  </si>
  <si>
    <t>Forecast – Microsoft (Years 1–5)</t>
  </si>
  <si>
    <t>Item</t>
  </si>
  <si>
    <t>Year 1</t>
  </si>
  <si>
    <t>Year 2</t>
  </si>
  <si>
    <t>Year 3</t>
  </si>
  <si>
    <t>Year 4</t>
  </si>
  <si>
    <t>Year 5</t>
  </si>
  <si>
    <t>Revenue</t>
  </si>
  <si>
    <t>EBIT Margin</t>
  </si>
  <si>
    <t>EBIT</t>
  </si>
  <si>
    <t>Tax on EBIT</t>
  </si>
  <si>
    <t>NOPAT</t>
  </si>
  <si>
    <t>D&amp;A</t>
  </si>
  <si>
    <t>Capex</t>
  </si>
  <si>
    <t>Change in NWC</t>
  </si>
  <si>
    <t>Free Cash Flow (FCF)</t>
  </si>
  <si>
    <t>DCF Valuation</t>
  </si>
  <si>
    <t>FCF (from Forecast)</t>
  </si>
  <si>
    <t>Discount Factor</t>
  </si>
  <si>
    <t>PV of FCF</t>
  </si>
  <si>
    <t>PV of Stage 1 FCFs</t>
  </si>
  <si>
    <t>Terminal Value (at t=5)</t>
  </si>
  <si>
    <t>PV of Terminal Value</t>
  </si>
  <si>
    <t>Enterprise Value (EV)</t>
  </si>
  <si>
    <t>Net Debt (add/(less))</t>
  </si>
  <si>
    <t>Equity Value</t>
  </si>
  <si>
    <t>Shares (mm)</t>
  </si>
  <si>
    <t>Implied Price / Share</t>
  </si>
  <si>
    <t>Sensitivity – Implied Price/Share (WACC vs g)</t>
  </si>
  <si>
    <t>WACC → / g ↓</t>
  </si>
  <si>
    <t>Agent Mode in Excel for Finance Guide</t>
  </si>
  <si>
    <t>by Christian Martinez</t>
  </si>
  <si>
    <t>Excel is the world’s most versatile data modeling tool—powering everything from household budgets to Fortune 500 profit and loss statements (P&amp;Ls). Yet, the full power of Excel is available only to expert users. Agent Mode changes that. Agent Mode delivers AI that can “speak Excel” natively. It’s built on the richness of Excel artifacts and OpenAI’s latest reasoning models—democratizing access to expert-level capabilities and making advanced modeling approachable for most everyone. These breakthroughs allow Agent Mode to not only generate outputs, but also evaluate results, fix issues, and repeat the process until the outcome is verified. It’s like you’re handing off work to an Excel expert—while you steer and guide.  </t>
  </si>
  <si>
    <t> Availability</t>
  </si>
  <si>
    <r>
      <t>Agent Mode in Copilot for Excel</t>
    </r>
    <r>
      <rPr>
        <sz val="12"/>
        <color rgb="FF17253D"/>
        <rFont val="Segoe UI"/>
        <family val="2"/>
      </rPr>
      <t> is available starting today in the </t>
    </r>
    <r>
      <rPr>
        <sz val="12"/>
        <color rgb="FF2A446F"/>
        <rFont val="Segoe UI"/>
        <family val="2"/>
      </rPr>
      <t>Frontier program</t>
    </r>
    <r>
      <rPr>
        <sz val="12"/>
        <color rgb="FF17253D"/>
        <rFont val="Segoe UI"/>
        <family val="2"/>
      </rPr>
      <t> for Microsoft 365 Copilot licensed customers and Microsoft 365 Personal or Family subscribers. Agent Mode works in Excel on the web and is coming soon to desktop. To try it, </t>
    </r>
    <r>
      <rPr>
        <sz val="12"/>
        <color rgb="FF2A446F"/>
        <rFont val="Segoe UI"/>
        <family val="2"/>
      </rPr>
      <t>install the Excel Labs add-in</t>
    </r>
    <r>
      <rPr>
        <sz val="12"/>
        <color rgb="FF17253D"/>
        <rFont val="Segoe UI"/>
        <family val="2"/>
      </rPr>
      <t> and choose Agent Mode.</t>
    </r>
  </si>
  <si>
    <t>Agent Mode in Copilot for Word begins rolling out today in the Frontier program for Microsoft 365 Copilot licensed customers and Microsoft 365 Personal or Family subscribers. Agent Mode works in Word on the web, with desktop coming soon. Get started here.</t>
  </si>
  <si>
    <t>Office Agent is available today in the Frontier program for Microsoft 365 Personal or Family subscribers based in the United States. Office Agent works in Microsoft 365 Copilot on the web in English. Get started here.</t>
  </si>
  <si>
    <r>
      <t>For more information, read the </t>
    </r>
    <r>
      <rPr>
        <sz val="12"/>
        <color rgb="FF2A446F"/>
        <rFont val="Segoe UI"/>
        <family val="2"/>
      </rPr>
      <t>Agent Mode in Excel</t>
    </r>
    <r>
      <rPr>
        <sz val="12"/>
        <color rgb="FF17253D"/>
        <rFont val="Segoe UI"/>
        <family val="2"/>
      </rPr>
      <t> blog and </t>
    </r>
    <r>
      <rPr>
        <sz val="12"/>
        <color rgb="FF2A446F"/>
        <rFont val="Segoe UI"/>
        <family val="2"/>
      </rPr>
      <t>Office Agent</t>
    </r>
    <r>
      <rPr>
        <sz val="12"/>
        <color rgb="FF17253D"/>
        <rFont val="Segoe UI"/>
        <family val="2"/>
      </rPr>
      <t> blog.</t>
    </r>
  </si>
  <si>
    <t>Where to find Agent Mode </t>
  </si>
  <si>
    <t>1. Create a new workbook in Excel for the web.</t>
  </si>
  <si>
    <t>Tip: Use https://excel.new to quickly create new Excel workbooks.</t>
  </si>
  <si>
    <r>
      <t>2. Select </t>
    </r>
    <r>
      <rPr>
        <b/>
        <sz val="11"/>
        <color rgb="FF1E1E1E"/>
        <rFont val="Segoe UI"/>
        <family val="2"/>
      </rPr>
      <t>Home</t>
    </r>
    <r>
      <rPr>
        <sz val="11"/>
        <color rgb="FF1E1E1E"/>
        <rFont val="Segoe UI"/>
        <family val="2"/>
      </rPr>
      <t> &gt; </t>
    </r>
    <r>
      <rPr>
        <b/>
        <sz val="11"/>
        <color rgb="FF1E1E1E"/>
        <rFont val="Segoe UI"/>
        <family val="2"/>
      </rPr>
      <t>Add-ins</t>
    </r>
    <r>
      <rPr>
        <sz val="11"/>
        <color rgb="FF1E1E1E"/>
        <rFont val="Segoe UI"/>
        <family val="2"/>
      </rPr>
      <t> and search for “Excel Labs”.</t>
    </r>
  </si>
  <si>
    <r>
      <t>3. Select the </t>
    </r>
    <r>
      <rPr>
        <b/>
        <sz val="11"/>
        <color rgb="FF1E1E1E"/>
        <rFont val="Segoe UI"/>
        <family val="2"/>
      </rPr>
      <t>Add</t>
    </r>
    <r>
      <rPr>
        <sz val="11"/>
        <color rgb="FF1E1E1E"/>
        <rFont val="Segoe UI"/>
        <family val="2"/>
      </rPr>
      <t> button. </t>
    </r>
  </si>
  <si>
    <r>
      <t>4. This should open the Excel Labs add-in. If it did not, navigate to the Home tab, then select the </t>
    </r>
    <r>
      <rPr>
        <b/>
        <sz val="11"/>
        <color rgb="FF1E1E1E"/>
        <rFont val="Segoe UI"/>
        <family val="2"/>
      </rPr>
      <t>Excel Labs </t>
    </r>
    <r>
      <rPr>
        <sz val="11"/>
        <color rgb="FF1E1E1E"/>
        <rFont val="Segoe UI"/>
        <family val="2"/>
      </rPr>
      <t> </t>
    </r>
  </si>
  <si>
    <t> button in the ribbon.</t>
  </si>
  <si>
    <r>
      <t>5. If this is the first time using Excel Labs, select </t>
    </r>
    <r>
      <rPr>
        <b/>
        <sz val="11"/>
        <color rgb="FF1E1E1E"/>
        <rFont val="Segoe UI"/>
        <family val="2"/>
      </rPr>
      <t>Accept and Continue</t>
    </r>
    <r>
      <rPr>
        <sz val="11"/>
        <color rgb="FF1E1E1E"/>
        <rFont val="Segoe UI"/>
        <family val="2"/>
      </rPr>
      <t>, to learn more select </t>
    </r>
    <r>
      <rPr>
        <b/>
        <sz val="11"/>
        <color rgb="FF1E1E1E"/>
        <rFont val="Segoe UI"/>
        <family val="2"/>
      </rPr>
      <t>Get Details</t>
    </r>
    <r>
      <rPr>
        <sz val="11"/>
        <color rgb="FF1E1E1E"/>
        <rFont val="Segoe UI"/>
        <family val="2"/>
      </rPr>
      <t>.</t>
    </r>
  </si>
  <si>
    <r>
      <t>6. Within the Excel Labs add-in pane, you should see the feature gallery, select </t>
    </r>
    <r>
      <rPr>
        <b/>
        <sz val="11"/>
        <color rgb="FF1E1E1E"/>
        <rFont val="Segoe UI"/>
        <family val="2"/>
      </rPr>
      <t>Agent Mode</t>
    </r>
    <r>
      <rPr>
        <sz val="11"/>
        <color rgb="FF1E1E1E"/>
        <rFont val="Segoe UI"/>
        <family val="2"/>
      </rPr>
      <t>. Optionally set it as your default, this will bypass the feature gallery next time you use Excel Labs. </t>
    </r>
  </si>
  <si>
    <t>How to use Agent Mode </t>
  </si>
  <si>
    <r>
      <t>1. Navigate to the Home tab, then select the </t>
    </r>
    <r>
      <rPr>
        <b/>
        <sz val="11"/>
        <color rgb="FF1E1E1E"/>
        <rFont val="Segoe UI"/>
        <family val="2"/>
      </rPr>
      <t>Excel Labs </t>
    </r>
    <r>
      <rPr>
        <sz val="11"/>
        <color rgb="FF1E1E1E"/>
        <rFont val="Segoe UI"/>
        <family val="2"/>
      </rPr>
      <t> </t>
    </r>
  </si>
  <si>
    <t>2. Choose Agent mode in the Excel Labs task pane.  Note that if you selected the “Make default” option previously, you should be able to skip this step. </t>
  </si>
  <si>
    <t>Prompts to try</t>
  </si>
  <si>
    <t>Create an annual financial close report for a bike shop business, including a breakdown of product lines across variance to budget (VTB) and year-over-year growth. Use dummy data for now, as well as standard financial formatting and best practices.</t>
  </si>
  <si>
    <t>Build a loan calculator that computes monthly payments based on user inputs for loan amount, annual interest rate, and term in years. Generate a schedule showing month, payment, principal, interest, and remaining balance. Present the results in a clear, formatted table.</t>
  </si>
  <si>
    <t>Create a monthly household budget tracker with categories like Rent, Groceries, Utilities, Entertainment, Transportation, and Savings. Apply conditional formatting and data bars for % Over/Under Budget. Add a summary section showing planned versus actual spending with a donut chart to visualize spending distribution.</t>
  </si>
  <si>
    <t>What to expect</t>
  </si>
  <si>
    <t>After you submit a prompt, Agent Mode will reason about the task and devise a plan. It then interacts directly with your document executing that plan, reviewing the results, and evaluating whether the outcome matches the intent and iterating as needed.   Learn more about how Agent mode works. </t>
  </si>
  <si>
    <t>You can follow along its reasoning on the pane and as it makes changes live on your workbook.  </t>
  </si>
  <si>
    <t>Note that Agent Mode may continue iterating for a few minutes before completing. During this time, you’ll see its reasoning in the pane and a Stop button in the chat input box.</t>
  </si>
  <si>
    <t>Other notes and tips</t>
  </si>
  <si>
    <t>Be mindful of sensitive or shared files you use to work with Agent Mode, since it makes direct changes to them.  Note that at any point you can easily undo or view prior versions of your workbook if you’d like to revert the changes.</t>
  </si>
  <si>
    <t>Works only with the currently open workbook; cannot ground on other files, emails, or enterprise data.</t>
  </si>
  <si>
    <t>No support for web search, enterprise search, or integration with external tools.</t>
  </si>
  <si>
    <t>Use the thumbs up/down buttons to send feedback on your experience directly to Microsoft. Note: If you’re part of the Frontier early access program, you may also have access to special feedback channels or surveys—check your program welcome email or the Frontier portal for details.</t>
  </si>
  <si>
    <t>Enterprise users: for questions about licensing or access, contact your IT admin or Microsoft account representative.</t>
  </si>
  <si>
    <t>Performance and feature set may evolve-expect some variability in response times during early rollout based on capacity.</t>
  </si>
  <si>
    <t>What is Agent Mode in Excel? </t>
  </si>
  <si>
    <t>Agent Mode in Excel is an AI-powered assistant available as a Preview via the Excel Labs add-in, under the Frontier program. It enables users to interact with their spreadsheets using natural language to perform a wide range of tasks. These include making direct edits to the workbook, including data generation, visual artifacts creation, structure manipulation and formatting application, all through conversational prompts. Agent Mode in Excel builds on existing Copilot infrastructure and augments it with multi-step reasoning and contextual understanding of workbook content. </t>
  </si>
  <si>
    <t>What can Agent Mode in Excel do? </t>
  </si>
  <si>
    <t>Agent Mode in Excel enables users to perform rich, multi-step actions directly within their workbook using natural language. It is deeply integrated with Excel’s native object model and supports a growing set of capabilities that continue to evolve over time: </t>
  </si>
  <si>
    <t>Workbook Manipulation​​​​​​​</t>
  </si>
  <si>
    <t>Add, rename and delete sheets.</t>
  </si>
  <si>
    <t>Insert and modify cell values, ranges.</t>
  </si>
  <si>
    <t>Apply conditional formatting, borders, font styles, and data validation rules.</t>
  </si>
  <si>
    <t>Create structured tables and manage workbook layout.</t>
  </si>
  <si>
    <t>Interact with workbook metadata and structure, including named ranges and sheet visibility.</t>
  </si>
  <si>
    <t>Data Creation &amp; Transformation</t>
  </si>
  <si>
    <t>Generate synthetic or derived data based on user prompts.</t>
  </si>
  <si>
    <t>Perform calculations and apply formulas across multiple sheets.</t>
  </si>
  <si>
    <t>Summarize data using built-in Excel logic.</t>
  </si>
  <si>
    <t>Create new tables and transform existing ones using inferred logic.</t>
  </si>
  <si>
    <t>Artifact Generation</t>
  </si>
  <si>
    <t>Create and edit charts, PivotTables, and shapes.</t>
  </si>
  <si>
    <t>Automatically insert visualizations into the workbook with editable and refreshable links to source data.</t>
  </si>
  <si>
    <t>Generate planning tools, dashboards, and templates from scratch.</t>
  </si>
  <si>
    <t>Support for dynamic charting and layout suggestions.</t>
  </si>
  <si>
    <t>Formatting &amp; Presentation</t>
  </si>
  <si>
    <t>Apply consistent styling across sheets.</t>
  </si>
  <si>
    <t>Format cells, rows, and columns based on user-defined rules or inferred patterns.</t>
  </si>
  <si>
    <t>Customize chart appearance and layout.</t>
  </si>
  <si>
    <t>Apply conditional formatting and visual cues to highlight trends or anomalies.</t>
  </si>
  <si>
    <t>Contextual Awareness</t>
  </si>
  <si>
    <t>Understand workbook structure, selection and viewport.</t>
  </si>
  <si>
    <t>Reason over structured and unstructured data across multiple sheets.</t>
  </si>
  <si>
    <t>Participate in Excel’s recalculation and refresh logic—agent-generated content behaves like native Excel formulas and objects.</t>
  </si>
  <si>
    <t>Leverage selection context to tailor responses and reduce ambiguity.</t>
  </si>
  <si>
    <t>What is Agent Mode in Excel’s intended use(s)? </t>
  </si>
  <si>
    <t>Agent Mode in Excel is designed to support a broad range of users and scenarios. It can assist individuals and teams across various segments, including business analysts, finance professionals, educators, and everyday spreadsheet users, by enhancing productivity and enabling natural language interaction with workbook content.</t>
  </si>
  <si>
    <t>How does Agent Mode differ from Copilot in Excel and Analyst agent?</t>
  </si>
  <si>
    <t>Agent Mode is ideal when you want to delegate work to Copilot to plan, run, and verify results natively in Excel—especially for tasks that go beyond simple formulas, single PivotTables, or basic charts, and require multiple steps or iterative workflows.</t>
  </si>
  <si>
    <t>Copilot provides conversational assistance for a broader set of tasks across Microsoft 365 apps, focusing on quick answers, drafting, and simple actions. Copilot in Excel is best for general productivity, conversational assistance, and tasks that don’t require deep automation or multi-step reasoning.</t>
  </si>
  <si>
    <t>Use Analyst agent in M365 Copilot (if available in your organization) for Python-powered data analysis across multiple files and formats, and data visualizations in a chat-first experience.</t>
  </si>
  <si>
    <t>How do I know if I have an eligible Microsoft 365 license?</t>
  </si>
  <si>
    <t>Agent Mode in Excel requires either an enterprise Microsoft 365 Copilot license or a Microsoft 365 Personal or Family subscription. To check your license, go to your Microsoft 365 account settings.</t>
  </si>
  <si>
    <t>How was Agent Mode in Excel evaluated? What metrics are used to measure performance? </t>
  </si>
  <si>
    <t>Agent Mode in Excel was evaluated through extensive manual and automatic testing on top of Microsoft internal usage and public data. More evaluation was performed over custom datasets for offensive and malicious prompts (user questions) and responses. In addition, Agent Mode in Excel is continuously evaluated with user online feedback. </t>
  </si>
  <si>
    <t>Performance measurements include response success rates, user satisfaction scores, accuracy ratings based on benchmark tasks and feedback from thumbs-up/thumbs-down interactions </t>
  </si>
  <si>
    <t>What are the limitations of Agent Mode in Excel? How can users minimize the impact of Agent Mode in Excel’s limitations when using the system? </t>
  </si>
  <si>
    <t>The suggestions and results from Agent Mode in Excel are AI generated, which can sometimes make mistakes, misinterpret facts and/or produce inaccurate results. Agent mode should not be used for drawing conclusions in sensitive areas like financial, legal, or medical domains.   </t>
  </si>
  <si>
    <t>Agent mode does not currently support web search, enterprise search, file grounding, or integration with external data connections.</t>
  </si>
  <si>
    <t>Agent mode directly interacts and modifies a user workbook as it runs, with these results saved directly into the workbook as the occur. Others who have access to the file being used, either in a coauth session or later, will have access to the changes made by Agent mode to the document.  </t>
  </si>
  <si>
    <t>While users can roll back changes, we highly recommend users use Agent mode on a copy of critical or sensitive workbooks. </t>
  </si>
  <si>
    <r>
      <t>Important: </t>
    </r>
    <r>
      <rPr>
        <sz val="8"/>
        <color rgb="FF1E1E1E"/>
        <rFont val="Segoe UI"/>
        <family val="2"/>
      </rPr>
      <t>Agent mode currently only runs on Excel for the web. </t>
    </r>
  </si>
  <si>
    <r>
      <t>Important: </t>
    </r>
    <r>
      <rPr>
        <sz val="8"/>
        <color rgb="FF1E1E1E"/>
        <rFont val="Segoe UI"/>
        <family val="2"/>
      </rPr>
      <t>Agent mode currently only supports the English language.</t>
    </r>
  </si>
  <si>
    <t>What operational factors and settings allow for effective and responsible use of Agent Mode in Excel? </t>
  </si>
  <si>
    <t>Agent Mode in Excel has been reviewed by our Responsible AI (RAI) team. We follow RAI principles and have implemented:</t>
  </si>
  <si>
    <t>Responsible AI handling pipeline to mitigate the risks like harmful, inappropriate content. </t>
  </si>
  <si>
    <t>In product user feedback with which users can report offensive content back to Microsoft. </t>
  </si>
  <si>
    <t>How do I provide feedback on Agent Mode in Excel? </t>
  </si>
  <si>
    <t>Users can provide feedback directly within Agent Mode by using the thumbs-up/thumbs down icons in the chat pane. </t>
  </si>
  <si>
    <t>System administrators can report issues or share feedback through Microsoft support channels or their account teams. </t>
  </si>
  <si>
    <t>Feedback is reviewed by the product team and used to inform ongoing improvements and prioritization. </t>
  </si>
  <si>
    <t>How do IT administrators manage access to Agent Mode in Excel?</t>
  </si>
  <si>
    <t>IT administrators can enable or disable Excel Labs for their organization via the add-in management settings in Microsoft 365 admin center. </t>
  </si>
  <si>
    <t>Admins should review licensing requirements, compliance policies, and privacy controls.</t>
  </si>
  <si>
    <t>Prompt:</t>
  </si>
  <si>
    <t>Create a discounted cash flow model for Microsoft</t>
  </si>
  <si>
    <t>It will start understanding your request and show you the goal:</t>
  </si>
  <si>
    <t>Then it will build this directly in the workbook</t>
  </si>
  <si>
    <t>This is the output:</t>
  </si>
  <si>
    <t>You can check the reasoning behind it and drop down on each of the planned activities</t>
  </si>
  <si>
    <t>It also shows graphs!</t>
  </si>
  <si>
    <t>And even Next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</si>
</sst>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quot;€&quot;0.00"/>
  </numFmts>
  <fonts count="19" x14ac:knownFonts="1">
    <font>
      <sz val="11"/>
      <color theme="1"/>
      <name val="Aptos Narrow"/>
      <family val="2"/>
      <scheme val="minor"/>
    </font>
    <font>
      <b/>
      <sz val="11"/>
      <color theme="1"/>
      <name val="Aptos Narrow"/>
      <family val="2"/>
      <scheme val="minor"/>
    </font>
    <font>
      <b/>
      <sz val="14"/>
      <color theme="1"/>
      <name val="Aptos Narrow"/>
      <family val="2"/>
      <scheme val="minor"/>
    </font>
    <font>
      <i/>
      <sz val="11"/>
      <color rgb="FF555555"/>
      <name val="Aptos Narrow"/>
      <family val="2"/>
      <scheme val="minor"/>
    </font>
    <font>
      <b/>
      <sz val="13"/>
      <color theme="1"/>
      <name val="Aptos Narrow"/>
      <family val="2"/>
      <scheme val="minor"/>
    </font>
    <font>
      <u/>
      <sz val="11"/>
      <color theme="10"/>
      <name val="Aptos Narrow"/>
      <family val="2"/>
      <scheme val="minor"/>
    </font>
    <font>
      <sz val="24"/>
      <color rgb="FF17253D"/>
      <name val="Segoe UI"/>
      <family val="2"/>
    </font>
    <font>
      <sz val="12"/>
      <color rgb="FF17253D"/>
      <name val="Segoe UI"/>
      <family val="2"/>
    </font>
    <font>
      <sz val="12"/>
      <color rgb="FF17253D"/>
      <name val="Segoe UI"/>
      <family val="2"/>
    </font>
    <font>
      <sz val="12"/>
      <color rgb="FF2A446F"/>
      <name val="Segoe UI"/>
      <family val="2"/>
    </font>
    <font>
      <sz val="33"/>
      <color rgb="FF1E1E1E"/>
      <name val="Segoe UI Light"/>
      <family val="2"/>
    </font>
    <font>
      <sz val="11"/>
      <color rgb="FF1E1E1E"/>
      <name val="Segoe UI"/>
      <family val="2"/>
    </font>
    <font>
      <b/>
      <sz val="11"/>
      <color rgb="FF1E1E1E"/>
      <name val="Segoe UI"/>
      <family val="2"/>
    </font>
    <font>
      <sz val="17.600000000000001"/>
      <color rgb="FF1E1E1E"/>
      <name val="Segoe UI"/>
      <family val="2"/>
    </font>
    <font>
      <sz val="8"/>
      <color rgb="FF1E1E1E"/>
      <name val="Segoe UI"/>
      <family val="2"/>
    </font>
    <font>
      <sz val="8"/>
      <color rgb="FF242424"/>
      <name val="Segoe UI"/>
      <family val="2"/>
    </font>
    <font>
      <sz val="11"/>
      <color theme="1"/>
      <name val="Segoe UI"/>
      <family val="2"/>
    </font>
    <font>
      <u/>
      <sz val="11"/>
      <color theme="10"/>
      <name val="Segoe UI"/>
      <family val="2"/>
    </font>
    <font>
      <sz val="33"/>
      <color rgb="FF1E1E1E"/>
      <name val="Segoe UI"/>
      <family val="2"/>
    </font>
  </fonts>
  <fills count="8">
    <fill>
      <patternFill patternType="none"/>
    </fill>
    <fill>
      <patternFill patternType="gray125"/>
    </fill>
    <fill>
      <patternFill patternType="solid">
        <fgColor rgb="FFE8F3FF"/>
        <bgColor indexed="64"/>
      </patternFill>
    </fill>
    <fill>
      <patternFill patternType="solid">
        <fgColor rgb="FFDDEAF6"/>
        <bgColor indexed="64"/>
      </patternFill>
    </fill>
    <fill>
      <patternFill patternType="solid">
        <fgColor rgb="FFFFF4CC"/>
        <bgColor indexed="64"/>
      </patternFill>
    </fill>
    <fill>
      <patternFill patternType="solid">
        <fgColor rgb="FFF2F2F2"/>
        <bgColor indexed="64"/>
      </patternFill>
    </fill>
    <fill>
      <patternFill patternType="solid">
        <fgColor rgb="FFF2F8FF"/>
        <bgColor indexed="64"/>
      </patternFill>
    </fill>
    <fill>
      <patternFill patternType="solid">
        <fgColor rgb="FFE6FFE6"/>
        <bgColor indexed="64"/>
      </patternFill>
    </fill>
  </fills>
  <borders count="5">
    <border>
      <left/>
      <right/>
      <top/>
      <bottom/>
      <diagonal/>
    </border>
    <border>
      <left/>
      <right/>
      <top/>
      <bottom style="dashDot">
        <color auto="1"/>
      </bottom>
      <diagonal/>
    </border>
    <border>
      <left/>
      <right/>
      <top style="dashDot">
        <color auto="1"/>
      </top>
      <bottom style="dashDot">
        <color auto="1"/>
      </bottom>
      <diagonal/>
    </border>
    <border>
      <left/>
      <right/>
      <top style="dashDot">
        <color auto="1"/>
      </top>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3" fontId="0" fillId="0" borderId="0" xfId="0" applyNumberFormat="1"/>
    <xf numFmtId="0" fontId="0" fillId="0" borderId="1" xfId="0" applyBorder="1"/>
    <xf numFmtId="3" fontId="0" fillId="0" borderId="1" xfId="0" applyNumberFormat="1" applyBorder="1"/>
    <xf numFmtId="0" fontId="0" fillId="0" borderId="2" xfId="0" applyBorder="1"/>
    <xf numFmtId="164" fontId="0" fillId="0" borderId="2" xfId="0" applyNumberFormat="1" applyBorder="1"/>
    <xf numFmtId="38" fontId="0" fillId="0" borderId="2" xfId="0" applyNumberFormat="1" applyBorder="1"/>
    <xf numFmtId="0" fontId="0" fillId="0" borderId="3" xfId="0" applyBorder="1"/>
    <xf numFmtId="3" fontId="0" fillId="0" borderId="3" xfId="0" applyNumberFormat="1" applyBorder="1"/>
    <xf numFmtId="0" fontId="1" fillId="5" borderId="0" xfId="0" applyFont="1" applyFill="1"/>
    <xf numFmtId="0" fontId="1" fillId="0" borderId="0" xfId="0" applyFont="1"/>
    <xf numFmtId="164" fontId="0" fillId="0" borderId="0" xfId="0" applyNumberFormat="1"/>
    <xf numFmtId="0" fontId="1" fillId="0" borderId="4" xfId="0" applyFont="1" applyBorder="1"/>
    <xf numFmtId="3" fontId="0" fillId="0" borderId="4" xfId="0" applyNumberFormat="1" applyBorder="1"/>
    <xf numFmtId="165" fontId="0" fillId="0" borderId="0" xfId="0" applyNumberFormat="1"/>
    <xf numFmtId="166" fontId="0" fillId="0" borderId="0" xfId="0" applyNumberFormat="1"/>
    <xf numFmtId="0" fontId="0" fillId="6" borderId="0" xfId="0" applyFill="1"/>
    <xf numFmtId="164" fontId="0" fillId="6" borderId="0" xfId="0" applyNumberFormat="1" applyFill="1"/>
    <xf numFmtId="0" fontId="0" fillId="4" borderId="0" xfId="0" applyFill="1"/>
    <xf numFmtId="3" fontId="0" fillId="4" borderId="0" xfId="0" applyNumberFormat="1" applyFill="1"/>
    <xf numFmtId="0" fontId="1" fillId="4" borderId="0" xfId="0" applyFont="1" applyFill="1"/>
    <xf numFmtId="166" fontId="1" fillId="4" borderId="0" xfId="0" applyNumberFormat="1" applyFont="1" applyFill="1"/>
    <xf numFmtId="164" fontId="1" fillId="5" borderId="0" xfId="0" applyNumberFormat="1" applyFont="1" applyFill="1"/>
    <xf numFmtId="0" fontId="2" fillId="2" borderId="0" xfId="0" applyFont="1" applyFill="1" applyAlignment="1">
      <alignment horizontal="center"/>
    </xf>
    <xf numFmtId="0" fontId="2" fillId="2" borderId="0" xfId="0" applyFont="1" applyFill="1"/>
    <xf numFmtId="0" fontId="1" fillId="3" borderId="0" xfId="0" applyFont="1" applyFill="1"/>
    <xf numFmtId="0" fontId="3" fillId="0" borderId="0" xfId="0" applyFont="1"/>
    <xf numFmtId="0" fontId="4" fillId="4" borderId="0" xfId="0" applyFont="1" applyFill="1" applyAlignment="1">
      <alignment horizontal="center"/>
    </xf>
    <xf numFmtId="0" fontId="4" fillId="4" borderId="0" xfId="0" applyFont="1" applyFill="1"/>
    <xf numFmtId="0" fontId="4" fillId="2" borderId="0" xfId="0" applyFont="1" applyFill="1" applyAlignment="1">
      <alignment horizontal="center"/>
    </xf>
    <xf numFmtId="0" fontId="4" fillId="2" borderId="0" xfId="0" applyFont="1" applyFill="1"/>
    <xf numFmtId="0" fontId="4" fillId="7" borderId="0" xfId="0" applyFont="1" applyFill="1" applyAlignment="1">
      <alignment horizontal="center"/>
    </xf>
    <xf numFmtId="0" fontId="4" fillId="7" borderId="0" xfId="0" applyFont="1" applyFill="1"/>
    <xf numFmtId="0" fontId="6" fillId="0" borderId="0" xfId="0" applyFont="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11" fillId="0" borderId="0" xfId="0" applyFont="1" applyAlignment="1">
      <alignment horizontal="left" vertical="center" wrapText="1" indent="1"/>
    </xf>
    <xf numFmtId="0" fontId="10" fillId="0" borderId="0" xfId="0" applyFont="1" applyAlignment="1">
      <alignment vertical="center"/>
    </xf>
    <xf numFmtId="0" fontId="11" fillId="0" borderId="0" xfId="0" applyFont="1" applyAlignment="1">
      <alignment horizontal="left" vertical="center" indent="1"/>
    </xf>
    <xf numFmtId="0" fontId="0" fillId="0" borderId="0" xfId="0" applyAlignment="1">
      <alignment horizontal="left" vertical="center" indent="1"/>
    </xf>
    <xf numFmtId="0" fontId="5" fillId="0" borderId="0" xfId="1" applyAlignment="1">
      <alignment vertical="center"/>
    </xf>
    <xf numFmtId="0" fontId="13" fillId="0" borderId="0" xfId="0" applyFont="1" applyAlignment="1">
      <alignment vertical="center"/>
    </xf>
    <xf numFmtId="0" fontId="0" fillId="0" borderId="0" xfId="0" applyAlignment="1">
      <alignment horizontal="left" vertical="center" indent="2"/>
    </xf>
    <xf numFmtId="0" fontId="11" fillId="0" borderId="0" xfId="0" applyFont="1" applyAlignment="1">
      <alignment horizontal="left" vertical="center" indent="2"/>
    </xf>
    <xf numFmtId="0" fontId="12" fillId="0" borderId="0" xfId="0" applyFont="1" applyAlignment="1">
      <alignment horizontal="left" vertical="center" indent="2"/>
    </xf>
    <xf numFmtId="0" fontId="15" fillId="0" borderId="0" xfId="0" applyFont="1"/>
    <xf numFmtId="0" fontId="16" fillId="0" borderId="0" xfId="0" applyFont="1"/>
    <xf numFmtId="0" fontId="17" fillId="0" borderId="0" xfId="1" applyFont="1" applyAlignment="1">
      <alignment vertical="center" wrapText="1"/>
    </xf>
    <xf numFmtId="0" fontId="18" fillId="0" borderId="0" xfId="0" applyFont="1" applyAlignment="1">
      <alignment vertical="center" wrapText="1"/>
    </xf>
    <xf numFmtId="0" fontId="16" fillId="0" borderId="0" xfId="0" applyFont="1" applyAlignment="1">
      <alignment horizontal="left" vertical="center" wrapText="1" indent="1"/>
    </xf>
    <xf numFmtId="0" fontId="16" fillId="0" borderId="0" xfId="0" applyFont="1" applyAlignment="1">
      <alignment horizontal="left" vertical="center" wrapText="1" indent="2"/>
    </xf>
    <xf numFmtId="0" fontId="17" fillId="0" borderId="0" xfId="1" applyFont="1" applyAlignment="1">
      <alignment horizontal="left" vertical="center" wrapText="1" indent="2"/>
    </xf>
    <xf numFmtId="0" fontId="18" fillId="0" borderId="0" xfId="0" applyFont="1" applyAlignment="1">
      <alignment vertical="center"/>
    </xf>
    <xf numFmtId="0" fontId="16" fillId="0" borderId="0" xfId="0" applyFont="1" applyAlignment="1">
      <alignment horizontal="left" vertical="center" indent="1"/>
    </xf>
    <xf numFmtId="0" fontId="17" fillId="0" borderId="0" xfId="1" applyFont="1" applyAlignment="1">
      <alignment vertical="center"/>
    </xf>
    <xf numFmtId="0" fontId="17" fillId="0" borderId="0" xfId="1" applyFont="1" applyAlignment="1">
      <alignment horizontal="left" vertical="center" inden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 Cash Flow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Forecast!$B$3:$F$3</c:f>
              <c:strCache>
                <c:ptCount val="5"/>
                <c:pt idx="0">
                  <c:v>Year 1</c:v>
                </c:pt>
                <c:pt idx="1">
                  <c:v>Year 2</c:v>
                </c:pt>
                <c:pt idx="2">
                  <c:v>Year 3</c:v>
                </c:pt>
                <c:pt idx="3">
                  <c:v>Year 4</c:v>
                </c:pt>
                <c:pt idx="4">
                  <c:v>Year 5</c:v>
                </c:pt>
              </c:strCache>
            </c:strRef>
          </c:cat>
          <c:val>
            <c:numRef>
              <c:f>Forecast!$B$12:$F$12</c:f>
              <c:numCache>
                <c:formatCode>#,##0</c:formatCode>
                <c:ptCount val="5"/>
                <c:pt idx="0">
                  <c:v>66938</c:v>
                </c:pt>
                <c:pt idx="1">
                  <c:v>73656.800000000017</c:v>
                </c:pt>
                <c:pt idx="2">
                  <c:v>83119.959999999992</c:v>
                </c:pt>
                <c:pt idx="3">
                  <c:v>89784.9568</c:v>
                </c:pt>
                <c:pt idx="4">
                  <c:v>99345.537244800013</c:v>
                </c:pt>
              </c:numCache>
            </c:numRef>
          </c:val>
          <c:extLst>
            <c:ext xmlns:c16="http://schemas.microsoft.com/office/drawing/2014/chart" uri="{C3380CC4-5D6E-409C-BE32-E72D297353CC}">
              <c16:uniqueId val="{00000003-E130-41D0-86EE-1634A195560A}"/>
            </c:ext>
          </c:extLst>
        </c:ser>
        <c:dLbls>
          <c:showLegendKey val="0"/>
          <c:showVal val="0"/>
          <c:showCatName val="0"/>
          <c:showSerName val="0"/>
          <c:showPercent val="0"/>
          <c:showBubbleSize val="0"/>
        </c:dLbls>
        <c:gapWidth val="219"/>
        <c:overlap val="-27"/>
        <c:axId val="1299590664"/>
        <c:axId val="1299605000"/>
      </c:barChart>
      <c:catAx>
        <c:axId val="129959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05000"/>
        <c:crosses val="autoZero"/>
        <c:auto val="1"/>
        <c:lblAlgn val="ctr"/>
        <c:lblOffset val="100"/>
        <c:noMultiLvlLbl val="0"/>
      </c:catAx>
      <c:valAx>
        <c:axId val="1299605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590664"/>
        <c:crosses val="autoZero"/>
        <c:crossBetween val="between"/>
      </c:valAx>
      <c:spPr>
        <a:noFill/>
        <a:ln>
          <a:noFill/>
        </a:ln>
        <a:effectLst/>
      </c:spPr>
    </c:plotArea>
    <c:plotVisOnly val="1"/>
    <c:dispBlanksAs val="gap"/>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9.png"/><Relationship Id="rId7" Type="http://schemas.openxmlformats.org/officeDocument/2006/relationships/image" Target="../media/image12.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11.png"/><Relationship Id="rId4" Type="http://schemas.openxmlformats.org/officeDocument/2006/relationships/image" Target="../media/image10.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15245</xdr:colOff>
      <xdr:row>17</xdr:row>
      <xdr:rowOff>773747</xdr:rowOff>
    </xdr:from>
    <xdr:to>
      <xdr:col>10</xdr:col>
      <xdr:colOff>580338</xdr:colOff>
      <xdr:row>24</xdr:row>
      <xdr:rowOff>196378</xdr:rowOff>
    </xdr:to>
    <xdr:pic>
      <xdr:nvPicPr>
        <xdr:cNvPr id="2" name="Picture 1">
          <a:extLst>
            <a:ext uri="{FF2B5EF4-FFF2-40B4-BE49-F238E27FC236}">
              <a16:creationId xmlns:a16="http://schemas.microsoft.com/office/drawing/2014/main" id="{CBBB44F3-EE4F-4ECA-8DD2-8C29284B0573}"/>
            </a:ext>
          </a:extLst>
        </xdr:cNvPr>
        <xdr:cNvPicPr>
          <a:picLocks noChangeAspect="1"/>
        </xdr:cNvPicPr>
      </xdr:nvPicPr>
      <xdr:blipFill>
        <a:blip xmlns:r="http://schemas.openxmlformats.org/officeDocument/2006/relationships" r:embed="rId1"/>
        <a:stretch>
          <a:fillRect/>
        </a:stretch>
      </xdr:blipFill>
      <xdr:spPr>
        <a:xfrm>
          <a:off x="4724405" y="10131107"/>
          <a:ext cx="5441893" cy="2135351"/>
        </a:xfrm>
        <a:prstGeom prst="rect">
          <a:avLst/>
        </a:prstGeom>
      </xdr:spPr>
    </xdr:pic>
    <xdr:clientData/>
  </xdr:twoCellAnchor>
  <xdr:twoCellAnchor editAs="oneCell">
    <xdr:from>
      <xdr:col>2</xdr:col>
      <xdr:colOff>167640</xdr:colOff>
      <xdr:row>28</xdr:row>
      <xdr:rowOff>38100</xdr:rowOff>
    </xdr:from>
    <xdr:to>
      <xdr:col>9</xdr:col>
      <xdr:colOff>130130</xdr:colOff>
      <xdr:row>47</xdr:row>
      <xdr:rowOff>94038</xdr:rowOff>
    </xdr:to>
    <xdr:pic>
      <xdr:nvPicPr>
        <xdr:cNvPr id="3" name="Picture 2">
          <a:extLst>
            <a:ext uri="{FF2B5EF4-FFF2-40B4-BE49-F238E27FC236}">
              <a16:creationId xmlns:a16="http://schemas.microsoft.com/office/drawing/2014/main" id="{BCCABD1D-5A55-4B79-9D5E-908D20ADAEE3}"/>
            </a:ext>
          </a:extLst>
        </xdr:cNvPr>
        <xdr:cNvPicPr>
          <a:picLocks noChangeAspect="1"/>
        </xdr:cNvPicPr>
      </xdr:nvPicPr>
      <xdr:blipFill>
        <a:blip xmlns:r="http://schemas.openxmlformats.org/officeDocument/2006/relationships" r:embed="rId2"/>
        <a:stretch>
          <a:fillRect/>
        </a:stretch>
      </xdr:blipFill>
      <xdr:spPr>
        <a:xfrm>
          <a:off x="4876800" y="12534900"/>
          <a:ext cx="4229690" cy="4963218"/>
        </a:xfrm>
        <a:prstGeom prst="rect">
          <a:avLst/>
        </a:prstGeom>
      </xdr:spPr>
    </xdr:pic>
    <xdr:clientData/>
  </xdr:twoCellAnchor>
  <xdr:twoCellAnchor editAs="oneCell">
    <xdr:from>
      <xdr:col>2</xdr:col>
      <xdr:colOff>167640</xdr:colOff>
      <xdr:row>28</xdr:row>
      <xdr:rowOff>38100</xdr:rowOff>
    </xdr:from>
    <xdr:to>
      <xdr:col>9</xdr:col>
      <xdr:colOff>282552</xdr:colOff>
      <xdr:row>62</xdr:row>
      <xdr:rowOff>75432</xdr:rowOff>
    </xdr:to>
    <xdr:pic>
      <xdr:nvPicPr>
        <xdr:cNvPr id="4" name="Picture 3">
          <a:extLst>
            <a:ext uri="{FF2B5EF4-FFF2-40B4-BE49-F238E27FC236}">
              <a16:creationId xmlns:a16="http://schemas.microsoft.com/office/drawing/2014/main" id="{C81A841B-A26D-4960-BFBC-7965A437B795}"/>
            </a:ext>
          </a:extLst>
        </xdr:cNvPr>
        <xdr:cNvPicPr>
          <a:picLocks noChangeAspect="1"/>
        </xdr:cNvPicPr>
      </xdr:nvPicPr>
      <xdr:blipFill>
        <a:blip xmlns:r="http://schemas.openxmlformats.org/officeDocument/2006/relationships" r:embed="rId3"/>
        <a:stretch>
          <a:fillRect/>
        </a:stretch>
      </xdr:blipFill>
      <xdr:spPr>
        <a:xfrm>
          <a:off x="4876800" y="12534900"/>
          <a:ext cx="4382112" cy="8145012"/>
        </a:xfrm>
        <a:prstGeom prst="rect">
          <a:avLst/>
        </a:prstGeom>
      </xdr:spPr>
    </xdr:pic>
    <xdr:clientData/>
  </xdr:twoCellAnchor>
  <xdr:twoCellAnchor editAs="oneCell">
    <xdr:from>
      <xdr:col>4</xdr:col>
      <xdr:colOff>373224</xdr:colOff>
      <xdr:row>3</xdr:row>
      <xdr:rowOff>139959</xdr:rowOff>
    </xdr:from>
    <xdr:to>
      <xdr:col>11</xdr:col>
      <xdr:colOff>300720</xdr:colOff>
      <xdr:row>8</xdr:row>
      <xdr:rowOff>1074167</xdr:rowOff>
    </xdr:to>
    <xdr:pic>
      <xdr:nvPicPr>
        <xdr:cNvPr id="6" name="Picture 5">
          <a:extLst>
            <a:ext uri="{FF2B5EF4-FFF2-40B4-BE49-F238E27FC236}">
              <a16:creationId xmlns:a16="http://schemas.microsoft.com/office/drawing/2014/main" id="{E6FC9B3A-84FF-4879-9206-FD14E053B8B5}"/>
            </a:ext>
          </a:extLst>
        </xdr:cNvPr>
        <xdr:cNvPicPr>
          <a:picLocks noChangeAspect="1"/>
        </xdr:cNvPicPr>
      </xdr:nvPicPr>
      <xdr:blipFill>
        <a:blip xmlns:r="http://schemas.openxmlformats.org/officeDocument/2006/relationships" r:embed="rId4"/>
        <a:stretch>
          <a:fillRect/>
        </a:stretch>
      </xdr:blipFill>
      <xdr:spPr>
        <a:xfrm>
          <a:off x="6298163" y="948612"/>
          <a:ext cx="4172924" cy="5442138"/>
        </a:xfrm>
        <a:prstGeom prst="rect">
          <a:avLst/>
        </a:prstGeom>
      </xdr:spPr>
    </xdr:pic>
    <xdr:clientData/>
  </xdr:twoCellAnchor>
  <xdr:twoCellAnchor editAs="oneCell">
    <xdr:from>
      <xdr:col>1</xdr:col>
      <xdr:colOff>1463040</xdr:colOff>
      <xdr:row>28</xdr:row>
      <xdr:rowOff>403860</xdr:rowOff>
    </xdr:from>
    <xdr:to>
      <xdr:col>1</xdr:col>
      <xdr:colOff>1767840</xdr:colOff>
      <xdr:row>30</xdr:row>
      <xdr:rowOff>68580</xdr:rowOff>
    </xdr:to>
    <xdr:pic>
      <xdr:nvPicPr>
        <xdr:cNvPr id="10" name="Picture 9" descr="The green flask icon for the Excel Labs add-in.">
          <a:extLst>
            <a:ext uri="{FF2B5EF4-FFF2-40B4-BE49-F238E27FC236}">
              <a16:creationId xmlns:a16="http://schemas.microsoft.com/office/drawing/2014/main" id="{5D4BFB4E-A0FC-4810-A448-CDBBB3DB930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72640" y="1290066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1493520</xdr:colOff>
      <xdr:row>72</xdr:row>
      <xdr:rowOff>190500</xdr:rowOff>
    </xdr:from>
    <xdr:to>
      <xdr:col>1</xdr:col>
      <xdr:colOff>1798320</xdr:colOff>
      <xdr:row>74</xdr:row>
      <xdr:rowOff>68580</xdr:rowOff>
    </xdr:to>
    <xdr:pic>
      <xdr:nvPicPr>
        <xdr:cNvPr id="11" name="Picture 10" descr="The green flask icon for the Excel Labs add-in.">
          <a:extLst>
            <a:ext uri="{FF2B5EF4-FFF2-40B4-BE49-F238E27FC236}">
              <a16:creationId xmlns:a16="http://schemas.microsoft.com/office/drawing/2014/main" id="{4BED5CEF-A285-4AC3-926E-8B37CDDB39F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03120" y="2216658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209550</xdr:colOff>
      <xdr:row>1</xdr:row>
      <xdr:rowOff>152400</xdr:rowOff>
    </xdr:from>
    <xdr:to>
      <xdr:col>41</xdr:col>
      <xdr:colOff>584537</xdr:colOff>
      <xdr:row>12</xdr:row>
      <xdr:rowOff>334866</xdr:rowOff>
    </xdr:to>
    <xdr:pic>
      <xdr:nvPicPr>
        <xdr:cNvPr id="12" name="Picture 11">
          <a:extLst>
            <a:ext uri="{FF2B5EF4-FFF2-40B4-BE49-F238E27FC236}">
              <a16:creationId xmlns:a16="http://schemas.microsoft.com/office/drawing/2014/main" id="{2D2B9413-9C1D-4DB5-BD56-57E3F1F409B8}"/>
            </a:ext>
          </a:extLst>
        </xdr:cNvPr>
        <xdr:cNvPicPr>
          <a:picLocks noChangeAspect="1"/>
        </xdr:cNvPicPr>
      </xdr:nvPicPr>
      <xdr:blipFill>
        <a:blip xmlns:r="http://schemas.openxmlformats.org/officeDocument/2006/relationships" r:embed="rId6"/>
        <a:stretch>
          <a:fillRect/>
        </a:stretch>
      </xdr:blipFill>
      <xdr:spPr>
        <a:xfrm>
          <a:off x="11010900" y="361950"/>
          <a:ext cx="18053387" cy="82596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373380</xdr:colOff>
      <xdr:row>7</xdr:row>
      <xdr:rowOff>121920</xdr:rowOff>
    </xdr:from>
    <xdr:to>
      <xdr:col>9</xdr:col>
      <xdr:colOff>192975</xdr:colOff>
      <xdr:row>44</xdr:row>
      <xdr:rowOff>33317</xdr:rowOff>
    </xdr:to>
    <xdr:pic>
      <xdr:nvPicPr>
        <xdr:cNvPr id="2" name="Picture 1">
          <a:extLst>
            <a:ext uri="{FF2B5EF4-FFF2-40B4-BE49-F238E27FC236}">
              <a16:creationId xmlns:a16="http://schemas.microsoft.com/office/drawing/2014/main" id="{F9E43452-6194-4752-97FE-CF33A0461006}"/>
            </a:ext>
          </a:extLst>
        </xdr:cNvPr>
        <xdr:cNvPicPr>
          <a:picLocks noChangeAspect="1"/>
        </xdr:cNvPicPr>
      </xdr:nvPicPr>
      <xdr:blipFill>
        <a:blip xmlns:r="http://schemas.openxmlformats.org/officeDocument/2006/relationships" r:embed="rId1"/>
        <a:stretch>
          <a:fillRect/>
        </a:stretch>
      </xdr:blipFill>
      <xdr:spPr>
        <a:xfrm>
          <a:off x="1592580" y="1402080"/>
          <a:ext cx="4086795" cy="6677957"/>
        </a:xfrm>
        <a:prstGeom prst="rect">
          <a:avLst/>
        </a:prstGeom>
      </xdr:spPr>
    </xdr:pic>
    <xdr:clientData/>
  </xdr:twoCellAnchor>
  <xdr:twoCellAnchor editAs="oneCell">
    <xdr:from>
      <xdr:col>1</xdr:col>
      <xdr:colOff>0</xdr:colOff>
      <xdr:row>48</xdr:row>
      <xdr:rowOff>0</xdr:rowOff>
    </xdr:from>
    <xdr:to>
      <xdr:col>7</xdr:col>
      <xdr:colOff>381564</xdr:colOff>
      <xdr:row>84</xdr:row>
      <xdr:rowOff>75224</xdr:rowOff>
    </xdr:to>
    <xdr:pic>
      <xdr:nvPicPr>
        <xdr:cNvPr id="3" name="Picture 2">
          <a:extLst>
            <a:ext uri="{FF2B5EF4-FFF2-40B4-BE49-F238E27FC236}">
              <a16:creationId xmlns:a16="http://schemas.microsoft.com/office/drawing/2014/main" id="{A9DE791D-D0B0-4013-832F-B2263C868DDD}"/>
            </a:ext>
          </a:extLst>
        </xdr:cNvPr>
        <xdr:cNvPicPr>
          <a:picLocks noChangeAspect="1"/>
        </xdr:cNvPicPr>
      </xdr:nvPicPr>
      <xdr:blipFill>
        <a:blip xmlns:r="http://schemas.openxmlformats.org/officeDocument/2006/relationships" r:embed="rId2"/>
        <a:stretch>
          <a:fillRect/>
        </a:stretch>
      </xdr:blipFill>
      <xdr:spPr>
        <a:xfrm>
          <a:off x="609600" y="8778240"/>
          <a:ext cx="4039164" cy="6658904"/>
        </a:xfrm>
        <a:prstGeom prst="rect">
          <a:avLst/>
        </a:prstGeom>
      </xdr:spPr>
    </xdr:pic>
    <xdr:clientData/>
  </xdr:twoCellAnchor>
  <xdr:twoCellAnchor editAs="oneCell">
    <xdr:from>
      <xdr:col>1</xdr:col>
      <xdr:colOff>86957</xdr:colOff>
      <xdr:row>88</xdr:row>
      <xdr:rowOff>91198</xdr:rowOff>
    </xdr:from>
    <xdr:to>
      <xdr:col>25</xdr:col>
      <xdr:colOff>218432</xdr:colOff>
      <xdr:row>121</xdr:row>
      <xdr:rowOff>149860</xdr:rowOff>
    </xdr:to>
    <xdr:pic>
      <xdr:nvPicPr>
        <xdr:cNvPr id="4" name="Picture 3">
          <a:extLst>
            <a:ext uri="{FF2B5EF4-FFF2-40B4-BE49-F238E27FC236}">
              <a16:creationId xmlns:a16="http://schemas.microsoft.com/office/drawing/2014/main" id="{A2D46FFF-4C35-411C-9400-9F79AABB7DB9}"/>
            </a:ext>
          </a:extLst>
        </xdr:cNvPr>
        <xdr:cNvPicPr>
          <a:picLocks noChangeAspect="1"/>
        </xdr:cNvPicPr>
      </xdr:nvPicPr>
      <xdr:blipFill>
        <a:blip xmlns:r="http://schemas.openxmlformats.org/officeDocument/2006/relationships" r:embed="rId3"/>
        <a:stretch>
          <a:fillRect/>
        </a:stretch>
      </xdr:blipFill>
      <xdr:spPr>
        <a:xfrm>
          <a:off x="696557" y="16184638"/>
          <a:ext cx="14761875" cy="6093702"/>
        </a:xfrm>
        <a:prstGeom prst="rect">
          <a:avLst/>
        </a:prstGeom>
      </xdr:spPr>
    </xdr:pic>
    <xdr:clientData/>
  </xdr:twoCellAnchor>
  <xdr:twoCellAnchor editAs="oneCell">
    <xdr:from>
      <xdr:col>1</xdr:col>
      <xdr:colOff>0</xdr:colOff>
      <xdr:row>125</xdr:row>
      <xdr:rowOff>0</xdr:rowOff>
    </xdr:from>
    <xdr:to>
      <xdr:col>7</xdr:col>
      <xdr:colOff>152932</xdr:colOff>
      <xdr:row>146</xdr:row>
      <xdr:rowOff>8157</xdr:rowOff>
    </xdr:to>
    <xdr:pic>
      <xdr:nvPicPr>
        <xdr:cNvPr id="5" name="Picture 4">
          <a:extLst>
            <a:ext uri="{FF2B5EF4-FFF2-40B4-BE49-F238E27FC236}">
              <a16:creationId xmlns:a16="http://schemas.microsoft.com/office/drawing/2014/main" id="{DE2FC574-D950-4365-B476-81E2B19684A5}"/>
            </a:ext>
          </a:extLst>
        </xdr:cNvPr>
        <xdr:cNvPicPr>
          <a:picLocks noChangeAspect="1"/>
        </xdr:cNvPicPr>
      </xdr:nvPicPr>
      <xdr:blipFill>
        <a:blip xmlns:r="http://schemas.openxmlformats.org/officeDocument/2006/relationships" r:embed="rId4"/>
        <a:stretch>
          <a:fillRect/>
        </a:stretch>
      </xdr:blipFill>
      <xdr:spPr>
        <a:xfrm>
          <a:off x="609600" y="22860000"/>
          <a:ext cx="3810532" cy="3848637"/>
        </a:xfrm>
        <a:prstGeom prst="rect">
          <a:avLst/>
        </a:prstGeom>
      </xdr:spPr>
    </xdr:pic>
    <xdr:clientData/>
  </xdr:twoCellAnchor>
  <xdr:twoCellAnchor editAs="oneCell">
    <xdr:from>
      <xdr:col>7</xdr:col>
      <xdr:colOff>541020</xdr:colOff>
      <xdr:row>129</xdr:row>
      <xdr:rowOff>7620</xdr:rowOff>
    </xdr:from>
    <xdr:to>
      <xdr:col>13</xdr:col>
      <xdr:colOff>208109</xdr:colOff>
      <xdr:row>141</xdr:row>
      <xdr:rowOff>156537</xdr:rowOff>
    </xdr:to>
    <xdr:pic>
      <xdr:nvPicPr>
        <xdr:cNvPr id="6" name="Picture 5">
          <a:extLst>
            <a:ext uri="{FF2B5EF4-FFF2-40B4-BE49-F238E27FC236}">
              <a16:creationId xmlns:a16="http://schemas.microsoft.com/office/drawing/2014/main" id="{A79C5393-34F0-40C4-B037-971AA52BAC68}"/>
            </a:ext>
          </a:extLst>
        </xdr:cNvPr>
        <xdr:cNvPicPr>
          <a:picLocks noChangeAspect="1"/>
        </xdr:cNvPicPr>
      </xdr:nvPicPr>
      <xdr:blipFill>
        <a:blip xmlns:r="http://schemas.openxmlformats.org/officeDocument/2006/relationships" r:embed="rId5"/>
        <a:stretch>
          <a:fillRect/>
        </a:stretch>
      </xdr:blipFill>
      <xdr:spPr>
        <a:xfrm>
          <a:off x="4808220" y="23599140"/>
          <a:ext cx="3324689" cy="2343477"/>
        </a:xfrm>
        <a:prstGeom prst="rect">
          <a:avLst/>
        </a:prstGeom>
      </xdr:spPr>
    </xdr:pic>
    <xdr:clientData/>
  </xdr:twoCellAnchor>
  <xdr:twoCellAnchor editAs="oneCell">
    <xdr:from>
      <xdr:col>1</xdr:col>
      <xdr:colOff>0</xdr:colOff>
      <xdr:row>151</xdr:row>
      <xdr:rowOff>0</xdr:rowOff>
    </xdr:from>
    <xdr:to>
      <xdr:col>30</xdr:col>
      <xdr:colOff>488310</xdr:colOff>
      <xdr:row>197</xdr:row>
      <xdr:rowOff>170743</xdr:rowOff>
    </xdr:to>
    <xdr:pic>
      <xdr:nvPicPr>
        <xdr:cNvPr id="7" name="Picture 6">
          <a:extLst>
            <a:ext uri="{FF2B5EF4-FFF2-40B4-BE49-F238E27FC236}">
              <a16:creationId xmlns:a16="http://schemas.microsoft.com/office/drawing/2014/main" id="{B4CA9EFD-60DD-4858-B0B4-517368FEAD3D}"/>
            </a:ext>
          </a:extLst>
        </xdr:cNvPr>
        <xdr:cNvPicPr>
          <a:picLocks noChangeAspect="1"/>
        </xdr:cNvPicPr>
      </xdr:nvPicPr>
      <xdr:blipFill>
        <a:blip xmlns:r="http://schemas.openxmlformats.org/officeDocument/2006/relationships" r:embed="rId6"/>
        <a:stretch>
          <a:fillRect/>
        </a:stretch>
      </xdr:blipFill>
      <xdr:spPr>
        <a:xfrm>
          <a:off x="609600" y="27614880"/>
          <a:ext cx="18166710" cy="8583223"/>
        </a:xfrm>
        <a:prstGeom prst="rect">
          <a:avLst/>
        </a:prstGeom>
      </xdr:spPr>
    </xdr:pic>
    <xdr:clientData/>
  </xdr:twoCellAnchor>
  <xdr:twoCellAnchor editAs="oneCell">
    <xdr:from>
      <xdr:col>1</xdr:col>
      <xdr:colOff>0</xdr:colOff>
      <xdr:row>199</xdr:row>
      <xdr:rowOff>0</xdr:rowOff>
    </xdr:from>
    <xdr:to>
      <xdr:col>30</xdr:col>
      <xdr:colOff>516889</xdr:colOff>
      <xdr:row>245</xdr:row>
      <xdr:rowOff>65953</xdr:rowOff>
    </xdr:to>
    <xdr:pic>
      <xdr:nvPicPr>
        <xdr:cNvPr id="8" name="Picture 7">
          <a:extLst>
            <a:ext uri="{FF2B5EF4-FFF2-40B4-BE49-F238E27FC236}">
              <a16:creationId xmlns:a16="http://schemas.microsoft.com/office/drawing/2014/main" id="{851509D9-15FE-4692-B62D-FBB17A37EA05}"/>
            </a:ext>
          </a:extLst>
        </xdr:cNvPr>
        <xdr:cNvPicPr>
          <a:picLocks noChangeAspect="1"/>
        </xdr:cNvPicPr>
      </xdr:nvPicPr>
      <xdr:blipFill>
        <a:blip xmlns:r="http://schemas.openxmlformats.org/officeDocument/2006/relationships" r:embed="rId7"/>
        <a:stretch>
          <a:fillRect/>
        </a:stretch>
      </xdr:blipFill>
      <xdr:spPr>
        <a:xfrm>
          <a:off x="609600" y="36393120"/>
          <a:ext cx="18195289" cy="8478433"/>
        </a:xfrm>
        <a:prstGeom prst="rect">
          <a:avLst/>
        </a:prstGeom>
      </xdr:spPr>
    </xdr:pic>
    <xdr:clientData/>
  </xdr:twoCellAnchor>
  <xdr:twoCellAnchor editAs="oneCell">
    <xdr:from>
      <xdr:col>1</xdr:col>
      <xdr:colOff>0</xdr:colOff>
      <xdr:row>247</xdr:row>
      <xdr:rowOff>0</xdr:rowOff>
    </xdr:from>
    <xdr:to>
      <xdr:col>30</xdr:col>
      <xdr:colOff>488310</xdr:colOff>
      <xdr:row>293</xdr:row>
      <xdr:rowOff>123111</xdr:rowOff>
    </xdr:to>
    <xdr:pic>
      <xdr:nvPicPr>
        <xdr:cNvPr id="9" name="Picture 8">
          <a:extLst>
            <a:ext uri="{FF2B5EF4-FFF2-40B4-BE49-F238E27FC236}">
              <a16:creationId xmlns:a16="http://schemas.microsoft.com/office/drawing/2014/main" id="{6331C32A-A1E2-42DE-9788-DB19522DE5E6}"/>
            </a:ext>
          </a:extLst>
        </xdr:cNvPr>
        <xdr:cNvPicPr>
          <a:picLocks noChangeAspect="1"/>
        </xdr:cNvPicPr>
      </xdr:nvPicPr>
      <xdr:blipFill>
        <a:blip xmlns:r="http://schemas.openxmlformats.org/officeDocument/2006/relationships" r:embed="rId8"/>
        <a:stretch>
          <a:fillRect/>
        </a:stretch>
      </xdr:blipFill>
      <xdr:spPr>
        <a:xfrm>
          <a:off x="609600" y="45171360"/>
          <a:ext cx="18166710" cy="8535591"/>
        </a:xfrm>
        <a:prstGeom prst="rect">
          <a:avLst/>
        </a:prstGeom>
      </xdr:spPr>
    </xdr:pic>
    <xdr:clientData/>
  </xdr:twoCellAnchor>
  <xdr:twoCellAnchor editAs="oneCell">
    <xdr:from>
      <xdr:col>1</xdr:col>
      <xdr:colOff>0</xdr:colOff>
      <xdr:row>296</xdr:row>
      <xdr:rowOff>0</xdr:rowOff>
    </xdr:from>
    <xdr:to>
      <xdr:col>8</xdr:col>
      <xdr:colOff>76806</xdr:colOff>
      <xdr:row>333</xdr:row>
      <xdr:rowOff>111450</xdr:rowOff>
    </xdr:to>
    <xdr:pic>
      <xdr:nvPicPr>
        <xdr:cNvPr id="10" name="Picture 9">
          <a:extLst>
            <a:ext uri="{FF2B5EF4-FFF2-40B4-BE49-F238E27FC236}">
              <a16:creationId xmlns:a16="http://schemas.microsoft.com/office/drawing/2014/main" id="{6AF1D173-365F-46E2-B2C0-C9F061B213C5}"/>
            </a:ext>
          </a:extLst>
        </xdr:cNvPr>
        <xdr:cNvPicPr>
          <a:picLocks noChangeAspect="1"/>
        </xdr:cNvPicPr>
      </xdr:nvPicPr>
      <xdr:blipFill>
        <a:blip xmlns:r="http://schemas.openxmlformats.org/officeDocument/2006/relationships" r:embed="rId9"/>
        <a:stretch>
          <a:fillRect/>
        </a:stretch>
      </xdr:blipFill>
      <xdr:spPr>
        <a:xfrm>
          <a:off x="609600" y="54132480"/>
          <a:ext cx="4344006" cy="68780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200025</xdr:colOff>
      <xdr:row>1</xdr:row>
      <xdr:rowOff>152400</xdr:rowOff>
    </xdr:from>
    <xdr:to>
      <xdr:col>17</xdr:col>
      <xdr:colOff>533400</xdr:colOff>
      <xdr:row>21</xdr:row>
      <xdr:rowOff>152400</xdr:rowOff>
    </xdr:to>
    <xdr:graphicFrame macro="">
      <xdr:nvGraphicFramePr>
        <xdr:cNvPr id="2" name="Chart 1">
          <a:extLst>
            <a:ext uri="{FF2B5EF4-FFF2-40B4-BE49-F238E27FC236}">
              <a16:creationId xmlns:a16="http://schemas.microsoft.com/office/drawing/2014/main" id="{095E3F09-768D-8177-51A7-EADE36563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xcel.new/" TargetMode="External"/><Relationship Id="rId2" Type="http://schemas.openxmlformats.org/officeDocument/2006/relationships/hyperlink" Target="https://support.microsoft.com/en-us/topic/getting-started-with-office-agent-6d043333-6eeb-49d8-a80c-681d29ab7c04" TargetMode="External"/><Relationship Id="rId1" Type="http://schemas.openxmlformats.org/officeDocument/2006/relationships/hyperlink" Target="https://support.microsoft.com/en-us/office/agent-mode-in-word-647d5d14-eaec-4e8a-a574-7cefffa7f8f0" TargetMode="External"/><Relationship Id="rId6" Type="http://schemas.openxmlformats.org/officeDocument/2006/relationships/drawing" Target="../drawings/drawing1.xml"/><Relationship Id="rId5" Type="http://schemas.openxmlformats.org/officeDocument/2006/relationships/hyperlink" Target="https://support.microsoft.com/en-us/office/view-previous-versions-of-office-files-5c1e076f-a9c9-41b8-8ace-f77b9642e2c2" TargetMode="External"/><Relationship Id="rId4" Type="http://schemas.openxmlformats.org/officeDocument/2006/relationships/hyperlink" Target="https://aka.ms/AgentModeinExce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upport.microsoft.com/en-us/office/agent-mode-in-excel-frontier-a2fd6fe4-97ac-416b-b89a-22f4d1357c7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78B8-13BE-4739-8622-983148139CD9}">
  <sheetPr>
    <tabColor theme="6" tint="0.39997558519241921"/>
  </sheetPr>
  <dimension ref="B2:B106"/>
  <sheetViews>
    <sheetView showGridLines="0" tabSelected="1" zoomScale="75" workbookViewId="0">
      <selection activeCell="I3" sqref="I3"/>
    </sheetView>
  </sheetViews>
  <sheetFormatPr defaultRowHeight="16.8" x14ac:dyDescent="0.4"/>
  <cols>
    <col min="1" max="1" width="8.88671875" style="46"/>
    <col min="2" max="2" width="59.77734375" style="46" customWidth="1"/>
    <col min="3" max="16384" width="8.88671875" style="46"/>
  </cols>
  <sheetData>
    <row r="2" spans="2:2" ht="34.799999999999997" x14ac:dyDescent="0.4">
      <c r="B2" s="33" t="s">
        <v>52</v>
      </c>
    </row>
    <row r="3" spans="2:2" x14ac:dyDescent="0.4">
      <c r="B3" s="46" t="s">
        <v>53</v>
      </c>
    </row>
    <row r="4" spans="2:2" ht="268.8" x14ac:dyDescent="0.4">
      <c r="B4" s="34" t="s">
        <v>54</v>
      </c>
    </row>
    <row r="7" spans="2:2" ht="34.799999999999997" x14ac:dyDescent="0.4">
      <c r="B7" s="33" t="s">
        <v>55</v>
      </c>
    </row>
    <row r="9" spans="2:2" ht="115.2" x14ac:dyDescent="0.4">
      <c r="B9" s="35" t="s">
        <v>56</v>
      </c>
    </row>
    <row r="11" spans="2:2" ht="84" x14ac:dyDescent="0.4">
      <c r="B11" s="47" t="s">
        <v>57</v>
      </c>
    </row>
    <row r="13" spans="2:2" ht="67.2" x14ac:dyDescent="0.4">
      <c r="B13" s="47" t="s">
        <v>58</v>
      </c>
    </row>
    <row r="15" spans="2:2" ht="38.4" x14ac:dyDescent="0.4">
      <c r="B15" s="34" t="s">
        <v>59</v>
      </c>
    </row>
    <row r="18" spans="2:2" ht="96" x14ac:dyDescent="0.4">
      <c r="B18" s="48" t="s">
        <v>60</v>
      </c>
    </row>
    <row r="19" spans="2:2" x14ac:dyDescent="0.4">
      <c r="B19" s="49"/>
    </row>
    <row r="20" spans="2:2" x14ac:dyDescent="0.4">
      <c r="B20" s="36" t="s">
        <v>61</v>
      </c>
    </row>
    <row r="21" spans="2:2" x14ac:dyDescent="0.4">
      <c r="B21" s="50"/>
    </row>
    <row r="22" spans="2:2" ht="33.6" x14ac:dyDescent="0.4">
      <c r="B22" s="51" t="s">
        <v>62</v>
      </c>
    </row>
    <row r="23" spans="2:2" x14ac:dyDescent="0.4">
      <c r="B23" s="49"/>
    </row>
    <row r="24" spans="2:2" x14ac:dyDescent="0.4">
      <c r="B24" s="36" t="s">
        <v>63</v>
      </c>
    </row>
    <row r="25" spans="2:2" x14ac:dyDescent="0.4">
      <c r="B25" s="49"/>
    </row>
    <row r="26" spans="2:2" x14ac:dyDescent="0.4">
      <c r="B26" s="36" t="s">
        <v>64</v>
      </c>
    </row>
    <row r="29" spans="2:2" ht="33.6" x14ac:dyDescent="0.4">
      <c r="B29" s="36" t="s">
        <v>65</v>
      </c>
    </row>
    <row r="30" spans="2:2" x14ac:dyDescent="0.4">
      <c r="B30" s="36" t="s">
        <v>66</v>
      </c>
    </row>
    <row r="31" spans="2:2" x14ac:dyDescent="0.4">
      <c r="B31" s="49"/>
    </row>
    <row r="32" spans="2:2" ht="33.6" x14ac:dyDescent="0.4">
      <c r="B32" s="36" t="s">
        <v>67</v>
      </c>
    </row>
    <row r="33" spans="2:2" x14ac:dyDescent="0.4">
      <c r="B33" s="49"/>
    </row>
    <row r="34" spans="2:2" ht="50.4" x14ac:dyDescent="0.4">
      <c r="B34" s="36" t="s">
        <v>68</v>
      </c>
    </row>
    <row r="71" spans="2:2" ht="48" x14ac:dyDescent="0.4">
      <c r="B71" s="52" t="s">
        <v>69</v>
      </c>
    </row>
    <row r="72" spans="2:2" x14ac:dyDescent="0.4">
      <c r="B72" s="38"/>
    </row>
    <row r="73" spans="2:2" x14ac:dyDescent="0.4">
      <c r="B73" s="38" t="s">
        <v>70</v>
      </c>
    </row>
    <row r="74" spans="2:2" x14ac:dyDescent="0.4">
      <c r="B74" s="38" t="s">
        <v>66</v>
      </c>
    </row>
    <row r="75" spans="2:2" x14ac:dyDescent="0.4">
      <c r="B75" s="53"/>
    </row>
    <row r="76" spans="2:2" x14ac:dyDescent="0.4">
      <c r="B76" s="38" t="s">
        <v>71</v>
      </c>
    </row>
    <row r="78" spans="2:2" ht="48" x14ac:dyDescent="0.4">
      <c r="B78" s="52" t="s">
        <v>72</v>
      </c>
    </row>
    <row r="79" spans="2:2" x14ac:dyDescent="0.4">
      <c r="B79" s="53"/>
    </row>
    <row r="80" spans="2:2" x14ac:dyDescent="0.4">
      <c r="B80" s="38" t="s">
        <v>73</v>
      </c>
    </row>
    <row r="81" spans="2:2" x14ac:dyDescent="0.4">
      <c r="B81" s="53"/>
    </row>
    <row r="82" spans="2:2" x14ac:dyDescent="0.4">
      <c r="B82" s="38" t="s">
        <v>74</v>
      </c>
    </row>
    <row r="83" spans="2:2" x14ac:dyDescent="0.4">
      <c r="B83" s="53"/>
    </row>
    <row r="84" spans="2:2" x14ac:dyDescent="0.4">
      <c r="B84" s="38" t="s">
        <v>75</v>
      </c>
    </row>
    <row r="86" spans="2:2" ht="48" x14ac:dyDescent="0.4">
      <c r="B86" s="52" t="s">
        <v>76</v>
      </c>
    </row>
    <row r="88" spans="2:2" x14ac:dyDescent="0.4">
      <c r="B88" s="54" t="s">
        <v>77</v>
      </c>
    </row>
    <row r="90" spans="2:2" ht="26.4" x14ac:dyDescent="0.4">
      <c r="B90" s="41" t="s">
        <v>78</v>
      </c>
    </row>
    <row r="92" spans="2:2" ht="26.4" x14ac:dyDescent="0.4">
      <c r="B92" s="41" t="s">
        <v>79</v>
      </c>
    </row>
    <row r="94" spans="2:2" ht="48" x14ac:dyDescent="0.4">
      <c r="B94" s="52" t="s">
        <v>80</v>
      </c>
    </row>
    <row r="95" spans="2:2" x14ac:dyDescent="0.4">
      <c r="B95" s="53"/>
    </row>
    <row r="96" spans="2:2" x14ac:dyDescent="0.4">
      <c r="B96" s="55" t="s">
        <v>81</v>
      </c>
    </row>
    <row r="97" spans="2:2" x14ac:dyDescent="0.4">
      <c r="B97" s="53"/>
    </row>
    <row r="98" spans="2:2" x14ac:dyDescent="0.4">
      <c r="B98" s="38" t="s">
        <v>82</v>
      </c>
    </row>
    <row r="99" spans="2:2" x14ac:dyDescent="0.4">
      <c r="B99" s="53"/>
    </row>
    <row r="100" spans="2:2" x14ac:dyDescent="0.4">
      <c r="B100" s="38" t="s">
        <v>83</v>
      </c>
    </row>
    <row r="101" spans="2:2" x14ac:dyDescent="0.4">
      <c r="B101" s="53"/>
    </row>
    <row r="102" spans="2:2" x14ac:dyDescent="0.4">
      <c r="B102" s="38" t="s">
        <v>84</v>
      </c>
    </row>
    <row r="103" spans="2:2" x14ac:dyDescent="0.4">
      <c r="B103" s="53"/>
    </row>
    <row r="104" spans="2:2" x14ac:dyDescent="0.4">
      <c r="B104" s="38" t="s">
        <v>85</v>
      </c>
    </row>
    <row r="105" spans="2:2" x14ac:dyDescent="0.4">
      <c r="B105" s="53"/>
    </row>
    <row r="106" spans="2:2" x14ac:dyDescent="0.4">
      <c r="B106" s="38" t="s">
        <v>86</v>
      </c>
    </row>
  </sheetData>
  <hyperlinks>
    <hyperlink ref="B11" r:id="rId1" display="https://support.microsoft.com/en-us/office/agent-mode-in-word-647d5d14-eaec-4e8a-a574-7cefffa7f8f0" xr:uid="{4ACA3297-B3AB-4D55-85B4-B6F42313A5D0}"/>
    <hyperlink ref="B13" r:id="rId2" display="https://support.microsoft.com/en-us/topic/getting-started-with-office-agent-6d043333-6eeb-49d8-a80c-681d29ab7c04" xr:uid="{DE2768CA-60BC-4D66-80F9-6BB57D515688}"/>
    <hyperlink ref="B22" r:id="rId3" display="https://excel.new/" xr:uid="{98DB09A1-EF63-499A-A5A0-A9B6FB2F4BCC}"/>
    <hyperlink ref="B88" r:id="rId4" display="https://aka.ms/AgentModeinExcel" xr:uid="{52966474-5D4F-4DCD-AFE1-7F8C84D44B55}"/>
    <hyperlink ref="B96" r:id="rId5" display="https://support.microsoft.com/en-us/office/view-previous-versions-of-office-files-5c1e076f-a9c9-41b8-8ace-f77b9642e2c2" xr:uid="{CA614C74-4FC7-4D88-84A2-3EB16DEADB2C}"/>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FF60D-8E78-4184-957B-523C25FE723D}">
  <sheetPr>
    <tabColor theme="6" tint="0.39997558519241921"/>
  </sheetPr>
  <dimension ref="B3:B129"/>
  <sheetViews>
    <sheetView showGridLines="0" workbookViewId="0">
      <selection activeCell="B92" sqref="B92:B106"/>
    </sheetView>
  </sheetViews>
  <sheetFormatPr defaultRowHeight="14.4" x14ac:dyDescent="0.3"/>
  <cols>
    <col min="2" max="2" width="73.5546875" customWidth="1"/>
  </cols>
  <sheetData>
    <row r="3" spans="2:2" ht="48" x14ac:dyDescent="0.3">
      <c r="B3" s="37" t="s">
        <v>87</v>
      </c>
    </row>
    <row r="5" spans="2:2" x14ac:dyDescent="0.3">
      <c r="B5" s="40" t="s">
        <v>88</v>
      </c>
    </row>
    <row r="7" spans="2:2" ht="48" x14ac:dyDescent="0.3">
      <c r="B7" s="37" t="s">
        <v>89</v>
      </c>
    </row>
    <row r="9" spans="2:2" ht="26.4" x14ac:dyDescent="0.3">
      <c r="B9" s="41" t="s">
        <v>90</v>
      </c>
    </row>
    <row r="10" spans="2:2" x14ac:dyDescent="0.3">
      <c r="B10" s="39"/>
    </row>
    <row r="11" spans="2:2" ht="16.8" x14ac:dyDescent="0.3">
      <c r="B11" s="38" t="s">
        <v>91</v>
      </c>
    </row>
    <row r="12" spans="2:2" x14ac:dyDescent="0.3">
      <c r="B12" s="39"/>
    </row>
    <row r="13" spans="2:2" x14ac:dyDescent="0.3">
      <c r="B13" s="39"/>
    </row>
    <row r="14" spans="2:2" x14ac:dyDescent="0.3">
      <c r="B14" s="42"/>
    </row>
    <row r="15" spans="2:2" ht="16.8" x14ac:dyDescent="0.3">
      <c r="B15" s="43" t="s">
        <v>92</v>
      </c>
    </row>
    <row r="16" spans="2:2" x14ac:dyDescent="0.3">
      <c r="B16" s="42"/>
    </row>
    <row r="17" spans="2:2" ht="16.8" x14ac:dyDescent="0.3">
      <c r="B17" s="43" t="s">
        <v>93</v>
      </c>
    </row>
    <row r="18" spans="2:2" x14ac:dyDescent="0.3">
      <c r="B18" s="42"/>
    </row>
    <row r="19" spans="2:2" ht="16.8" x14ac:dyDescent="0.3">
      <c r="B19" s="43" t="s">
        <v>94</v>
      </c>
    </row>
    <row r="20" spans="2:2" x14ac:dyDescent="0.3">
      <c r="B20" s="42"/>
    </row>
    <row r="21" spans="2:2" ht="16.8" x14ac:dyDescent="0.3">
      <c r="B21" s="43" t="s">
        <v>95</v>
      </c>
    </row>
    <row r="22" spans="2:2" x14ac:dyDescent="0.3">
      <c r="B22" s="42"/>
    </row>
    <row r="23" spans="2:2" ht="16.8" x14ac:dyDescent="0.3">
      <c r="B23" s="43" t="s">
        <v>96</v>
      </c>
    </row>
    <row r="24" spans="2:2" x14ac:dyDescent="0.3">
      <c r="B24" s="39"/>
    </row>
    <row r="25" spans="2:2" ht="16.8" x14ac:dyDescent="0.3">
      <c r="B25" s="38" t="s">
        <v>97</v>
      </c>
    </row>
    <row r="26" spans="2:2" x14ac:dyDescent="0.3">
      <c r="B26" s="39"/>
    </row>
    <row r="27" spans="2:2" x14ac:dyDescent="0.3">
      <c r="B27" s="39"/>
    </row>
    <row r="28" spans="2:2" x14ac:dyDescent="0.3">
      <c r="B28" s="42"/>
    </row>
    <row r="29" spans="2:2" ht="16.8" x14ac:dyDescent="0.3">
      <c r="B29" s="43" t="s">
        <v>98</v>
      </c>
    </row>
    <row r="30" spans="2:2" x14ac:dyDescent="0.3">
      <c r="B30" s="42"/>
    </row>
    <row r="31" spans="2:2" ht="16.8" x14ac:dyDescent="0.3">
      <c r="B31" s="43" t="s">
        <v>99</v>
      </c>
    </row>
    <row r="32" spans="2:2" x14ac:dyDescent="0.3">
      <c r="B32" s="42"/>
    </row>
    <row r="33" spans="2:2" ht="16.8" x14ac:dyDescent="0.3">
      <c r="B33" s="43" t="s">
        <v>100</v>
      </c>
    </row>
    <row r="34" spans="2:2" x14ac:dyDescent="0.3">
      <c r="B34" s="42"/>
    </row>
    <row r="35" spans="2:2" ht="16.8" x14ac:dyDescent="0.3">
      <c r="B35" s="43" t="s">
        <v>101</v>
      </c>
    </row>
    <row r="36" spans="2:2" x14ac:dyDescent="0.3">
      <c r="B36" s="39"/>
    </row>
    <row r="37" spans="2:2" ht="16.8" x14ac:dyDescent="0.3">
      <c r="B37" s="38" t="s">
        <v>102</v>
      </c>
    </row>
    <row r="38" spans="2:2" x14ac:dyDescent="0.3">
      <c r="B38" s="39"/>
    </row>
    <row r="39" spans="2:2" x14ac:dyDescent="0.3">
      <c r="B39" s="39"/>
    </row>
    <row r="40" spans="2:2" x14ac:dyDescent="0.3">
      <c r="B40" s="42"/>
    </row>
    <row r="41" spans="2:2" ht="16.8" x14ac:dyDescent="0.3">
      <c r="B41" s="43" t="s">
        <v>103</v>
      </c>
    </row>
    <row r="42" spans="2:2" x14ac:dyDescent="0.3">
      <c r="B42" s="42"/>
    </row>
    <row r="43" spans="2:2" ht="16.8" x14ac:dyDescent="0.3">
      <c r="B43" s="43" t="s">
        <v>104</v>
      </c>
    </row>
    <row r="44" spans="2:2" x14ac:dyDescent="0.3">
      <c r="B44" s="42"/>
    </row>
    <row r="45" spans="2:2" ht="16.8" x14ac:dyDescent="0.3">
      <c r="B45" s="43" t="s">
        <v>105</v>
      </c>
    </row>
    <row r="46" spans="2:2" x14ac:dyDescent="0.3">
      <c r="B46" s="42"/>
    </row>
    <row r="47" spans="2:2" ht="16.8" x14ac:dyDescent="0.3">
      <c r="B47" s="43" t="s">
        <v>106</v>
      </c>
    </row>
    <row r="48" spans="2:2" x14ac:dyDescent="0.3">
      <c r="B48" s="39"/>
    </row>
    <row r="49" spans="2:2" ht="16.8" x14ac:dyDescent="0.3">
      <c r="B49" s="38" t="s">
        <v>107</v>
      </c>
    </row>
    <row r="50" spans="2:2" x14ac:dyDescent="0.3">
      <c r="B50" s="39"/>
    </row>
    <row r="51" spans="2:2" x14ac:dyDescent="0.3">
      <c r="B51" s="39"/>
    </row>
    <row r="52" spans="2:2" x14ac:dyDescent="0.3">
      <c r="B52" s="42"/>
    </row>
    <row r="53" spans="2:2" ht="16.8" x14ac:dyDescent="0.3">
      <c r="B53" s="43" t="s">
        <v>108</v>
      </c>
    </row>
    <row r="54" spans="2:2" x14ac:dyDescent="0.3">
      <c r="B54" s="42"/>
    </row>
    <row r="55" spans="2:2" ht="16.8" x14ac:dyDescent="0.3">
      <c r="B55" s="43" t="s">
        <v>109</v>
      </c>
    </row>
    <row r="56" spans="2:2" x14ac:dyDescent="0.3">
      <c r="B56" s="42"/>
    </row>
    <row r="57" spans="2:2" ht="16.8" x14ac:dyDescent="0.3">
      <c r="B57" s="43" t="s">
        <v>110</v>
      </c>
    </row>
    <row r="58" spans="2:2" x14ac:dyDescent="0.3">
      <c r="B58" s="42"/>
    </row>
    <row r="59" spans="2:2" ht="16.8" x14ac:dyDescent="0.3">
      <c r="B59" s="43" t="s">
        <v>111</v>
      </c>
    </row>
    <row r="60" spans="2:2" x14ac:dyDescent="0.3">
      <c r="B60" s="39"/>
    </row>
    <row r="61" spans="2:2" ht="16.8" x14ac:dyDescent="0.3">
      <c r="B61" s="38" t="s">
        <v>112</v>
      </c>
    </row>
    <row r="62" spans="2:2" x14ac:dyDescent="0.3">
      <c r="B62" s="39"/>
    </row>
    <row r="63" spans="2:2" x14ac:dyDescent="0.3">
      <c r="B63" s="39"/>
    </row>
    <row r="64" spans="2:2" x14ac:dyDescent="0.3">
      <c r="B64" s="42"/>
    </row>
    <row r="65" spans="2:2" ht="16.8" x14ac:dyDescent="0.3">
      <c r="B65" s="43" t="s">
        <v>113</v>
      </c>
    </row>
    <row r="66" spans="2:2" x14ac:dyDescent="0.3">
      <c r="B66" s="42"/>
    </row>
    <row r="67" spans="2:2" ht="16.8" x14ac:dyDescent="0.3">
      <c r="B67" s="43" t="s">
        <v>114</v>
      </c>
    </row>
    <row r="68" spans="2:2" x14ac:dyDescent="0.3">
      <c r="B68" s="42"/>
    </row>
    <row r="69" spans="2:2" ht="16.8" x14ac:dyDescent="0.3">
      <c r="B69" s="43" t="s">
        <v>115</v>
      </c>
    </row>
    <row r="70" spans="2:2" x14ac:dyDescent="0.3">
      <c r="B70" s="42"/>
    </row>
    <row r="71" spans="2:2" ht="16.8" x14ac:dyDescent="0.3">
      <c r="B71" s="43" t="s">
        <v>116</v>
      </c>
    </row>
    <row r="73" spans="2:2" ht="48" x14ac:dyDescent="0.3">
      <c r="B73" s="37" t="s">
        <v>117</v>
      </c>
    </row>
    <row r="74" spans="2:2" x14ac:dyDescent="0.3">
      <c r="B74" s="39"/>
    </row>
    <row r="75" spans="2:2" ht="16.8" x14ac:dyDescent="0.3">
      <c r="B75" s="38" t="s">
        <v>118</v>
      </c>
    </row>
    <row r="77" spans="2:2" ht="48" x14ac:dyDescent="0.3">
      <c r="B77" s="37" t="s">
        <v>119</v>
      </c>
    </row>
    <row r="78" spans="2:2" x14ac:dyDescent="0.3">
      <c r="B78" s="39"/>
    </row>
    <row r="79" spans="2:2" ht="16.8" x14ac:dyDescent="0.3">
      <c r="B79" s="38" t="s">
        <v>120</v>
      </c>
    </row>
    <row r="80" spans="2:2" x14ac:dyDescent="0.3">
      <c r="B80" s="39"/>
    </row>
    <row r="81" spans="2:2" ht="16.8" x14ac:dyDescent="0.3">
      <c r="B81" s="38" t="s">
        <v>121</v>
      </c>
    </row>
    <row r="82" spans="2:2" x14ac:dyDescent="0.3">
      <c r="B82" s="39"/>
    </row>
    <row r="83" spans="2:2" ht="16.8" x14ac:dyDescent="0.3">
      <c r="B83" s="38" t="s">
        <v>122</v>
      </c>
    </row>
    <row r="85" spans="2:2" ht="48" x14ac:dyDescent="0.3">
      <c r="B85" s="37" t="s">
        <v>123</v>
      </c>
    </row>
    <row r="87" spans="2:2" ht="26.4" x14ac:dyDescent="0.3">
      <c r="B87" s="41" t="s">
        <v>124</v>
      </c>
    </row>
    <row r="89" spans="2:2" ht="48" x14ac:dyDescent="0.3">
      <c r="B89" s="37" t="s">
        <v>125</v>
      </c>
    </row>
    <row r="91" spans="2:2" ht="26.4" x14ac:dyDescent="0.3">
      <c r="B91" s="41" t="s">
        <v>126</v>
      </c>
    </row>
    <row r="93" spans="2:2" ht="26.4" x14ac:dyDescent="0.3">
      <c r="B93" s="41" t="s">
        <v>127</v>
      </c>
    </row>
    <row r="95" spans="2:2" ht="48" x14ac:dyDescent="0.3">
      <c r="B95" s="37" t="s">
        <v>128</v>
      </c>
    </row>
    <row r="97" spans="2:2" ht="26.4" x14ac:dyDescent="0.3">
      <c r="B97" s="41" t="s">
        <v>129</v>
      </c>
    </row>
    <row r="99" spans="2:2" ht="26.4" x14ac:dyDescent="0.3">
      <c r="B99" s="41" t="s">
        <v>130</v>
      </c>
    </row>
    <row r="101" spans="2:2" ht="26.4" x14ac:dyDescent="0.3">
      <c r="B101" s="41" t="s">
        <v>131</v>
      </c>
    </row>
    <row r="103" spans="2:2" ht="26.4" x14ac:dyDescent="0.3">
      <c r="B103" s="41" t="s">
        <v>132</v>
      </c>
    </row>
    <row r="104" spans="2:2" x14ac:dyDescent="0.3">
      <c r="B104" s="42"/>
    </row>
    <row r="105" spans="2:2" ht="16.8" x14ac:dyDescent="0.3">
      <c r="B105" s="44" t="s">
        <v>133</v>
      </c>
    </row>
    <row r="106" spans="2:2" x14ac:dyDescent="0.3">
      <c r="B106" s="42"/>
    </row>
    <row r="107" spans="2:2" ht="16.8" x14ac:dyDescent="0.3">
      <c r="B107" s="44" t="s">
        <v>134</v>
      </c>
    </row>
    <row r="109" spans="2:2" ht="48" x14ac:dyDescent="0.3">
      <c r="B109" s="37" t="s">
        <v>135</v>
      </c>
    </row>
    <row r="111" spans="2:2" ht="26.4" x14ac:dyDescent="0.3">
      <c r="B111" s="41" t="s">
        <v>136</v>
      </c>
    </row>
    <row r="113" spans="2:2" ht="26.4" x14ac:dyDescent="0.3">
      <c r="B113" s="41" t="s">
        <v>137</v>
      </c>
    </row>
    <row r="115" spans="2:2" ht="26.4" x14ac:dyDescent="0.3">
      <c r="B115" s="41" t="s">
        <v>138</v>
      </c>
    </row>
    <row r="117" spans="2:2" ht="48" x14ac:dyDescent="0.3">
      <c r="B117" s="37" t="s">
        <v>139</v>
      </c>
    </row>
    <row r="119" spans="2:2" ht="26.4" x14ac:dyDescent="0.3">
      <c r="B119" s="41" t="s">
        <v>140</v>
      </c>
    </row>
    <row r="121" spans="2:2" ht="26.4" x14ac:dyDescent="0.3">
      <c r="B121" s="41" t="s">
        <v>141</v>
      </c>
    </row>
    <row r="123" spans="2:2" ht="26.4" x14ac:dyDescent="0.3">
      <c r="B123" s="41" t="s">
        <v>142</v>
      </c>
    </row>
    <row r="125" spans="2:2" ht="48" x14ac:dyDescent="0.3">
      <c r="B125" s="37" t="s">
        <v>143</v>
      </c>
    </row>
    <row r="127" spans="2:2" ht="26.4" x14ac:dyDescent="0.3">
      <c r="B127" s="41" t="s">
        <v>144</v>
      </c>
    </row>
    <row r="129" spans="2:2" ht="26.4" x14ac:dyDescent="0.3">
      <c r="B129" s="41" t="s">
        <v>145</v>
      </c>
    </row>
  </sheetData>
  <hyperlinks>
    <hyperlink ref="B5" r:id="rId1" display="https://support.microsoft.com/en-us/office/agent-mode-in-excel-frontier-a2fd6fe4-97ac-416b-b89a-22f4d1357c7a" xr:uid="{B3D707F8-52D5-4AFF-A1EB-455B9D1232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3001-6A5F-4E88-8BF2-3715C5963711}">
  <sheetPr>
    <tabColor theme="6" tint="0.39997558519241921"/>
  </sheetPr>
  <dimension ref="B2:C296"/>
  <sheetViews>
    <sheetView showGridLines="0" topLeftCell="A135" zoomScale="39" workbookViewId="0">
      <selection activeCell="B92" sqref="B92:B106"/>
    </sheetView>
  </sheetViews>
  <sheetFormatPr defaultRowHeight="14.4" x14ac:dyDescent="0.3"/>
  <sheetData>
    <row r="2" spans="2:3" x14ac:dyDescent="0.3">
      <c r="B2" t="s">
        <v>146</v>
      </c>
      <c r="C2" s="45" t="s">
        <v>147</v>
      </c>
    </row>
    <row r="7" spans="2:3" x14ac:dyDescent="0.3">
      <c r="B7" t="s">
        <v>148</v>
      </c>
    </row>
    <row r="47" spans="2:2" x14ac:dyDescent="0.3">
      <c r="B47" t="s">
        <v>149</v>
      </c>
    </row>
    <row r="87" spans="2:2" x14ac:dyDescent="0.3">
      <c r="B87" t="s">
        <v>150</v>
      </c>
    </row>
    <row r="124" spans="2:2" x14ac:dyDescent="0.3">
      <c r="B124" t="s">
        <v>151</v>
      </c>
    </row>
    <row r="149" spans="2:2" x14ac:dyDescent="0.3">
      <c r="B149" t="s">
        <v>152</v>
      </c>
    </row>
    <row r="296" spans="2:2" x14ac:dyDescent="0.3">
      <c r="B296" t="s">
        <v>153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0EB20-AAD1-44AC-9DB0-A974DFA2BEE9}">
  <sheetPr>
    <tabColor theme="1"/>
  </sheetPr>
  <dimension ref="A1"/>
  <sheetViews>
    <sheetView view="pageBreakPreview" zoomScale="60" zoomScaleNormal="100" workbookViewId="0">
      <selection activeCell="B92" sqref="B92:B106"/>
    </sheetView>
  </sheetViews>
  <sheetFormatPr defaultRowHeight="14.4" x14ac:dyDescent="0.3"/>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sheetPr>
  <dimension ref="A1:F24"/>
  <sheetViews>
    <sheetView workbookViewId="0">
      <selection sqref="A1:H1"/>
    </sheetView>
  </sheetViews>
  <sheetFormatPr defaultRowHeight="14.4" x14ac:dyDescent="0.3"/>
  <cols>
    <col min="1" max="1" width="30.33203125" bestFit="1" customWidth="1"/>
    <col min="2" max="2" width="8.33203125" bestFit="1" customWidth="1"/>
  </cols>
  <sheetData>
    <row r="1" spans="1:6" ht="18" x14ac:dyDescent="0.35">
      <c r="A1" s="23" t="s">
        <v>0</v>
      </c>
      <c r="B1" s="24"/>
      <c r="C1" s="24"/>
      <c r="D1" s="24"/>
      <c r="E1" s="24"/>
      <c r="F1" s="24"/>
    </row>
    <row r="3" spans="1:6" x14ac:dyDescent="0.3">
      <c r="A3" s="25" t="s">
        <v>1</v>
      </c>
      <c r="B3" s="25"/>
    </row>
    <row r="4" spans="1:6" x14ac:dyDescent="0.3">
      <c r="A4" s="2" t="s">
        <v>2</v>
      </c>
      <c r="B4" s="3">
        <v>250000</v>
      </c>
    </row>
    <row r="5" spans="1:6" x14ac:dyDescent="0.3">
      <c r="A5" s="4" t="s">
        <v>3</v>
      </c>
      <c r="B5" s="5">
        <v>0.12</v>
      </c>
    </row>
    <row r="6" spans="1:6" x14ac:dyDescent="0.3">
      <c r="A6" s="4" t="s">
        <v>4</v>
      </c>
      <c r="B6" s="5">
        <v>0.1</v>
      </c>
    </row>
    <row r="7" spans="1:6" x14ac:dyDescent="0.3">
      <c r="A7" s="4" t="s">
        <v>5</v>
      </c>
      <c r="B7" s="5">
        <v>0.09</v>
      </c>
    </row>
    <row r="8" spans="1:6" x14ac:dyDescent="0.3">
      <c r="A8" s="4" t="s">
        <v>6</v>
      </c>
      <c r="B8" s="5">
        <v>0.08</v>
      </c>
    </row>
    <row r="9" spans="1:6" x14ac:dyDescent="0.3">
      <c r="A9" s="4" t="s">
        <v>7</v>
      </c>
      <c r="B9" s="5">
        <v>7.0000000000000007E-2</v>
      </c>
    </row>
    <row r="10" spans="1:6" x14ac:dyDescent="0.3">
      <c r="A10" s="4" t="s">
        <v>8</v>
      </c>
      <c r="B10" s="5">
        <v>0.44</v>
      </c>
    </row>
    <row r="11" spans="1:6" x14ac:dyDescent="0.3">
      <c r="A11" s="4" t="s">
        <v>9</v>
      </c>
      <c r="B11" s="5">
        <v>0.44</v>
      </c>
    </row>
    <row r="12" spans="1:6" x14ac:dyDescent="0.3">
      <c r="A12" s="4" t="s">
        <v>10</v>
      </c>
      <c r="B12" s="5">
        <v>0.45</v>
      </c>
    </row>
    <row r="13" spans="1:6" x14ac:dyDescent="0.3">
      <c r="A13" s="4" t="s">
        <v>11</v>
      </c>
      <c r="B13" s="5">
        <v>0.45</v>
      </c>
    </row>
    <row r="14" spans="1:6" x14ac:dyDescent="0.3">
      <c r="A14" s="4" t="s">
        <v>12</v>
      </c>
      <c r="B14" s="5">
        <v>0.46</v>
      </c>
    </row>
    <row r="15" spans="1:6" x14ac:dyDescent="0.3">
      <c r="A15" s="4" t="s">
        <v>13</v>
      </c>
      <c r="B15" s="5">
        <v>0.16</v>
      </c>
    </row>
    <row r="16" spans="1:6" x14ac:dyDescent="0.3">
      <c r="A16" s="4" t="s">
        <v>14</v>
      </c>
      <c r="B16" s="5">
        <v>7.0000000000000007E-2</v>
      </c>
    </row>
    <row r="17" spans="1:6" x14ac:dyDescent="0.3">
      <c r="A17" s="4" t="s">
        <v>15</v>
      </c>
      <c r="B17" s="5">
        <v>0.2</v>
      </c>
    </row>
    <row r="18" spans="1:6" x14ac:dyDescent="0.3">
      <c r="A18" s="4" t="s">
        <v>16</v>
      </c>
      <c r="B18" s="5">
        <v>5.0000000000000001E-3</v>
      </c>
    </row>
    <row r="19" spans="1:6" x14ac:dyDescent="0.3">
      <c r="A19" s="4" t="s">
        <v>17</v>
      </c>
      <c r="B19" s="5">
        <v>0.09</v>
      </c>
    </row>
    <row r="20" spans="1:6" x14ac:dyDescent="0.3">
      <c r="A20" s="4" t="s">
        <v>18</v>
      </c>
      <c r="B20" s="5">
        <v>2.5000000000000001E-2</v>
      </c>
    </row>
    <row r="21" spans="1:6" x14ac:dyDescent="0.3">
      <c r="A21" s="4" t="s">
        <v>19</v>
      </c>
      <c r="B21" s="6">
        <v>-20000</v>
      </c>
    </row>
    <row r="22" spans="1:6" x14ac:dyDescent="0.3">
      <c r="A22" s="7" t="s">
        <v>20</v>
      </c>
      <c r="B22" s="8">
        <v>7500</v>
      </c>
    </row>
    <row r="24" spans="1:6" x14ac:dyDescent="0.3">
      <c r="A24" s="26" t="s">
        <v>21</v>
      </c>
      <c r="B24" s="26"/>
      <c r="C24" s="26"/>
      <c r="D24" s="26"/>
      <c r="E24" s="26"/>
      <c r="F24" s="26"/>
    </row>
  </sheetData>
  <mergeCells count="3">
    <mergeCell ref="A1:F1"/>
    <mergeCell ref="A3:B3"/>
    <mergeCell ref="A24:F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4407-D41F-4499-8E1A-6BD2F4E5808C}">
  <sheetPr>
    <tabColor theme="6" tint="-0.249977111117893"/>
  </sheetPr>
  <dimension ref="A1:F12"/>
  <sheetViews>
    <sheetView workbookViewId="0">
      <selection sqref="A1:H1"/>
    </sheetView>
  </sheetViews>
  <sheetFormatPr defaultRowHeight="14.4" x14ac:dyDescent="0.3"/>
  <cols>
    <col min="1" max="1" width="20" bestFit="1" customWidth="1"/>
    <col min="2" max="6" width="8.33203125" bestFit="1" customWidth="1"/>
  </cols>
  <sheetData>
    <row r="1" spans="1:6" ht="17.399999999999999" x14ac:dyDescent="0.35">
      <c r="A1" s="27" t="s">
        <v>22</v>
      </c>
      <c r="B1" s="28"/>
      <c r="C1" s="28"/>
      <c r="D1" s="28"/>
      <c r="E1" s="28"/>
      <c r="F1" s="28"/>
    </row>
    <row r="3" spans="1:6" x14ac:dyDescent="0.3">
      <c r="A3" s="9" t="s">
        <v>23</v>
      </c>
      <c r="B3" s="9" t="s">
        <v>24</v>
      </c>
      <c r="C3" s="9" t="s">
        <v>25</v>
      </c>
      <c r="D3" s="9" t="s">
        <v>26</v>
      </c>
      <c r="E3" s="9" t="s">
        <v>27</v>
      </c>
      <c r="F3" s="9" t="s">
        <v>28</v>
      </c>
    </row>
    <row r="4" spans="1:6" x14ac:dyDescent="0.3">
      <c r="A4" s="10" t="s">
        <v>29</v>
      </c>
      <c r="B4" s="1">
        <f>BaseRevenue*(1+Growth1)</f>
        <v>280000</v>
      </c>
      <c r="C4" s="1">
        <f>B4*(1+Growth2)</f>
        <v>308000</v>
      </c>
      <c r="D4" s="1">
        <f>C4*(1+Growth3)</f>
        <v>335720</v>
      </c>
      <c r="E4" s="1">
        <f>D4*(1+Growth4)</f>
        <v>362577.60000000003</v>
      </c>
      <c r="F4" s="1">
        <f>E4*(1+Growth5)</f>
        <v>387958.03200000006</v>
      </c>
    </row>
    <row r="5" spans="1:6" x14ac:dyDescent="0.3">
      <c r="A5" s="10" t="s">
        <v>30</v>
      </c>
      <c r="B5" s="11">
        <f>EBITM1</f>
        <v>0.44</v>
      </c>
      <c r="C5" s="11">
        <f>EBITM2</f>
        <v>0.44</v>
      </c>
      <c r="D5" s="11">
        <f>EBITM3</f>
        <v>0.45</v>
      </c>
      <c r="E5" s="11">
        <f>EBITM4</f>
        <v>0.45</v>
      </c>
      <c r="F5" s="11">
        <f>EBITM5</f>
        <v>0.46</v>
      </c>
    </row>
    <row r="6" spans="1:6" x14ac:dyDescent="0.3">
      <c r="A6" s="10" t="s">
        <v>31</v>
      </c>
      <c r="B6" s="1">
        <f>B4*B5</f>
        <v>123200</v>
      </c>
      <c r="C6" s="1">
        <f>C4*C5</f>
        <v>135520</v>
      </c>
      <c r="D6" s="1">
        <f>D4*D5</f>
        <v>151074</v>
      </c>
      <c r="E6" s="1">
        <f>E4*E5</f>
        <v>163159.92000000001</v>
      </c>
      <c r="F6" s="1">
        <f>F4*F5</f>
        <v>178460.69472000003</v>
      </c>
    </row>
    <row r="7" spans="1:6" x14ac:dyDescent="0.3">
      <c r="A7" s="10" t="s">
        <v>32</v>
      </c>
      <c r="B7" s="1">
        <f>B6*TaxRate</f>
        <v>19712</v>
      </c>
      <c r="C7" s="1">
        <f>C6*TaxRate</f>
        <v>21683.200000000001</v>
      </c>
      <c r="D7" s="1">
        <f>D6*TaxRate</f>
        <v>24171.84</v>
      </c>
      <c r="E7" s="1">
        <f>E6*TaxRate</f>
        <v>26105.587200000002</v>
      </c>
      <c r="F7" s="1">
        <f>F6*TaxRate</f>
        <v>28553.711155200006</v>
      </c>
    </row>
    <row r="8" spans="1:6" x14ac:dyDescent="0.3">
      <c r="A8" s="10" t="s">
        <v>33</v>
      </c>
      <c r="B8" s="1">
        <f>B6 - B7</f>
        <v>103488</v>
      </c>
      <c r="C8" s="1">
        <f>C6 - C7</f>
        <v>113836.8</v>
      </c>
      <c r="D8" s="1">
        <f>D6 - D7</f>
        <v>126902.16</v>
      </c>
      <c r="E8" s="1">
        <f>E6 - E7</f>
        <v>137054.3328</v>
      </c>
      <c r="F8" s="1">
        <f>F6 - F7</f>
        <v>149906.98356480003</v>
      </c>
    </row>
    <row r="9" spans="1:6" x14ac:dyDescent="0.3">
      <c r="A9" s="10" t="s">
        <v>34</v>
      </c>
      <c r="B9" s="1">
        <f>B4*DA_pct</f>
        <v>19600.000000000004</v>
      </c>
      <c r="C9" s="1">
        <f>C4*DA_pct</f>
        <v>21560.000000000004</v>
      </c>
      <c r="D9" s="1">
        <f>D4*DA_pct</f>
        <v>23500.400000000001</v>
      </c>
      <c r="E9" s="1">
        <f>E4*DA_pct</f>
        <v>25380.432000000004</v>
      </c>
      <c r="F9" s="1">
        <f>F4*DA_pct</f>
        <v>27157.062240000007</v>
      </c>
    </row>
    <row r="10" spans="1:6" x14ac:dyDescent="0.3">
      <c r="A10" s="10" t="s">
        <v>35</v>
      </c>
      <c r="B10" s="1">
        <f>B4*Capex_pct</f>
        <v>56000</v>
      </c>
      <c r="C10" s="1">
        <f>C4*Capex_pct</f>
        <v>61600</v>
      </c>
      <c r="D10" s="1">
        <f>D4*Capex_pct</f>
        <v>67144</v>
      </c>
      <c r="E10" s="1">
        <f>E4*Capex_pct</f>
        <v>72515.520000000004</v>
      </c>
      <c r="F10" s="1">
        <f>F4*Capex_pct</f>
        <v>77591.606400000019</v>
      </c>
    </row>
    <row r="11" spans="1:6" x14ac:dyDescent="0.3">
      <c r="A11" s="10" t="s">
        <v>36</v>
      </c>
      <c r="B11" s="1">
        <f>NWC_pct*(B4-BaseRevenue)</f>
        <v>150</v>
      </c>
      <c r="C11" s="1">
        <f>NWC_pct*(C4-B4)</f>
        <v>140</v>
      </c>
      <c r="D11" s="1">
        <f>NWC_pct*(D4-C4)</f>
        <v>138.6</v>
      </c>
      <c r="E11" s="1">
        <f>NWC_pct*(E4-D4)</f>
        <v>134.28800000000018</v>
      </c>
      <c r="F11" s="1">
        <f>NWC_pct*(F4-E4)</f>
        <v>126.90216000000015</v>
      </c>
    </row>
    <row r="12" spans="1:6" x14ac:dyDescent="0.3">
      <c r="A12" s="12" t="s">
        <v>37</v>
      </c>
      <c r="B12" s="13">
        <f>B8 + B9 - B10 - B11</f>
        <v>66938</v>
      </c>
      <c r="C12" s="13">
        <f>C8 + C9 - C10 - C11</f>
        <v>73656.800000000017</v>
      </c>
      <c r="D12" s="13">
        <f>D8 + D9 - D10 - D11</f>
        <v>83119.959999999992</v>
      </c>
      <c r="E12" s="13">
        <f>E8 + E9 - E10 - E11</f>
        <v>89784.9568</v>
      </c>
      <c r="F12" s="13">
        <f>F8 + F9 - F10 - F11</f>
        <v>99345.537244800013</v>
      </c>
    </row>
  </sheetData>
  <mergeCells count="1">
    <mergeCell ref="A1:F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D2656-F4A5-449A-BC51-29636E8E5A8E}">
  <sheetPr>
    <tabColor theme="6" tint="-0.249977111117893"/>
  </sheetPr>
  <dimension ref="A1:F19"/>
  <sheetViews>
    <sheetView workbookViewId="0">
      <selection sqref="A1:H1"/>
    </sheetView>
  </sheetViews>
  <sheetFormatPr defaultRowHeight="14.4" x14ac:dyDescent="0.3"/>
  <cols>
    <col min="1" max="1" width="20.6640625" bestFit="1" customWidth="1"/>
    <col min="2" max="2" width="9.88671875" bestFit="1" customWidth="1"/>
    <col min="3" max="6" width="7.109375" bestFit="1" customWidth="1"/>
  </cols>
  <sheetData>
    <row r="1" spans="1:6" ht="17.399999999999999" x14ac:dyDescent="0.35">
      <c r="A1" s="29" t="s">
        <v>38</v>
      </c>
      <c r="B1" s="30"/>
      <c r="C1" s="30"/>
      <c r="D1" s="30"/>
      <c r="E1" s="30"/>
      <c r="F1" s="30"/>
    </row>
    <row r="3" spans="1:6" x14ac:dyDescent="0.3">
      <c r="A3" s="16" t="s">
        <v>17</v>
      </c>
      <c r="B3" s="17">
        <f>WACC</f>
        <v>0.09</v>
      </c>
    </row>
    <row r="4" spans="1:6" x14ac:dyDescent="0.3">
      <c r="A4" s="16" t="s">
        <v>18</v>
      </c>
      <c r="B4" s="17">
        <f>g</f>
        <v>2.5000000000000001E-2</v>
      </c>
    </row>
    <row r="6" spans="1:6" x14ac:dyDescent="0.3">
      <c r="A6" t="s">
        <v>37</v>
      </c>
      <c r="B6" t="s">
        <v>24</v>
      </c>
      <c r="C6" t="s">
        <v>25</v>
      </c>
      <c r="D6" t="s">
        <v>26</v>
      </c>
      <c r="E6" t="s">
        <v>27</v>
      </c>
      <c r="F6" t="s">
        <v>28</v>
      </c>
    </row>
    <row r="7" spans="1:6" x14ac:dyDescent="0.3">
      <c r="A7" t="s">
        <v>39</v>
      </c>
      <c r="B7" s="1">
        <f>Forecast!B12</f>
        <v>66938</v>
      </c>
      <c r="C7" s="1">
        <f>Forecast!C12</f>
        <v>73656.800000000017</v>
      </c>
      <c r="D7" s="1">
        <f>Forecast!D12</f>
        <v>83119.959999999992</v>
      </c>
      <c r="E7" s="1">
        <f>Forecast!E12</f>
        <v>89784.9568</v>
      </c>
      <c r="F7" s="1">
        <f>Forecast!F12</f>
        <v>99345.537244800013</v>
      </c>
    </row>
    <row r="8" spans="1:6" x14ac:dyDescent="0.3">
      <c r="A8" t="s">
        <v>40</v>
      </c>
      <c r="B8" s="14">
        <f>1/(1+WACC)^1</f>
        <v>0.9174311926605504</v>
      </c>
      <c r="C8" s="14">
        <f>1/(1+WACC)^2</f>
        <v>0.84167999326655996</v>
      </c>
      <c r="D8" s="14">
        <f>1/(1+WACC)^3</f>
        <v>0.77218348006106419</v>
      </c>
      <c r="E8" s="14">
        <f>1/(1+WACC)^4</f>
        <v>0.7084252110651964</v>
      </c>
      <c r="F8" s="14">
        <f>1/(1+WACC)^5</f>
        <v>0.64993138629834524</v>
      </c>
    </row>
    <row r="9" spans="1:6" x14ac:dyDescent="0.3">
      <c r="A9" t="s">
        <v>41</v>
      </c>
      <c r="B9" s="1">
        <f>B7*B8</f>
        <v>61411.009174311919</v>
      </c>
      <c r="C9" s="1">
        <f>C7*C8</f>
        <v>61995.454928036364</v>
      </c>
      <c r="D9" s="1">
        <f>D7*D8</f>
        <v>64183.859975336447</v>
      </c>
      <c r="E9" s="1">
        <f>E7*E8</f>
        <v>63605.926971519541</v>
      </c>
      <c r="F9" s="1">
        <f>F7*F8</f>
        <v>64567.782744066761</v>
      </c>
    </row>
    <row r="11" spans="1:6" x14ac:dyDescent="0.3">
      <c r="A11" t="s">
        <v>42</v>
      </c>
      <c r="B11" s="1">
        <f>SUM(B9:F9)</f>
        <v>315764.03379327105</v>
      </c>
    </row>
    <row r="12" spans="1:6" x14ac:dyDescent="0.3">
      <c r="A12" t="s">
        <v>43</v>
      </c>
      <c r="B12" s="1">
        <f>(F7*(1+g))/(WACC-g)</f>
        <v>1566602.7027064615</v>
      </c>
    </row>
    <row r="13" spans="1:6" x14ac:dyDescent="0.3">
      <c r="A13" t="s">
        <v>44</v>
      </c>
      <c r="B13" s="1">
        <f>B12/(1+WACC)^5</f>
        <v>1018184.266348745</v>
      </c>
    </row>
    <row r="15" spans="1:6" x14ac:dyDescent="0.3">
      <c r="A15" s="18" t="s">
        <v>45</v>
      </c>
      <c r="B15" s="19">
        <f>B11+B13</f>
        <v>1333948.300142016</v>
      </c>
    </row>
    <row r="16" spans="1:6" x14ac:dyDescent="0.3">
      <c r="A16" s="18" t="s">
        <v>46</v>
      </c>
      <c r="B16" s="19">
        <f>NetDebt</f>
        <v>-20000</v>
      </c>
    </row>
    <row r="17" spans="1:2" x14ac:dyDescent="0.3">
      <c r="A17" s="18" t="s">
        <v>47</v>
      </c>
      <c r="B17" s="19">
        <f>B15-B16</f>
        <v>1353948.300142016</v>
      </c>
    </row>
    <row r="18" spans="1:2" x14ac:dyDescent="0.3">
      <c r="A18" s="18" t="s">
        <v>48</v>
      </c>
      <c r="B18" s="18">
        <f>Shares</f>
        <v>7500</v>
      </c>
    </row>
    <row r="19" spans="1:2" x14ac:dyDescent="0.3">
      <c r="A19" s="20" t="s">
        <v>49</v>
      </c>
      <c r="B19" s="21">
        <f>B17/B18</f>
        <v>180.52644001893546</v>
      </c>
    </row>
  </sheetData>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F0D-A11F-4429-BD22-262C7B0589BA}">
  <sheetPr>
    <tabColor theme="6" tint="-0.249977111117893"/>
  </sheetPr>
  <dimension ref="A1:H8"/>
  <sheetViews>
    <sheetView workbookViewId="0">
      <selection sqref="A1:H1"/>
    </sheetView>
  </sheetViews>
  <sheetFormatPr defaultRowHeight="14.4" x14ac:dyDescent="0.3"/>
  <cols>
    <col min="1" max="1" width="12.44140625" bestFit="1" customWidth="1"/>
    <col min="2" max="6" width="8.33203125" bestFit="1" customWidth="1"/>
  </cols>
  <sheetData>
    <row r="1" spans="1:8" ht="17.399999999999999" x14ac:dyDescent="0.35">
      <c r="A1" s="31" t="s">
        <v>50</v>
      </c>
      <c r="B1" s="32"/>
      <c r="C1" s="32"/>
      <c r="D1" s="32"/>
      <c r="E1" s="32"/>
      <c r="F1" s="32"/>
      <c r="G1" s="32"/>
      <c r="H1" s="32"/>
    </row>
    <row r="3" spans="1:8" x14ac:dyDescent="0.3">
      <c r="A3" t="s">
        <v>51</v>
      </c>
      <c r="B3" s="22">
        <v>1.4999999999999999E-2</v>
      </c>
      <c r="C3" s="22">
        <v>0.02</v>
      </c>
      <c r="D3" s="22">
        <v>2.5000000000000001E-2</v>
      </c>
      <c r="E3" s="22">
        <v>0.03</v>
      </c>
      <c r="F3" s="22">
        <v>3.5000000000000003E-2</v>
      </c>
    </row>
    <row r="4" spans="1:8" x14ac:dyDescent="0.3">
      <c r="A4" s="22">
        <v>7.0000000000000007E-2</v>
      </c>
      <c r="B4" s="15">
        <f>(Forecast!B12/(1+$A4)^1 + Forecast!C12/(1+$A4)^2 + Forecast!D12/(1+$A4)^3 + Forecast!E12/(1+$A4)^4 + Forecast!F12/(1+$A4)^5 + ((Forecast!F12*(1+B$3))/($A4-B$3))/(1+$A4)^5 - NetDebt)/Shares</f>
        <v>221.49933440968184</v>
      </c>
      <c r="C4" s="15">
        <f>(Forecast!B12/(1+$A4)^1 + Forecast!C12/(1+$A4)^2 + Forecast!D12/(1+$A4)^3 + Forecast!E12/(1+$A4)^4 + Forecast!F12/(1+$A4)^5 + ((Forecast!F12*(1+B$3))/($A4-B$3))/(1+$A4)^5 - NetDebt)/Shares</f>
        <v>221.49933440968184</v>
      </c>
      <c r="D4" s="15">
        <f>(Forecast!B12/(1+$A4)^1 + Forecast!C12/(1+$A4)^2 + Forecast!D12/(1+$A4)^3 + Forecast!E12/(1+$A4)^4 + Forecast!F12/(1+$A4)^5 + ((Forecast!F12*(1+B$3))/($A4-B$3))/(1+$A4)^5 - NetDebt)/Shares</f>
        <v>221.49933440968184</v>
      </c>
      <c r="E4" s="15">
        <f>(Forecast!B12/(1+$A4)^1 + Forecast!C12/(1+$A4)^2 + Forecast!D12/(1+$A4)^3 + Forecast!E12/(1+$A4)^4 + Forecast!F12/(1+$A4)^5 + ((Forecast!F12*(1+B$3))/($A4-B$3))/(1+$A4)^5 - NetDebt)/Shares</f>
        <v>221.49933440968184</v>
      </c>
      <c r="F4" s="15">
        <f>(Forecast!B12/(1+$A4)^1 + Forecast!C12/(1+$A4)^2 + Forecast!D12/(1+$A4)^3 + Forecast!E12/(1+$A4)^4 + Forecast!F12/(1+$A4)^5 + ((Forecast!F12*(1+B$3))/($A4-B$3))/(1+$A4)^5 - NetDebt)/Shares</f>
        <v>221.49933440968184</v>
      </c>
    </row>
    <row r="5" spans="1:8" x14ac:dyDescent="0.3">
      <c r="A5" s="22">
        <v>0.08</v>
      </c>
      <c r="B5" s="15">
        <f>(Forecast!B12/(1+$A5)^1 + Forecast!C12/(1+$A5)^2 + Forecast!D12/(1+$A5)^3 + Forecast!E12/(1+$A5)^4 + Forecast!F12/(1+$A5)^5 + ((Forecast!F12*(1+B$3))/($A5-B$3))/(1+$A5)^5 - NetDebt)/Shares</f>
        <v>186.73610472764443</v>
      </c>
      <c r="C5" s="15">
        <f>(Forecast!B12/(1+$A5)^1 + Forecast!C12/(1+$A5)^2 + Forecast!D12/(1+$A5)^3 + Forecast!E12/(1+$A5)^4 + Forecast!F12/(1+$A5)^5 + ((Forecast!F12*(1+B$3))/($A5-B$3))/(1+$A5)^5 - NetDebt)/Shares</f>
        <v>186.73610472764443</v>
      </c>
      <c r="D5" s="15">
        <f>(Forecast!B12/(1+$A5)^1 + Forecast!C12/(1+$A5)^2 + Forecast!D12/(1+$A5)^3 + Forecast!E12/(1+$A5)^4 + Forecast!F12/(1+$A5)^5 + ((Forecast!F12*(1+B$3))/($A5-B$3))/(1+$A5)^5 - NetDebt)/Shares</f>
        <v>186.73610472764443</v>
      </c>
      <c r="E5" s="15">
        <f>(Forecast!B12/(1+$A5)^1 + Forecast!C12/(1+$A5)^2 + Forecast!D12/(1+$A5)^3 + Forecast!E12/(1+$A5)^4 + Forecast!F12/(1+$A5)^5 + ((Forecast!F12*(1+B$3))/($A5-B$3))/(1+$A5)^5 - NetDebt)/Shares</f>
        <v>186.73610472764443</v>
      </c>
      <c r="F5" s="15">
        <f>(Forecast!B12/(1+$A5)^1 + Forecast!C12/(1+$A5)^2 + Forecast!D12/(1+$A5)^3 + Forecast!E12/(1+$A5)^4 + Forecast!F12/(1+$A5)^5 + ((Forecast!F12*(1+B$3))/($A5-B$3))/(1+$A5)^5 - NetDebt)/Shares</f>
        <v>186.73610472764443</v>
      </c>
    </row>
    <row r="6" spans="1:8" x14ac:dyDescent="0.3">
      <c r="A6" s="22">
        <v>0.09</v>
      </c>
      <c r="B6" s="15">
        <f>(Forecast!B12/(1+$A6)^1 + Forecast!C12/(1+$A6)^2 + Forecast!D12/(1+$A6)^3 + Forecast!E12/(1+$A6)^4 + Forecast!F12/(1+$A6)^5 + ((Forecast!F12*(1+B$3))/($A6-B$3))/(1+$A6)^5 - NetDebt)/Shares</f>
        <v>161.27751470172996</v>
      </c>
      <c r="C6" s="15">
        <f>(Forecast!B12/(1+$A6)^1 + Forecast!C12/(1+$A6)^2 + Forecast!D12/(1+$A6)^3 + Forecast!E12/(1+$A6)^4 + Forecast!F12/(1+$A6)^5 + ((Forecast!F12*(1+B$3))/($A6-B$3))/(1+$A6)^5 - NetDebt)/Shares</f>
        <v>161.27751470172996</v>
      </c>
      <c r="D6" s="15">
        <f>(Forecast!B12/(1+$A6)^1 + Forecast!C12/(1+$A6)^2 + Forecast!D12/(1+$A6)^3 + Forecast!E12/(1+$A6)^4 + Forecast!F12/(1+$A6)^5 + ((Forecast!F12*(1+B$3))/($A6-B$3))/(1+$A6)^5 - NetDebt)/Shares</f>
        <v>161.27751470172996</v>
      </c>
      <c r="E6" s="15">
        <f>(Forecast!B12/(1+$A6)^1 + Forecast!C12/(1+$A6)^2 + Forecast!D12/(1+$A6)^3 + Forecast!E12/(1+$A6)^4 + Forecast!F12/(1+$A6)^5 + ((Forecast!F12*(1+B$3))/($A6-B$3))/(1+$A6)^5 - NetDebt)/Shares</f>
        <v>161.27751470172996</v>
      </c>
      <c r="F6" s="15">
        <f>(Forecast!B12/(1+$A6)^1 + Forecast!C12/(1+$A6)^2 + Forecast!D12/(1+$A6)^3 + Forecast!E12/(1+$A6)^4 + Forecast!F12/(1+$A6)^5 + ((Forecast!F12*(1+B$3))/($A6-B$3))/(1+$A6)^5 - NetDebt)/Shares</f>
        <v>161.27751470172996</v>
      </c>
    </row>
    <row r="7" spans="1:8" x14ac:dyDescent="0.3">
      <c r="A7" s="22">
        <v>0.1</v>
      </c>
      <c r="B7" s="15">
        <f>(Forecast!B12/(1+$A7)^1 + Forecast!C12/(1+$A7)^2 + Forecast!D12/(1+$A7)^3 + Forecast!E12/(1+$A7)^4 + Forecast!F12/(1+$A7)^5 + ((Forecast!F12*(1+B$3))/($A7-B$3))/(1+$A7)^5 - NetDebt)/Shares</f>
        <v>141.83813903507604</v>
      </c>
      <c r="C7" s="15">
        <f>(Forecast!B12/(1+$A7)^1 + Forecast!C12/(1+$A7)^2 + Forecast!D12/(1+$A7)^3 + Forecast!E12/(1+$A7)^4 + Forecast!F12/(1+$A7)^5 + ((Forecast!F12*(1+B$3))/($A7-B$3))/(1+$A7)^5 - NetDebt)/Shares</f>
        <v>141.83813903507604</v>
      </c>
      <c r="D7" s="15">
        <f>(Forecast!B12/(1+$A7)^1 + Forecast!C12/(1+$A7)^2 + Forecast!D12/(1+$A7)^3 + Forecast!E12/(1+$A7)^4 + Forecast!F12/(1+$A7)^5 + ((Forecast!F12*(1+B$3))/($A7-B$3))/(1+$A7)^5 - NetDebt)/Shares</f>
        <v>141.83813903507604</v>
      </c>
      <c r="E7" s="15">
        <f>(Forecast!B12/(1+$A7)^1 + Forecast!C12/(1+$A7)^2 + Forecast!D12/(1+$A7)^3 + Forecast!E12/(1+$A7)^4 + Forecast!F12/(1+$A7)^5 + ((Forecast!F12*(1+B$3))/($A7-B$3))/(1+$A7)^5 - NetDebt)/Shares</f>
        <v>141.83813903507604</v>
      </c>
      <c r="F7" s="15">
        <f>(Forecast!B12/(1+$A7)^1 + Forecast!C12/(1+$A7)^2 + Forecast!D12/(1+$A7)^3 + Forecast!E12/(1+$A7)^4 + Forecast!F12/(1+$A7)^5 + ((Forecast!F12*(1+B$3))/($A7-B$3))/(1+$A7)^5 - NetDebt)/Shares</f>
        <v>141.83813903507604</v>
      </c>
    </row>
    <row r="8" spans="1:8" x14ac:dyDescent="0.3">
      <c r="A8" s="22">
        <v>0.11</v>
      </c>
      <c r="B8" s="15">
        <f>(Forecast!B12/(1+$A8)^1 + Forecast!C12/(1+$A8)^2 + Forecast!D12/(1+$A8)^3 + Forecast!E12/(1+$A8)^4 + Forecast!F12/(1+$A8)^5 + ((Forecast!F12*(1+B$3))/($A8-B$3))/(1+$A8)^5 - NetDebt)/Shares</f>
        <v>126.51596268376719</v>
      </c>
      <c r="C8" s="15">
        <f>(Forecast!B12/(1+$A8)^1 + Forecast!C12/(1+$A8)^2 + Forecast!D12/(1+$A8)^3 + Forecast!E12/(1+$A8)^4 + Forecast!F12/(1+$A8)^5 + ((Forecast!F12*(1+B$3))/($A8-B$3))/(1+$A8)^5 - NetDebt)/Shares</f>
        <v>126.51596268376719</v>
      </c>
      <c r="D8" s="15">
        <f>(Forecast!B12/(1+$A8)^1 + Forecast!C12/(1+$A8)^2 + Forecast!D12/(1+$A8)^3 + Forecast!E12/(1+$A8)^4 + Forecast!F12/(1+$A8)^5 + ((Forecast!F12*(1+B$3))/($A8-B$3))/(1+$A8)^5 - NetDebt)/Shares</f>
        <v>126.51596268376719</v>
      </c>
      <c r="E8" s="15">
        <f>(Forecast!B12/(1+$A8)^1 + Forecast!C12/(1+$A8)^2 + Forecast!D12/(1+$A8)^3 + Forecast!E12/(1+$A8)^4 + Forecast!F12/(1+$A8)^5 + ((Forecast!F12*(1+B$3))/($A8-B$3))/(1+$A8)^5 - NetDebt)/Shares</f>
        <v>126.51596268376719</v>
      </c>
      <c r="F8" s="15">
        <f>(Forecast!B12/(1+$A8)^1 + Forecast!C12/(1+$A8)^2 + Forecast!D12/(1+$A8)^3 + Forecast!E12/(1+$A8)^4 + Forecast!F12/(1+$A8)^5 + ((Forecast!F12*(1+B$3))/($A8-B$3))/(1+$A8)^5 - NetDebt)/Shares</f>
        <v>126.51596268376719</v>
      </c>
    </row>
  </sheetData>
  <mergeCells count="1">
    <mergeCell ref="A1:H1"/>
  </mergeCells>
  <conditionalFormatting sqref="B4:F8">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19</vt:i4>
      </vt:variant>
    </vt:vector>
  </HeadingPairs>
  <TitlesOfParts>
    <vt:vector size="27" baseType="lpstr">
      <vt:lpstr>Excel Agent Mode</vt:lpstr>
      <vt:lpstr>FAQ</vt:lpstr>
      <vt:lpstr>DCF Example</vt:lpstr>
      <vt:lpstr>Full AI Result →</vt:lpstr>
      <vt:lpstr>Assumptions</vt:lpstr>
      <vt:lpstr>Forecast</vt:lpstr>
      <vt:lpstr>DCF</vt:lpstr>
      <vt:lpstr>Sensitivity</vt:lpstr>
      <vt:lpstr>BaseRevenue</vt:lpstr>
      <vt:lpstr>Capex_pct</vt:lpstr>
      <vt:lpstr>DA_pct</vt:lpstr>
      <vt:lpstr>EBITM1</vt:lpstr>
      <vt:lpstr>EBITM2</vt:lpstr>
      <vt:lpstr>EBITM3</vt:lpstr>
      <vt:lpstr>EBITM4</vt:lpstr>
      <vt:lpstr>EBITM5</vt:lpstr>
      <vt:lpstr>g</vt:lpstr>
      <vt:lpstr>Growth1</vt:lpstr>
      <vt:lpstr>Growth2</vt:lpstr>
      <vt:lpstr>Growth3</vt:lpstr>
      <vt:lpstr>Growth4</vt:lpstr>
      <vt:lpstr>Growth5</vt:lpstr>
      <vt:lpstr>NetDebt</vt:lpstr>
      <vt:lpstr>NWC_pct</vt:lpstr>
      <vt:lpstr>Shares</vt:lpstr>
      <vt:lpstr>TaxRate</vt:lpstr>
      <vt:lpstr>WACC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M</dc:creator>
  <cp:keywords/>
  <dc:description/>
  <cp:lastModifiedBy>Christian M</cp:lastModifiedBy>
  <cp:revision/>
  <dcterms:created xsi:type="dcterms:W3CDTF">2025-09-29T21:53:32Z</dcterms:created>
  <dcterms:modified xsi:type="dcterms:W3CDTF">2025-09-29T22:10:00Z</dcterms:modified>
  <cp:category/>
  <cp:contentStatus/>
</cp:coreProperties>
</file>