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CT notifications_2006-2014_V2" sheetId="1" r:id="rId1"/>
  </sheets>
  <calcPr calcId="145621"/>
</workbook>
</file>

<file path=xl/calcChain.xml><?xml version="1.0" encoding="utf-8"?>
<calcChain xmlns="http://schemas.openxmlformats.org/spreadsheetml/2006/main">
  <c r="H42" i="1" l="1"/>
  <c r="B41" i="1"/>
  <c r="O42" i="1" l="1"/>
  <c r="O72" i="1" s="1"/>
  <c r="N42" i="1"/>
  <c r="N72" i="1" s="1"/>
  <c r="M42" i="1"/>
  <c r="M72" i="1" s="1"/>
  <c r="K42" i="1"/>
  <c r="K72" i="1" s="1"/>
  <c r="L42" i="1"/>
  <c r="L72" i="1" s="1"/>
  <c r="J42" i="1"/>
  <c r="J72" i="1" s="1"/>
  <c r="I42" i="1"/>
  <c r="I72" i="1" s="1"/>
  <c r="H72" i="1"/>
  <c r="G42" i="1"/>
  <c r="G72" i="1" s="1"/>
  <c r="F42" i="1"/>
  <c r="F72" i="1" s="1"/>
  <c r="E42" i="1"/>
  <c r="E72" i="1" s="1"/>
  <c r="D42" i="1"/>
  <c r="D72" i="1" s="1"/>
  <c r="C42" i="1"/>
  <c r="C72" i="1" s="1"/>
  <c r="B42" i="1" l="1"/>
  <c r="B72" i="1" s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34" i="1"/>
  <c r="B35" i="1"/>
  <c r="B36" i="1"/>
  <c r="B37" i="1"/>
  <c r="B38" i="1"/>
  <c r="B39" i="1"/>
  <c r="B40" i="1"/>
  <c r="B33" i="1"/>
</calcChain>
</file>

<file path=xl/comments1.xml><?xml version="1.0" encoding="utf-8"?>
<comments xmlns="http://schemas.openxmlformats.org/spreadsheetml/2006/main">
  <authors>
    <author>Richard Gray</author>
  </authors>
  <commentList>
    <comment ref="G41" authorId="0">
      <text>
        <r>
          <rPr>
            <b/>
            <sz val="9"/>
            <color indexed="81"/>
            <rFont val="Tahoma"/>
            <family val="2"/>
          </rPr>
          <t>Richard Gray:</t>
        </r>
        <r>
          <rPr>
            <sz val="9"/>
            <color indexed="81"/>
            <rFont val="Tahoma"/>
            <family val="2"/>
          </rPr>
          <t xml:space="preserve">
Will ignore this point assuming it is an incorrect entry.</t>
        </r>
      </text>
    </comment>
  </commentList>
</comments>
</file>

<file path=xl/sharedStrings.xml><?xml version="1.0" encoding="utf-8"?>
<sst xmlns="http://schemas.openxmlformats.org/spreadsheetml/2006/main" count="80" uniqueCount="20">
  <si>
    <t>Vic 2006-2014</t>
  </si>
  <si>
    <t>year</t>
  </si>
  <si>
    <t>male &lt; 15 yrs</t>
  </si>
  <si>
    <t>male 15-19 yrs</t>
  </si>
  <si>
    <t>male 20-24 yrs</t>
  </si>
  <si>
    <t>male 25-29 yrs</t>
  </si>
  <si>
    <t>male 30-34 yrs</t>
  </si>
  <si>
    <t>male &gt; 34 yrs</t>
  </si>
  <si>
    <t>male all</t>
  </si>
  <si>
    <t>female &lt; 15 yrs</t>
  </si>
  <si>
    <t>female 15-19 yrs</t>
  </si>
  <si>
    <t>female 20-24 yrs</t>
  </si>
  <si>
    <t>female 25-29 yrs</t>
  </si>
  <si>
    <t>female 30-34 yrs</t>
  </si>
  <si>
    <t>female &gt; 34 yrs</t>
  </si>
  <si>
    <t>female all</t>
  </si>
  <si>
    <t>2015 excl Vic</t>
  </si>
  <si>
    <t xml:space="preserve">National </t>
  </si>
  <si>
    <t>Proportion notifications in Vic</t>
  </si>
  <si>
    <t>2015 national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</si>
</sst>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1" fontId="0" fillId="0" borderId="17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33" borderId="0" xfId="0" applyNumberFormat="1" applyFill="1" applyBorder="1"/>
    <xf numFmtId="0" fontId="0" fillId="34" borderId="15" xfId="0" applyFill="1" applyBorder="1"/>
    <xf numFmtId="2" fontId="0" fillId="36" borderId="16" xfId="0" applyNumberFormat="1" applyFill="1" applyBorder="1"/>
    <xf numFmtId="2" fontId="0" fillId="36" borderId="17" xfId="0" applyNumberFormat="1" applyFill="1" applyBorder="1"/>
    <xf numFmtId="0" fontId="0" fillId="0" borderId="16" xfId="0" applyBorder="1"/>
    <xf numFmtId="0" fontId="0" fillId="0" borderId="17" xfId="0" applyBorder="1"/>
    <xf numFmtId="0" fontId="16" fillId="35" borderId="10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notifications_2006-2014_V2'!$B$32</c:f>
              <c:strCache>
                <c:ptCount val="1"/>
                <c:pt idx="0">
                  <c:v>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2.0752136752136753E-2"/>
                  <c:y val="0.13841837606837606"/>
                </c:manualLayout>
              </c:layout>
              <c:numFmt formatCode="General" sourceLinked="0"/>
            </c:trendlineLbl>
          </c:trendline>
          <c:val>
            <c:numRef>
              <c:f>'CT notifications_2006-2014_V2'!$B$33:$B$41</c:f>
              <c:numCache>
                <c:formatCode>0.00</c:formatCode>
                <c:ptCount val="9"/>
                <c:pt idx="0">
                  <c:v>0.64473684210526316</c:v>
                </c:pt>
                <c:pt idx="1">
                  <c:v>0.47126436781609193</c:v>
                </c:pt>
                <c:pt idx="2">
                  <c:v>0.73015873015873012</c:v>
                </c:pt>
                <c:pt idx="3">
                  <c:v>0.46913580246913578</c:v>
                </c:pt>
                <c:pt idx="4">
                  <c:v>0.50980392156862742</c:v>
                </c:pt>
                <c:pt idx="5">
                  <c:v>0.33653846153846156</c:v>
                </c:pt>
                <c:pt idx="6">
                  <c:v>0.52380952380952384</c:v>
                </c:pt>
                <c:pt idx="7">
                  <c:v>0.3902439024390244</c:v>
                </c:pt>
                <c:pt idx="8">
                  <c:v>0.31944444444444442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2128"/>
        <c:axId val="50273664"/>
      </c:lineChart>
      <c:catAx>
        <c:axId val="502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0273664"/>
        <c:crosses val="autoZero"/>
        <c:auto val="1"/>
        <c:lblAlgn val="ctr"/>
        <c:lblOffset val="100"/>
        <c:noMultiLvlLbl val="0"/>
      </c:catAx>
      <c:valAx>
        <c:axId val="50273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27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notifications_2006-2014_V2'!$K$32</c:f>
              <c:strCache>
                <c:ptCount val="1"/>
                <c:pt idx="0">
                  <c:v>female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195726495726496E-2"/>
                  <c:y val="0.36200042735042737"/>
                </c:manualLayout>
              </c:layout>
              <c:numFmt formatCode="General" sourceLinked="0"/>
            </c:trendlineLbl>
          </c:trendline>
          <c:val>
            <c:numRef>
              <c:f>'CT notifications_2006-2014_V2'!$K$33:$K$41</c:f>
              <c:numCache>
                <c:formatCode>0.00</c:formatCode>
                <c:ptCount val="9"/>
                <c:pt idx="0">
                  <c:v>0.25247758376592733</c:v>
                </c:pt>
                <c:pt idx="1">
                  <c:v>0.25558166862514686</c:v>
                </c:pt>
                <c:pt idx="2">
                  <c:v>0.23865817148998233</c:v>
                </c:pt>
                <c:pt idx="3">
                  <c:v>0.26428467046616982</c:v>
                </c:pt>
                <c:pt idx="4">
                  <c:v>0.24924849699398799</c:v>
                </c:pt>
                <c:pt idx="5">
                  <c:v>0.26406117247238742</c:v>
                </c:pt>
                <c:pt idx="6">
                  <c:v>0.2716782063963073</c:v>
                </c:pt>
                <c:pt idx="7">
                  <c:v>0.26662629376789254</c:v>
                </c:pt>
                <c:pt idx="8">
                  <c:v>0.26432970156324015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488"/>
        <c:axId val="49425024"/>
      </c:lineChart>
      <c:catAx>
        <c:axId val="494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425024"/>
        <c:crosses val="autoZero"/>
        <c:auto val="1"/>
        <c:lblAlgn val="ctr"/>
        <c:lblOffset val="100"/>
        <c:noMultiLvlLbl val="0"/>
      </c:catAx>
      <c:valAx>
        <c:axId val="49425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42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notifications_2006-2014_V2'!$L$32</c:f>
              <c:strCache>
                <c:ptCount val="1"/>
                <c:pt idx="0">
                  <c:v>female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0752136752136753E-2"/>
                  <c:y val="0.12736410256410258"/>
                </c:manualLayout>
              </c:layout>
              <c:numFmt formatCode="General" sourceLinked="0"/>
            </c:trendlineLbl>
          </c:trendline>
          <c:val>
            <c:numRef>
              <c:f>'CT notifications_2006-2014_V2'!$L$33:$L$41</c:f>
              <c:numCache>
                <c:formatCode>0.00</c:formatCode>
                <c:ptCount val="9"/>
                <c:pt idx="0">
                  <c:v>0.30671378091872792</c:v>
                </c:pt>
                <c:pt idx="1">
                  <c:v>0.30362838915470497</c:v>
                </c:pt>
                <c:pt idx="2">
                  <c:v>0.30083363537513591</c:v>
                </c:pt>
                <c:pt idx="3">
                  <c:v>0.28987935656836461</c:v>
                </c:pt>
                <c:pt idx="4">
                  <c:v>0.29720653335368646</c:v>
                </c:pt>
                <c:pt idx="5">
                  <c:v>0.29449299486752673</c:v>
                </c:pt>
                <c:pt idx="6">
                  <c:v>0.30645379515627114</c:v>
                </c:pt>
                <c:pt idx="7">
                  <c:v>0.28920080930703085</c:v>
                </c:pt>
                <c:pt idx="8">
                  <c:v>0.2899242865463017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5888"/>
        <c:axId val="49451776"/>
      </c:lineChart>
      <c:catAx>
        <c:axId val="494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451776"/>
        <c:crosses val="autoZero"/>
        <c:auto val="1"/>
        <c:lblAlgn val="ctr"/>
        <c:lblOffset val="100"/>
        <c:noMultiLvlLbl val="0"/>
      </c:catAx>
      <c:valAx>
        <c:axId val="49451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44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notifications_2006-2014_V2'!$M$32</c:f>
              <c:strCache>
                <c:ptCount val="1"/>
                <c:pt idx="0">
                  <c:v>female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4.4700854700854701E-3"/>
                  <c:y val="0.22601709401709402"/>
                </c:manualLayout>
              </c:layout>
              <c:numFmt formatCode="General" sourceLinked="0"/>
            </c:trendlineLbl>
          </c:trendline>
          <c:val>
            <c:numRef>
              <c:f>'CT notifications_2006-2014_V2'!$M$33:$M$41</c:f>
              <c:numCache>
                <c:formatCode>0.00</c:formatCode>
                <c:ptCount val="9"/>
                <c:pt idx="0">
                  <c:v>0.40452907874420996</c:v>
                </c:pt>
                <c:pt idx="1">
                  <c:v>0.39636189564384872</c:v>
                </c:pt>
                <c:pt idx="2">
                  <c:v>0.36760691537761603</c:v>
                </c:pt>
                <c:pt idx="3">
                  <c:v>0.35109170305676857</c:v>
                </c:pt>
                <c:pt idx="4">
                  <c:v>0.34219653179190751</c:v>
                </c:pt>
                <c:pt idx="5">
                  <c:v>0.36303284416491965</c:v>
                </c:pt>
                <c:pt idx="6">
                  <c:v>0.37848474909806495</c:v>
                </c:pt>
                <c:pt idx="7">
                  <c:v>0.33958781913257458</c:v>
                </c:pt>
                <c:pt idx="8">
                  <c:v>0.32826576576576577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448"/>
        <c:axId val="49465984"/>
      </c:lineChart>
      <c:catAx>
        <c:axId val="494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9465984"/>
        <c:crosses val="autoZero"/>
        <c:auto val="1"/>
        <c:lblAlgn val="ctr"/>
        <c:lblOffset val="100"/>
        <c:noMultiLvlLbl val="0"/>
      </c:catAx>
      <c:valAx>
        <c:axId val="49465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46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notifications_2006-2014_V2'!$N$32</c:f>
              <c:strCache>
                <c:ptCount val="1"/>
                <c:pt idx="0">
                  <c:v>female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5324786324786325E-2"/>
                  <c:y val="0.16304273504273503"/>
                </c:manualLayout>
              </c:layout>
              <c:numFmt formatCode="General" sourceLinked="0"/>
            </c:trendlineLbl>
          </c:trendline>
          <c:val>
            <c:numRef>
              <c:f>'CT notifications_2006-2014_V2'!$N$33:$N$41</c:f>
              <c:numCache>
                <c:formatCode>0.00</c:formatCode>
                <c:ptCount val="9"/>
                <c:pt idx="0">
                  <c:v>0.75624999999999998</c:v>
                </c:pt>
                <c:pt idx="1">
                  <c:v>0.75374939525882922</c:v>
                </c:pt>
                <c:pt idx="2">
                  <c:v>0.65053533190578161</c:v>
                </c:pt>
                <c:pt idx="3">
                  <c:v>0.6785714285714286</c:v>
                </c:pt>
                <c:pt idx="4">
                  <c:v>0.66110304789550067</c:v>
                </c:pt>
                <c:pt idx="5">
                  <c:v>0.63555555555555554</c:v>
                </c:pt>
                <c:pt idx="6">
                  <c:v>0.62923864363403714</c:v>
                </c:pt>
                <c:pt idx="7">
                  <c:v>0.56447249774571684</c:v>
                </c:pt>
                <c:pt idx="8">
                  <c:v>0.5577194467965001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7744"/>
        <c:axId val="50225920"/>
      </c:lineChart>
      <c:catAx>
        <c:axId val="502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0225920"/>
        <c:crosses val="autoZero"/>
        <c:auto val="1"/>
        <c:lblAlgn val="ctr"/>
        <c:lblOffset val="100"/>
        <c:noMultiLvlLbl val="0"/>
      </c:catAx>
      <c:valAx>
        <c:axId val="50225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20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notifications_2006-2014_V2'!$O$32</c:f>
              <c:strCache>
                <c:ptCount val="1"/>
                <c:pt idx="0">
                  <c:v>female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6913675213675212E-2"/>
                  <c:y val="0.28281153846153845"/>
                </c:manualLayout>
              </c:layout>
              <c:numFmt formatCode="General" sourceLinked="0"/>
            </c:trendlineLbl>
          </c:trendline>
          <c:val>
            <c:numRef>
              <c:f>'CT notifications_2006-2014_V2'!$O$33:$O$41</c:f>
              <c:numCache>
                <c:formatCode>0.00</c:formatCode>
                <c:ptCount val="9"/>
                <c:pt idx="0">
                  <c:v>0.28161968745435956</c:v>
                </c:pt>
                <c:pt idx="1">
                  <c:v>0.27965266070803779</c:v>
                </c:pt>
                <c:pt idx="2">
                  <c:v>0.26432527043700327</c:v>
                </c:pt>
                <c:pt idx="3">
                  <c:v>0.27642915199133028</c:v>
                </c:pt>
                <c:pt idx="4">
                  <c:v>0.26805581309104393</c:v>
                </c:pt>
                <c:pt idx="5">
                  <c:v>0.2783338239623197</c:v>
                </c:pt>
                <c:pt idx="6">
                  <c:v>0.28784541865780178</c:v>
                </c:pt>
                <c:pt idx="7">
                  <c:v>0.27816187989556135</c:v>
                </c:pt>
                <c:pt idx="8">
                  <c:v>0.27707885231930524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7552"/>
        <c:axId val="50249088"/>
      </c:lineChart>
      <c:catAx>
        <c:axId val="502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0249088"/>
        <c:crosses val="autoZero"/>
        <c:auto val="1"/>
        <c:lblAlgn val="ctr"/>
        <c:lblOffset val="100"/>
        <c:noMultiLvlLbl val="0"/>
      </c:catAx>
      <c:valAx>
        <c:axId val="50249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24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notifications_2006-2014_V2'!$C$32</c:f>
              <c:strCache>
                <c:ptCount val="1"/>
                <c:pt idx="0">
                  <c:v>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8.1158119658119657E-2"/>
                  <c:y val="0.24103162393162395"/>
                </c:manualLayout>
              </c:layout>
              <c:numFmt formatCode="General" sourceLinked="0"/>
            </c:trendlineLbl>
          </c:trendline>
          <c:val>
            <c:numRef>
              <c:f>'CT notifications_2006-2014_V2'!$C$33:$C$41</c:f>
              <c:numCache>
                <c:formatCode>0.00</c:formatCode>
                <c:ptCount val="9"/>
                <c:pt idx="0">
                  <c:v>0.20530333467255926</c:v>
                </c:pt>
                <c:pt idx="1">
                  <c:v>0.19093315684976836</c:v>
                </c:pt>
                <c:pt idx="2">
                  <c:v>0.19043760129659643</c:v>
                </c:pt>
                <c:pt idx="3">
                  <c:v>0.21490041799852472</c:v>
                </c:pt>
                <c:pt idx="4">
                  <c:v>0.20151085930122759</c:v>
                </c:pt>
                <c:pt idx="5">
                  <c:v>0.22199927033929223</c:v>
                </c:pt>
                <c:pt idx="6">
                  <c:v>0.23242546926757454</c:v>
                </c:pt>
                <c:pt idx="7">
                  <c:v>0.23724489795918369</c:v>
                </c:pt>
                <c:pt idx="8">
                  <c:v>0.23648923201950425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8480"/>
        <c:axId val="53270400"/>
      </c:lineChart>
      <c:catAx>
        <c:axId val="532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53270400"/>
        <c:crosses val="autoZero"/>
        <c:auto val="1"/>
        <c:lblAlgn val="ctr"/>
        <c:lblOffset val="100"/>
        <c:noMultiLvlLbl val="0"/>
      </c:catAx>
      <c:valAx>
        <c:axId val="53270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26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notifications_2006-2014_V2'!$D$32</c:f>
              <c:strCache>
                <c:ptCount val="1"/>
                <c:pt idx="0">
                  <c:v>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0223076923076923E-2"/>
                  <c:y val="0.24260982905982906"/>
                </c:manualLayout>
              </c:layout>
              <c:numFmt formatCode="General" sourceLinked="0"/>
            </c:trendlineLbl>
          </c:trendline>
          <c:val>
            <c:numRef>
              <c:f>'CT notifications_2006-2014_V2'!$D$33:$D$41</c:f>
              <c:numCache>
                <c:formatCode>0.00</c:formatCode>
                <c:ptCount val="9"/>
                <c:pt idx="0">
                  <c:v>0.28981762917933129</c:v>
                </c:pt>
                <c:pt idx="1">
                  <c:v>0.27447141738449493</c:v>
                </c:pt>
                <c:pt idx="2">
                  <c:v>0.25780682643427744</c:v>
                </c:pt>
                <c:pt idx="3">
                  <c:v>0.28986125933831375</c:v>
                </c:pt>
                <c:pt idx="4">
                  <c:v>0.27611803519061584</c:v>
                </c:pt>
                <c:pt idx="5">
                  <c:v>0.29333442247998692</c:v>
                </c:pt>
                <c:pt idx="6">
                  <c:v>0.31504625872423309</c:v>
                </c:pt>
                <c:pt idx="7">
                  <c:v>0.30903814262023216</c:v>
                </c:pt>
                <c:pt idx="8">
                  <c:v>0.30449771506453943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09888"/>
        <c:axId val="76195328"/>
      </c:lineChart>
      <c:catAx>
        <c:axId val="607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6195328"/>
        <c:crosses val="autoZero"/>
        <c:auto val="1"/>
        <c:lblAlgn val="ctr"/>
        <c:lblOffset val="100"/>
        <c:noMultiLvlLbl val="0"/>
      </c:catAx>
      <c:valAx>
        <c:axId val="76195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070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notifications_2006-2014_V2'!$E$32</c:f>
              <c:strCache>
                <c:ptCount val="1"/>
                <c:pt idx="0">
                  <c:v>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4.4700854700854701E-3"/>
                  <c:y val="0.14623675213675214"/>
                </c:manualLayout>
              </c:layout>
              <c:numFmt formatCode="General" sourceLinked="0"/>
            </c:trendlineLbl>
          </c:trendline>
          <c:val>
            <c:numRef>
              <c:f>'CT notifications_2006-2014_V2'!$E$33:$E$41</c:f>
              <c:numCache>
                <c:formatCode>0.00</c:formatCode>
                <c:ptCount val="9"/>
                <c:pt idx="0">
                  <c:v>0.41490433031218532</c:v>
                </c:pt>
                <c:pt idx="1">
                  <c:v>0.35657015590200447</c:v>
                </c:pt>
                <c:pt idx="2">
                  <c:v>0.34767305436057883</c:v>
                </c:pt>
                <c:pt idx="3">
                  <c:v>0.35808919574547488</c:v>
                </c:pt>
                <c:pt idx="4">
                  <c:v>0.34502923976608185</c:v>
                </c:pt>
                <c:pt idx="5">
                  <c:v>0.34573643410852711</c:v>
                </c:pt>
                <c:pt idx="6">
                  <c:v>0.37157442235357335</c:v>
                </c:pt>
                <c:pt idx="7">
                  <c:v>0.36439934861580858</c:v>
                </c:pt>
                <c:pt idx="8">
                  <c:v>0.38371954842543077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6832"/>
        <c:axId val="46938368"/>
      </c:lineChart>
      <c:catAx>
        <c:axId val="469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938368"/>
        <c:crosses val="autoZero"/>
        <c:auto val="1"/>
        <c:lblAlgn val="ctr"/>
        <c:lblOffset val="100"/>
        <c:noMultiLvlLbl val="0"/>
      </c:catAx>
      <c:valAx>
        <c:axId val="46938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93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notifications_2006-2014_V2'!$F$32</c:f>
              <c:strCache>
                <c:ptCount val="1"/>
                <c:pt idx="0">
                  <c:v>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6.3162393162393164E-4"/>
                  <c:y val="0.13505256410256411"/>
                </c:manualLayout>
              </c:layout>
              <c:numFmt formatCode="General" sourceLinked="0"/>
            </c:trendlineLbl>
          </c:trendline>
          <c:val>
            <c:numRef>
              <c:f>'CT notifications_2006-2014_V2'!$F$33:$F$41</c:f>
              <c:numCache>
                <c:formatCode>0.00</c:formatCode>
                <c:ptCount val="9"/>
                <c:pt idx="0">
                  <c:v>0.52103120759837174</c:v>
                </c:pt>
                <c:pt idx="1">
                  <c:v>0.4893805309734513</c:v>
                </c:pt>
                <c:pt idx="2">
                  <c:v>0.44589096826688362</c:v>
                </c:pt>
                <c:pt idx="3">
                  <c:v>0.50766208251473477</c:v>
                </c:pt>
                <c:pt idx="4">
                  <c:v>0.45118293902032658</c:v>
                </c:pt>
                <c:pt idx="5">
                  <c:v>0.46254274168479953</c:v>
                </c:pt>
                <c:pt idx="6">
                  <c:v>0.45933531477978923</c:v>
                </c:pt>
                <c:pt idx="7">
                  <c:v>0.48306642163297453</c:v>
                </c:pt>
                <c:pt idx="8">
                  <c:v>0.57150900900900903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5520"/>
        <c:axId val="46957312"/>
      </c:lineChart>
      <c:catAx>
        <c:axId val="4695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957312"/>
        <c:crosses val="autoZero"/>
        <c:auto val="1"/>
        <c:lblAlgn val="ctr"/>
        <c:lblOffset val="100"/>
        <c:noMultiLvlLbl val="0"/>
      </c:catAx>
      <c:valAx>
        <c:axId val="46957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95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notifications_2006-2014_V2'!$G$32</c:f>
              <c:strCache>
                <c:ptCount val="1"/>
                <c:pt idx="0">
                  <c:v>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7.9658119658119662E-4"/>
                  <c:y val="0.12467094017094017"/>
                </c:manualLayout>
              </c:layout>
              <c:numFmt formatCode="General" sourceLinked="0"/>
            </c:trendlineLbl>
          </c:trendline>
          <c:val>
            <c:numRef>
              <c:f>'CT notifications_2006-2014_V2'!$G$33:$G$40</c:f>
              <c:numCache>
                <c:formatCode>0.00</c:formatCode>
                <c:ptCount val="8"/>
                <c:pt idx="0">
                  <c:v>0.91884580703336338</c:v>
                </c:pt>
                <c:pt idx="1">
                  <c:v>0.90807723687788955</c:v>
                </c:pt>
                <c:pt idx="2">
                  <c:v>0.76913700633837156</c:v>
                </c:pt>
                <c:pt idx="3">
                  <c:v>0.81336725254394082</c:v>
                </c:pt>
                <c:pt idx="4">
                  <c:v>0.74592521572387349</c:v>
                </c:pt>
                <c:pt idx="5">
                  <c:v>0.74421189109094277</c:v>
                </c:pt>
                <c:pt idx="6">
                  <c:v>0.72528754792465411</c:v>
                </c:pt>
                <c:pt idx="7">
                  <c:v>0.75329321840949748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5888"/>
        <c:axId val="46967424"/>
      </c:lineChart>
      <c:catAx>
        <c:axId val="469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967424"/>
        <c:crosses val="autoZero"/>
        <c:auto val="1"/>
        <c:lblAlgn val="ctr"/>
        <c:lblOffset val="100"/>
        <c:noMultiLvlLbl val="0"/>
      </c:catAx>
      <c:valAx>
        <c:axId val="46967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96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notifications_2006-2014_V2'!$H$32</c:f>
              <c:strCache>
                <c:ptCount val="1"/>
                <c:pt idx="0">
                  <c:v>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9.5726495726495729E-4"/>
                  <c:y val="0.12291196581196581"/>
                </c:manualLayout>
              </c:layout>
              <c:numFmt formatCode="General" sourceLinked="0"/>
            </c:trendlineLbl>
          </c:trendline>
          <c:val>
            <c:numRef>
              <c:f>'CT notifications_2006-2014_V2'!$H$33:$H$41</c:f>
              <c:numCache>
                <c:formatCode>0.00</c:formatCode>
                <c:ptCount val="9"/>
                <c:pt idx="0">
                  <c:v>0.44601618174998658</c:v>
                </c:pt>
                <c:pt idx="1">
                  <c:v>0.41345972458026786</c:v>
                </c:pt>
                <c:pt idx="2">
                  <c:v>0.37574326318896806</c:v>
                </c:pt>
                <c:pt idx="3">
                  <c:v>0.40183144497904705</c:v>
                </c:pt>
                <c:pt idx="4">
                  <c:v>0.37420684768254581</c:v>
                </c:pt>
                <c:pt idx="5">
                  <c:v>0.38121612768745161</c:v>
                </c:pt>
                <c:pt idx="6">
                  <c:v>0.40007420938463295</c:v>
                </c:pt>
                <c:pt idx="7">
                  <c:v>0.40779265069485887</c:v>
                </c:pt>
                <c:pt idx="8">
                  <c:v>0.40338282482188503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89312"/>
        <c:axId val="46990848"/>
      </c:lineChart>
      <c:catAx>
        <c:axId val="469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6990848"/>
        <c:crosses val="autoZero"/>
        <c:auto val="1"/>
        <c:lblAlgn val="ctr"/>
        <c:lblOffset val="100"/>
        <c:noMultiLvlLbl val="0"/>
      </c:catAx>
      <c:valAx>
        <c:axId val="46990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98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notifications_2006-2014_V2'!$I$32</c:f>
              <c:strCache>
                <c:ptCount val="1"/>
                <c:pt idx="0">
                  <c:v>female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077777777777779E-2"/>
                  <c:y val="0.24949017094017095"/>
                </c:manualLayout>
              </c:layout>
              <c:numFmt formatCode="General" sourceLinked="0"/>
            </c:trendlineLbl>
          </c:trendline>
          <c:val>
            <c:numRef>
              <c:f>'CT notifications_2006-2014_V2'!$I$33:$I$41</c:f>
              <c:numCache>
                <c:formatCode>0.00</c:formatCode>
                <c:ptCount val="9"/>
                <c:pt idx="0">
                  <c:v>0.17553191489361702</c:v>
                </c:pt>
                <c:pt idx="1">
                  <c:v>0.16774193548387098</c:v>
                </c:pt>
                <c:pt idx="2">
                  <c:v>0.14705882352941177</c:v>
                </c:pt>
                <c:pt idx="3">
                  <c:v>0.16167664670658682</c:v>
                </c:pt>
                <c:pt idx="4">
                  <c:v>0.16150081566068517</c:v>
                </c:pt>
                <c:pt idx="5">
                  <c:v>0.20985691573926868</c:v>
                </c:pt>
                <c:pt idx="6">
                  <c:v>0.20150375939849624</c:v>
                </c:pt>
                <c:pt idx="7">
                  <c:v>0.17252396166134185</c:v>
                </c:pt>
                <c:pt idx="8">
                  <c:v>0.13787375415282391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7616"/>
        <c:axId val="47009152"/>
      </c:lineChart>
      <c:catAx>
        <c:axId val="470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7009152"/>
        <c:crosses val="autoZero"/>
        <c:auto val="1"/>
        <c:lblAlgn val="ctr"/>
        <c:lblOffset val="100"/>
        <c:noMultiLvlLbl val="0"/>
      </c:catAx>
      <c:valAx>
        <c:axId val="47009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00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notifications_2006-2014_V2'!$J$32</c:f>
              <c:strCache>
                <c:ptCount val="1"/>
                <c:pt idx="0">
                  <c:v>female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6.3162393162393164E-4"/>
                  <c:y val="0.35342222222222225"/>
                </c:manualLayout>
              </c:layout>
              <c:numFmt formatCode="General" sourceLinked="0"/>
            </c:trendlineLbl>
          </c:trendline>
          <c:val>
            <c:numRef>
              <c:f>'CT notifications_2006-2014_V2'!$J$33:$J$41</c:f>
              <c:numCache>
                <c:formatCode>0.00</c:formatCode>
                <c:ptCount val="9"/>
                <c:pt idx="0">
                  <c:v>0.18354804396643423</c:v>
                </c:pt>
                <c:pt idx="1">
                  <c:v>0.17833620427601582</c:v>
                </c:pt>
                <c:pt idx="2">
                  <c:v>0.18145448079658605</c:v>
                </c:pt>
                <c:pt idx="3">
                  <c:v>0.19525940659704957</c:v>
                </c:pt>
                <c:pt idx="4">
                  <c:v>0.19350205198358414</c:v>
                </c:pt>
                <c:pt idx="5">
                  <c:v>0.21102614701529354</c:v>
                </c:pt>
                <c:pt idx="6">
                  <c:v>0.21683510298068312</c:v>
                </c:pt>
                <c:pt idx="7">
                  <c:v>0.21238513235495818</c:v>
                </c:pt>
                <c:pt idx="8">
                  <c:v>0.20852978996999572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1056"/>
        <c:axId val="47026944"/>
      </c:lineChart>
      <c:catAx>
        <c:axId val="470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7026944"/>
        <c:crosses val="autoZero"/>
        <c:auto val="1"/>
        <c:lblAlgn val="ctr"/>
        <c:lblOffset val="100"/>
        <c:noMultiLvlLbl val="0"/>
      </c:catAx>
      <c:valAx>
        <c:axId val="47026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02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42</xdr:row>
      <xdr:rowOff>57149</xdr:rowOff>
    </xdr:from>
    <xdr:to>
      <xdr:col>3</xdr:col>
      <xdr:colOff>196875</xdr:colOff>
      <xdr:row>54</xdr:row>
      <xdr:rowOff>111149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42</xdr:row>
      <xdr:rowOff>57150</xdr:rowOff>
    </xdr:from>
    <xdr:to>
      <xdr:col>5</xdr:col>
      <xdr:colOff>787424</xdr:colOff>
      <xdr:row>54</xdr:row>
      <xdr:rowOff>111150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42</xdr:row>
      <xdr:rowOff>66675</xdr:rowOff>
    </xdr:from>
    <xdr:to>
      <xdr:col>9</xdr:col>
      <xdr:colOff>54000</xdr:colOff>
      <xdr:row>54</xdr:row>
      <xdr:rowOff>120675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42</xdr:row>
      <xdr:rowOff>66675</xdr:rowOff>
    </xdr:from>
    <xdr:to>
      <xdr:col>11</xdr:col>
      <xdr:colOff>406425</xdr:colOff>
      <xdr:row>54</xdr:row>
      <xdr:rowOff>120675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42</xdr:row>
      <xdr:rowOff>76200</xdr:rowOff>
    </xdr:from>
    <xdr:to>
      <xdr:col>13</xdr:col>
      <xdr:colOff>787425</xdr:colOff>
      <xdr:row>54</xdr:row>
      <xdr:rowOff>130200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857250</xdr:colOff>
      <xdr:row>42</xdr:row>
      <xdr:rowOff>76200</xdr:rowOff>
    </xdr:from>
    <xdr:to>
      <xdr:col>17</xdr:col>
      <xdr:colOff>368325</xdr:colOff>
      <xdr:row>54</xdr:row>
      <xdr:rowOff>130200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476250</xdr:colOff>
      <xdr:row>42</xdr:row>
      <xdr:rowOff>76200</xdr:rowOff>
    </xdr:from>
    <xdr:to>
      <xdr:col>21</xdr:col>
      <xdr:colOff>377850</xdr:colOff>
      <xdr:row>54</xdr:row>
      <xdr:rowOff>130200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55</xdr:row>
      <xdr:rowOff>19050</xdr:rowOff>
    </xdr:from>
    <xdr:to>
      <xdr:col>3</xdr:col>
      <xdr:colOff>168300</xdr:colOff>
      <xdr:row>67</xdr:row>
      <xdr:rowOff>73050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257175</xdr:colOff>
      <xdr:row>55</xdr:row>
      <xdr:rowOff>9525</xdr:rowOff>
    </xdr:from>
    <xdr:to>
      <xdr:col>5</xdr:col>
      <xdr:colOff>768375</xdr:colOff>
      <xdr:row>67</xdr:row>
      <xdr:rowOff>63525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895350</xdr:colOff>
      <xdr:row>55</xdr:row>
      <xdr:rowOff>9525</xdr:rowOff>
    </xdr:from>
    <xdr:to>
      <xdr:col>9</xdr:col>
      <xdr:colOff>15900</xdr:colOff>
      <xdr:row>67</xdr:row>
      <xdr:rowOff>63525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123825</xdr:colOff>
      <xdr:row>55</xdr:row>
      <xdr:rowOff>38100</xdr:rowOff>
    </xdr:from>
    <xdr:to>
      <xdr:col>11</xdr:col>
      <xdr:colOff>387375</xdr:colOff>
      <xdr:row>67</xdr:row>
      <xdr:rowOff>92100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495300</xdr:colOff>
      <xdr:row>55</xdr:row>
      <xdr:rowOff>47625</xdr:rowOff>
    </xdr:from>
    <xdr:to>
      <xdr:col>13</xdr:col>
      <xdr:colOff>758850</xdr:colOff>
      <xdr:row>67</xdr:row>
      <xdr:rowOff>101625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847725</xdr:colOff>
      <xdr:row>55</xdr:row>
      <xdr:rowOff>38100</xdr:rowOff>
    </xdr:from>
    <xdr:to>
      <xdr:col>17</xdr:col>
      <xdr:colOff>358800</xdr:colOff>
      <xdr:row>67</xdr:row>
      <xdr:rowOff>92100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457200</xdr:colOff>
      <xdr:row>55</xdr:row>
      <xdr:rowOff>57150</xdr:rowOff>
    </xdr:from>
    <xdr:to>
      <xdr:col>21</xdr:col>
      <xdr:colOff>358800</xdr:colOff>
      <xdr:row>67</xdr:row>
      <xdr:rowOff>111150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Q9" sqref="Q9"/>
    </sheetView>
  </sheetViews>
  <sheetFormatPr defaultRowHeight="15" x14ac:dyDescent="0.25"/>
  <cols>
    <col min="2" max="2" width="12.140625" customWidth="1"/>
    <col min="3" max="6" width="13.7109375" bestFit="1" customWidth="1"/>
    <col min="7" max="7" width="12.28515625" bestFit="1" customWidth="1"/>
    <col min="8" max="8" width="8" bestFit="1" customWidth="1"/>
    <col min="9" max="9" width="14.28515625" bestFit="1" customWidth="1"/>
    <col min="10" max="13" width="15.5703125" bestFit="1" customWidth="1"/>
    <col min="14" max="14" width="14.28515625" bestFit="1" customWidth="1"/>
    <col min="15" max="15" width="9.85546875" bestFit="1" customWidth="1"/>
  </cols>
  <sheetData>
    <row r="1" spans="1:15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</row>
    <row r="2" spans="1:1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3" t="s">
        <v>15</v>
      </c>
    </row>
    <row r="3" spans="1:15" x14ac:dyDescent="0.25">
      <c r="A3" s="1">
        <v>2006</v>
      </c>
      <c r="B3" s="2">
        <v>49</v>
      </c>
      <c r="C3" s="2">
        <v>511</v>
      </c>
      <c r="D3" s="2">
        <v>1907</v>
      </c>
      <c r="E3" s="2">
        <v>1648</v>
      </c>
      <c r="F3" s="2">
        <v>1152</v>
      </c>
      <c r="G3" s="2">
        <v>3057</v>
      </c>
      <c r="H3" s="2">
        <v>8324</v>
      </c>
      <c r="I3" s="2">
        <v>66</v>
      </c>
      <c r="J3" s="2">
        <v>1553</v>
      </c>
      <c r="K3" s="2">
        <v>2675</v>
      </c>
      <c r="L3" s="2">
        <v>1302</v>
      </c>
      <c r="M3" s="2">
        <v>786</v>
      </c>
      <c r="N3" s="2">
        <v>1331</v>
      </c>
      <c r="O3" s="3">
        <v>7713</v>
      </c>
    </row>
    <row r="4" spans="1:15" x14ac:dyDescent="0.25">
      <c r="A4" s="1">
        <v>2007</v>
      </c>
      <c r="B4" s="2">
        <v>41</v>
      </c>
      <c r="C4" s="2">
        <v>577</v>
      </c>
      <c r="D4" s="2">
        <v>2103</v>
      </c>
      <c r="E4" s="2">
        <v>1601</v>
      </c>
      <c r="F4" s="2">
        <v>1106</v>
      </c>
      <c r="G4" s="2">
        <v>3339</v>
      </c>
      <c r="H4" s="2">
        <v>8767</v>
      </c>
      <c r="I4" s="2">
        <v>78</v>
      </c>
      <c r="J4" s="2">
        <v>1760</v>
      </c>
      <c r="K4" s="2">
        <v>3045</v>
      </c>
      <c r="L4" s="2">
        <v>1523</v>
      </c>
      <c r="M4" s="2">
        <v>828</v>
      </c>
      <c r="N4" s="2">
        <v>1558</v>
      </c>
      <c r="O4" s="3">
        <v>8792</v>
      </c>
    </row>
    <row r="5" spans="1:15" x14ac:dyDescent="0.25">
      <c r="A5" s="1">
        <v>2008</v>
      </c>
      <c r="B5" s="2">
        <v>46</v>
      </c>
      <c r="C5" s="2">
        <v>705</v>
      </c>
      <c r="D5" s="2">
        <v>2130</v>
      </c>
      <c r="E5" s="2">
        <v>1778</v>
      </c>
      <c r="F5" s="2">
        <v>1096</v>
      </c>
      <c r="G5" s="2">
        <v>3155</v>
      </c>
      <c r="H5" s="2">
        <v>8910</v>
      </c>
      <c r="I5" s="2">
        <v>75</v>
      </c>
      <c r="J5" s="2">
        <v>2041</v>
      </c>
      <c r="K5" s="2">
        <v>3109</v>
      </c>
      <c r="L5" s="2">
        <v>1660</v>
      </c>
      <c r="M5" s="2">
        <v>808</v>
      </c>
      <c r="N5" s="2">
        <v>1519</v>
      </c>
      <c r="O5" s="3">
        <v>9212</v>
      </c>
    </row>
    <row r="6" spans="1:15" x14ac:dyDescent="0.25">
      <c r="A6" s="1">
        <v>2009</v>
      </c>
      <c r="B6" s="2">
        <v>38</v>
      </c>
      <c r="C6" s="2">
        <v>874</v>
      </c>
      <c r="D6" s="2">
        <v>2716</v>
      </c>
      <c r="E6" s="2">
        <v>1919</v>
      </c>
      <c r="F6" s="2">
        <v>1292</v>
      </c>
      <c r="G6" s="2">
        <v>3517</v>
      </c>
      <c r="H6" s="2">
        <v>10356</v>
      </c>
      <c r="I6" s="2">
        <v>81</v>
      </c>
      <c r="J6" s="2">
        <v>2356</v>
      </c>
      <c r="K6" s="2">
        <v>3617</v>
      </c>
      <c r="L6" s="2">
        <v>1730</v>
      </c>
      <c r="M6" s="2">
        <v>804</v>
      </c>
      <c r="N6" s="2">
        <v>1615</v>
      </c>
      <c r="O6" s="3">
        <v>10203</v>
      </c>
    </row>
    <row r="7" spans="1:15" x14ac:dyDescent="0.25">
      <c r="A7" s="1">
        <v>2010</v>
      </c>
      <c r="B7" s="2">
        <v>52</v>
      </c>
      <c r="C7" s="2">
        <v>1067</v>
      </c>
      <c r="D7" s="2">
        <v>3013</v>
      </c>
      <c r="E7" s="2">
        <v>2242</v>
      </c>
      <c r="F7" s="2">
        <v>1354</v>
      </c>
      <c r="G7" s="2">
        <v>3890</v>
      </c>
      <c r="H7" s="2">
        <v>11618</v>
      </c>
      <c r="I7" s="2">
        <v>99</v>
      </c>
      <c r="J7" s="2">
        <v>2829</v>
      </c>
      <c r="K7" s="2">
        <v>3980</v>
      </c>
      <c r="L7" s="2">
        <v>1947</v>
      </c>
      <c r="M7" s="2">
        <v>888</v>
      </c>
      <c r="N7" s="2">
        <v>1822</v>
      </c>
      <c r="O7" s="3">
        <v>11565</v>
      </c>
    </row>
    <row r="8" spans="1:15" x14ac:dyDescent="0.25">
      <c r="A8" s="1">
        <v>2011</v>
      </c>
      <c r="B8" s="2">
        <v>35</v>
      </c>
      <c r="C8" s="2">
        <v>1217</v>
      </c>
      <c r="D8" s="2">
        <v>3591</v>
      </c>
      <c r="E8" s="2">
        <v>2453</v>
      </c>
      <c r="F8" s="2">
        <v>1488</v>
      </c>
      <c r="G8" s="2">
        <v>4018</v>
      </c>
      <c r="H8" s="2">
        <v>12802</v>
      </c>
      <c r="I8" s="2">
        <v>132</v>
      </c>
      <c r="J8" s="2">
        <v>3422</v>
      </c>
      <c r="K8" s="2">
        <v>4662</v>
      </c>
      <c r="L8" s="2">
        <v>2123</v>
      </c>
      <c r="M8" s="2">
        <v>1039</v>
      </c>
      <c r="N8" s="2">
        <v>1859</v>
      </c>
      <c r="O8" s="3">
        <v>13237</v>
      </c>
    </row>
    <row r="9" spans="1:15" x14ac:dyDescent="0.25">
      <c r="A9" s="1">
        <v>2012</v>
      </c>
      <c r="B9" s="2">
        <v>55</v>
      </c>
      <c r="C9" s="2">
        <v>1263</v>
      </c>
      <c r="D9" s="2">
        <v>3882</v>
      </c>
      <c r="E9" s="2">
        <v>2766</v>
      </c>
      <c r="F9" s="2">
        <v>1700</v>
      </c>
      <c r="G9" s="2">
        <v>4351</v>
      </c>
      <c r="H9" s="2">
        <v>14017</v>
      </c>
      <c r="I9" s="2">
        <v>134</v>
      </c>
      <c r="J9" s="2">
        <v>3390</v>
      </c>
      <c r="K9" s="2">
        <v>4944</v>
      </c>
      <c r="L9" s="2">
        <v>2265</v>
      </c>
      <c r="M9" s="2">
        <v>1154</v>
      </c>
      <c r="N9" s="2">
        <v>1967</v>
      </c>
      <c r="O9" s="3">
        <v>13854</v>
      </c>
    </row>
    <row r="10" spans="1:15" x14ac:dyDescent="0.25">
      <c r="A10" s="1">
        <v>2013</v>
      </c>
      <c r="B10" s="2">
        <v>32</v>
      </c>
      <c r="C10" s="2">
        <v>1209</v>
      </c>
      <c r="D10" s="2">
        <v>3727</v>
      </c>
      <c r="E10" s="2">
        <v>2909</v>
      </c>
      <c r="F10" s="2">
        <v>1840</v>
      </c>
      <c r="G10" s="2">
        <v>4632</v>
      </c>
      <c r="H10" s="2">
        <v>14349</v>
      </c>
      <c r="I10" s="2">
        <v>108</v>
      </c>
      <c r="J10" s="2">
        <v>3097</v>
      </c>
      <c r="K10" s="2">
        <v>4843</v>
      </c>
      <c r="L10" s="2">
        <v>2287</v>
      </c>
      <c r="M10" s="2">
        <v>1104</v>
      </c>
      <c r="N10" s="2">
        <v>1878</v>
      </c>
      <c r="O10" s="3">
        <v>13317</v>
      </c>
    </row>
    <row r="11" spans="1:15" x14ac:dyDescent="0.25">
      <c r="A11" s="4">
        <v>2014</v>
      </c>
      <c r="B11" s="13">
        <v>23</v>
      </c>
      <c r="C11" s="13">
        <v>1164</v>
      </c>
      <c r="D11" s="13">
        <v>3798</v>
      </c>
      <c r="E11" s="13">
        <v>3229</v>
      </c>
      <c r="F11" s="13">
        <v>2030</v>
      </c>
      <c r="G11" s="13">
        <v>4590</v>
      </c>
      <c r="H11" s="13">
        <v>14834</v>
      </c>
      <c r="I11" s="13">
        <v>83</v>
      </c>
      <c r="J11" s="13">
        <v>2919</v>
      </c>
      <c r="K11" s="13">
        <v>5022</v>
      </c>
      <c r="L11" s="13">
        <v>2489</v>
      </c>
      <c r="M11" s="13">
        <v>1166</v>
      </c>
      <c r="N11" s="13">
        <v>1976</v>
      </c>
      <c r="O11" s="14">
        <v>13655</v>
      </c>
    </row>
    <row r="13" spans="1:15" x14ac:dyDescent="0.25">
      <c r="A13" s="15" t="s">
        <v>17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</row>
    <row r="14" spans="1:15" x14ac:dyDescent="0.25">
      <c r="A14" s="1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  <c r="K14" s="2" t="s">
        <v>11</v>
      </c>
      <c r="L14" s="2" t="s">
        <v>12</v>
      </c>
      <c r="M14" s="2" t="s">
        <v>13</v>
      </c>
      <c r="N14" s="2" t="s">
        <v>14</v>
      </c>
      <c r="O14" s="3" t="s">
        <v>15</v>
      </c>
    </row>
    <row r="15" spans="1:15" x14ac:dyDescent="0.25">
      <c r="A15" s="1">
        <v>2006</v>
      </c>
      <c r="B15" s="2">
        <v>76</v>
      </c>
      <c r="C15" s="2">
        <v>2489</v>
      </c>
      <c r="D15" s="2">
        <v>6580</v>
      </c>
      <c r="E15" s="2">
        <v>3972</v>
      </c>
      <c r="F15" s="2">
        <v>2211</v>
      </c>
      <c r="G15" s="2">
        <v>3327</v>
      </c>
      <c r="H15" s="2">
        <v>18663</v>
      </c>
      <c r="I15" s="2">
        <v>376</v>
      </c>
      <c r="J15" s="2">
        <v>8461</v>
      </c>
      <c r="K15" s="2">
        <v>10595</v>
      </c>
      <c r="L15" s="2">
        <v>4245</v>
      </c>
      <c r="M15" s="2">
        <v>1943</v>
      </c>
      <c r="N15" s="2">
        <v>1760</v>
      </c>
      <c r="O15" s="3">
        <v>27388</v>
      </c>
    </row>
    <row r="16" spans="1:15" x14ac:dyDescent="0.25">
      <c r="A16" s="1">
        <v>2007</v>
      </c>
      <c r="B16" s="2">
        <v>87</v>
      </c>
      <c r="C16" s="2">
        <v>3022</v>
      </c>
      <c r="D16" s="2">
        <v>7662</v>
      </c>
      <c r="E16" s="2">
        <v>4490</v>
      </c>
      <c r="F16" s="2">
        <v>2260</v>
      </c>
      <c r="G16" s="2">
        <v>3677</v>
      </c>
      <c r="H16" s="2">
        <v>21204</v>
      </c>
      <c r="I16" s="2">
        <v>465</v>
      </c>
      <c r="J16" s="2">
        <v>9869</v>
      </c>
      <c r="K16" s="2">
        <v>11914</v>
      </c>
      <c r="L16" s="2">
        <v>5016</v>
      </c>
      <c r="M16" s="2">
        <v>2089</v>
      </c>
      <c r="N16" s="2">
        <v>2067</v>
      </c>
      <c r="O16" s="3">
        <v>31439</v>
      </c>
    </row>
    <row r="17" spans="1:15" x14ac:dyDescent="0.25">
      <c r="A17" s="1">
        <v>2008</v>
      </c>
      <c r="B17" s="2">
        <v>63</v>
      </c>
      <c r="C17" s="2">
        <v>3702</v>
      </c>
      <c r="D17" s="2">
        <v>8262</v>
      </c>
      <c r="E17" s="2">
        <v>5114</v>
      </c>
      <c r="F17" s="2">
        <v>2458</v>
      </c>
      <c r="G17" s="2">
        <v>4102</v>
      </c>
      <c r="H17" s="2">
        <v>23713</v>
      </c>
      <c r="I17" s="2">
        <v>510</v>
      </c>
      <c r="J17" s="2">
        <v>11248</v>
      </c>
      <c r="K17" s="2">
        <v>13027</v>
      </c>
      <c r="L17" s="2">
        <v>5518</v>
      </c>
      <c r="M17" s="2">
        <v>2198</v>
      </c>
      <c r="N17" s="2">
        <v>2335</v>
      </c>
      <c r="O17" s="3">
        <v>34851</v>
      </c>
    </row>
    <row r="18" spans="1:15" x14ac:dyDescent="0.25">
      <c r="A18" s="1">
        <v>2009</v>
      </c>
      <c r="B18" s="2">
        <v>81</v>
      </c>
      <c r="C18" s="2">
        <v>4067</v>
      </c>
      <c r="D18" s="2">
        <v>9370</v>
      </c>
      <c r="E18" s="2">
        <v>5359</v>
      </c>
      <c r="F18" s="2">
        <v>2545</v>
      </c>
      <c r="G18" s="2">
        <v>4324</v>
      </c>
      <c r="H18" s="2">
        <v>25772</v>
      </c>
      <c r="I18" s="2">
        <v>501</v>
      </c>
      <c r="J18" s="2">
        <v>12066</v>
      </c>
      <c r="K18" s="2">
        <v>13686</v>
      </c>
      <c r="L18" s="2">
        <v>5968</v>
      </c>
      <c r="M18" s="2">
        <v>2290</v>
      </c>
      <c r="N18" s="2">
        <v>2380</v>
      </c>
      <c r="O18" s="3">
        <v>36910</v>
      </c>
    </row>
    <row r="19" spans="1:15" x14ac:dyDescent="0.25">
      <c r="A19" s="1">
        <v>2010</v>
      </c>
      <c r="B19" s="2">
        <v>102</v>
      </c>
      <c r="C19" s="2">
        <v>5295</v>
      </c>
      <c r="D19" s="2">
        <v>10912</v>
      </c>
      <c r="E19" s="2">
        <v>6498</v>
      </c>
      <c r="F19" s="2">
        <v>3001</v>
      </c>
      <c r="G19" s="2">
        <v>5215</v>
      </c>
      <c r="H19" s="2">
        <v>31047</v>
      </c>
      <c r="I19" s="2">
        <v>613</v>
      </c>
      <c r="J19" s="2">
        <v>14620</v>
      </c>
      <c r="K19" s="2">
        <v>15968</v>
      </c>
      <c r="L19" s="2">
        <v>6551</v>
      </c>
      <c r="M19" s="2">
        <v>2595</v>
      </c>
      <c r="N19" s="2">
        <v>2756</v>
      </c>
      <c r="O19" s="3">
        <v>43144</v>
      </c>
    </row>
    <row r="20" spans="1:15" x14ac:dyDescent="0.25">
      <c r="A20" s="1">
        <v>2011</v>
      </c>
      <c r="B20" s="2">
        <v>104</v>
      </c>
      <c r="C20" s="2">
        <v>5482</v>
      </c>
      <c r="D20" s="2">
        <v>12242</v>
      </c>
      <c r="E20" s="2">
        <v>7095</v>
      </c>
      <c r="F20" s="2">
        <v>3217</v>
      </c>
      <c r="G20" s="2">
        <v>5399</v>
      </c>
      <c r="H20" s="2">
        <v>33582</v>
      </c>
      <c r="I20" s="2">
        <v>629</v>
      </c>
      <c r="J20" s="2">
        <v>16216</v>
      </c>
      <c r="K20" s="2">
        <v>17655</v>
      </c>
      <c r="L20" s="2">
        <v>7209</v>
      </c>
      <c r="M20" s="2">
        <v>2862</v>
      </c>
      <c r="N20" s="2">
        <v>2925</v>
      </c>
      <c r="O20" s="3">
        <v>47558</v>
      </c>
    </row>
    <row r="21" spans="1:15" x14ac:dyDescent="0.25">
      <c r="A21" s="1">
        <v>2012</v>
      </c>
      <c r="B21" s="2">
        <v>105</v>
      </c>
      <c r="C21" s="2">
        <v>5434</v>
      </c>
      <c r="D21" s="2">
        <v>12322</v>
      </c>
      <c r="E21" s="2">
        <v>7444</v>
      </c>
      <c r="F21" s="2">
        <v>3701</v>
      </c>
      <c r="G21" s="2">
        <v>5999</v>
      </c>
      <c r="H21" s="2">
        <v>35036</v>
      </c>
      <c r="I21" s="2">
        <v>665</v>
      </c>
      <c r="J21" s="2">
        <v>15634</v>
      </c>
      <c r="K21" s="2">
        <v>18198</v>
      </c>
      <c r="L21" s="2">
        <v>7391</v>
      </c>
      <c r="M21" s="2">
        <v>3049</v>
      </c>
      <c r="N21" s="2">
        <v>3126</v>
      </c>
      <c r="O21" s="3">
        <v>48130</v>
      </c>
    </row>
    <row r="22" spans="1:15" x14ac:dyDescent="0.25">
      <c r="A22" s="1">
        <v>2013</v>
      </c>
      <c r="B22" s="2">
        <v>82</v>
      </c>
      <c r="C22" s="2">
        <v>5096</v>
      </c>
      <c r="D22" s="2">
        <v>12060</v>
      </c>
      <c r="E22" s="2">
        <v>7983</v>
      </c>
      <c r="F22" s="2">
        <v>3809</v>
      </c>
      <c r="G22" s="2">
        <v>6149</v>
      </c>
      <c r="H22" s="2">
        <v>35187</v>
      </c>
      <c r="I22" s="2">
        <v>626</v>
      </c>
      <c r="J22" s="2">
        <v>14582</v>
      </c>
      <c r="K22" s="2">
        <v>18164</v>
      </c>
      <c r="L22" s="2">
        <v>7908</v>
      </c>
      <c r="M22" s="2">
        <v>3251</v>
      </c>
      <c r="N22" s="2">
        <v>3327</v>
      </c>
      <c r="O22" s="3">
        <v>47875</v>
      </c>
    </row>
    <row r="23" spans="1:15" x14ac:dyDescent="0.25">
      <c r="A23" s="4">
        <v>2014</v>
      </c>
      <c r="B23" s="13">
        <v>72</v>
      </c>
      <c r="C23" s="13">
        <v>4922</v>
      </c>
      <c r="D23" s="13">
        <v>12473</v>
      </c>
      <c r="E23" s="13">
        <v>8415</v>
      </c>
      <c r="F23" s="13">
        <v>3552</v>
      </c>
      <c r="G23" s="13">
        <v>3543</v>
      </c>
      <c r="H23" s="13">
        <v>36774</v>
      </c>
      <c r="I23" s="13">
        <v>602</v>
      </c>
      <c r="J23" s="13">
        <v>13998</v>
      </c>
      <c r="K23" s="13">
        <v>18999</v>
      </c>
      <c r="L23" s="13">
        <v>8585</v>
      </c>
      <c r="M23" s="13">
        <v>3552</v>
      </c>
      <c r="N23" s="13">
        <v>3543</v>
      </c>
      <c r="O23" s="14">
        <v>49282</v>
      </c>
    </row>
    <row r="26" spans="1:15" x14ac:dyDescent="0.25">
      <c r="A26" s="15" t="s">
        <v>16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</row>
    <row r="27" spans="1:15" x14ac:dyDescent="0.25">
      <c r="A27" s="1" t="s">
        <v>1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  <c r="L27" s="2" t="s">
        <v>12</v>
      </c>
      <c r="M27" s="2" t="s">
        <v>13</v>
      </c>
      <c r="N27" s="2" t="s">
        <v>14</v>
      </c>
      <c r="O27" s="3" t="s">
        <v>15</v>
      </c>
    </row>
    <row r="28" spans="1:15" x14ac:dyDescent="0.25">
      <c r="A28" s="4">
        <v>2015</v>
      </c>
      <c r="B28" s="13">
        <v>52</v>
      </c>
      <c r="C28" s="13">
        <v>3622</v>
      </c>
      <c r="D28" s="13">
        <v>9242</v>
      </c>
      <c r="E28" s="13">
        <v>6504</v>
      </c>
      <c r="F28" s="13">
        <v>3488</v>
      </c>
      <c r="G28" s="13">
        <v>5465</v>
      </c>
      <c r="H28" s="13">
        <v>28373</v>
      </c>
      <c r="I28" s="13">
        <v>395</v>
      </c>
      <c r="J28" s="13">
        <v>10553</v>
      </c>
      <c r="K28" s="13">
        <v>13835</v>
      </c>
      <c r="L28" s="13">
        <v>6826</v>
      </c>
      <c r="M28" s="13">
        <v>3057</v>
      </c>
      <c r="N28" s="13">
        <v>2948</v>
      </c>
      <c r="O28" s="14">
        <v>37650</v>
      </c>
    </row>
    <row r="31" spans="1:15" x14ac:dyDescent="0.25">
      <c r="A31" s="18" t="s">
        <v>18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</row>
    <row r="32" spans="1:15" x14ac:dyDescent="0.25">
      <c r="A32" s="1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  <c r="O32" s="3" t="s">
        <v>15</v>
      </c>
    </row>
    <row r="33" spans="1:15" x14ac:dyDescent="0.25">
      <c r="A33" s="1">
        <v>2006</v>
      </c>
      <c r="B33" s="7">
        <f>B3/B15</f>
        <v>0.64473684210526316</v>
      </c>
      <c r="C33" s="7">
        <f t="shared" ref="C33:O33" si="0">C3/C15</f>
        <v>0.20530333467255926</v>
      </c>
      <c r="D33" s="7">
        <f t="shared" si="0"/>
        <v>0.28981762917933129</v>
      </c>
      <c r="E33" s="7">
        <f t="shared" si="0"/>
        <v>0.41490433031218532</v>
      </c>
      <c r="F33" s="7">
        <f t="shared" si="0"/>
        <v>0.52103120759837174</v>
      </c>
      <c r="G33" s="7">
        <f t="shared" si="0"/>
        <v>0.91884580703336338</v>
      </c>
      <c r="H33" s="7">
        <f t="shared" si="0"/>
        <v>0.44601618174998658</v>
      </c>
      <c r="I33" s="7">
        <f t="shared" si="0"/>
        <v>0.17553191489361702</v>
      </c>
      <c r="J33" s="7">
        <f t="shared" si="0"/>
        <v>0.18354804396643423</v>
      </c>
      <c r="K33" s="7">
        <f t="shared" si="0"/>
        <v>0.25247758376592733</v>
      </c>
      <c r="L33" s="7">
        <f t="shared" si="0"/>
        <v>0.30671378091872792</v>
      </c>
      <c r="M33" s="7">
        <f t="shared" si="0"/>
        <v>0.40452907874420996</v>
      </c>
      <c r="N33" s="7">
        <f t="shared" si="0"/>
        <v>0.75624999999999998</v>
      </c>
      <c r="O33" s="8">
        <f t="shared" si="0"/>
        <v>0.28161968745435956</v>
      </c>
    </row>
    <row r="34" spans="1:15" x14ac:dyDescent="0.25">
      <c r="A34" s="1">
        <v>2007</v>
      </c>
      <c r="B34" s="7">
        <f t="shared" ref="B34:O41" si="1">B4/B16</f>
        <v>0.47126436781609193</v>
      </c>
      <c r="C34" s="7">
        <f t="shared" si="1"/>
        <v>0.19093315684976836</v>
      </c>
      <c r="D34" s="7">
        <f t="shared" si="1"/>
        <v>0.27447141738449493</v>
      </c>
      <c r="E34" s="7">
        <f t="shared" si="1"/>
        <v>0.35657015590200447</v>
      </c>
      <c r="F34" s="7">
        <f t="shared" si="1"/>
        <v>0.4893805309734513</v>
      </c>
      <c r="G34" s="7">
        <f t="shared" si="1"/>
        <v>0.90807723687788955</v>
      </c>
      <c r="H34" s="7">
        <f t="shared" si="1"/>
        <v>0.41345972458026786</v>
      </c>
      <c r="I34" s="7">
        <f t="shared" si="1"/>
        <v>0.16774193548387098</v>
      </c>
      <c r="J34" s="7">
        <f t="shared" si="1"/>
        <v>0.17833620427601582</v>
      </c>
      <c r="K34" s="7">
        <f t="shared" si="1"/>
        <v>0.25558166862514686</v>
      </c>
      <c r="L34" s="7">
        <f t="shared" si="1"/>
        <v>0.30362838915470497</v>
      </c>
      <c r="M34" s="7">
        <f t="shared" si="1"/>
        <v>0.39636189564384872</v>
      </c>
      <c r="N34" s="7">
        <f t="shared" si="1"/>
        <v>0.75374939525882922</v>
      </c>
      <c r="O34" s="8">
        <f t="shared" si="1"/>
        <v>0.27965266070803779</v>
      </c>
    </row>
    <row r="35" spans="1:15" x14ac:dyDescent="0.25">
      <c r="A35" s="1">
        <v>2008</v>
      </c>
      <c r="B35" s="7">
        <f t="shared" si="1"/>
        <v>0.73015873015873012</v>
      </c>
      <c r="C35" s="7">
        <f t="shared" si="1"/>
        <v>0.19043760129659643</v>
      </c>
      <c r="D35" s="7">
        <f t="shared" si="1"/>
        <v>0.25780682643427744</v>
      </c>
      <c r="E35" s="7">
        <f t="shared" si="1"/>
        <v>0.34767305436057883</v>
      </c>
      <c r="F35" s="7">
        <f t="shared" si="1"/>
        <v>0.44589096826688362</v>
      </c>
      <c r="G35" s="7">
        <f t="shared" si="1"/>
        <v>0.76913700633837156</v>
      </c>
      <c r="H35" s="7">
        <f t="shared" si="1"/>
        <v>0.37574326318896806</v>
      </c>
      <c r="I35" s="7">
        <f t="shared" si="1"/>
        <v>0.14705882352941177</v>
      </c>
      <c r="J35" s="7">
        <f t="shared" si="1"/>
        <v>0.18145448079658605</v>
      </c>
      <c r="K35" s="7">
        <f t="shared" si="1"/>
        <v>0.23865817148998233</v>
      </c>
      <c r="L35" s="7">
        <f t="shared" si="1"/>
        <v>0.30083363537513591</v>
      </c>
      <c r="M35" s="7">
        <f t="shared" si="1"/>
        <v>0.36760691537761603</v>
      </c>
      <c r="N35" s="7">
        <f t="shared" si="1"/>
        <v>0.65053533190578161</v>
      </c>
      <c r="O35" s="8">
        <f t="shared" si="1"/>
        <v>0.26432527043700327</v>
      </c>
    </row>
    <row r="36" spans="1:15" x14ac:dyDescent="0.25">
      <c r="A36" s="1">
        <v>2009</v>
      </c>
      <c r="B36" s="7">
        <f t="shared" si="1"/>
        <v>0.46913580246913578</v>
      </c>
      <c r="C36" s="7">
        <f t="shared" si="1"/>
        <v>0.21490041799852472</v>
      </c>
      <c r="D36" s="7">
        <f t="shared" si="1"/>
        <v>0.28986125933831375</v>
      </c>
      <c r="E36" s="7">
        <f t="shared" si="1"/>
        <v>0.35808919574547488</v>
      </c>
      <c r="F36" s="7">
        <f t="shared" si="1"/>
        <v>0.50766208251473477</v>
      </c>
      <c r="G36" s="7">
        <f t="shared" si="1"/>
        <v>0.81336725254394082</v>
      </c>
      <c r="H36" s="7">
        <f t="shared" si="1"/>
        <v>0.40183144497904705</v>
      </c>
      <c r="I36" s="7">
        <f t="shared" si="1"/>
        <v>0.16167664670658682</v>
      </c>
      <c r="J36" s="7">
        <f t="shared" si="1"/>
        <v>0.19525940659704957</v>
      </c>
      <c r="K36" s="7">
        <f t="shared" si="1"/>
        <v>0.26428467046616982</v>
      </c>
      <c r="L36" s="7">
        <f t="shared" si="1"/>
        <v>0.28987935656836461</v>
      </c>
      <c r="M36" s="7">
        <f t="shared" si="1"/>
        <v>0.35109170305676857</v>
      </c>
      <c r="N36" s="7">
        <f t="shared" si="1"/>
        <v>0.6785714285714286</v>
      </c>
      <c r="O36" s="8">
        <f t="shared" si="1"/>
        <v>0.27642915199133028</v>
      </c>
    </row>
    <row r="37" spans="1:15" x14ac:dyDescent="0.25">
      <c r="A37" s="1">
        <v>2010</v>
      </c>
      <c r="B37" s="7">
        <f t="shared" si="1"/>
        <v>0.50980392156862742</v>
      </c>
      <c r="C37" s="7">
        <f t="shared" si="1"/>
        <v>0.20151085930122759</v>
      </c>
      <c r="D37" s="7">
        <f t="shared" si="1"/>
        <v>0.27611803519061584</v>
      </c>
      <c r="E37" s="7">
        <f t="shared" si="1"/>
        <v>0.34502923976608185</v>
      </c>
      <c r="F37" s="7">
        <f t="shared" si="1"/>
        <v>0.45118293902032658</v>
      </c>
      <c r="G37" s="7">
        <f t="shared" si="1"/>
        <v>0.74592521572387349</v>
      </c>
      <c r="H37" s="7">
        <f t="shared" si="1"/>
        <v>0.37420684768254581</v>
      </c>
      <c r="I37" s="7">
        <f t="shared" si="1"/>
        <v>0.16150081566068517</v>
      </c>
      <c r="J37" s="7">
        <f t="shared" si="1"/>
        <v>0.19350205198358414</v>
      </c>
      <c r="K37" s="7">
        <f t="shared" si="1"/>
        <v>0.24924849699398799</v>
      </c>
      <c r="L37" s="7">
        <f t="shared" si="1"/>
        <v>0.29720653335368646</v>
      </c>
      <c r="M37" s="7">
        <f t="shared" si="1"/>
        <v>0.34219653179190751</v>
      </c>
      <c r="N37" s="7">
        <f t="shared" si="1"/>
        <v>0.66110304789550067</v>
      </c>
      <c r="O37" s="8">
        <f t="shared" si="1"/>
        <v>0.26805581309104393</v>
      </c>
    </row>
    <row r="38" spans="1:15" x14ac:dyDescent="0.25">
      <c r="A38" s="1">
        <v>2011</v>
      </c>
      <c r="B38" s="7">
        <f t="shared" si="1"/>
        <v>0.33653846153846156</v>
      </c>
      <c r="C38" s="7">
        <f t="shared" si="1"/>
        <v>0.22199927033929223</v>
      </c>
      <c r="D38" s="7">
        <f t="shared" si="1"/>
        <v>0.29333442247998692</v>
      </c>
      <c r="E38" s="7">
        <f t="shared" si="1"/>
        <v>0.34573643410852711</v>
      </c>
      <c r="F38" s="7">
        <f t="shared" si="1"/>
        <v>0.46254274168479953</v>
      </c>
      <c r="G38" s="7">
        <f t="shared" si="1"/>
        <v>0.74421189109094277</v>
      </c>
      <c r="H38" s="7">
        <f t="shared" si="1"/>
        <v>0.38121612768745161</v>
      </c>
      <c r="I38" s="7">
        <f t="shared" si="1"/>
        <v>0.20985691573926868</v>
      </c>
      <c r="J38" s="7">
        <f t="shared" si="1"/>
        <v>0.21102614701529354</v>
      </c>
      <c r="K38" s="7">
        <f t="shared" si="1"/>
        <v>0.26406117247238742</v>
      </c>
      <c r="L38" s="7">
        <f t="shared" si="1"/>
        <v>0.29449299486752673</v>
      </c>
      <c r="M38" s="7">
        <f t="shared" si="1"/>
        <v>0.36303284416491965</v>
      </c>
      <c r="N38" s="7">
        <f t="shared" si="1"/>
        <v>0.63555555555555554</v>
      </c>
      <c r="O38" s="8">
        <f t="shared" si="1"/>
        <v>0.2783338239623197</v>
      </c>
    </row>
    <row r="39" spans="1:15" x14ac:dyDescent="0.25">
      <c r="A39" s="1">
        <v>2012</v>
      </c>
      <c r="B39" s="7">
        <f t="shared" si="1"/>
        <v>0.52380952380952384</v>
      </c>
      <c r="C39" s="7">
        <f t="shared" si="1"/>
        <v>0.23242546926757454</v>
      </c>
      <c r="D39" s="7">
        <f t="shared" si="1"/>
        <v>0.31504625872423309</v>
      </c>
      <c r="E39" s="7">
        <f t="shared" si="1"/>
        <v>0.37157442235357335</v>
      </c>
      <c r="F39" s="7">
        <f t="shared" si="1"/>
        <v>0.45933531477978923</v>
      </c>
      <c r="G39" s="7">
        <f t="shared" si="1"/>
        <v>0.72528754792465411</v>
      </c>
      <c r="H39" s="7">
        <f t="shared" si="1"/>
        <v>0.40007420938463295</v>
      </c>
      <c r="I39" s="7">
        <f t="shared" si="1"/>
        <v>0.20150375939849624</v>
      </c>
      <c r="J39" s="7">
        <f t="shared" si="1"/>
        <v>0.21683510298068312</v>
      </c>
      <c r="K39" s="7">
        <f t="shared" si="1"/>
        <v>0.2716782063963073</v>
      </c>
      <c r="L39" s="7">
        <f t="shared" si="1"/>
        <v>0.30645379515627114</v>
      </c>
      <c r="M39" s="7">
        <f t="shared" si="1"/>
        <v>0.37848474909806495</v>
      </c>
      <c r="N39" s="7">
        <f t="shared" si="1"/>
        <v>0.62923864363403714</v>
      </c>
      <c r="O39" s="8">
        <f t="shared" si="1"/>
        <v>0.28784541865780178</v>
      </c>
    </row>
    <row r="40" spans="1:15" x14ac:dyDescent="0.25">
      <c r="A40" s="1">
        <v>2013</v>
      </c>
      <c r="B40" s="7">
        <f t="shared" si="1"/>
        <v>0.3902439024390244</v>
      </c>
      <c r="C40" s="7">
        <f t="shared" si="1"/>
        <v>0.23724489795918369</v>
      </c>
      <c r="D40" s="7">
        <f t="shared" si="1"/>
        <v>0.30903814262023216</v>
      </c>
      <c r="E40" s="7">
        <f t="shared" si="1"/>
        <v>0.36439934861580858</v>
      </c>
      <c r="F40" s="7">
        <f t="shared" si="1"/>
        <v>0.48306642163297453</v>
      </c>
      <c r="G40" s="7">
        <f t="shared" si="1"/>
        <v>0.75329321840949748</v>
      </c>
      <c r="H40" s="7">
        <f t="shared" si="1"/>
        <v>0.40779265069485887</v>
      </c>
      <c r="I40" s="7">
        <f t="shared" si="1"/>
        <v>0.17252396166134185</v>
      </c>
      <c r="J40" s="7">
        <f t="shared" si="1"/>
        <v>0.21238513235495818</v>
      </c>
      <c r="K40" s="7">
        <f t="shared" si="1"/>
        <v>0.26662629376789254</v>
      </c>
      <c r="L40" s="7">
        <f t="shared" si="1"/>
        <v>0.28920080930703085</v>
      </c>
      <c r="M40" s="7">
        <f t="shared" si="1"/>
        <v>0.33958781913257458</v>
      </c>
      <c r="N40" s="7">
        <f t="shared" si="1"/>
        <v>0.56447249774571684</v>
      </c>
      <c r="O40" s="8">
        <f t="shared" si="1"/>
        <v>0.27816187989556135</v>
      </c>
    </row>
    <row r="41" spans="1:15" x14ac:dyDescent="0.25">
      <c r="A41" s="1">
        <v>2014</v>
      </c>
      <c r="B41" s="7">
        <f>B11/B23</f>
        <v>0.31944444444444442</v>
      </c>
      <c r="C41" s="7">
        <f t="shared" si="1"/>
        <v>0.23648923201950425</v>
      </c>
      <c r="D41" s="7">
        <f t="shared" si="1"/>
        <v>0.30449771506453943</v>
      </c>
      <c r="E41" s="7">
        <f t="shared" si="1"/>
        <v>0.38371954842543077</v>
      </c>
      <c r="F41" s="7">
        <f t="shared" si="1"/>
        <v>0.57150900900900903</v>
      </c>
      <c r="G41" s="9">
        <f t="shared" si="1"/>
        <v>1.2955122777307366</v>
      </c>
      <c r="H41" s="7">
        <f t="shared" si="1"/>
        <v>0.40338282482188503</v>
      </c>
      <c r="I41" s="7">
        <f t="shared" si="1"/>
        <v>0.13787375415282391</v>
      </c>
      <c r="J41" s="7">
        <f t="shared" si="1"/>
        <v>0.20852978996999572</v>
      </c>
      <c r="K41" s="7">
        <f t="shared" si="1"/>
        <v>0.26432970156324015</v>
      </c>
      <c r="L41" s="7">
        <f t="shared" si="1"/>
        <v>0.2899242865463017</v>
      </c>
      <c r="M41" s="7">
        <f t="shared" si="1"/>
        <v>0.32826576576576577</v>
      </c>
      <c r="N41" s="7">
        <f t="shared" si="1"/>
        <v>0.5577194467965001</v>
      </c>
      <c r="O41" s="8">
        <f t="shared" si="1"/>
        <v>0.27707885231930524</v>
      </c>
    </row>
    <row r="42" spans="1:15" x14ac:dyDescent="0.25">
      <c r="A42" s="10">
        <v>2015</v>
      </c>
      <c r="B42" s="11">
        <f>-0.0348*10 + 0.6625</f>
        <v>0.3145</v>
      </c>
      <c r="C42" s="11">
        <f>0.0059*10+0.185</f>
        <v>0.24399999999999999</v>
      </c>
      <c r="D42" s="11">
        <f>0.0047*10+0.2666</f>
        <v>0.31359999999999999</v>
      </c>
      <c r="E42" s="11">
        <f>-0.0011*10+0.3708</f>
        <v>0.35980000000000001</v>
      </c>
      <c r="F42" s="11">
        <f>0.0027*10+0.4742</f>
        <v>0.50119999999999998</v>
      </c>
      <c r="G42" s="11">
        <f>-0.0264*10+0.9159</f>
        <v>0.65190000000000003</v>
      </c>
      <c r="H42" s="11">
        <f>-0.0095*10+0.4365</f>
        <v>0.34150000000000003</v>
      </c>
      <c r="I42" s="11">
        <f>0.0003*10+0.1689</f>
        <v>0.1719</v>
      </c>
      <c r="J42" s="11">
        <f>0.0048*10+0.1738</f>
        <v>0.2218</v>
      </c>
      <c r="K42" s="11">
        <f>0.0024*10+0.2464</f>
        <v>0.27040000000000003</v>
      </c>
      <c r="L42" s="11">
        <f>0.0016*10+0.3055</f>
        <v>0.32150000000000001</v>
      </c>
      <c r="M42" s="11">
        <f>-0.0074*10+0.4003</f>
        <v>0.32629999999999998</v>
      </c>
      <c r="N42" s="11">
        <f>-0.0241*10+0.7748</f>
        <v>0.53380000000000005</v>
      </c>
      <c r="O42" s="12">
        <f>0.0004*10+0.2746</f>
        <v>0.27860000000000001</v>
      </c>
    </row>
    <row r="70" spans="1:15" x14ac:dyDescent="0.25">
      <c r="A70" s="15" t="s">
        <v>19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7"/>
    </row>
    <row r="71" spans="1:15" x14ac:dyDescent="0.25">
      <c r="A71" s="1" t="s">
        <v>1</v>
      </c>
      <c r="B71" s="2" t="s">
        <v>2</v>
      </c>
      <c r="C71" s="2" t="s">
        <v>3</v>
      </c>
      <c r="D71" s="2" t="s">
        <v>4</v>
      </c>
      <c r="E71" s="2" t="s">
        <v>5</v>
      </c>
      <c r="F71" s="2" t="s">
        <v>6</v>
      </c>
      <c r="G71" s="2" t="s">
        <v>7</v>
      </c>
      <c r="H71" s="2" t="s">
        <v>8</v>
      </c>
      <c r="I71" s="2" t="s">
        <v>9</v>
      </c>
      <c r="J71" s="2" t="s">
        <v>10</v>
      </c>
      <c r="K71" s="2" t="s">
        <v>11</v>
      </c>
      <c r="L71" s="2" t="s">
        <v>12</v>
      </c>
      <c r="M71" s="2" t="s">
        <v>13</v>
      </c>
      <c r="N71" s="2" t="s">
        <v>14</v>
      </c>
      <c r="O71" s="3" t="s">
        <v>15</v>
      </c>
    </row>
    <row r="72" spans="1:15" x14ac:dyDescent="0.25">
      <c r="A72" s="4">
        <v>2015</v>
      </c>
      <c r="B72" s="5">
        <f>B28/(1-B42)</f>
        <v>75.857038657913932</v>
      </c>
      <c r="C72" s="5">
        <f t="shared" ref="C72:O72" si="2">C28/(1-C42)</f>
        <v>4791.0052910052909</v>
      </c>
      <c r="D72" s="5">
        <f t="shared" si="2"/>
        <v>13464.452214452214</v>
      </c>
      <c r="E72" s="5">
        <f t="shared" si="2"/>
        <v>10159.325210871602</v>
      </c>
      <c r="F72" s="5">
        <f t="shared" si="2"/>
        <v>6992.7826784282279</v>
      </c>
      <c r="G72" s="5">
        <f t="shared" si="2"/>
        <v>15699.511634587763</v>
      </c>
      <c r="H72" s="5">
        <f>H28/(1-H42)</f>
        <v>43087.319665907366</v>
      </c>
      <c r="I72" s="5">
        <f t="shared" si="2"/>
        <v>476.99553194058683</v>
      </c>
      <c r="J72" s="5">
        <f t="shared" si="2"/>
        <v>13560.781290156772</v>
      </c>
      <c r="K72" s="5">
        <f t="shared" si="2"/>
        <v>18962.445175438595</v>
      </c>
      <c r="L72" s="5">
        <f t="shared" si="2"/>
        <v>10060.427413411939</v>
      </c>
      <c r="M72" s="5">
        <f t="shared" si="2"/>
        <v>4537.6280243431793</v>
      </c>
      <c r="N72" s="5">
        <f t="shared" si="2"/>
        <v>6323.466323466324</v>
      </c>
      <c r="O72" s="6">
        <f t="shared" si="2"/>
        <v>52190.185749930686</v>
      </c>
    </row>
  </sheetData>
  <mergeCells count="5">
    <mergeCell ref="A1:O1"/>
    <mergeCell ref="A13:O13"/>
    <mergeCell ref="A26:O26"/>
    <mergeCell ref="A31:O31"/>
    <mergeCell ref="A70:O70"/>
  </mergeCells>
  <pageMargins left="0.7" right="0.7" top="0.75" bottom="0.75" header="0.3" footer="0.3"/>
  <pageSetup paperSize="9" orientation="portrait" verticalDpi="599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 notifications_2006-2014_V2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Gray</dc:creator>
  <cp:lastModifiedBy>Richard Gray</cp:lastModifiedBy>
  <dcterms:created xsi:type="dcterms:W3CDTF">2016-09-27T01:09:01Z</dcterms:created>
  <dcterms:modified xsi:type="dcterms:W3CDTF">2017-02-13T06:38:38Z</dcterms:modified>
</cp:coreProperties>
</file>