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arcy/DA2025_Lectures/Mod0/data/"/>
    </mc:Choice>
  </mc:AlternateContent>
  <xr:revisionPtr revIDLastSave="0" documentId="8_{F15DF227-9304-054A-B750-A69CC21224EC}" xr6:coauthVersionLast="47" xr6:coauthVersionMax="47" xr10:uidLastSave="{00000000-0000-0000-0000-000000000000}"/>
  <bookViews>
    <workbookView xWindow="140" yWindow="920" windowWidth="15420" windowHeight="16920" activeTab="1" xr2:uid="{2D4EB411-78F5-2940-A16E-8F7DA7689EB8}"/>
  </bookViews>
  <sheets>
    <sheet name="movie_data" sheetId="1" r:id="rId1"/>
    <sheet name="Sumarry" sheetId="2" r:id="rId2"/>
  </sheets>
  <definedNames>
    <definedName name="_xlnm._FilterDatabase" localSheetId="0" hidden="1">movie_data!$A$1:$E$11</definedName>
    <definedName name="_xlchart.v2.0" hidden="1">Sumarry!$B$2:$B$5</definedName>
    <definedName name="_xlchart.v2.1" hidden="1">Sumarry!$F$1</definedName>
    <definedName name="_xlchart.v2.2" hidden="1">Sumarry!$F$2:$F$5</definedName>
  </definedNames>
  <calcPr calcId="0"/>
</workbook>
</file>

<file path=xl/calcChain.xml><?xml version="1.0" encoding="utf-8"?>
<calcChain xmlns="http://schemas.openxmlformats.org/spreadsheetml/2006/main">
  <c r="I9" i="1" l="1"/>
  <c r="I6" i="1"/>
  <c r="I3" i="1"/>
  <c r="I2" i="1"/>
  <c r="C20" i="1"/>
  <c r="H9" i="1"/>
  <c r="H6" i="1"/>
  <c r="H3" i="1"/>
  <c r="H2" i="1"/>
  <c r="F9" i="1"/>
  <c r="F10" i="1"/>
  <c r="F6" i="1"/>
  <c r="F3" i="1"/>
  <c r="F2" i="1"/>
</calcChain>
</file>

<file path=xl/sharedStrings.xml><?xml version="1.0" encoding="utf-8"?>
<sst xmlns="http://schemas.openxmlformats.org/spreadsheetml/2006/main" count="42" uniqueCount="26">
  <si>
    <t>Movie Title</t>
  </si>
  <si>
    <t>Genre</t>
  </si>
  <si>
    <t>Release Year</t>
  </si>
  <si>
    <t>Box Office (Millions)</t>
  </si>
  <si>
    <t>IMDb Rating</t>
  </si>
  <si>
    <t>The Dark Knight</t>
  </si>
  <si>
    <t>Action</t>
  </si>
  <si>
    <t>Inception</t>
  </si>
  <si>
    <t>Sci-Fi</t>
  </si>
  <si>
    <t>Titanic</t>
  </si>
  <si>
    <t>Romance</t>
  </si>
  <si>
    <t>The Godfather</t>
  </si>
  <si>
    <t>Drama</t>
  </si>
  <si>
    <t>Avengers: Endgame</t>
  </si>
  <si>
    <t>Forrest Gump</t>
  </si>
  <si>
    <t>The Lion King</t>
  </si>
  <si>
    <t>Animation</t>
  </si>
  <si>
    <t>Frozen</t>
  </si>
  <si>
    <t>Joker</t>
  </si>
  <si>
    <t>Toy Story 4</t>
  </si>
  <si>
    <t>AVG IMDb Rating</t>
  </si>
  <si>
    <t>AVG B.O RVN/ genre</t>
  </si>
  <si>
    <t>Total B.O RVN</t>
  </si>
  <si>
    <t>Highest rated movie</t>
  </si>
  <si>
    <t>The Dark Knight, Action, 9.0 IMDb</t>
  </si>
  <si>
    <t>% Movie for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</si>
</sst>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Box office revenue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Sumarry!$C$1</c:f>
              <c:strCache>
                <c:ptCount val="1"/>
                <c:pt idx="0">
                  <c:v>AVG B.O RVN/ genre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Sumarry!$B$2:$B$5</c:f>
              <c:strCache>
                <c:ptCount val="4"/>
                <c:pt idx="0">
                  <c:v>Action</c:v>
                </c:pt>
                <c:pt idx="1">
                  <c:v>Animation</c:v>
                </c:pt>
                <c:pt idx="2">
                  <c:v>Drama</c:v>
                </c:pt>
                <c:pt idx="3">
                  <c:v>Sci-Fi</c:v>
                </c:pt>
              </c:strCache>
            </c:strRef>
          </c:cat>
          <c:val>
            <c:numRef>
              <c:f>Sumarry!$C$2:$C$5</c:f>
              <c:numCache>
                <c:formatCode>General</c:formatCode>
                <c:ptCount val="4"/>
                <c:pt idx="0">
                  <c:v>1901.3500000000001</c:v>
                </c:pt>
                <c:pt idx="1">
                  <c:v>1177.0999999999999</c:v>
                </c:pt>
                <c:pt idx="2">
                  <c:v>1074.3</c:v>
                </c:pt>
                <c:pt idx="3">
                  <c:v>829.9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7-C94A-B40E-EC90119B5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5785648"/>
        <c:axId val="535787360"/>
      </c:barChart>
      <c:catAx>
        <c:axId val="5357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7360"/>
        <c:crosses val="autoZero"/>
        <c:auto val="1"/>
        <c:lblAlgn val="ctr"/>
        <c:lblOffset val="100"/>
        <c:noMultiLvlLbl val="0"/>
      </c:catAx>
      <c:valAx>
        <c:axId val="535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Percentage of movies in each genre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Sumarry!$F$1</c:f>
              <c:strCache>
                <c:ptCount val="1"/>
                <c:pt idx="0">
                  <c:v>% Movie for genre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Sumarry!$B$2:$B$5</c:f>
              <c:strCache>
                <c:ptCount val="4"/>
                <c:pt idx="0">
                  <c:v>Action</c:v>
                </c:pt>
                <c:pt idx="1">
                  <c:v>Animation</c:v>
                </c:pt>
                <c:pt idx="2">
                  <c:v>Drama</c:v>
                </c:pt>
                <c:pt idx="3">
                  <c:v>Sci-Fi</c:v>
                </c:pt>
              </c:strCache>
            </c:strRef>
          </c:cat>
          <c:val>
            <c:numRef>
              <c:f>Sumarry!$F$2:$F$5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9045-959F-49EE87776F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95250</xdr:rowOff>
    </xdr:from>
    <xdr:to>
      <xdr:col>4</xdr:col>
      <xdr:colOff>1441450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4B418-E12C-A13E-29FF-4CAB2B6A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2052118</xdr:colOff>
      <xdr:row>7</xdr:row>
      <xdr:rowOff>80726</xdr:rowOff>
    </xdr:from>
    <xdr:to>
      <xdr:col>10</xdr:col>
      <xdr:colOff>60355</xdr:colOff>
      <xdr:row>21</xdr:row>
      <xdr:rowOff>7293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D7C2B-DAEE-8468-81C7-8B5AE4938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9AB4-AD3B-794C-9109-2673C1884997}">
  <sheetPr filterMode="1"/>
  <dimension ref="A1:I20"/>
  <sheetViews>
    <sheetView zoomScaleNormal="135" workbookViewId="0">
      <selection activeCell="I1" sqref="I1:I9"/>
    </sheetView>
  </sheetViews>
  <sheetFormatPr baseColWidth="10" defaultRowHeight="16" x14ac:dyDescent="0.2"/>
  <cols>
    <col min="1" max="1" width="16.6640625" bestFit="1" customWidth="1"/>
    <col min="3" max="3" width="11.6640625" bestFit="1" customWidth="1"/>
    <col min="4" max="4" width="17.5" style="1" bestFit="1" customWidth="1"/>
    <col min="5" max="5" width="11" style="1" bestFit="1" customWidth="1"/>
    <col min="8" max="8" width="13.5" bestFit="1" customWidth="1"/>
    <col min="9" max="9" width="15.1640625" style="4" bestFit="1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G1" t="s">
        <v>1</v>
      </c>
      <c r="I1" s="4" t="s">
        <v>25</v>
      </c>
    </row>
    <row r="2" spans="1:9" x14ac:dyDescent="0.2">
      <c r="A2" t="s">
        <v>13</v>
      </c>
      <c r="B2" t="s">
        <v>6</v>
      </c>
      <c r="C2">
        <v>2019</v>
      </c>
      <c r="D2" s="1">
        <v>2797.8</v>
      </c>
      <c r="E2" s="1">
        <v>8.4</v>
      </c>
      <c r="F2">
        <f>SUBTOTAL(101, E2:E11)</f>
        <v>8.2999999999999989</v>
      </c>
      <c r="H2">
        <f>SUBTOTAL(104,E2:E11)</f>
        <v>9</v>
      </c>
      <c r="I2" s="4">
        <f>COUNTIFS(B2:B11,"Action",C2:C11,"&gt;2000") / SUBTOTAL(103,B2:B11)</f>
        <v>0.33333333333333331</v>
      </c>
    </row>
    <row r="3" spans="1:9" x14ac:dyDescent="0.2">
      <c r="A3" t="s">
        <v>17</v>
      </c>
      <c r="B3" t="s">
        <v>16</v>
      </c>
      <c r="C3">
        <v>2013</v>
      </c>
      <c r="D3" s="1">
        <v>1280.8</v>
      </c>
      <c r="E3" s="1">
        <v>7.4</v>
      </c>
      <c r="F3">
        <f>SUMIFS(D$2:D$11,B$2:B$11,G$3,C$2:C$11,"&gt;2000") / COUNTIFS(B$2:B$11,G$3,C$2:C$11,"&gt;2000")</f>
        <v>1901.3500000000001</v>
      </c>
      <c r="G3" t="s">
        <v>6</v>
      </c>
      <c r="H3" t="str">
        <f>INDEX(A2:A11, MATCH(H2,E2:E11))</f>
        <v>The Dark Knight</v>
      </c>
      <c r="I3" s="4">
        <f>COUNTIFS(B2:B11,"Animation",C2:C11,"&gt;2000")/ SUBTOTAL(103,B2:B11)</f>
        <v>0.33333333333333331</v>
      </c>
    </row>
    <row r="4" spans="1:9" hidden="1" x14ac:dyDescent="0.2">
      <c r="A4" t="s">
        <v>9</v>
      </c>
      <c r="B4" t="s">
        <v>10</v>
      </c>
      <c r="C4">
        <v>1997</v>
      </c>
      <c r="D4" s="1">
        <v>2187.5</v>
      </c>
      <c r="E4" s="1">
        <v>7.8</v>
      </c>
      <c r="I4"/>
    </row>
    <row r="5" spans="1:9" hidden="1" x14ac:dyDescent="0.2">
      <c r="A5" t="s">
        <v>11</v>
      </c>
      <c r="B5" t="s">
        <v>12</v>
      </c>
      <c r="C5">
        <v>1972</v>
      </c>
      <c r="D5" s="1">
        <v>134.9</v>
      </c>
      <c r="E5" s="1">
        <v>9.1999999999999993</v>
      </c>
      <c r="I5"/>
    </row>
    <row r="6" spans="1:9" x14ac:dyDescent="0.2">
      <c r="A6" t="s">
        <v>18</v>
      </c>
      <c r="B6" t="s">
        <v>12</v>
      </c>
      <c r="C6">
        <v>2019</v>
      </c>
      <c r="D6" s="1">
        <v>1074.3</v>
      </c>
      <c r="E6" s="1">
        <v>8.4</v>
      </c>
      <c r="F6">
        <f>SUMIFS(D$2:D$11,B$2:B$11,G$6,C$2:C$11,"&gt;2000") / COUNTIFS(B$2:B$11,G$6,C$2:C$11,"&gt;2000")</f>
        <v>1177.0999999999999</v>
      </c>
      <c r="G6" t="s">
        <v>16</v>
      </c>
      <c r="H6" t="str">
        <f>INDEX(B2:B11,MATCH(H2,E2:E11,0))</f>
        <v>Action</v>
      </c>
      <c r="I6" s="4">
        <f>COUNTIFS(B2:B11,"Drama",C2:C11,"&gt;2000") / SUBTOTAL(103,B2:B11)</f>
        <v>0.16666666666666666</v>
      </c>
    </row>
    <row r="7" spans="1:9" hidden="1" x14ac:dyDescent="0.2">
      <c r="A7" t="s">
        <v>14</v>
      </c>
      <c r="B7" t="s">
        <v>12</v>
      </c>
      <c r="C7">
        <v>1994</v>
      </c>
      <c r="D7" s="1">
        <v>678.2</v>
      </c>
      <c r="E7" s="1">
        <v>8.8000000000000007</v>
      </c>
      <c r="I7"/>
    </row>
    <row r="8" spans="1:9" hidden="1" x14ac:dyDescent="0.2">
      <c r="A8" t="s">
        <v>15</v>
      </c>
      <c r="B8" t="s">
        <v>16</v>
      </c>
      <c r="C8">
        <v>1994</v>
      </c>
      <c r="D8" s="1">
        <v>968.5</v>
      </c>
      <c r="E8" s="1">
        <v>8.5</v>
      </c>
      <c r="I8"/>
    </row>
    <row r="9" spans="1:9" x14ac:dyDescent="0.2">
      <c r="A9" t="s">
        <v>19</v>
      </c>
      <c r="B9" t="s">
        <v>16</v>
      </c>
      <c r="C9">
        <v>2019</v>
      </c>
      <c r="D9" s="1">
        <v>1073.4000000000001</v>
      </c>
      <c r="E9" s="1">
        <v>7.8</v>
      </c>
      <c r="F9">
        <f>SUMIFS(D$2:D$11,B$2:B$11,G$9,C$2:C$11,"&gt;2000") / COUNTIFS(B$2:B$11,G$9,C$2:C$11,"&gt;2000")</f>
        <v>1074.3</v>
      </c>
      <c r="G9" t="s">
        <v>12</v>
      </c>
      <c r="H9">
        <f>SUBTOTAL(109,D2:D11)</f>
        <v>8061.1</v>
      </c>
      <c r="I9" s="4">
        <f>COUNTIFS(B2:B11,"Sci-Fi",C2:C11,"&gt;2000") / SUBTOTAL(103,B2:B11)</f>
        <v>0.16666666666666666</v>
      </c>
    </row>
    <row r="10" spans="1:9" x14ac:dyDescent="0.2">
      <c r="A10" t="s">
        <v>5</v>
      </c>
      <c r="B10" t="s">
        <v>6</v>
      </c>
      <c r="C10">
        <v>2008</v>
      </c>
      <c r="D10" s="1">
        <v>1004.9</v>
      </c>
      <c r="E10" s="1">
        <v>9</v>
      </c>
      <c r="F10">
        <f>SUMIFS(D$2:D$11,B$2:B$11,G$10,C$2:C$11,"&gt;2000") / COUNTIFS(B$2:B$11,G$10,C$2:C$11,"&gt;2000")</f>
        <v>829.9</v>
      </c>
      <c r="G10" t="s">
        <v>8</v>
      </c>
    </row>
    <row r="11" spans="1:9" x14ac:dyDescent="0.2">
      <c r="A11" t="s">
        <v>7</v>
      </c>
      <c r="B11" t="s">
        <v>8</v>
      </c>
      <c r="C11">
        <v>2010</v>
      </c>
      <c r="D11" s="1">
        <v>829.9</v>
      </c>
      <c r="E11" s="1">
        <v>8.8000000000000007</v>
      </c>
    </row>
    <row r="20" spans="3:3" x14ac:dyDescent="0.2">
      <c r="C20">
        <f>SUBTOTAL(103,B2:B11)</f>
        <v>6</v>
      </c>
    </row>
  </sheetData>
  <autoFilter ref="A1:E11" xr:uid="{51C39AB4-AD3B-794C-9109-2673C1884997}">
    <filterColumn colId="2">
      <customFilters>
        <customFilter operator="greaterThan" val="2000"/>
      </customFilters>
    </filterColumn>
    <sortState xmlns:xlrd2="http://schemas.microsoft.com/office/spreadsheetml/2017/richdata2" ref="A2:E11">
      <sortCondition descending="1" ref="D1:D11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BFE6-D978-974C-8D47-B8798F4D379F}">
  <dimension ref="A1:G5"/>
  <sheetViews>
    <sheetView tabSelected="1" zoomScaleNormal="101" workbookViewId="0">
      <selection activeCell="E31" sqref="E31"/>
    </sheetView>
  </sheetViews>
  <sheetFormatPr baseColWidth="10" defaultRowHeight="16" x14ac:dyDescent="0.2"/>
  <cols>
    <col min="1" max="1" width="15.1640625" style="3" bestFit="1" customWidth="1"/>
    <col min="2" max="2" width="10.83203125" style="3"/>
    <col min="3" max="3" width="18" style="3" bestFit="1" customWidth="1"/>
    <col min="4" max="4" width="12.5" style="3" bestFit="1" customWidth="1"/>
    <col min="5" max="5" width="27.33203125" style="3" bestFit="1" customWidth="1"/>
    <col min="6" max="6" width="15.1640625" bestFit="1" customWidth="1"/>
  </cols>
  <sheetData>
    <row r="1" spans="1:7" x14ac:dyDescent="0.2">
      <c r="A1" s="2" t="s">
        <v>20</v>
      </c>
      <c r="B1" s="2" t="s">
        <v>1</v>
      </c>
      <c r="C1" s="2" t="s">
        <v>21</v>
      </c>
      <c r="D1" s="2" t="s">
        <v>22</v>
      </c>
      <c r="E1" s="2" t="s">
        <v>23</v>
      </c>
      <c r="F1" s="5" t="s">
        <v>25</v>
      </c>
      <c r="G1" s="2"/>
    </row>
    <row r="2" spans="1:7" x14ac:dyDescent="0.2">
      <c r="A2" s="3">
        <v>8.2999999999999989</v>
      </c>
      <c r="B2" s="3" t="s">
        <v>6</v>
      </c>
      <c r="C2" s="3">
        <v>1901.3500000000001</v>
      </c>
      <c r="D2" s="3">
        <v>8061.1</v>
      </c>
      <c r="E2" s="3" t="s">
        <v>24</v>
      </c>
      <c r="F2" s="4">
        <v>0.33333333333333331</v>
      </c>
      <c r="G2" s="3"/>
    </row>
    <row r="3" spans="1:7" x14ac:dyDescent="0.2">
      <c r="B3" s="3" t="s">
        <v>16</v>
      </c>
      <c r="C3" s="3">
        <v>1177.0999999999999</v>
      </c>
      <c r="F3" s="4">
        <v>0.33333333333333331</v>
      </c>
      <c r="G3" s="3"/>
    </row>
    <row r="4" spans="1:7" x14ac:dyDescent="0.2">
      <c r="B4" s="3" t="s">
        <v>12</v>
      </c>
      <c r="C4" s="3">
        <v>1074.3</v>
      </c>
      <c r="F4" s="4">
        <v>0.16666666666666666</v>
      </c>
      <c r="G4" s="3"/>
    </row>
    <row r="5" spans="1:7" x14ac:dyDescent="0.2">
      <c r="B5" s="3" t="s">
        <v>8</v>
      </c>
      <c r="C5" s="3">
        <v>829.9</v>
      </c>
      <c r="F5" s="4">
        <v>0.16666666666666666</v>
      </c>
      <c r="G5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movie_data</vt:lpstr>
      <vt:lpstr>Sumarry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Thierno Barry</dc:creator>
  <cp:lastModifiedBy>Thierno Barry</cp:lastModifiedBy>
  <dcterms:created xsi:type="dcterms:W3CDTF">2025-05-02T03:53:48Z</dcterms:created>
  <dcterms:modified xsi:type="dcterms:W3CDTF">2025-05-02T17:20:49Z</dcterms:modified>
</cp:coreProperties>
</file>