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_Lab/DA2025_Lectures/DA2025_Lectures/Mod0/"/>
    </mc:Choice>
  </mc:AlternateContent>
  <xr:revisionPtr revIDLastSave="0" documentId="13_ncr:9_{39B5F2AD-A284-DF4A-BA13-FD22F11E3042}" xr6:coauthVersionLast="47" xr6:coauthVersionMax="47" xr10:uidLastSave="{00000000-0000-0000-0000-000000000000}"/>
  <bookViews>
    <workbookView xWindow="680" yWindow="760" windowWidth="28040" windowHeight="16660" xr2:uid="{5DFF7C6F-AD8F-4848-98C9-FDF28344C64D}"/>
  </bookViews>
  <sheets>
    <sheet name="fellows_1_2_3_merged_dataset " sheetId="3" r:id="rId1"/>
    <sheet name="fellows_3" sheetId="2" r:id="rId2"/>
    <sheet name="fellows_1_2_merged_dataset" sheetId="1" r:id="rId3"/>
  </sheets>
  <definedNames>
    <definedName name="ExternalData_1" localSheetId="1" hidden="1">fellows_3!$A$1:$S$4</definedName>
    <definedName name="ExternalData_2" localSheetId="0" hidden="1">'fellows_1_2_3_merged_dataset 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 a="1"/>
  <c r="K22" i="3" s="1"/>
  <c r="K19" i="3" a="1"/>
  <c r="K19" i="3" s="1"/>
  <c r="I26" i="3" a="1"/>
  <c r="I26" i="3" s="1"/>
  <c r="I25" i="3" a="1"/>
  <c r="I25" i="3" s="1"/>
  <c r="I19" i="3" a="1"/>
  <c r="I19" i="3" s="1"/>
  <c r="F28" i="3"/>
  <c r="F27" i="3"/>
  <c r="F26" i="3"/>
  <c r="F25" i="3"/>
  <c r="F24" i="3"/>
  <c r="F23" i="3"/>
  <c r="F22" i="3"/>
  <c r="F21" i="3"/>
  <c r="F20" i="3"/>
  <c r="F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67F28-80AF-CA47-9CBF-0388B621BFE5}" keepAlive="1" name="Query - fellows_1_2_merged_dataset" description="Connection to the 'fellows_1_2_merged_dataset' query in the workbook." type="5" refreshedVersion="8" background="1" saveData="1">
    <dbPr connection="Provider=Microsoft.Mashup.OleDb.1;Data Source=$Workbook$;Location=fellows_1_2_merged_dataset;Extended Properties=&quot;&quot;" command="SELECT * FROM [fellows_1_2_merged_dataset]"/>
  </connection>
  <connection id="2" xr16:uid="{4AE538A6-1DD2-4441-AEF7-0C0BCBD139C3}" keepAlive="1" name="Query - fellows_3" description="Connection to the 'fellows_3' query in the workbook." type="5" refreshedVersion="8" background="1" saveData="1">
    <dbPr connection="Provider=Microsoft.Mashup.OleDb.1;Data Source=$Workbook$;Location=fellows_3;Extended Properties=&quot;&quot;" command="SELECT * FROM [fellows_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<sst xmlns="http://schemas.openxmlformats.org/spreadsheetml/2006/main" count="369" uniqueCount="143">
  <si>
    <t>Name</t>
  </si>
  <si>
    <t>Age (Years)</t>
  </si>
  <si>
    <t>Gender/Sex</t>
  </si>
  <si>
    <t>Height (Inch)</t>
  </si>
  <si>
    <t>Commute Time (Mins)</t>
  </si>
  <si>
    <t>Transportation</t>
  </si>
  <si>
    <t>Favorite Color</t>
  </si>
  <si>
    <t>Favorite Fruit</t>
  </si>
  <si>
    <t>Android Or Iphone</t>
  </si>
  <si>
    <t>Country Of Origin</t>
  </si>
  <si>
    <t>Race</t>
  </si>
  <si>
    <t>Birthday (Mm/Dd)</t>
  </si>
  <si>
    <t># Of Siblings</t>
  </si>
  <si>
    <t>Favorite Pizza</t>
  </si>
  <si>
    <t>Fav Genre</t>
  </si>
  <si>
    <t>Languages Spoken</t>
  </si>
  <si>
    <t>Borough</t>
  </si>
  <si>
    <t>Dream Job</t>
  </si>
  <si>
    <t>Dream Company</t>
  </si>
  <si>
    <t>Angel</t>
  </si>
  <si>
    <t>Male</t>
  </si>
  <si>
    <t>5'11</t>
  </si>
  <si>
    <t>Bx27/6&amp;N train</t>
  </si>
  <si>
    <t>Purple</t>
  </si>
  <si>
    <t>Watermelon</t>
  </si>
  <si>
    <t>Iphone</t>
  </si>
  <si>
    <t>Dominican Republic</t>
  </si>
  <si>
    <t>Afro-Latino</t>
  </si>
  <si>
    <t>Chicken Ranch</t>
  </si>
  <si>
    <t>Pop</t>
  </si>
  <si>
    <t>English and spanish</t>
  </si>
  <si>
    <t>Bronx</t>
  </si>
  <si>
    <t>Fire Hydrant</t>
  </si>
  <si>
    <t xml:space="preserve">Microsoft </t>
  </si>
  <si>
    <t xml:space="preserve">Ibrahima </t>
  </si>
  <si>
    <t>2 and N trains</t>
  </si>
  <si>
    <t>Black</t>
  </si>
  <si>
    <t xml:space="preserve">Mango </t>
  </si>
  <si>
    <t>Android</t>
  </si>
  <si>
    <t>Guinea</t>
  </si>
  <si>
    <t>Africain</t>
  </si>
  <si>
    <t>Buffalo chicken</t>
  </si>
  <si>
    <t>Rap</t>
  </si>
  <si>
    <t>Yonkers</t>
  </si>
  <si>
    <t>Financial Data Scientist</t>
  </si>
  <si>
    <t>Wall Street</t>
  </si>
  <si>
    <t>Itzel</t>
  </si>
  <si>
    <t>Female</t>
  </si>
  <si>
    <t>5'2</t>
  </si>
  <si>
    <t>R , A ,L Train</t>
  </si>
  <si>
    <t>purple</t>
  </si>
  <si>
    <t>pomegranates</t>
  </si>
  <si>
    <t>Andriod</t>
  </si>
  <si>
    <t>U.S.A</t>
  </si>
  <si>
    <t>Latino</t>
  </si>
  <si>
    <t>metal</t>
  </si>
  <si>
    <t>Spanish and English</t>
  </si>
  <si>
    <t>Brooklyn</t>
  </si>
  <si>
    <t>Hired</t>
  </si>
  <si>
    <t xml:space="preserve">Google </t>
  </si>
  <si>
    <t>Kabbo</t>
  </si>
  <si>
    <t>5'9</t>
  </si>
  <si>
    <t>Q42, J, N</t>
  </si>
  <si>
    <t>Apples</t>
  </si>
  <si>
    <t>iPhone</t>
  </si>
  <si>
    <t>Bangladesh</t>
  </si>
  <si>
    <t>South Asian</t>
  </si>
  <si>
    <t>Pep</t>
  </si>
  <si>
    <t>Hip-Hop</t>
  </si>
  <si>
    <t>English, Bangla, Urdu, Hindi, Arabic</t>
  </si>
  <si>
    <t>Queens</t>
  </si>
  <si>
    <t>Threat Intel Analyst</t>
  </si>
  <si>
    <t>Microsoft</t>
  </si>
  <si>
    <t>Kevin</t>
  </si>
  <si>
    <t>Blue</t>
  </si>
  <si>
    <t>Mango</t>
  </si>
  <si>
    <t>IPHONE</t>
  </si>
  <si>
    <t>?</t>
  </si>
  <si>
    <t>Meat Lovers</t>
  </si>
  <si>
    <t>Brown</t>
  </si>
  <si>
    <t>Sports Data Analyst</t>
  </si>
  <si>
    <t>New York Yankees</t>
  </si>
  <si>
    <t>Rolando</t>
  </si>
  <si>
    <t>Green</t>
  </si>
  <si>
    <t>White/Hispanic</t>
  </si>
  <si>
    <t>Margarita</t>
  </si>
  <si>
    <t>Shoegaze</t>
  </si>
  <si>
    <t>Financial Data Analyst</t>
  </si>
  <si>
    <t>KPMG</t>
  </si>
  <si>
    <t>Thomas</t>
  </si>
  <si>
    <t>Hispanic?</t>
  </si>
  <si>
    <t>Pepperoni</t>
  </si>
  <si>
    <t>Business Intelligence Analyst</t>
  </si>
  <si>
    <t>Bloomberg</t>
  </si>
  <si>
    <t>Vincent</t>
  </si>
  <si>
    <t>5'7</t>
  </si>
  <si>
    <t>A/D Train</t>
  </si>
  <si>
    <t>Beige</t>
  </si>
  <si>
    <t>banana</t>
  </si>
  <si>
    <t>iphone</t>
  </si>
  <si>
    <t>Domincan Republic</t>
  </si>
  <si>
    <t>Chicken</t>
  </si>
  <si>
    <t>English and Spanish</t>
  </si>
  <si>
    <t>Manhattan</t>
  </si>
  <si>
    <t>Healthcare DA</t>
  </si>
  <si>
    <t>Presbytarian Hospital</t>
  </si>
  <si>
    <t>Ayema</t>
  </si>
  <si>
    <t>5'4</t>
  </si>
  <si>
    <t>R train &gt; Q88</t>
  </si>
  <si>
    <t>Pink/blue</t>
  </si>
  <si>
    <t>Pakistan</t>
  </si>
  <si>
    <t>Asian</t>
  </si>
  <si>
    <t xml:space="preserve">Onions, jalapeno, bell pepper </t>
  </si>
  <si>
    <t>Phonk</t>
  </si>
  <si>
    <t>Data analyst</t>
  </si>
  <si>
    <t>Pinterest</t>
  </si>
  <si>
    <t>Debo</t>
  </si>
  <si>
    <t>6'0"</t>
  </si>
  <si>
    <t>ACE &gt; D</t>
  </si>
  <si>
    <t>Earth Tones</t>
  </si>
  <si>
    <t>Strawberries</t>
  </si>
  <si>
    <t>United States</t>
  </si>
  <si>
    <t>African American</t>
  </si>
  <si>
    <t>Bacon + Pepperoni + Hot Honey</t>
  </si>
  <si>
    <t>Professional Athlete</t>
  </si>
  <si>
    <t>NBA</t>
  </si>
  <si>
    <t>Thierno</t>
  </si>
  <si>
    <t>5'8</t>
  </si>
  <si>
    <t>3 train, N train</t>
  </si>
  <si>
    <t>Orange</t>
  </si>
  <si>
    <t>African</t>
  </si>
  <si>
    <t>Onions, green peppers, crispy</t>
  </si>
  <si>
    <t>Farm companies</t>
  </si>
  <si>
    <t>Guinean</t>
  </si>
  <si>
    <t>Dominican</t>
  </si>
  <si>
    <t xml:space="preserve">Bangladesh </t>
  </si>
  <si>
    <t>American</t>
  </si>
  <si>
    <t xml:space="preserve">No Origin </t>
  </si>
  <si>
    <t>No Origin</t>
  </si>
  <si>
    <t>Yongest Male</t>
  </si>
  <si>
    <t>Buffalo Chicken pizza</t>
  </si>
  <si>
    <t xml:space="preserve">longest commute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</si>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</sst>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'fellows_1_2_3_merged_dataset '!$C$1:$C$12</c:f>
              <c:strCache>
                <c:ptCount val="12"/>
                <c:pt idx="0">
                  <c:v>Age (Years)</c:v>
                </c:pt>
                <c:pt idx="1">
                  <c:v>19</c:v>
                </c:pt>
                <c:pt idx="2">
                  <c:v>22</c:v>
                </c:pt>
                <c:pt idx="3">
                  <c:v>21</c:v>
                </c:pt>
                <c:pt idx="4">
                  <c:v>24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24</c:v>
                </c:pt>
                <c:pt idx="9">
                  <c:v>23</c:v>
                </c:pt>
                <c:pt idx="10">
                  <c:v>21</c:v>
                </c:pt>
                <c:pt idx="11">
                  <c:v>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'fellows_1_2_3_merged_dataset '!$C$13:$C$15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1A10-AF44-9405-C99B9E7B4137}"/>
            </c:ext>
          </c:extLst>
        </c:ser>
        <c:ser>
          <c:idx val="1"/>
          <c:order val="1"/>
          <c:tx>
            <c:strRef>
              <c:f>'fellows_1_2_3_merged_dataset '!$D$1:$D$12</c:f>
              <c:strCache>
                <c:ptCount val="12"/>
                <c:pt idx="0">
                  <c:v>Gender/Sex</c:v>
                </c:pt>
                <c:pt idx="1">
                  <c:v>Male</c:v>
                </c:pt>
                <c:pt idx="2">
                  <c:v>Male</c:v>
                </c:pt>
                <c:pt idx="3">
                  <c:v>Female</c:v>
                </c:pt>
                <c:pt idx="4">
                  <c:v>Male</c:v>
                </c:pt>
                <c:pt idx="5">
                  <c:v>Male</c:v>
                </c:pt>
                <c:pt idx="6">
                  <c:v>Male</c:v>
                </c:pt>
                <c:pt idx="7">
                  <c:v>Male</c:v>
                </c:pt>
                <c:pt idx="8">
                  <c:v>Male</c:v>
                </c:pt>
                <c:pt idx="9">
                  <c:v>Female</c:v>
                </c:pt>
                <c:pt idx="10">
                  <c:v>Male</c:v>
                </c:pt>
                <c:pt idx="11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'fellows_1_2_3_merged_dataset '!$D$13:$D$15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1A10-AF44-9405-C99B9E7B4137}"/>
            </c:ext>
          </c:extLst>
        </c:ser>
        <c:ser>
          <c:idx val="2"/>
          <c:order val="2"/>
          <c:tx>
            <c:strRef>
              <c:f>'fellows_1_2_3_merged_dataset '!$E$1:$E$12</c:f>
              <c:strCache>
                <c:ptCount val="12"/>
                <c:pt idx="0">
                  <c:v>Height (Inch)</c:v>
                </c:pt>
                <c:pt idx="1">
                  <c:v>5'11</c:v>
                </c:pt>
                <c:pt idx="2">
                  <c:v>68</c:v>
                </c:pt>
                <c:pt idx="3">
                  <c:v>5'2</c:v>
                </c:pt>
                <c:pt idx="4">
                  <c:v>5'9</c:v>
                </c:pt>
                <c:pt idx="5">
                  <c:v>68</c:v>
                </c:pt>
                <c:pt idx="6">
                  <c:v>69</c:v>
                </c:pt>
                <c:pt idx="7">
                  <c:v>69</c:v>
                </c:pt>
                <c:pt idx="8">
                  <c:v>5'7</c:v>
                </c:pt>
                <c:pt idx="9">
                  <c:v>5'4</c:v>
                </c:pt>
                <c:pt idx="10">
                  <c:v>6'0"</c:v>
                </c:pt>
                <c:pt idx="11">
                  <c:v>5'8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'fellows_1_2_3_merged_dataset '!$E$13:$E$15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1A10-AF44-9405-C99B9E7B4137}"/>
            </c:ext>
          </c:extLst>
        </c:ser>
        <c:ser>
          <c:idx val="3"/>
          <c:order val="3"/>
          <c:tx>
            <c:strRef>
              <c:f>'fellows_1_2_3_merged_dataset '!$F$1:$F$12</c:f>
              <c:strCache>
                <c:ptCount val="12"/>
                <c:pt idx="0">
                  <c:v>Commute Time (Mins)</c:v>
                </c:pt>
                <c:pt idx="1">
                  <c:v>100</c:v>
                </c:pt>
                <c:pt idx="2">
                  <c:v>120</c:v>
                </c:pt>
                <c:pt idx="3">
                  <c:v>70</c:v>
                </c:pt>
                <c:pt idx="4">
                  <c:v>150</c:v>
                </c:pt>
                <c:pt idx="5">
                  <c:v>80</c:v>
                </c:pt>
                <c:pt idx="6">
                  <c:v>60</c:v>
                </c:pt>
                <c:pt idx="7">
                  <c:v>80</c:v>
                </c:pt>
                <c:pt idx="8">
                  <c:v>60</c:v>
                </c:pt>
                <c:pt idx="9">
                  <c:v>95</c:v>
                </c:pt>
                <c:pt idx="10">
                  <c:v>45</c:v>
                </c:pt>
                <c:pt idx="11">
                  <c:v>45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'fellows_1_2_3_merged_dataset '!$F$13:$F$15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1A10-AF44-9405-C99B9E7B4137}"/>
            </c:ext>
          </c:extLst>
        </c:ser>
        <c:ser>
          <c:idx val="4"/>
          <c:order val="4"/>
          <c:tx>
            <c:strRef>
              <c:f>'fellows_1_2_3_merged_dataset '!$G$1:$G$12</c:f>
              <c:strCache>
                <c:ptCount val="12"/>
                <c:pt idx="0">
                  <c:v>Transportation</c:v>
                </c:pt>
                <c:pt idx="1">
                  <c:v>Bx27/6&amp;N train</c:v>
                </c:pt>
                <c:pt idx="2">
                  <c:v>2 and N trains</c:v>
                </c:pt>
                <c:pt idx="3">
                  <c:v>R , A ,L Train</c:v>
                </c:pt>
                <c:pt idx="4">
                  <c:v>Q42, J, N</c:v>
                </c:pt>
                <c:pt idx="8">
                  <c:v>A/D Train</c:v>
                </c:pt>
                <c:pt idx="9">
                  <c:v>R train &gt; Q88</c:v>
                </c:pt>
                <c:pt idx="10">
                  <c:v>ACE &gt; D</c:v>
                </c:pt>
                <c:pt idx="11">
                  <c:v>3 train, N train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'fellows_1_2_3_merged_dataset '!$G$13:$G$15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1A10-AF44-9405-C99B9E7B4137}"/>
            </c:ext>
          </c:extLst>
        </c:ser>
        <c:ser>
          <c:idx val="5"/>
          <c:order val="5"/>
          <c:tx>
            <c:strRef>
              <c:f>'fellows_1_2_3_merged_dataset '!$H$1:$H$12</c:f>
              <c:strCache>
                <c:ptCount val="12"/>
                <c:pt idx="0">
                  <c:v>Favorite Color</c:v>
                </c:pt>
                <c:pt idx="1">
                  <c:v>Purple</c:v>
                </c:pt>
                <c:pt idx="2">
                  <c:v>Black</c:v>
                </c:pt>
                <c:pt idx="3">
                  <c:v>purple</c:v>
                </c:pt>
                <c:pt idx="4">
                  <c:v>Black</c:v>
                </c:pt>
                <c:pt idx="5">
                  <c:v>Blue</c:v>
                </c:pt>
                <c:pt idx="6">
                  <c:v>Green</c:v>
                </c:pt>
                <c:pt idx="7">
                  <c:v>Blue</c:v>
                </c:pt>
                <c:pt idx="8">
                  <c:v>Beige</c:v>
                </c:pt>
                <c:pt idx="9">
                  <c:v>Pink/blue</c:v>
                </c:pt>
                <c:pt idx="10">
                  <c:v>Earth Tones</c:v>
                </c:pt>
                <c:pt idx="11">
                  <c:v>Blue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'fellows_1_2_3_merged_dataset '!$H$13:$H$15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1A10-AF44-9405-C99B9E7B4137}"/>
            </c:ext>
          </c:extLst>
        </c:ser>
        <c:ser>
          <c:idx val="6"/>
          <c:order val="6"/>
          <c:tx>
            <c:strRef>
              <c:f>'fellows_1_2_3_merged_dataset '!$I$1:$I$12</c:f>
              <c:strCache>
                <c:ptCount val="12"/>
                <c:pt idx="0">
                  <c:v>Favorite Fruit</c:v>
                </c:pt>
                <c:pt idx="1">
                  <c:v>Watermelon</c:v>
                </c:pt>
                <c:pt idx="2">
                  <c:v>Mango </c:v>
                </c:pt>
                <c:pt idx="3">
                  <c:v>pomegranates</c:v>
                </c:pt>
                <c:pt idx="4">
                  <c:v>Apples</c:v>
                </c:pt>
                <c:pt idx="5">
                  <c:v>Mango</c:v>
                </c:pt>
                <c:pt idx="6">
                  <c:v>Mango</c:v>
                </c:pt>
                <c:pt idx="7">
                  <c:v>Mango</c:v>
                </c:pt>
                <c:pt idx="8">
                  <c:v>banana</c:v>
                </c:pt>
                <c:pt idx="9">
                  <c:v>Mango</c:v>
                </c:pt>
                <c:pt idx="10">
                  <c:v>Strawberries</c:v>
                </c:pt>
                <c:pt idx="11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'!$I$13:$I$15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1A10-AF44-9405-C99B9E7B4137}"/>
            </c:ext>
          </c:extLst>
        </c:ser>
        <c:ser>
          <c:idx val="7"/>
          <c:order val="7"/>
          <c:tx>
            <c:strRef>
              <c:f>'fellows_1_2_3_merged_dataset '!$J$1:$J$12</c:f>
              <c:strCache>
                <c:ptCount val="12"/>
                <c:pt idx="0">
                  <c:v>Android Or Iphone</c:v>
                </c:pt>
                <c:pt idx="1">
                  <c:v>Iphone</c:v>
                </c:pt>
                <c:pt idx="2">
                  <c:v>Android</c:v>
                </c:pt>
                <c:pt idx="3">
                  <c:v>Andriod</c:v>
                </c:pt>
                <c:pt idx="4">
                  <c:v>iPhone</c:v>
                </c:pt>
                <c:pt idx="5">
                  <c:v>IPHONE</c:v>
                </c:pt>
                <c:pt idx="6">
                  <c:v>Iphone</c:v>
                </c:pt>
                <c:pt idx="7">
                  <c:v>Android</c:v>
                </c:pt>
                <c:pt idx="8">
                  <c:v>iphone</c:v>
                </c:pt>
                <c:pt idx="9">
                  <c:v>Iphone</c:v>
                </c:pt>
                <c:pt idx="10">
                  <c:v>Iphone</c:v>
                </c:pt>
                <c:pt idx="11">
                  <c:v>Iphone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'!$J$13:$J$15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1A10-AF44-9405-C99B9E7B4137}"/>
            </c:ext>
          </c:extLst>
        </c:ser>
        <c:ser>
          <c:idx val="8"/>
          <c:order val="8"/>
          <c:tx>
            <c:strRef>
              <c:f>'fellows_1_2_3_merged_dataset '!$K$1:$K$12</c:f>
              <c:strCache>
                <c:ptCount val="12"/>
                <c:pt idx="0">
                  <c:v>Country Of Origin</c:v>
                </c:pt>
                <c:pt idx="1">
                  <c:v>Dominican Republic</c:v>
                </c:pt>
                <c:pt idx="2">
                  <c:v>Guinea</c:v>
                </c:pt>
                <c:pt idx="3">
                  <c:v>United States</c:v>
                </c:pt>
                <c:pt idx="4">
                  <c:v>Bangladesh</c:v>
                </c:pt>
                <c:pt idx="8">
                  <c:v>Dominican Republic</c:v>
                </c:pt>
                <c:pt idx="9">
                  <c:v>Pakistan</c:v>
                </c:pt>
                <c:pt idx="10">
                  <c:v>United States</c:v>
                </c:pt>
                <c:pt idx="11">
                  <c:v>Guinea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'!$K$13:$K$15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8-1A10-AF44-9405-C99B9E7B4137}"/>
            </c:ext>
          </c:extLst>
        </c:ser>
        <c:ser>
          <c:idx val="9"/>
          <c:order val="9"/>
          <c:tx>
            <c:strRef>
              <c:f>'fellows_1_2_3_merged_dataset '!$L$1:$L$12</c:f>
              <c:strCache>
                <c:ptCount val="12"/>
                <c:pt idx="0">
                  <c:v>Birthday (Mm/Dd)</c:v>
                </c:pt>
                <c:pt idx="1">
                  <c:v>10/19/05</c:v>
                </c:pt>
                <c:pt idx="2">
                  <c:v>8/7/25</c:v>
                </c:pt>
                <c:pt idx="3">
                  <c:v>9/18/03</c:v>
                </c:pt>
                <c:pt idx="4">
                  <c:v>7/16/00</c:v>
                </c:pt>
                <c:pt idx="5">
                  <c:v>6/11/25</c:v>
                </c:pt>
                <c:pt idx="6">
                  <c:v>12/25/25</c:v>
                </c:pt>
                <c:pt idx="7">
                  <c:v>10/31/25</c:v>
                </c:pt>
                <c:pt idx="8">
                  <c:v>11/16/00</c:v>
                </c:pt>
                <c:pt idx="9">
                  <c:v>1/22/02</c:v>
                </c:pt>
                <c:pt idx="10">
                  <c:v>1/29/04</c:v>
                </c:pt>
                <c:pt idx="11">
                  <c:v>10/4/01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'!$L$13:$L$15</c:f>
              <c:numCache>
                <c:formatCode>m/d/yy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9-1A10-AF44-9405-C99B9E7B4137}"/>
            </c:ext>
          </c:extLst>
        </c:ser>
        <c:ser>
          <c:idx val="10"/>
          <c:order val="10"/>
          <c:tx>
            <c:strRef>
              <c:f>'fellows_1_2_3_merged_dataset '!$M$1:$M$12</c:f>
              <c:strCache>
                <c:ptCount val="12"/>
                <c:pt idx="0">
                  <c:v>Race</c:v>
                </c:pt>
                <c:pt idx="1">
                  <c:v>Afro-Latino</c:v>
                </c:pt>
                <c:pt idx="2">
                  <c:v>African</c:v>
                </c:pt>
                <c:pt idx="3">
                  <c:v>Latino</c:v>
                </c:pt>
                <c:pt idx="4">
                  <c:v>South Asian</c:v>
                </c:pt>
                <c:pt idx="5">
                  <c:v>?</c:v>
                </c:pt>
                <c:pt idx="6">
                  <c:v>White/Hispanic</c:v>
                </c:pt>
                <c:pt idx="7">
                  <c:v>Hispanic?</c:v>
                </c:pt>
                <c:pt idx="8">
                  <c:v>Afro-Latino</c:v>
                </c:pt>
                <c:pt idx="9">
                  <c:v>Asian</c:v>
                </c:pt>
                <c:pt idx="10">
                  <c:v>African American</c:v>
                </c:pt>
                <c:pt idx="11">
                  <c:v>African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'!$M$13:$M$15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A-1A10-AF44-9405-C99B9E7B4137}"/>
            </c:ext>
          </c:extLst>
        </c:ser>
        <c:ser>
          <c:idx val="11"/>
          <c:order val="11"/>
          <c:tx>
            <c:strRef>
              <c:f>'fellows_1_2_3_merged_dataset '!$N$1:$N$12</c:f>
              <c:strCache>
                <c:ptCount val="12"/>
                <c:pt idx="0">
                  <c:v># Of Siblings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'!$N$13:$N$15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B-1A10-AF44-9405-C99B9E7B4137}"/>
            </c:ext>
          </c:extLst>
        </c:ser>
        <c:ser>
          <c:idx val="12"/>
          <c:order val="12"/>
          <c:tx>
            <c:strRef>
              <c:f>'fellows_1_2_3_merged_dataset '!$O$1:$O$12</c:f>
              <c:strCache>
                <c:ptCount val="12"/>
                <c:pt idx="0">
                  <c:v>Favorite Pizza</c:v>
                </c:pt>
                <c:pt idx="1">
                  <c:v>Chicken Ranch</c:v>
                </c:pt>
                <c:pt idx="2">
                  <c:v>Buffalo chicken</c:v>
                </c:pt>
                <c:pt idx="3">
                  <c:v>Buffalo chicken</c:v>
                </c:pt>
                <c:pt idx="4">
                  <c:v>Pep</c:v>
                </c:pt>
                <c:pt idx="5">
                  <c:v>Meat Lovers</c:v>
                </c:pt>
                <c:pt idx="6">
                  <c:v>Margarita</c:v>
                </c:pt>
                <c:pt idx="7">
                  <c:v>Pepperoni</c:v>
                </c:pt>
                <c:pt idx="8">
                  <c:v>Chicken</c:v>
                </c:pt>
                <c:pt idx="9">
                  <c:v>Onions, jalapeno, bell pepper </c:v>
                </c:pt>
                <c:pt idx="10">
                  <c:v>Bacon + Pepperoni + Hot Honey</c:v>
                </c:pt>
                <c:pt idx="11">
                  <c:v>Onions, green peppers, crispy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'!$O$13:$O$15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C-1A10-AF44-9405-C99B9E7B4137}"/>
            </c:ext>
          </c:extLst>
        </c:ser>
        <c:ser>
          <c:idx val="13"/>
          <c:order val="13"/>
          <c:tx>
            <c:strRef>
              <c:f>'fellows_1_2_3_merged_dataset '!$P$1:$P$12</c:f>
              <c:strCache>
                <c:ptCount val="12"/>
                <c:pt idx="0">
                  <c:v>Fav Genre</c:v>
                </c:pt>
                <c:pt idx="1">
                  <c:v>Pop</c:v>
                </c:pt>
                <c:pt idx="2">
                  <c:v>Rap</c:v>
                </c:pt>
                <c:pt idx="3">
                  <c:v>metal</c:v>
                </c:pt>
                <c:pt idx="4">
                  <c:v>Hip-Hop</c:v>
                </c:pt>
                <c:pt idx="5">
                  <c:v>Brown</c:v>
                </c:pt>
                <c:pt idx="6">
                  <c:v>Shoegaze</c:v>
                </c:pt>
                <c:pt idx="7">
                  <c:v>Brown</c:v>
                </c:pt>
                <c:pt idx="8">
                  <c:v>Rap</c:v>
                </c:pt>
                <c:pt idx="9">
                  <c:v>Phonk</c:v>
                </c:pt>
                <c:pt idx="10">
                  <c:v>Rap</c:v>
                </c:pt>
                <c:pt idx="11">
                  <c:v>Rap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'!$P$13:$P$15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D-1A10-AF44-9405-C99B9E7B4137}"/>
            </c:ext>
          </c:extLst>
        </c:ser>
        <c:ser>
          <c:idx val="14"/>
          <c:order val="14"/>
          <c:tx>
            <c:strRef>
              <c:f>'fellows_1_2_3_merged_dataset '!$Q$1:$Q$12</c:f>
              <c:strCache>
                <c:ptCount val="12"/>
                <c:pt idx="0">
                  <c:v>Languages Spoken</c:v>
                </c:pt>
                <c:pt idx="1">
                  <c:v>English and spanish</c:v>
                </c:pt>
                <c:pt idx="2">
                  <c:v>4</c:v>
                </c:pt>
                <c:pt idx="3">
                  <c:v>Spanish and English</c:v>
                </c:pt>
                <c:pt idx="4">
                  <c:v>English, Bangla, Urdu, Hindi, Arabic</c:v>
                </c:pt>
                <c:pt idx="5">
                  <c:v>2</c:v>
                </c:pt>
                <c:pt idx="6">
                  <c:v>2.5</c:v>
                </c:pt>
                <c:pt idx="7">
                  <c:v>1.5</c:v>
                </c:pt>
                <c:pt idx="8">
                  <c:v>English and Spanish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'!$Q$13:$Q$15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E-1A10-AF44-9405-C99B9E7B4137}"/>
            </c:ext>
          </c:extLst>
        </c:ser>
        <c:ser>
          <c:idx val="15"/>
          <c:order val="15"/>
          <c:tx>
            <c:strRef>
              <c:f>'fellows_1_2_3_merged_dataset '!$R$1:$R$12</c:f>
              <c:strCache>
                <c:ptCount val="12"/>
                <c:pt idx="0">
                  <c:v>Borough</c:v>
                </c:pt>
                <c:pt idx="1">
                  <c:v>Bronx</c:v>
                </c:pt>
                <c:pt idx="2">
                  <c:v>Yonkers</c:v>
                </c:pt>
                <c:pt idx="3">
                  <c:v>Brooklyn</c:v>
                </c:pt>
                <c:pt idx="4">
                  <c:v>Queens</c:v>
                </c:pt>
                <c:pt idx="5">
                  <c:v>Bronx</c:v>
                </c:pt>
                <c:pt idx="6">
                  <c:v>Brooklyn</c:v>
                </c:pt>
                <c:pt idx="7">
                  <c:v>Queens</c:v>
                </c:pt>
                <c:pt idx="8">
                  <c:v>Manhattan</c:v>
                </c:pt>
                <c:pt idx="9">
                  <c:v>Queens</c:v>
                </c:pt>
                <c:pt idx="10">
                  <c:v>Brooklyn</c:v>
                </c:pt>
                <c:pt idx="11">
                  <c:v>Brooklyn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'!$R$13:$R$15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F-1A10-AF44-9405-C99B9E7B4137}"/>
            </c:ext>
          </c:extLst>
        </c:ser>
        <c:ser>
          <c:idx val="16"/>
          <c:order val="16"/>
          <c:tx>
            <c:strRef>
              <c:f>'fellows_1_2_3_merged_dataset '!$S$1:$S$12</c:f>
              <c:strCache>
                <c:ptCount val="12"/>
                <c:pt idx="0">
                  <c:v>Dream Job</c:v>
                </c:pt>
                <c:pt idx="1">
                  <c:v>Fire Hydrant</c:v>
                </c:pt>
                <c:pt idx="2">
                  <c:v>Financial Data Scientist</c:v>
                </c:pt>
                <c:pt idx="3">
                  <c:v>Hired</c:v>
                </c:pt>
                <c:pt idx="4">
                  <c:v>Threat Intel Analyst</c:v>
                </c:pt>
                <c:pt idx="5">
                  <c:v>Sports Data Analyst</c:v>
                </c:pt>
                <c:pt idx="6">
                  <c:v>Financial Data Analyst</c:v>
                </c:pt>
                <c:pt idx="7">
                  <c:v>Business Intelligence Analyst</c:v>
                </c:pt>
                <c:pt idx="8">
                  <c:v>Healthcare DA</c:v>
                </c:pt>
                <c:pt idx="9">
                  <c:v>Data analyst</c:v>
                </c:pt>
                <c:pt idx="10">
                  <c:v>Professional Athlete</c:v>
                </c:pt>
                <c:pt idx="11">
                  <c:v>Data analyst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'!$S$13:$S$15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0-1A10-AF44-9405-C99B9E7B4137}"/>
            </c:ext>
          </c:extLst>
        </c:ser>
        <c:ser>
          <c:idx val="17"/>
          <c:order val="17"/>
          <c:tx>
            <c:strRef>
              <c:f>'fellows_1_2_3_merged_dataset '!$T$1:$T$12</c:f>
              <c:strCache>
                <c:ptCount val="12"/>
                <c:pt idx="0">
                  <c:v>Dream Company</c:v>
                </c:pt>
                <c:pt idx="1">
                  <c:v>Microsoft </c:v>
                </c:pt>
                <c:pt idx="2">
                  <c:v>Wall Street</c:v>
                </c:pt>
                <c:pt idx="3">
                  <c:v>Google </c:v>
                </c:pt>
                <c:pt idx="4">
                  <c:v>Microsoft</c:v>
                </c:pt>
                <c:pt idx="5">
                  <c:v>New York Yankees</c:v>
                </c:pt>
                <c:pt idx="6">
                  <c:v>KPMG</c:v>
                </c:pt>
                <c:pt idx="7">
                  <c:v>Bloomberg</c:v>
                </c:pt>
                <c:pt idx="8">
                  <c:v>Presbytarian Hospital</c:v>
                </c:pt>
                <c:pt idx="9">
                  <c:v>Pinterest</c:v>
                </c:pt>
                <c:pt idx="10">
                  <c:v>NBA</c:v>
                </c:pt>
                <c:pt idx="11">
                  <c:v>Farm companies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'fellows_1_2_3_merged_dataset '!$T$13:$T$15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11-1A10-AF44-9405-C99B9E7B4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120992"/>
        <c:axId val="1449932240"/>
      </c:barChart>
      <c:catAx>
        <c:axId val="145012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32240"/>
        <c:crosses val="autoZero"/>
        <c:auto val="1"/>
        <c:lblAlgn val="ctr"/>
        <c:lblOffset val="100"/>
        <c:noMultiLvlLbl val="0"/>
      </c:catAx>
      <c:valAx>
        <c:axId val="14499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2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3218020331999293E-2"/>
          <c:y val="0.40677526506404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881277340332456"/>
          <c:y val="0.48273148148148148"/>
          <c:w val="0.30793022747156606"/>
          <c:h val="0.5132170457859434"/>
        </c:manualLayout>
      </c:layout>
      <c:pieChart>
        <c:varyColors val="1"/>
        <c:ser>
          <c:idx val="0"/>
          <c:order val="0"/>
          <c:tx>
            <c:strRef>
              <c:f>'fellows_1_2_3_merged_dataset '!$T$1:$T$11</c:f>
              <c:strCache>
                <c:ptCount val="11"/>
                <c:pt idx="0">
                  <c:v>Dream Company</c:v>
                </c:pt>
                <c:pt idx="1">
                  <c:v>Microsoft </c:v>
                </c:pt>
                <c:pt idx="2">
                  <c:v>Wall Street</c:v>
                </c:pt>
                <c:pt idx="3">
                  <c:v>Google </c:v>
                </c:pt>
                <c:pt idx="4">
                  <c:v>Microsoft</c:v>
                </c:pt>
                <c:pt idx="5">
                  <c:v>New York Yankees</c:v>
                </c:pt>
                <c:pt idx="6">
                  <c:v>KPMG</c:v>
                </c:pt>
                <c:pt idx="7">
                  <c:v>Bloomberg</c:v>
                </c:pt>
                <c:pt idx="8">
                  <c:v>Presbytarian Hospital</c:v>
                </c:pt>
                <c:pt idx="9">
                  <c:v>Pinterest</c:v>
                </c:pt>
                <c:pt idx="10">
                  <c:v>NBA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'fellows_1_2_3_merged_dataset '!$A$12:$S$12</c:f>
              <c:strCache>
                <c:ptCount val="19"/>
                <c:pt idx="1">
                  <c:v>Thierno</c:v>
                </c:pt>
                <c:pt idx="2">
                  <c:v>23</c:v>
                </c:pt>
                <c:pt idx="3">
                  <c:v>Male</c:v>
                </c:pt>
                <c:pt idx="4">
                  <c:v>5'8</c:v>
                </c:pt>
                <c:pt idx="5">
                  <c:v>45</c:v>
                </c:pt>
                <c:pt idx="6">
                  <c:v>3 train, N train</c:v>
                </c:pt>
                <c:pt idx="7">
                  <c:v>Blue</c:v>
                </c:pt>
                <c:pt idx="8">
                  <c:v>Orange</c:v>
                </c:pt>
                <c:pt idx="9">
                  <c:v>Iphone</c:v>
                </c:pt>
                <c:pt idx="10">
                  <c:v>Guinea</c:v>
                </c:pt>
                <c:pt idx="11">
                  <c:v>10/4/01</c:v>
                </c:pt>
                <c:pt idx="12">
                  <c:v>African</c:v>
                </c:pt>
                <c:pt idx="13">
                  <c:v>3</c:v>
                </c:pt>
                <c:pt idx="14">
                  <c:v>Onions, green peppers, crispy</c:v>
                </c:pt>
                <c:pt idx="15">
                  <c:v>Rap</c:v>
                </c:pt>
                <c:pt idx="16">
                  <c:v>4</c:v>
                </c:pt>
                <c:pt idx="17">
                  <c:v>Brooklyn</c:v>
                </c:pt>
                <c:pt idx="18">
                  <c:v>Data analyst</c:v>
                </c:pt>
              </c:strCache>
            </c:strRef>
          </c:cat>
          <c:val>
            <c:numRef>
              <c:f>'fellows_1_2_3_merged_dataset '!$T$12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1-574A-ACE5-E9F88014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692150</xdr:colOff>
      <xdr:row>11</xdr:row>
      <xdr:rowOff>177800</xdr:rowOff>
    </xdr:from>
    <xdr:to>
      <xdr:col>29</xdr:col>
      <xdr:colOff>311150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2870B-BBA4-9CBC-8074-12D6426B6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320360</xdr:colOff>
      <xdr:row>16</xdr:row>
      <xdr:rowOff>194505</xdr:rowOff>
    </xdr:from>
    <xdr:to>
      <xdr:col>28</xdr:col>
      <xdr:colOff>272307</xdr:colOff>
      <xdr:row>23</xdr:row>
      <xdr:rowOff>32951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F1D3E-ECE0-8A3A-1FC6-7F0B12C25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CDCC1DB-AB39-B447-AE1B-031269FD1438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Name" tableColumnId="2"/>
      <queryTableField id="3" name="Age (Years)" tableColumnId="3"/>
      <queryTableField id="4" name="Gender/Sex" tableColumnId="4"/>
      <queryTableField id="5" name="Height (Inch)" tableColumnId="5"/>
      <queryTableField id="6" name="Commute Time (Mins)" tableColumnId="6"/>
      <queryTableField id="7" name="Transportation" tableColumnId="7"/>
      <queryTableField id="8" name="Favorite Color" tableColumnId="8"/>
      <queryTableField id="9" name="Favorite Fruit" tableColumnId="9"/>
      <queryTableField id="10" name="Android Or Iphone" tableColumnId="10"/>
      <queryTableField id="11" name="Country Of Origin" tableColumnId="11"/>
      <queryTableField id="12" name="Birthday (Mm/Dd)" tableColumnId="12"/>
      <queryTableField id="13" name="Race" tableColumnId="13"/>
      <queryTableField id="14" name="# Of Siblings" tableColumnId="14"/>
      <queryTableField id="15" name="Favorite Pizza" tableColumnId="15"/>
      <queryTableField id="16" name="Fav Genre" tableColumnId="16"/>
      <queryTableField id="17" name="Languages Spoken" tableColumnId="17"/>
      <queryTableField id="18" name="Borough" tableColumnId="18"/>
      <queryTableField id="19" name="Dream Job" tableColumnId="19"/>
      <queryTableField id="20" name="Dream Company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2E00E3-8259-014E-A740-F9AE6D71BE18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Age (Years)" tableColumnId="2"/>
      <queryTableField id="3" name="Gender/Sex" tableColumnId="3"/>
      <queryTableField id="4" name="Height (Inch)" tableColumnId="4"/>
      <queryTableField id="5" name="Commute Time (Mins)" tableColumnId="5"/>
      <queryTableField id="6" name="Transportation" tableColumnId="6"/>
      <queryTableField id="7" name="Favorite Color" tableColumnId="7"/>
      <queryTableField id="8" name="Favorite Fruit" tableColumnId="8"/>
      <queryTableField id="9" name="Android Or Iphone" tableColumnId="9"/>
      <queryTableField id="10" name="Country Of Origin" tableColumnId="10"/>
      <queryTableField id="11" name="Birthday (Mm/Dd)" tableColumnId="11"/>
      <queryTableField id="12" name="Race" tableColumnId="12"/>
      <queryTableField id="13" name="# Of Siblings" tableColumnId="13"/>
      <queryTableField id="14" name="Favorite Pizza" tableColumnId="14"/>
      <queryTableField id="15" name="Fav Genre" tableColumnId="15"/>
      <queryTableField id="16" name="Languages Spoken" tableColumnId="16"/>
      <queryTableField id="17" name="Borough" tableColumnId="17"/>
      <queryTableField id="18" name="Dream Job" tableColumnId="18"/>
      <queryTableField id="19" name="Dream Compan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E6A4C-73AC-E946-A436-6BB7DF32F639}" name="fellows_1_2_merged_dataset" displayName="fellows_1_2_merged_dataset" ref="A1:T15" tableType="queryTable" totalsRowShown="0">
  <autoFilter ref="A1:T15" xr:uid="{6D2E6A4C-73AC-E946-A436-6BB7DF32F639}"/>
  <tableColumns count="20">
    <tableColumn id="1" xr3:uid="{1767D92E-5F6A-A040-8EBF-3440D384E95E}" uniqueName="1" name="index" queryTableFieldId="1"/>
    <tableColumn id="2" xr3:uid="{BA14279B-4774-AA42-B1FA-A014341F0790}" uniqueName="2" name="Name" queryTableFieldId="2" dataDxfId="13"/>
    <tableColumn id="3" xr3:uid="{307AA2F6-145B-784C-A837-5345B4C50DEE}" uniqueName="3" name="Age (Years)" queryTableFieldId="3"/>
    <tableColumn id="4" xr3:uid="{B49CAAF1-B926-7748-923B-D969B709E87A}" uniqueName="4" name="Gender/Sex" queryTableFieldId="4" dataDxfId="12"/>
    <tableColumn id="5" xr3:uid="{01EDE53D-36D0-4D49-8681-621DAA996265}" uniqueName="5" name="Height (Inch)" queryTableFieldId="5"/>
    <tableColumn id="6" xr3:uid="{CA48A958-8BA2-614F-A894-04002C210D3A}" uniqueName="6" name="Commute Time (Mins)" queryTableFieldId="6"/>
    <tableColumn id="7" xr3:uid="{A6B7CCC6-0E40-284A-AD98-E6419E1485BD}" uniqueName="7" name="Transportation" queryTableFieldId="7" dataDxfId="11"/>
    <tableColumn id="8" xr3:uid="{05B13C82-54C7-0842-8469-F50A4A8086D1}" uniqueName="8" name="Favorite Color" queryTableFieldId="8" dataDxfId="10"/>
    <tableColumn id="9" xr3:uid="{68151CEC-4F9E-0D4F-A773-14FD449C8E12}" uniqueName="9" name="Favorite Fruit" queryTableFieldId="9" dataDxfId="9"/>
    <tableColumn id="10" xr3:uid="{DE715583-965D-0C41-98E4-7F486F1B02D6}" uniqueName="10" name="Android Or Iphone" queryTableFieldId="10" dataDxfId="8"/>
    <tableColumn id="11" xr3:uid="{2C0640B7-02F7-1D4C-B21E-7C266AD1F330}" uniqueName="11" name="Country Of Origin" queryTableFieldId="11" dataDxfId="7"/>
    <tableColumn id="12" xr3:uid="{90A9FB3D-C860-E446-ACBB-A9ABEC9A63A6}" uniqueName="12" name="Birthday (Mm/Dd)" queryTableFieldId="12" dataDxfId="6"/>
    <tableColumn id="13" xr3:uid="{883080AE-3E9D-EF4F-999A-F2CF80AEF482}" uniqueName="13" name="Race" queryTableFieldId="13" dataDxfId="5"/>
    <tableColumn id="14" xr3:uid="{4002F1B9-E9C9-B04A-B449-467168A5872D}" uniqueName="14" name="# Of Siblings" queryTableFieldId="14"/>
    <tableColumn id="15" xr3:uid="{25828CB5-93FF-5A45-8CE1-E46460E42371}" uniqueName="15" name="Favorite Pizza" queryTableFieldId="15" dataDxfId="4"/>
    <tableColumn id="16" xr3:uid="{6149705E-FCD4-D040-B001-9ABF8EDACD56}" uniqueName="16" name="Fav Genre" queryTableFieldId="16" dataDxfId="3"/>
    <tableColumn id="17" xr3:uid="{FC575D0C-A19E-B142-9C50-713F1F40BC37}" uniqueName="17" name="Languages Spoken" queryTableFieldId="17"/>
    <tableColumn id="18" xr3:uid="{24CFCE70-2A23-A945-9CA7-FA0378F66BF7}" uniqueName="18" name="Borough" queryTableFieldId="18" dataDxfId="2"/>
    <tableColumn id="19" xr3:uid="{2ABF179F-BD18-9442-9E22-E1A13B2D0F31}" uniqueName="19" name="Dream Job" queryTableFieldId="19" dataDxfId="1"/>
    <tableColumn id="20" xr3:uid="{53A77921-5D55-8D4C-B16A-B83004F8D319}" uniqueName="20" name="Dream Company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9DD0C-8CF4-2347-86C7-28A4FA2134B4}" name="fellows_3" displayName="fellows_3" ref="A1:S4" tableType="queryTable" totalsRowShown="0">
  <autoFilter ref="A1:S4" xr:uid="{51E9DD0C-8CF4-2347-86C7-28A4FA2134B4}"/>
  <tableColumns count="19">
    <tableColumn id="1" xr3:uid="{54C9ADC7-DC93-CA41-A444-A38C7756435D}" uniqueName="1" name="Name" queryTableFieldId="1" dataDxfId="28"/>
    <tableColumn id="2" xr3:uid="{F3769AC9-9335-A844-9651-60F35ABEFF15}" uniqueName="2" name="Age (Years)" queryTableFieldId="2"/>
    <tableColumn id="3" xr3:uid="{42042556-F6EE-7C49-B891-47194285E4A2}" uniqueName="3" name="Gender/Sex" queryTableFieldId="3" dataDxfId="27"/>
    <tableColumn id="4" xr3:uid="{DC04FAB1-194E-C241-8603-D4C06E5EEEA5}" uniqueName="4" name="Height (Inch)" queryTableFieldId="4" dataDxfId="26"/>
    <tableColumn id="5" xr3:uid="{AA139CF9-5868-154E-99FA-6DC5C0F620CE}" uniqueName="5" name="Commute Time (Mins)" queryTableFieldId="5"/>
    <tableColumn id="6" xr3:uid="{1ED88A93-E4F6-7B4D-B920-AD2FCAC30E1E}" uniqueName="6" name="Transportation" queryTableFieldId="6" dataDxfId="25"/>
    <tableColumn id="7" xr3:uid="{4B934C79-99E2-EB48-9FF5-B4C8572C731D}" uniqueName="7" name="Favorite Color" queryTableFieldId="7" dataDxfId="24"/>
    <tableColumn id="8" xr3:uid="{AF42938B-4DF6-4B41-AA4D-51F2FB3AD62C}" uniqueName="8" name="Favorite Fruit" queryTableFieldId="8" dataDxfId="23"/>
    <tableColumn id="9" xr3:uid="{0B3B924E-661D-E040-AE03-24456D2DA59C}" uniqueName="9" name="Android Or Iphone" queryTableFieldId="9" dataDxfId="22"/>
    <tableColumn id="10" xr3:uid="{D654DFAB-D366-224A-8739-783E29BACF79}" uniqueName="10" name="Country Of Origin" queryTableFieldId="10" dataDxfId="21"/>
    <tableColumn id="11" xr3:uid="{ACD87A48-AB3E-F34A-8AF0-94192C822BC0}" uniqueName="11" name="Birthday (Mm/Dd)" queryTableFieldId="11" dataDxfId="20"/>
    <tableColumn id="12" xr3:uid="{3C097DD5-4B8F-5D4A-8C52-DFAB688BE2CF}" uniqueName="12" name="Race" queryTableFieldId="12" dataDxfId="19"/>
    <tableColumn id="13" xr3:uid="{305462AB-C6A2-4245-8EBD-209CAAB8A86B}" uniqueName="13" name="# Of Siblings" queryTableFieldId="13"/>
    <tableColumn id="14" xr3:uid="{6322305C-38F6-4247-B160-68BE6A6A705F}" uniqueName="14" name="Favorite Pizza" queryTableFieldId="14" dataDxfId="18"/>
    <tableColumn id="15" xr3:uid="{65E93B88-3E2D-E241-A309-64212BB44E5A}" uniqueName="15" name="Fav Genre" queryTableFieldId="15" dataDxfId="17"/>
    <tableColumn id="16" xr3:uid="{264A7D2C-7EC4-DD42-8D57-DC9E033A2382}" uniqueName="16" name="Languages Spoken" queryTableFieldId="16"/>
    <tableColumn id="17" xr3:uid="{CB1CAF05-38F2-5F40-93EF-CBA4ED878030}" uniqueName="17" name="Borough" queryTableFieldId="17" dataDxfId="16"/>
    <tableColumn id="18" xr3:uid="{18762A3C-FC9B-414F-8EDC-12AF3E859E34}" uniqueName="18" name="Dream Job" queryTableFieldId="18" dataDxfId="15"/>
    <tableColumn id="19" xr3:uid="{99E84F09-F855-464E-B4AA-FB2B48026FED}" uniqueName="19" name="Dream Company" queryTableFieldId="19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0032-6F93-D244-ABF8-91BEE0B79793}">
  <dimension ref="A1:T28"/>
  <sheetViews>
    <sheetView tabSelected="1" zoomScale="111" workbookViewId="0">
      <selection activeCell="C21" sqref="C21"/>
    </sheetView>
  </sheetViews>
  <sheetFormatPr baseColWidth="10" defaultRowHeight="16" x14ac:dyDescent="0.2"/>
  <cols>
    <col min="1" max="1" width="11.1640625" bestFit="1" customWidth="1"/>
    <col min="2" max="2" width="8.6640625" bestFit="1" customWidth="1"/>
    <col min="3" max="4" width="13.1640625" bestFit="1" customWidth="1"/>
    <col min="5" max="5" width="14.33203125" bestFit="1" customWidth="1"/>
    <col min="6" max="6" width="22.1640625" bestFit="1" customWidth="1"/>
    <col min="7" max="7" width="15.6640625" bestFit="1" customWidth="1"/>
    <col min="8" max="8" width="15.1640625" bestFit="1" customWidth="1"/>
    <col min="9" max="9" width="14.5" bestFit="1" customWidth="1"/>
    <col min="10" max="10" width="18.1640625" bestFit="1" customWidth="1"/>
    <col min="11" max="11" width="17.83203125" bestFit="1" customWidth="1"/>
    <col min="12" max="12" width="18.33203125" bestFit="1" customWidth="1"/>
    <col min="13" max="13" width="14.83203125" bestFit="1" customWidth="1"/>
    <col min="14" max="14" width="13.83203125" bestFit="1" customWidth="1"/>
    <col min="15" max="15" width="26.83203125" bestFit="1" customWidth="1"/>
    <col min="16" max="16" width="11.83203125" bestFit="1" customWidth="1"/>
    <col min="17" max="17" width="29.5" bestFit="1" customWidth="1"/>
    <col min="18" max="18" width="10.5" bestFit="1" customWidth="1"/>
    <col min="19" max="19" width="24.6640625" bestFit="1" customWidth="1"/>
    <col min="20" max="20" width="18.6640625" bestFit="1" customWidth="1"/>
  </cols>
  <sheetData>
    <row r="1" spans="1:20" x14ac:dyDescent="0.2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s="3" t="s">
        <v>19</v>
      </c>
      <c r="C2">
        <v>19</v>
      </c>
      <c r="D2" s="3" t="s">
        <v>20</v>
      </c>
      <c r="E2" t="s">
        <v>21</v>
      </c>
      <c r="F2">
        <v>100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1">
        <v>38644</v>
      </c>
      <c r="M2" s="3" t="s">
        <v>27</v>
      </c>
      <c r="N2">
        <v>2</v>
      </c>
      <c r="O2" s="3" t="s">
        <v>28</v>
      </c>
      <c r="P2" s="3" t="s">
        <v>29</v>
      </c>
      <c r="Q2" t="s">
        <v>30</v>
      </c>
      <c r="R2" s="3" t="s">
        <v>31</v>
      </c>
      <c r="S2" s="3" t="s">
        <v>32</v>
      </c>
      <c r="T2" s="3" t="s">
        <v>33</v>
      </c>
    </row>
    <row r="3" spans="1:20" x14ac:dyDescent="0.2">
      <c r="A3">
        <v>1</v>
      </c>
      <c r="B3" s="3" t="s">
        <v>34</v>
      </c>
      <c r="C3">
        <v>22</v>
      </c>
      <c r="D3" s="3" t="s">
        <v>20</v>
      </c>
      <c r="E3">
        <v>68</v>
      </c>
      <c r="F3">
        <v>120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1">
        <v>45876</v>
      </c>
      <c r="M3" s="3" t="s">
        <v>130</v>
      </c>
      <c r="N3">
        <v>4</v>
      </c>
      <c r="O3" s="3" t="s">
        <v>41</v>
      </c>
      <c r="P3" s="3" t="s">
        <v>42</v>
      </c>
      <c r="Q3">
        <v>4</v>
      </c>
      <c r="R3" s="3" t="s">
        <v>43</v>
      </c>
      <c r="S3" s="3" t="s">
        <v>44</v>
      </c>
      <c r="T3" s="3" t="s">
        <v>45</v>
      </c>
    </row>
    <row r="4" spans="1:20" x14ac:dyDescent="0.2">
      <c r="A4">
        <v>2</v>
      </c>
      <c r="B4" s="3" t="s">
        <v>46</v>
      </c>
      <c r="C4">
        <v>21</v>
      </c>
      <c r="D4" s="3" t="s">
        <v>47</v>
      </c>
      <c r="E4" t="s">
        <v>48</v>
      </c>
      <c r="F4">
        <v>70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121</v>
      </c>
      <c r="L4" s="1">
        <v>37882</v>
      </c>
      <c r="M4" s="3" t="s">
        <v>54</v>
      </c>
      <c r="N4">
        <v>3</v>
      </c>
      <c r="O4" s="3" t="s">
        <v>41</v>
      </c>
      <c r="P4" s="3" t="s">
        <v>55</v>
      </c>
      <c r="Q4" t="s">
        <v>56</v>
      </c>
      <c r="R4" s="3" t="s">
        <v>57</v>
      </c>
      <c r="S4" s="3" t="s">
        <v>58</v>
      </c>
      <c r="T4" s="3" t="s">
        <v>59</v>
      </c>
    </row>
    <row r="5" spans="1:20" x14ac:dyDescent="0.2">
      <c r="A5">
        <v>3</v>
      </c>
      <c r="B5" s="3" t="s">
        <v>60</v>
      </c>
      <c r="C5">
        <v>24</v>
      </c>
      <c r="D5" s="3" t="s">
        <v>20</v>
      </c>
      <c r="E5" t="s">
        <v>61</v>
      </c>
      <c r="F5">
        <v>150</v>
      </c>
      <c r="G5" s="3" t="s">
        <v>62</v>
      </c>
      <c r="H5" s="3" t="s">
        <v>36</v>
      </c>
      <c r="I5" s="3" t="s">
        <v>63</v>
      </c>
      <c r="J5" s="3" t="s">
        <v>64</v>
      </c>
      <c r="K5" s="3" t="s">
        <v>65</v>
      </c>
      <c r="L5" s="1">
        <v>36723</v>
      </c>
      <c r="M5" s="3" t="s">
        <v>66</v>
      </c>
      <c r="N5">
        <v>1</v>
      </c>
      <c r="O5" s="3" t="s">
        <v>67</v>
      </c>
      <c r="P5" s="3" t="s">
        <v>68</v>
      </c>
      <c r="Q5" t="s">
        <v>69</v>
      </c>
      <c r="R5" s="3" t="s">
        <v>70</v>
      </c>
      <c r="S5" s="3" t="s">
        <v>71</v>
      </c>
      <c r="T5" s="3" t="s">
        <v>72</v>
      </c>
    </row>
    <row r="6" spans="1:20" x14ac:dyDescent="0.2">
      <c r="A6">
        <v>4</v>
      </c>
      <c r="B6" s="3" t="s">
        <v>73</v>
      </c>
      <c r="C6">
        <v>22</v>
      </c>
      <c r="D6" s="3" t="s">
        <v>20</v>
      </c>
      <c r="E6">
        <v>68</v>
      </c>
      <c r="F6">
        <v>80</v>
      </c>
      <c r="G6" s="3"/>
      <c r="H6" s="3" t="s">
        <v>74</v>
      </c>
      <c r="I6" s="3" t="s">
        <v>75</v>
      </c>
      <c r="J6" s="3" t="s">
        <v>76</v>
      </c>
      <c r="K6" s="3"/>
      <c r="L6" s="1">
        <v>45819</v>
      </c>
      <c r="M6" s="3" t="s">
        <v>77</v>
      </c>
      <c r="N6">
        <v>5</v>
      </c>
      <c r="O6" s="3" t="s">
        <v>78</v>
      </c>
      <c r="P6" s="3" t="s">
        <v>79</v>
      </c>
      <c r="Q6">
        <v>2</v>
      </c>
      <c r="R6" s="3" t="s">
        <v>31</v>
      </c>
      <c r="S6" s="3" t="s">
        <v>80</v>
      </c>
      <c r="T6" s="3" t="s">
        <v>81</v>
      </c>
    </row>
    <row r="7" spans="1:20" x14ac:dyDescent="0.2">
      <c r="A7">
        <v>5</v>
      </c>
      <c r="B7" s="3" t="s">
        <v>82</v>
      </c>
      <c r="C7">
        <v>22</v>
      </c>
      <c r="D7" s="3" t="s">
        <v>20</v>
      </c>
      <c r="E7">
        <v>69</v>
      </c>
      <c r="F7">
        <v>60</v>
      </c>
      <c r="G7" s="3"/>
      <c r="H7" s="3" t="s">
        <v>83</v>
      </c>
      <c r="I7" s="3" t="s">
        <v>75</v>
      </c>
      <c r="J7" s="3" t="s">
        <v>25</v>
      </c>
      <c r="K7" s="3"/>
      <c r="L7" s="1">
        <v>46016</v>
      </c>
      <c r="M7" s="3" t="s">
        <v>84</v>
      </c>
      <c r="N7">
        <v>2</v>
      </c>
      <c r="O7" s="3" t="s">
        <v>85</v>
      </c>
      <c r="P7" s="3" t="s">
        <v>86</v>
      </c>
      <c r="Q7">
        <v>2.5</v>
      </c>
      <c r="R7" s="3" t="s">
        <v>57</v>
      </c>
      <c r="S7" s="3" t="s">
        <v>87</v>
      </c>
      <c r="T7" s="3" t="s">
        <v>88</v>
      </c>
    </row>
    <row r="8" spans="1:20" x14ac:dyDescent="0.2">
      <c r="A8">
        <v>6</v>
      </c>
      <c r="B8" s="3" t="s">
        <v>89</v>
      </c>
      <c r="C8">
        <v>22</v>
      </c>
      <c r="D8" s="3" t="s">
        <v>20</v>
      </c>
      <c r="E8">
        <v>69</v>
      </c>
      <c r="F8">
        <v>80</v>
      </c>
      <c r="G8" s="3"/>
      <c r="H8" s="3" t="s">
        <v>74</v>
      </c>
      <c r="I8" s="3" t="s">
        <v>75</v>
      </c>
      <c r="J8" s="3" t="s">
        <v>38</v>
      </c>
      <c r="K8" s="3"/>
      <c r="L8" s="1">
        <v>45961</v>
      </c>
      <c r="M8" s="3" t="s">
        <v>90</v>
      </c>
      <c r="N8">
        <v>2</v>
      </c>
      <c r="O8" s="3" t="s">
        <v>91</v>
      </c>
      <c r="P8" s="3" t="s">
        <v>79</v>
      </c>
      <c r="Q8">
        <v>1.5</v>
      </c>
      <c r="R8" s="3" t="s">
        <v>70</v>
      </c>
      <c r="S8" s="3" t="s">
        <v>92</v>
      </c>
      <c r="T8" s="3" t="s">
        <v>93</v>
      </c>
    </row>
    <row r="9" spans="1:20" x14ac:dyDescent="0.2">
      <c r="A9">
        <v>7</v>
      </c>
      <c r="B9" s="3" t="s">
        <v>94</v>
      </c>
      <c r="C9">
        <v>24</v>
      </c>
      <c r="D9" s="3" t="s">
        <v>20</v>
      </c>
      <c r="E9" t="s">
        <v>95</v>
      </c>
      <c r="F9">
        <v>60</v>
      </c>
      <c r="G9" s="3" t="s">
        <v>96</v>
      </c>
      <c r="H9" s="3" t="s">
        <v>97</v>
      </c>
      <c r="I9" s="3" t="s">
        <v>98</v>
      </c>
      <c r="J9" s="3" t="s">
        <v>99</v>
      </c>
      <c r="K9" s="3" t="s">
        <v>26</v>
      </c>
      <c r="L9" s="1">
        <v>36846</v>
      </c>
      <c r="M9" s="3" t="s">
        <v>27</v>
      </c>
      <c r="N9">
        <v>2</v>
      </c>
      <c r="O9" s="3" t="s">
        <v>101</v>
      </c>
      <c r="P9" s="3" t="s">
        <v>42</v>
      </c>
      <c r="Q9" t="s">
        <v>102</v>
      </c>
      <c r="R9" s="3" t="s">
        <v>103</v>
      </c>
      <c r="S9" s="3" t="s">
        <v>104</v>
      </c>
      <c r="T9" s="3" t="s">
        <v>105</v>
      </c>
    </row>
    <row r="10" spans="1:20" x14ac:dyDescent="0.2">
      <c r="B10" s="3" t="s">
        <v>106</v>
      </c>
      <c r="C10">
        <v>23</v>
      </c>
      <c r="D10" s="3" t="s">
        <v>47</v>
      </c>
      <c r="E10" t="s">
        <v>107</v>
      </c>
      <c r="F10">
        <v>95</v>
      </c>
      <c r="G10" s="3" t="s">
        <v>108</v>
      </c>
      <c r="H10" s="3" t="s">
        <v>109</v>
      </c>
      <c r="I10" s="3" t="s">
        <v>75</v>
      </c>
      <c r="J10" s="3" t="s">
        <v>25</v>
      </c>
      <c r="K10" s="3" t="s">
        <v>110</v>
      </c>
      <c r="L10" s="1">
        <v>37278</v>
      </c>
      <c r="M10" s="3" t="s">
        <v>111</v>
      </c>
      <c r="N10">
        <v>2</v>
      </c>
      <c r="O10" s="3" t="s">
        <v>112</v>
      </c>
      <c r="P10" s="3" t="s">
        <v>113</v>
      </c>
      <c r="Q10">
        <v>4</v>
      </c>
      <c r="R10" s="3" t="s">
        <v>70</v>
      </c>
      <c r="S10" s="3" t="s">
        <v>114</v>
      </c>
      <c r="T10" s="3" t="s">
        <v>115</v>
      </c>
    </row>
    <row r="11" spans="1:20" x14ac:dyDescent="0.2">
      <c r="B11" s="3" t="s">
        <v>116</v>
      </c>
      <c r="C11">
        <v>21</v>
      </c>
      <c r="D11" s="3" t="s">
        <v>20</v>
      </c>
      <c r="E11" t="s">
        <v>117</v>
      </c>
      <c r="F11">
        <v>45</v>
      </c>
      <c r="G11" s="3" t="s">
        <v>118</v>
      </c>
      <c r="H11" s="3" t="s">
        <v>119</v>
      </c>
      <c r="I11" s="3" t="s">
        <v>120</v>
      </c>
      <c r="J11" s="3" t="s">
        <v>25</v>
      </c>
      <c r="K11" s="3" t="s">
        <v>121</v>
      </c>
      <c r="L11" s="1">
        <v>38015</v>
      </c>
      <c r="M11" s="3" t="s">
        <v>122</v>
      </c>
      <c r="N11">
        <v>2</v>
      </c>
      <c r="O11" s="3" t="s">
        <v>123</v>
      </c>
      <c r="P11" s="3" t="s">
        <v>42</v>
      </c>
      <c r="Q11">
        <v>1</v>
      </c>
      <c r="R11" s="3" t="s">
        <v>57</v>
      </c>
      <c r="S11" s="3" t="s">
        <v>124</v>
      </c>
      <c r="T11" s="3" t="s">
        <v>125</v>
      </c>
    </row>
    <row r="12" spans="1:20" x14ac:dyDescent="0.2">
      <c r="B12" s="3" t="s">
        <v>126</v>
      </c>
      <c r="C12">
        <v>23</v>
      </c>
      <c r="D12" s="3" t="s">
        <v>20</v>
      </c>
      <c r="E12" t="s">
        <v>127</v>
      </c>
      <c r="F12">
        <v>45</v>
      </c>
      <c r="G12" s="3" t="s">
        <v>128</v>
      </c>
      <c r="H12" s="3" t="s">
        <v>74</v>
      </c>
      <c r="I12" s="3" t="s">
        <v>129</v>
      </c>
      <c r="J12" s="3" t="s">
        <v>25</v>
      </c>
      <c r="K12" s="3" t="s">
        <v>39</v>
      </c>
      <c r="L12" s="1">
        <v>37168</v>
      </c>
      <c r="M12" s="3" t="s">
        <v>130</v>
      </c>
      <c r="N12">
        <v>3</v>
      </c>
      <c r="O12" s="3" t="s">
        <v>131</v>
      </c>
      <c r="P12" s="3" t="s">
        <v>42</v>
      </c>
      <c r="Q12">
        <v>4</v>
      </c>
      <c r="R12" s="3" t="s">
        <v>57</v>
      </c>
      <c r="S12" s="3" t="s">
        <v>114</v>
      </c>
      <c r="T12" s="3" t="s">
        <v>132</v>
      </c>
    </row>
    <row r="13" spans="1:20" x14ac:dyDescent="0.2">
      <c r="B13" s="3"/>
      <c r="D13" s="3"/>
      <c r="G13" s="3"/>
      <c r="H13" s="3"/>
      <c r="I13" s="3"/>
      <c r="J13" s="3"/>
      <c r="K13" s="3"/>
      <c r="L13" s="1"/>
      <c r="M13" s="3"/>
      <c r="O13" s="3"/>
      <c r="P13" s="3"/>
      <c r="R13" s="3"/>
      <c r="S13" s="3"/>
      <c r="T13" s="3"/>
    </row>
    <row r="14" spans="1:20" x14ac:dyDescent="0.2">
      <c r="B14" s="3"/>
      <c r="D14" s="3"/>
      <c r="G14" s="3"/>
      <c r="H14" s="3"/>
      <c r="I14" s="3"/>
      <c r="J14" s="3"/>
      <c r="K14" s="3"/>
      <c r="L14" s="1"/>
      <c r="M14" s="3"/>
      <c r="O14" s="3"/>
      <c r="P14" s="3"/>
      <c r="R14" s="3"/>
      <c r="S14" s="3"/>
      <c r="T14" s="3"/>
    </row>
    <row r="15" spans="1:20" x14ac:dyDescent="0.2">
      <c r="B15" s="3"/>
      <c r="D15" s="3"/>
      <c r="G15" s="3"/>
      <c r="H15" s="3"/>
      <c r="I15" s="3"/>
      <c r="J15" s="3"/>
      <c r="K15" s="3"/>
      <c r="L15" s="1"/>
      <c r="M15" s="3"/>
      <c r="O15" s="3"/>
      <c r="P15" s="3"/>
      <c r="R15" s="3"/>
      <c r="S15" s="3"/>
      <c r="T15" s="3"/>
    </row>
    <row r="19" spans="5:11" x14ac:dyDescent="0.2">
      <c r="E19" t="s">
        <v>20</v>
      </c>
      <c r="F19">
        <f>COUNTIF(fellows_1_2_merged_dataset[Gender/Sex],"Male")</f>
        <v>9</v>
      </c>
      <c r="H19" t="s">
        <v>138</v>
      </c>
      <c r="I19" t="str" cm="1">
        <f t="array" ref="I19:I21">_xlfn._xlws.FILTER(B2:B12,K2:K12="")</f>
        <v>Kevin</v>
      </c>
      <c r="J19" t="s">
        <v>140</v>
      </c>
      <c r="K19" t="str" cm="1">
        <f t="array" ref="K19:K20">_xlfn._xlws.FILTER(B2:B12,O2:O12=O3)</f>
        <v xml:space="preserve">Ibrahima </v>
      </c>
    </row>
    <row r="20" spans="5:11" x14ac:dyDescent="0.2">
      <c r="E20" t="s">
        <v>47</v>
      </c>
      <c r="F20">
        <f>COUNTIF(fellows_1_2_merged_dataset[Gender/Sex],"Female")</f>
        <v>2</v>
      </c>
      <c r="I20" t="str">
        <v>Rolando</v>
      </c>
      <c r="K20" t="str">
        <v>Itzel</v>
      </c>
    </row>
    <row r="21" spans="5:11" x14ac:dyDescent="0.2">
      <c r="E21" t="s">
        <v>75</v>
      </c>
      <c r="F21">
        <f>COUNTIF(fellows_1_2_merged_dataset[Favorite Fruit],"Mango")</f>
        <v>4</v>
      </c>
      <c r="I21" t="str">
        <v>Thomas</v>
      </c>
    </row>
    <row r="22" spans="5:11" x14ac:dyDescent="0.2">
      <c r="E22" t="s">
        <v>25</v>
      </c>
      <c r="F22">
        <f>COUNTIF(fellows_1_2_merged_dataset[Android Or Iphone],"Iphone")</f>
        <v>8</v>
      </c>
      <c r="J22" t="s">
        <v>141</v>
      </c>
      <c r="K22" t="str" cm="1">
        <f t="array" ref="K22:K23">_xlfn._xlws.FILTER(B2:B12,F2:F12&gt;=120)</f>
        <v xml:space="preserve">Ibrahima </v>
      </c>
    </row>
    <row r="23" spans="5:11" x14ac:dyDescent="0.2">
      <c r="E23" t="s">
        <v>133</v>
      </c>
      <c r="F23">
        <f>COUNTIF(fellows_1_2_merged_dataset[Country Of Origin],"Guinea")</f>
        <v>2</v>
      </c>
      <c r="K23" t="str">
        <v>Kabbo</v>
      </c>
    </row>
    <row r="24" spans="5:11" x14ac:dyDescent="0.2">
      <c r="E24" t="s">
        <v>110</v>
      </c>
      <c r="F24">
        <f>COUNTIF(fellows_1_2_merged_dataset[Country Of Origin],"Pakistan")</f>
        <v>1</v>
      </c>
    </row>
    <row r="25" spans="5:11" x14ac:dyDescent="0.2">
      <c r="E25" t="s">
        <v>134</v>
      </c>
      <c r="F25">
        <f>COUNTIF(fellows_1_2_merged_dataset[Country Of Origin],"Dominican Republic")</f>
        <v>2</v>
      </c>
      <c r="H25" t="s">
        <v>139</v>
      </c>
      <c r="I25" t="str" cm="1">
        <f t="array" ref="I25">_xlfn._xlws.FILTER(B2:B12,(C2:C12&lt;=19))</f>
        <v>Angel</v>
      </c>
    </row>
    <row r="26" spans="5:11" x14ac:dyDescent="0.2">
      <c r="E26" t="s">
        <v>135</v>
      </c>
      <c r="F26">
        <f xml:space="preserve"> COUNTIF(K2:K12,"Bangladesh")</f>
        <v>1</v>
      </c>
      <c r="H26" t="s">
        <v>139</v>
      </c>
      <c r="I26" t="str" cm="1">
        <f t="array" ref="I26">_xlfn._xlws.FILTER(B2:B12,(C2:C12&lt;22)*(D2:D12="Female"))</f>
        <v>Itzel</v>
      </c>
    </row>
    <row r="27" spans="5:11" x14ac:dyDescent="0.2">
      <c r="E27" t="s">
        <v>136</v>
      </c>
      <c r="F27">
        <f>COUNTIF(K2:K12,"United States")</f>
        <v>2</v>
      </c>
    </row>
    <row r="28" spans="5:11" x14ac:dyDescent="0.2">
      <c r="E28" t="s">
        <v>137</v>
      </c>
      <c r="F28">
        <f>COUNTIF(K2:K12,"")</f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D81E-3880-6048-B45C-3F1F5ADA7139}">
  <dimension ref="A1:S4"/>
  <sheetViews>
    <sheetView workbookViewId="0"/>
  </sheetViews>
  <sheetFormatPr baseColWidth="10" defaultRowHeight="16" x14ac:dyDescent="0.2"/>
  <cols>
    <col min="1" max="1" width="8.6640625" bestFit="1" customWidth="1"/>
    <col min="2" max="3" width="13.1640625" bestFit="1" customWidth="1"/>
    <col min="4" max="4" width="14.33203125" bestFit="1" customWidth="1"/>
    <col min="5" max="5" width="22.1640625" bestFit="1" customWidth="1"/>
    <col min="6" max="6" width="15.6640625" bestFit="1" customWidth="1"/>
    <col min="7" max="7" width="15.1640625" bestFit="1" customWidth="1"/>
    <col min="8" max="8" width="14.5" bestFit="1" customWidth="1"/>
    <col min="9" max="9" width="18.1640625" bestFit="1" customWidth="1"/>
    <col min="10" max="10" width="17.83203125" bestFit="1" customWidth="1"/>
    <col min="11" max="11" width="18.33203125" bestFit="1" customWidth="1"/>
    <col min="12" max="12" width="14.83203125" bestFit="1" customWidth="1"/>
    <col min="13" max="13" width="13.83203125" bestFit="1" customWidth="1"/>
    <col min="14" max="14" width="26.83203125" bestFit="1" customWidth="1"/>
    <col min="15" max="15" width="11.83203125" bestFit="1" customWidth="1"/>
    <col min="16" max="16" width="19.1640625" bestFit="1" customWidth="1"/>
    <col min="17" max="17" width="10.5" bestFit="1" customWidth="1"/>
    <col min="18" max="18" width="17.33203125" bestFit="1" customWidth="1"/>
    <col min="19" max="19" width="17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3" t="s">
        <v>106</v>
      </c>
      <c r="B2">
        <v>23</v>
      </c>
      <c r="C2" s="3" t="s">
        <v>47</v>
      </c>
      <c r="D2" s="3" t="s">
        <v>107</v>
      </c>
      <c r="E2">
        <v>95</v>
      </c>
      <c r="F2" s="3" t="s">
        <v>108</v>
      </c>
      <c r="G2" s="3" t="s">
        <v>109</v>
      </c>
      <c r="H2" s="3" t="s">
        <v>75</v>
      </c>
      <c r="I2" s="3" t="s">
        <v>25</v>
      </c>
      <c r="J2" s="3" t="s">
        <v>110</v>
      </c>
      <c r="K2" s="1">
        <v>37278</v>
      </c>
      <c r="L2" s="3" t="s">
        <v>111</v>
      </c>
      <c r="M2">
        <v>2</v>
      </c>
      <c r="N2" s="3" t="s">
        <v>112</v>
      </c>
      <c r="O2" s="3" t="s">
        <v>113</v>
      </c>
      <c r="P2">
        <v>4</v>
      </c>
      <c r="Q2" s="3" t="s">
        <v>70</v>
      </c>
      <c r="R2" s="3" t="s">
        <v>114</v>
      </c>
      <c r="S2" s="3" t="s">
        <v>115</v>
      </c>
    </row>
    <row r="3" spans="1:19" x14ac:dyDescent="0.2">
      <c r="A3" s="3" t="s">
        <v>116</v>
      </c>
      <c r="B3">
        <v>21</v>
      </c>
      <c r="C3" s="3" t="s">
        <v>20</v>
      </c>
      <c r="D3" s="3" t="s">
        <v>117</v>
      </c>
      <c r="E3">
        <v>45</v>
      </c>
      <c r="F3" s="3" t="s">
        <v>118</v>
      </c>
      <c r="G3" s="3" t="s">
        <v>119</v>
      </c>
      <c r="H3" s="3" t="s">
        <v>120</v>
      </c>
      <c r="I3" s="3" t="s">
        <v>25</v>
      </c>
      <c r="J3" s="3" t="s">
        <v>121</v>
      </c>
      <c r="K3" s="1">
        <v>38015</v>
      </c>
      <c r="L3" s="3" t="s">
        <v>122</v>
      </c>
      <c r="M3">
        <v>2</v>
      </c>
      <c r="N3" s="3" t="s">
        <v>123</v>
      </c>
      <c r="O3" s="3" t="s">
        <v>42</v>
      </c>
      <c r="P3">
        <v>1</v>
      </c>
      <c r="Q3" s="3" t="s">
        <v>57</v>
      </c>
      <c r="R3" s="3" t="s">
        <v>124</v>
      </c>
      <c r="S3" s="3" t="s">
        <v>125</v>
      </c>
    </row>
    <row r="4" spans="1:19" x14ac:dyDescent="0.2">
      <c r="A4" s="3" t="s">
        <v>126</v>
      </c>
      <c r="B4">
        <v>23</v>
      </c>
      <c r="C4" s="3" t="s">
        <v>20</v>
      </c>
      <c r="D4" s="3" t="s">
        <v>127</v>
      </c>
      <c r="E4">
        <v>45</v>
      </c>
      <c r="F4" s="3" t="s">
        <v>128</v>
      </c>
      <c r="G4" s="3" t="s">
        <v>74</v>
      </c>
      <c r="H4" s="3" t="s">
        <v>129</v>
      </c>
      <c r="I4" s="3" t="s">
        <v>25</v>
      </c>
      <c r="J4" s="3" t="s">
        <v>39</v>
      </c>
      <c r="K4" s="1">
        <v>37168</v>
      </c>
      <c r="L4" s="3" t="s">
        <v>130</v>
      </c>
      <c r="M4">
        <v>3</v>
      </c>
      <c r="N4" s="3" t="s">
        <v>131</v>
      </c>
      <c r="O4" s="3" t="s">
        <v>42</v>
      </c>
      <c r="P4">
        <v>4</v>
      </c>
      <c r="Q4" s="3" t="s">
        <v>57</v>
      </c>
      <c r="R4" s="3" t="s">
        <v>114</v>
      </c>
      <c r="S4" s="3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FCF5-3C50-0444-B20F-C7F0FB2B31EC}">
  <dimension ref="A1:T9"/>
  <sheetViews>
    <sheetView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>
        <v>19</v>
      </c>
      <c r="D2" t="s">
        <v>20</v>
      </c>
      <c r="E2" t="s">
        <v>21</v>
      </c>
      <c r="F2">
        <v>100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38644</v>
      </c>
      <c r="N2">
        <v>2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">
      <c r="A3">
        <v>1</v>
      </c>
      <c r="B3" t="s">
        <v>34</v>
      </c>
      <c r="C3">
        <v>22</v>
      </c>
      <c r="D3" t="s">
        <v>20</v>
      </c>
      <c r="E3">
        <v>68</v>
      </c>
      <c r="F3">
        <v>120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s="2">
        <v>45876</v>
      </c>
      <c r="N3">
        <v>4</v>
      </c>
      <c r="O3" t="s">
        <v>41</v>
      </c>
      <c r="P3" t="s">
        <v>42</v>
      </c>
      <c r="Q3">
        <v>4</v>
      </c>
      <c r="R3" t="s">
        <v>43</v>
      </c>
      <c r="S3" t="s">
        <v>44</v>
      </c>
      <c r="T3" t="s">
        <v>45</v>
      </c>
    </row>
    <row r="4" spans="1:20" x14ac:dyDescent="0.2">
      <c r="A4">
        <v>2</v>
      </c>
      <c r="B4" t="s">
        <v>46</v>
      </c>
      <c r="C4">
        <v>21</v>
      </c>
      <c r="D4" t="s">
        <v>47</v>
      </c>
      <c r="E4" t="s">
        <v>48</v>
      </c>
      <c r="F4">
        <v>70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s="1">
        <v>37882</v>
      </c>
      <c r="N4">
        <v>3</v>
      </c>
      <c r="O4" t="s">
        <v>41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</row>
    <row r="5" spans="1:20" x14ac:dyDescent="0.2">
      <c r="A5">
        <v>3</v>
      </c>
      <c r="B5" t="s">
        <v>60</v>
      </c>
      <c r="C5">
        <v>24</v>
      </c>
      <c r="D5" t="s">
        <v>20</v>
      </c>
      <c r="E5" t="s">
        <v>61</v>
      </c>
      <c r="F5">
        <v>150</v>
      </c>
      <c r="G5" t="s">
        <v>62</v>
      </c>
      <c r="H5" t="s">
        <v>36</v>
      </c>
      <c r="I5" t="s">
        <v>63</v>
      </c>
      <c r="J5" t="s">
        <v>64</v>
      </c>
      <c r="K5" t="s">
        <v>65</v>
      </c>
      <c r="L5" t="s">
        <v>66</v>
      </c>
      <c r="M5" s="1">
        <v>36723</v>
      </c>
      <c r="N5">
        <v>1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</row>
    <row r="6" spans="1:20" x14ac:dyDescent="0.2">
      <c r="A6">
        <v>4</v>
      </c>
      <c r="B6" t="s">
        <v>73</v>
      </c>
      <c r="C6">
        <v>22</v>
      </c>
      <c r="D6" t="s">
        <v>20</v>
      </c>
      <c r="E6">
        <v>68</v>
      </c>
      <c r="F6">
        <v>80</v>
      </c>
      <c r="H6" t="s">
        <v>74</v>
      </c>
      <c r="I6" t="s">
        <v>75</v>
      </c>
      <c r="J6" t="s">
        <v>76</v>
      </c>
      <c r="L6" t="s">
        <v>77</v>
      </c>
      <c r="M6" s="2">
        <v>45819</v>
      </c>
      <c r="N6">
        <v>5</v>
      </c>
      <c r="O6" t="s">
        <v>78</v>
      </c>
      <c r="P6" t="s">
        <v>79</v>
      </c>
      <c r="Q6">
        <v>2</v>
      </c>
      <c r="R6" t="s">
        <v>31</v>
      </c>
      <c r="S6" t="s">
        <v>80</v>
      </c>
      <c r="T6" t="s">
        <v>81</v>
      </c>
    </row>
    <row r="7" spans="1:20" x14ac:dyDescent="0.2">
      <c r="A7">
        <v>5</v>
      </c>
      <c r="B7" t="s">
        <v>82</v>
      </c>
      <c r="C7">
        <v>22</v>
      </c>
      <c r="D7" t="s">
        <v>20</v>
      </c>
      <c r="E7">
        <v>69</v>
      </c>
      <c r="F7">
        <v>60</v>
      </c>
      <c r="H7" t="s">
        <v>83</v>
      </c>
      <c r="I7" t="s">
        <v>75</v>
      </c>
      <c r="J7" t="s">
        <v>25</v>
      </c>
      <c r="L7" t="s">
        <v>84</v>
      </c>
      <c r="M7" s="2">
        <v>46016</v>
      </c>
      <c r="N7">
        <v>2</v>
      </c>
      <c r="O7" t="s">
        <v>85</v>
      </c>
      <c r="P7" t="s">
        <v>86</v>
      </c>
      <c r="Q7">
        <v>2.5</v>
      </c>
      <c r="R7" t="s">
        <v>57</v>
      </c>
      <c r="S7" t="s">
        <v>87</v>
      </c>
      <c r="T7" t="s">
        <v>88</v>
      </c>
    </row>
    <row r="8" spans="1:20" x14ac:dyDescent="0.2">
      <c r="A8">
        <v>6</v>
      </c>
      <c r="B8" t="s">
        <v>89</v>
      </c>
      <c r="C8">
        <v>22</v>
      </c>
      <c r="D8" t="s">
        <v>20</v>
      </c>
      <c r="E8">
        <v>69</v>
      </c>
      <c r="F8">
        <v>80</v>
      </c>
      <c r="H8" t="s">
        <v>74</v>
      </c>
      <c r="I8" t="s">
        <v>75</v>
      </c>
      <c r="J8" t="s">
        <v>38</v>
      </c>
      <c r="L8" t="s">
        <v>90</v>
      </c>
      <c r="M8" s="2">
        <v>45961</v>
      </c>
      <c r="N8">
        <v>2</v>
      </c>
      <c r="O8" t="s">
        <v>91</v>
      </c>
      <c r="P8" t="s">
        <v>79</v>
      </c>
      <c r="Q8">
        <v>1.5</v>
      </c>
      <c r="R8" t="s">
        <v>70</v>
      </c>
      <c r="S8" t="s">
        <v>92</v>
      </c>
      <c r="T8" t="s">
        <v>93</v>
      </c>
    </row>
    <row r="9" spans="1:20" x14ac:dyDescent="0.2">
      <c r="A9">
        <v>7</v>
      </c>
      <c r="B9" t="s">
        <v>94</v>
      </c>
      <c r="C9">
        <v>24</v>
      </c>
      <c r="D9" t="s">
        <v>20</v>
      </c>
      <c r="E9" t="s">
        <v>95</v>
      </c>
      <c r="F9">
        <v>60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27</v>
      </c>
      <c r="M9" s="1">
        <v>36846</v>
      </c>
      <c r="N9">
        <v>2</v>
      </c>
      <c r="O9" t="s">
        <v>101</v>
      </c>
      <c r="P9" t="s">
        <v>42</v>
      </c>
      <c r="Q9" t="s">
        <v>102</v>
      </c>
      <c r="R9" t="s">
        <v>103</v>
      </c>
      <c r="S9" t="s">
        <v>104</v>
      </c>
      <c r="T9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42979-0CB0-2E47-A5E4-6E7AE47E1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fellows_1_2_3_merged_dataset </vt:lpstr>
      <vt:lpstr>fellows_3</vt:lpstr>
      <vt:lpstr>fellows_1_2_merged_dataset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Diallo</dc:creator>
  <cp:lastModifiedBy>Ibrahima Diallo</cp:lastModifiedBy>
  <dcterms:created xsi:type="dcterms:W3CDTF">2025-05-18T13:30:46Z</dcterms:created>
  <dcterms:modified xsi:type="dcterms:W3CDTF">2025-05-24T12:01:49Z</dcterms:modified>
</cp:coreProperties>
</file>