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rew_hood_mlcsu_nhs_uk/Documents/Working Projects/MH inpat modelling/"/>
    </mc:Choice>
  </mc:AlternateContent>
  <xr:revisionPtr revIDLastSave="225" documentId="8_{98A1F36B-917C-4707-B100-AA2132CB7701}" xr6:coauthVersionLast="47" xr6:coauthVersionMax="47" xr10:uidLastSave="{E1DE444A-5A1A-4E0D-A050-95021020B585}"/>
  <bookViews>
    <workbookView xWindow="28680" yWindow="1665" windowWidth="29040" windowHeight="15225" xr2:uid="{8806BF23-9C4D-4B9D-8A5F-610FB9EBA0DC}"/>
  </bookViews>
  <sheets>
    <sheet name="comp" sheetId="1" r:id="rId1"/>
    <sheet name="work_e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2" l="1"/>
  <c r="Q9" i="2"/>
  <c r="Q8" i="2"/>
  <c r="P8" i="2"/>
  <c r="O9" i="2"/>
  <c r="N9" i="2"/>
  <c r="L9" i="2"/>
  <c r="K9" i="2"/>
  <c r="J9" i="2"/>
  <c r="G9" i="2"/>
  <c r="F9" i="2"/>
  <c r="E9" i="2"/>
  <c r="O8" i="2"/>
  <c r="N8" i="2"/>
  <c r="M8" i="2"/>
  <c r="L8" i="2"/>
  <c r="K8" i="2"/>
  <c r="I8" i="2"/>
  <c r="H8" i="2"/>
  <c r="G8" i="2"/>
  <c r="F8" i="2"/>
  <c r="E8" i="2"/>
  <c r="D9" i="2"/>
  <c r="D8" i="2"/>
  <c r="R9" i="2" l="1"/>
  <c r="T9" i="2" s="1"/>
  <c r="U9" i="2" s="1"/>
  <c r="R8" i="2"/>
  <c r="T8" i="2" s="1"/>
  <c r="U8" i="2" s="1"/>
</calcChain>
</file>

<file path=xl/sharedStrings.xml><?xml version="1.0" encoding="utf-8"?>
<sst xmlns="http://schemas.openxmlformats.org/spreadsheetml/2006/main" count="157" uniqueCount="143">
  <si>
    <t>Forecast the nature of future bed requirements</t>
  </si>
  <si>
    <t>Ensure bed projections are reflective of population need</t>
  </si>
  <si>
    <t>Enable the right care in the right setting at the right time</t>
  </si>
  <si>
    <t>Raison d`etre:</t>
  </si>
  <si>
    <t>Aims:</t>
  </si>
  <si>
    <t>Support local discussions</t>
  </si>
  <si>
    <t>Benchmarking between systems</t>
  </si>
  <si>
    <t>Highlight differences between IP and NHS care (los)</t>
  </si>
  <si>
    <t>Account for flows of patients in the whole system (community/PC)</t>
  </si>
  <si>
    <t>Outputs:</t>
  </si>
  <si>
    <t>Inform future investment (inpatient estate)</t>
  </si>
  <si>
    <t>Support regional planning</t>
  </si>
  <si>
    <t>Functionality of the model:</t>
  </si>
  <si>
    <t>Levels of uncertainty</t>
  </si>
  <si>
    <t>Allow scenario testing</t>
  </si>
  <si>
    <t>Include potential impacts of investment</t>
  </si>
  <si>
    <t>Accounting for social (care) needs</t>
  </si>
  <si>
    <t>Discharge demand and pathways</t>
  </si>
  <si>
    <t>Workforce requirements</t>
  </si>
  <si>
    <t>Transition demand (CYP -&gt; Adult)</t>
  </si>
  <si>
    <t>Other assumptions:</t>
  </si>
  <si>
    <t>Out-of-area repatriation</t>
  </si>
  <si>
    <t>Changes in demographics of the population</t>
  </si>
  <si>
    <t>Length of stay analysis</t>
  </si>
  <si>
    <t>Periods of reduced positive risk-taking</t>
  </si>
  <si>
    <t>Specific growth areas in incidence e.g Autism</t>
  </si>
  <si>
    <t>Impact of prevention/protective factors</t>
  </si>
  <si>
    <t>Changes in IP bed provision</t>
  </si>
  <si>
    <t>Impact of national policy / legislation</t>
  </si>
  <si>
    <t>Impact of changing health status in population</t>
  </si>
  <si>
    <t>Changes to alternative provision e.g. CMHT, first-line services</t>
  </si>
  <si>
    <t>Demand change parameters:</t>
  </si>
  <si>
    <t>Desirable bed occupancy</t>
  </si>
  <si>
    <t>Clinical appropriateness</t>
  </si>
  <si>
    <t>Waiting list reduction (or expansion)</t>
  </si>
  <si>
    <t>Readmission rates</t>
  </si>
  <si>
    <t>Source of admission / discharge destination</t>
  </si>
  <si>
    <t>Useful descriptive information:</t>
  </si>
  <si>
    <t>Level/type of complaints</t>
  </si>
  <si>
    <t>Patient outcomes</t>
  </si>
  <si>
    <t>Admission under MHA</t>
  </si>
  <si>
    <t>Distribution (geographical) of admissions</t>
  </si>
  <si>
    <t>Links to specific populations e.g. prison, student</t>
  </si>
  <si>
    <t>Changes to acuity of patients admitted (manifests &gt; LoS)</t>
  </si>
  <si>
    <t>Ongoing impacts of covid pandemic</t>
  </si>
  <si>
    <t>Beds based on diagnostic and service groups e.g. LD&amp;A, PD, Rehab, s.136, Neurodiverse</t>
  </si>
  <si>
    <t>Small services' potential for regionalisation/specialisation</t>
  </si>
  <si>
    <t>Colour code:</t>
  </si>
  <si>
    <t>Green text = incorporated into tool, reliable data</t>
  </si>
  <si>
    <t>Orange text = partial inclusion / unreliable data</t>
  </si>
  <si>
    <t>Notes/rationale</t>
  </si>
  <si>
    <t>Potential info source</t>
  </si>
  <si>
    <t>MHSDS</t>
  </si>
  <si>
    <t>National guidance / commissioning spec</t>
  </si>
  <si>
    <t>MHSDS - age breakdowns</t>
  </si>
  <si>
    <t>Census - High-level population estimates</t>
  </si>
  <si>
    <t>ONS population projections</t>
  </si>
  <si>
    <t>Various, restrict to LTP, MHFYFV</t>
  </si>
  <si>
    <t>Various, published lit, expert consensus</t>
  </si>
  <si>
    <t>Various, published lit</t>
  </si>
  <si>
    <t>Local perspectives on impact</t>
  </si>
  <si>
    <t>MHSDS - diagnosis/Clusters/LoS</t>
  </si>
  <si>
    <t>can focus on major need factors but comprehensive is beyond resource</t>
  </si>
  <si>
    <t>no information - likely to come from bed audits</t>
  </si>
  <si>
    <t>Tool will allow for local toggle of parameters and alternative scales</t>
  </si>
  <si>
    <t>Submission of local sceanrios for regional-level analysis</t>
  </si>
  <si>
    <t>More for discussion subsequent to modelling</t>
  </si>
  <si>
    <t>Out of scope</t>
  </si>
  <si>
    <t>Core data is inpatient activity - so inflow/outflow are implied. Full system model out of scope</t>
  </si>
  <si>
    <t>As per local systems. Categories may not support all analysis</t>
  </si>
  <si>
    <t>Too much local variation, global model may give partial view</t>
  </si>
  <si>
    <t>Would depend on availability of guidance to translate demand to workforce</t>
  </si>
  <si>
    <t>Key population group for some areas - could toggle on or off</t>
  </si>
  <si>
    <t>Key local areas of concern, but difficult to measure reliably or longitudinally</t>
  </si>
  <si>
    <t>More for regional discussion subsequent to modelling</t>
  </si>
  <si>
    <t>Tool will include point estimates and lower-upper estimates (evidence or set by local teams)</t>
  </si>
  <si>
    <t>Toggle on-off various model assumptions and play with impact values and likelihood values</t>
  </si>
  <si>
    <t>Beyond scope and resource unless readily available from local commissioning teams/national work</t>
  </si>
  <si>
    <t>A factor within the demand change models, may not be a standalone analysis</t>
  </si>
  <si>
    <t>Ambition to be set by local teams</t>
  </si>
  <si>
    <t>Difficult to measure and include across modelling horizon</t>
  </si>
  <si>
    <t>IP bed stocktake (SF)</t>
  </si>
  <si>
    <t>Local assumption re changes</t>
  </si>
  <si>
    <t>Assume 85/90/100% universally</t>
  </si>
  <si>
    <t>Local adaption of universal assumption</t>
  </si>
  <si>
    <t>Difficult to measure impact in MH, local areas to set</t>
  </si>
  <si>
    <t>Potentially WLMDS or NHSE data if priority inclusion</t>
  </si>
  <si>
    <t>MHSDS - SU methods</t>
  </si>
  <si>
    <t>Not sure this is wholly relevant and data likely to be protected/poor</t>
  </si>
  <si>
    <t xml:space="preserve">Poor DQ. </t>
  </si>
  <si>
    <t>MHSDS detention records</t>
  </si>
  <si>
    <t>MHSDS - provider spell inner join</t>
  </si>
  <si>
    <t>MHSDS - provider spell/ward details</t>
  </si>
  <si>
    <t>Useful descriptor. Not feasible to model through below ICB</t>
  </si>
  <si>
    <t>MHSDS - lsoa from MPI tables</t>
  </si>
  <si>
    <t>Various + stakeholder ilicitation</t>
  </si>
  <si>
    <t>SALT returns, may not be suitable</t>
  </si>
  <si>
    <t>Patient Char</t>
  </si>
  <si>
    <t>Demographic</t>
  </si>
  <si>
    <t>Change in incidence</t>
  </si>
  <si>
    <t>National policy</t>
  </si>
  <si>
    <t>Change in acuity</t>
  </si>
  <si>
    <t>Demand factors (external)</t>
  </si>
  <si>
    <t>Demand factors (local)</t>
  </si>
  <si>
    <t>Service models</t>
  </si>
  <si>
    <t>Prevention programme</t>
  </si>
  <si>
    <t>Social care pressures</t>
  </si>
  <si>
    <t>Admission avoidance</t>
  </si>
  <si>
    <t>MHA changes</t>
  </si>
  <si>
    <t>OOA repat</t>
  </si>
  <si>
    <t>Bed occupancy</t>
  </si>
  <si>
    <t>Baseline Bed days</t>
  </si>
  <si>
    <t>Modelled Bed days</t>
  </si>
  <si>
    <t>Male, aged 40-64, detained w/ PD</t>
  </si>
  <si>
    <t>Other Assumptions</t>
  </si>
  <si>
    <t>Bed equivalent</t>
  </si>
  <si>
    <t>Waiting list reduction</t>
  </si>
  <si>
    <t>likelihood</t>
  </si>
  <si>
    <t>impact</t>
  </si>
  <si>
    <t>Bed change</t>
  </si>
  <si>
    <t>Shift to IP</t>
  </si>
  <si>
    <t>Female, aged 20-34, Postnatal</t>
  </si>
  <si>
    <t>Stocktake</t>
  </si>
  <si>
    <t>Stocktake to reflect high-level need vs current provision</t>
  </si>
  <si>
    <t>Potentially stocktake data could be used for assumption</t>
  </si>
  <si>
    <t>MHSDS - Diagnosis codes, Service/team codes. Stocktake categorisation</t>
  </si>
  <si>
    <t>Could potentially allow for bespoke assumptions to be added.</t>
  </si>
  <si>
    <t>Fingertips, Psychiatric morbidity surveys</t>
  </si>
  <si>
    <t>NHSD OAP reports. Might need local OAP status data (stocktake) if national not feasible</t>
  </si>
  <si>
    <t>Only avaialble through bed/clinical audit - similar to right care, right place, right time.</t>
  </si>
  <si>
    <t>Stocktake may allow for a base assumption to be made.</t>
  </si>
  <si>
    <t>Red text = beyond scope / stocktake activity / no data</t>
  </si>
  <si>
    <t>0-18,18-24,25-64,65+</t>
  </si>
  <si>
    <t>source of admission  = CJS</t>
  </si>
  <si>
    <t>Flag for disability status? Flag for LAC/CPP?</t>
  </si>
  <si>
    <t>separate analysis of LoS, potentially diagnosis?</t>
  </si>
  <si>
    <t>use PHMH algorithm x4 + 1??</t>
  </si>
  <si>
    <t>Diagnosis of LD&amp;A (or anyone!)</t>
  </si>
  <si>
    <t>separate analysis of readmissions - flag based on previous 12 months data. Check on 28 days</t>
  </si>
  <si>
    <t>High Intensity Users</t>
  </si>
  <si>
    <t>Similar to Readmission, maybe more recnognisable???</t>
  </si>
  <si>
    <t>Independent Providers</t>
  </si>
  <si>
    <t>left provider code, 1 = R then NHS else 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</si>
</sst>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2" fontId="7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right"/>
    </xf>
    <xf numFmtId="9" fontId="0" fillId="3" borderId="0" xfId="0" applyNumberFormat="1" applyFill="1" applyAlignment="1">
      <alignment horizontal="center" vertical="center" wrapText="1"/>
    </xf>
    <xf numFmtId="0" fontId="6" fillId="4" borderId="0" xfId="0" applyFont="1" applyFill="1" applyAlignment="1">
      <alignment horizontal="right"/>
    </xf>
    <xf numFmtId="9" fontId="0" fillId="4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497E-3D17-4631-82B0-3A9E6A171D58}">
  <dimension ref="C2:F70"/>
  <sheetViews>
    <sheetView tabSelected="1" zoomScale="145" zoomScaleNormal="145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C70" sqref="C70"/>
    </sheetView>
  </sheetViews>
  <sheetFormatPr defaultRowHeight="14.5" x14ac:dyDescent="0.35"/>
  <cols>
    <col min="3" max="3" width="34.81640625" style="1" customWidth="1"/>
    <col min="4" max="5" width="26.1796875" style="1" customWidth="1"/>
  </cols>
  <sheetData>
    <row r="2" spans="3:5" x14ac:dyDescent="0.35">
      <c r="C2" s="2" t="s">
        <v>47</v>
      </c>
    </row>
    <row r="3" spans="3:5" ht="29" x14ac:dyDescent="0.35">
      <c r="C3" s="3" t="s">
        <v>48</v>
      </c>
    </row>
    <row r="4" spans="3:5" ht="29" x14ac:dyDescent="0.35">
      <c r="C4" s="4" t="s">
        <v>49</v>
      </c>
    </row>
    <row r="5" spans="3:5" ht="29" x14ac:dyDescent="0.35">
      <c r="C5" s="5" t="s">
        <v>131</v>
      </c>
    </row>
    <row r="7" spans="3:5" x14ac:dyDescent="0.35">
      <c r="C7" s="6" t="s">
        <v>3</v>
      </c>
    </row>
    <row r="8" spans="3:5" x14ac:dyDescent="0.35">
      <c r="D8" s="2" t="s">
        <v>50</v>
      </c>
    </row>
    <row r="9" spans="3:5" ht="29" x14ac:dyDescent="0.35">
      <c r="C9" s="3" t="s">
        <v>0</v>
      </c>
      <c r="D9" s="7"/>
    </row>
    <row r="10" spans="3:5" ht="43.5" x14ac:dyDescent="0.35">
      <c r="C10" s="4" t="s">
        <v>1</v>
      </c>
      <c r="D10" s="7" t="s">
        <v>62</v>
      </c>
      <c r="E10" s="1" t="s">
        <v>123</v>
      </c>
    </row>
    <row r="11" spans="3:5" ht="29" x14ac:dyDescent="0.35">
      <c r="C11" s="4" t="s">
        <v>2</v>
      </c>
      <c r="D11" s="7" t="s">
        <v>63</v>
      </c>
      <c r="E11" s="1" t="s">
        <v>124</v>
      </c>
    </row>
    <row r="13" spans="3:5" x14ac:dyDescent="0.35">
      <c r="C13" s="6" t="s">
        <v>4</v>
      </c>
    </row>
    <row r="14" spans="3:5" x14ac:dyDescent="0.35">
      <c r="D14" s="2" t="s">
        <v>50</v>
      </c>
    </row>
    <row r="15" spans="3:5" ht="43.5" x14ac:dyDescent="0.35">
      <c r="C15" s="3" t="s">
        <v>5</v>
      </c>
      <c r="D15" s="7" t="s">
        <v>64</v>
      </c>
    </row>
    <row r="16" spans="3:5" ht="29" x14ac:dyDescent="0.35">
      <c r="C16" s="3" t="s">
        <v>11</v>
      </c>
      <c r="D16" s="7" t="s">
        <v>65</v>
      </c>
    </row>
    <row r="17" spans="3:6" ht="29" x14ac:dyDescent="0.35">
      <c r="C17" s="4" t="s">
        <v>10</v>
      </c>
      <c r="D17" s="7" t="s">
        <v>66</v>
      </c>
    </row>
    <row r="18" spans="3:6" x14ac:dyDescent="0.35">
      <c r="C18" s="5" t="s">
        <v>6</v>
      </c>
      <c r="D18" s="7" t="s">
        <v>67</v>
      </c>
      <c r="E18" s="1" t="s">
        <v>122</v>
      </c>
    </row>
    <row r="19" spans="3:6" ht="29" x14ac:dyDescent="0.35">
      <c r="C19" s="5" t="s">
        <v>7</v>
      </c>
      <c r="D19" s="7" t="s">
        <v>67</v>
      </c>
      <c r="E19" s="1" t="s">
        <v>122</v>
      </c>
    </row>
    <row r="20" spans="3:6" ht="43.5" x14ac:dyDescent="0.35">
      <c r="C20" s="4" t="s">
        <v>8</v>
      </c>
      <c r="D20" s="7" t="s">
        <v>68</v>
      </c>
    </row>
    <row r="22" spans="3:6" x14ac:dyDescent="0.35">
      <c r="C22" s="6" t="s">
        <v>9</v>
      </c>
    </row>
    <row r="23" spans="3:6" x14ac:dyDescent="0.35">
      <c r="D23" s="2" t="s">
        <v>50</v>
      </c>
      <c r="E23" s="2" t="s">
        <v>51</v>
      </c>
    </row>
    <row r="24" spans="3:6" ht="43.5" x14ac:dyDescent="0.35">
      <c r="C24" s="3" t="s">
        <v>45</v>
      </c>
      <c r="D24" s="7" t="s">
        <v>69</v>
      </c>
      <c r="E24" s="7" t="s">
        <v>125</v>
      </c>
    </row>
    <row r="25" spans="3:6" ht="43.5" x14ac:dyDescent="0.35">
      <c r="C25" s="4" t="s">
        <v>17</v>
      </c>
      <c r="D25" s="7" t="s">
        <v>70</v>
      </c>
      <c r="E25" s="7" t="s">
        <v>52</v>
      </c>
    </row>
    <row r="26" spans="3:6" ht="43.5" x14ac:dyDescent="0.35">
      <c r="C26" s="4" t="s">
        <v>18</v>
      </c>
      <c r="D26" s="7" t="s">
        <v>71</v>
      </c>
      <c r="E26" s="7" t="s">
        <v>53</v>
      </c>
    </row>
    <row r="27" spans="3:6" ht="29" x14ac:dyDescent="0.35">
      <c r="C27" s="3" t="s">
        <v>19</v>
      </c>
      <c r="D27" s="7" t="s">
        <v>72</v>
      </c>
      <c r="E27" s="7" t="s">
        <v>54</v>
      </c>
      <c r="F27" t="s">
        <v>132</v>
      </c>
    </row>
    <row r="28" spans="3:6" ht="43.5" x14ac:dyDescent="0.35">
      <c r="C28" s="4" t="s">
        <v>42</v>
      </c>
      <c r="D28" s="7" t="s">
        <v>73</v>
      </c>
      <c r="E28" s="7" t="s">
        <v>55</v>
      </c>
      <c r="F28" t="s">
        <v>133</v>
      </c>
    </row>
    <row r="29" spans="3:6" ht="29" x14ac:dyDescent="0.35">
      <c r="C29" s="8" t="s">
        <v>46</v>
      </c>
      <c r="D29" s="7" t="s">
        <v>74</v>
      </c>
      <c r="E29" s="7"/>
    </row>
    <row r="31" spans="3:6" x14ac:dyDescent="0.35">
      <c r="C31" s="6" t="s">
        <v>12</v>
      </c>
    </row>
    <row r="32" spans="3:6" x14ac:dyDescent="0.35">
      <c r="D32" s="2" t="s">
        <v>50</v>
      </c>
      <c r="E32" s="2" t="s">
        <v>51</v>
      </c>
    </row>
    <row r="33" spans="3:6" ht="58" x14ac:dyDescent="0.35">
      <c r="C33" s="3" t="s">
        <v>13</v>
      </c>
      <c r="D33" s="7" t="s">
        <v>75</v>
      </c>
      <c r="E33" s="7" t="s">
        <v>95</v>
      </c>
    </row>
    <row r="34" spans="3:6" ht="58" x14ac:dyDescent="0.35">
      <c r="C34" s="3" t="s">
        <v>14</v>
      </c>
      <c r="D34" s="7" t="s">
        <v>76</v>
      </c>
      <c r="E34" s="7"/>
    </row>
    <row r="35" spans="3:6" ht="58" x14ac:dyDescent="0.35">
      <c r="C35" s="5" t="s">
        <v>15</v>
      </c>
      <c r="D35" s="7" t="s">
        <v>77</v>
      </c>
      <c r="E35" s="7" t="s">
        <v>126</v>
      </c>
    </row>
    <row r="36" spans="3:6" ht="43.5" x14ac:dyDescent="0.35">
      <c r="C36" s="4" t="s">
        <v>23</v>
      </c>
      <c r="D36" s="7" t="s">
        <v>78</v>
      </c>
      <c r="E36" s="7"/>
    </row>
    <row r="38" spans="3:6" x14ac:dyDescent="0.35">
      <c r="C38" s="6" t="s">
        <v>31</v>
      </c>
    </row>
    <row r="39" spans="3:6" x14ac:dyDescent="0.35">
      <c r="D39" s="2" t="s">
        <v>50</v>
      </c>
      <c r="E39" s="2" t="s">
        <v>51</v>
      </c>
    </row>
    <row r="40" spans="3:6" ht="29" x14ac:dyDescent="0.35">
      <c r="C40" s="3" t="s">
        <v>22</v>
      </c>
      <c r="D40" s="7"/>
      <c r="E40" s="7" t="s">
        <v>56</v>
      </c>
    </row>
    <row r="41" spans="3:6" ht="29" x14ac:dyDescent="0.35">
      <c r="C41" s="4" t="s">
        <v>16</v>
      </c>
      <c r="D41" s="7"/>
      <c r="E41" s="7" t="s">
        <v>96</v>
      </c>
      <c r="F41" t="s">
        <v>134</v>
      </c>
    </row>
    <row r="42" spans="3:6" ht="29" x14ac:dyDescent="0.35">
      <c r="C42" s="3" t="s">
        <v>25</v>
      </c>
      <c r="D42" s="7"/>
      <c r="E42" s="7" t="s">
        <v>127</v>
      </c>
    </row>
    <row r="43" spans="3:6" ht="29" x14ac:dyDescent="0.35">
      <c r="C43" s="4" t="s">
        <v>28</v>
      </c>
      <c r="D43" s="7"/>
      <c r="E43" s="7" t="s">
        <v>57</v>
      </c>
    </row>
    <row r="44" spans="3:6" ht="29" x14ac:dyDescent="0.35">
      <c r="C44" s="4" t="s">
        <v>26</v>
      </c>
      <c r="D44" s="7"/>
      <c r="E44" s="7" t="s">
        <v>58</v>
      </c>
    </row>
    <row r="45" spans="3:6" ht="29" x14ac:dyDescent="0.35">
      <c r="C45" s="4" t="s">
        <v>29</v>
      </c>
      <c r="D45" s="7"/>
      <c r="E45" s="7" t="s">
        <v>59</v>
      </c>
    </row>
    <row r="46" spans="3:6" ht="29" x14ac:dyDescent="0.35">
      <c r="C46" s="4" t="s">
        <v>30</v>
      </c>
      <c r="D46" s="7"/>
      <c r="E46" s="7" t="s">
        <v>60</v>
      </c>
    </row>
    <row r="47" spans="3:6" ht="29" x14ac:dyDescent="0.35">
      <c r="C47" s="3" t="s">
        <v>43</v>
      </c>
      <c r="D47" s="7"/>
      <c r="E47" s="7" t="s">
        <v>61</v>
      </c>
      <c r="F47" t="s">
        <v>135</v>
      </c>
    </row>
    <row r="48" spans="3:6" ht="29" x14ac:dyDescent="0.35">
      <c r="C48" s="4" t="s">
        <v>44</v>
      </c>
      <c r="D48" s="7"/>
      <c r="E48" s="7" t="s">
        <v>58</v>
      </c>
    </row>
    <row r="50" spans="3:6" x14ac:dyDescent="0.35">
      <c r="C50" s="6" t="s">
        <v>20</v>
      </c>
    </row>
    <row r="51" spans="3:6" x14ac:dyDescent="0.35">
      <c r="D51" s="2" t="s">
        <v>50</v>
      </c>
      <c r="E51" s="2" t="s">
        <v>51</v>
      </c>
    </row>
    <row r="52" spans="3:6" ht="58" x14ac:dyDescent="0.35">
      <c r="C52" s="3" t="s">
        <v>21</v>
      </c>
      <c r="D52" s="7" t="s">
        <v>79</v>
      </c>
      <c r="E52" s="7" t="s">
        <v>128</v>
      </c>
    </row>
    <row r="53" spans="3:6" ht="43.5" x14ac:dyDescent="0.35">
      <c r="C53" s="5" t="s">
        <v>24</v>
      </c>
      <c r="D53" s="7" t="s">
        <v>80</v>
      </c>
      <c r="E53" s="7"/>
    </row>
    <row r="54" spans="3:6" x14ac:dyDescent="0.35">
      <c r="C54" s="4" t="s">
        <v>27</v>
      </c>
      <c r="D54" s="7" t="s">
        <v>82</v>
      </c>
      <c r="E54" s="7" t="s">
        <v>81</v>
      </c>
    </row>
    <row r="55" spans="3:6" ht="29" x14ac:dyDescent="0.35">
      <c r="C55" s="3" t="s">
        <v>32</v>
      </c>
      <c r="D55" s="7" t="s">
        <v>84</v>
      </c>
      <c r="E55" s="7" t="s">
        <v>83</v>
      </c>
    </row>
    <row r="56" spans="3:6" ht="29" x14ac:dyDescent="0.35">
      <c r="C56" s="4" t="s">
        <v>34</v>
      </c>
      <c r="D56" s="7" t="s">
        <v>85</v>
      </c>
      <c r="E56" s="7" t="s">
        <v>86</v>
      </c>
    </row>
    <row r="58" spans="3:6" x14ac:dyDescent="0.35">
      <c r="C58" s="6" t="s">
        <v>37</v>
      </c>
    </row>
    <row r="59" spans="3:6" x14ac:dyDescent="0.35">
      <c r="D59" s="2" t="s">
        <v>50</v>
      </c>
      <c r="E59" s="2" t="s">
        <v>51</v>
      </c>
    </row>
    <row r="60" spans="3:6" ht="29" x14ac:dyDescent="0.35">
      <c r="C60" s="3" t="s">
        <v>36</v>
      </c>
      <c r="D60" s="7"/>
      <c r="E60" s="7" t="s">
        <v>92</v>
      </c>
    </row>
    <row r="61" spans="3:6" ht="58" x14ac:dyDescent="0.35">
      <c r="C61" s="5" t="s">
        <v>33</v>
      </c>
      <c r="D61" s="7" t="s">
        <v>129</v>
      </c>
      <c r="E61" s="7" t="s">
        <v>130</v>
      </c>
    </row>
    <row r="62" spans="3:6" x14ac:dyDescent="0.35">
      <c r="C62" s="4" t="s">
        <v>139</v>
      </c>
      <c r="D62" s="7"/>
      <c r="E62" s="7"/>
      <c r="F62" t="s">
        <v>140</v>
      </c>
    </row>
    <row r="63" spans="3:6" ht="29" x14ac:dyDescent="0.35">
      <c r="C63" s="3" t="s">
        <v>35</v>
      </c>
      <c r="D63" s="7"/>
      <c r="E63" s="7" t="s">
        <v>91</v>
      </c>
      <c r="F63" t="s">
        <v>138</v>
      </c>
    </row>
    <row r="64" spans="3:6" x14ac:dyDescent="0.35">
      <c r="C64" s="3" t="s">
        <v>137</v>
      </c>
      <c r="D64" s="7"/>
      <c r="E64" s="7" t="s">
        <v>87</v>
      </c>
      <c r="F64" t="s">
        <v>136</v>
      </c>
    </row>
    <row r="65" spans="3:6" ht="43.5" x14ac:dyDescent="0.35">
      <c r="C65" s="5" t="s">
        <v>38</v>
      </c>
      <c r="D65" s="7" t="s">
        <v>88</v>
      </c>
      <c r="E65" s="7"/>
    </row>
    <row r="66" spans="3:6" x14ac:dyDescent="0.35">
      <c r="C66" s="5" t="s">
        <v>39</v>
      </c>
      <c r="D66" s="7" t="s">
        <v>89</v>
      </c>
      <c r="E66" s="7"/>
    </row>
    <row r="67" spans="3:6" x14ac:dyDescent="0.35">
      <c r="C67" s="3" t="s">
        <v>40</v>
      </c>
      <c r="D67" s="7"/>
      <c r="E67" s="7" t="s">
        <v>90</v>
      </c>
    </row>
    <row r="68" spans="3:6" ht="29" x14ac:dyDescent="0.35">
      <c r="C68" s="4" t="s">
        <v>41</v>
      </c>
      <c r="D68" s="7" t="s">
        <v>93</v>
      </c>
      <c r="E68" s="7" t="s">
        <v>94</v>
      </c>
    </row>
    <row r="70" spans="3:6" x14ac:dyDescent="0.35">
      <c r="C70" s="1" t="s">
        <v>141</v>
      </c>
      <c r="F70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CE0C-43D1-4B93-A64B-CF1DADFDE397}">
  <dimension ref="B2:W9"/>
  <sheetViews>
    <sheetView workbookViewId="0">
      <selection activeCell="E11" sqref="E11"/>
    </sheetView>
  </sheetViews>
  <sheetFormatPr defaultRowHeight="14.5" x14ac:dyDescent="0.35"/>
  <cols>
    <col min="1" max="1" width="1.7265625" customWidth="1"/>
    <col min="2" max="2" width="11.1796875" bestFit="1" customWidth="1"/>
    <col min="3" max="4" width="11.1796875" customWidth="1"/>
    <col min="5" max="18" width="14.7265625" customWidth="1"/>
    <col min="19" max="19" width="2.7265625" customWidth="1"/>
    <col min="20" max="20" width="14.7265625" customWidth="1"/>
  </cols>
  <sheetData>
    <row r="2" spans="2:23" ht="29" x14ac:dyDescent="0.35">
      <c r="B2" s="9"/>
      <c r="C2" s="9"/>
      <c r="D2" s="9"/>
      <c r="E2" s="10" t="s">
        <v>102</v>
      </c>
      <c r="F2" s="9"/>
      <c r="G2" s="9"/>
      <c r="H2" s="9"/>
      <c r="I2" s="9"/>
      <c r="J2" s="9"/>
      <c r="K2" s="10" t="s">
        <v>103</v>
      </c>
      <c r="L2" s="9"/>
      <c r="M2" s="9"/>
      <c r="N2" s="10"/>
      <c r="O2" s="10" t="s">
        <v>114</v>
      </c>
      <c r="P2" s="10"/>
      <c r="Q2" s="9"/>
      <c r="R2" s="9"/>
      <c r="S2" s="9"/>
      <c r="T2" s="9"/>
      <c r="U2" s="9"/>
      <c r="V2" s="9"/>
      <c r="W2" s="9"/>
    </row>
    <row r="3" spans="2:23" ht="29" x14ac:dyDescent="0.35">
      <c r="B3" s="9"/>
      <c r="C3" s="11"/>
      <c r="D3" s="11"/>
      <c r="E3" s="11" t="s">
        <v>98</v>
      </c>
      <c r="F3" s="11" t="s">
        <v>99</v>
      </c>
      <c r="G3" s="11" t="s">
        <v>101</v>
      </c>
      <c r="H3" s="11" t="s">
        <v>106</v>
      </c>
      <c r="I3" s="11" t="s">
        <v>108</v>
      </c>
      <c r="J3" s="11" t="s">
        <v>100</v>
      </c>
      <c r="K3" s="11" t="s">
        <v>104</v>
      </c>
      <c r="L3" s="11" t="s">
        <v>105</v>
      </c>
      <c r="M3" s="11" t="s">
        <v>107</v>
      </c>
      <c r="N3" s="11" t="s">
        <v>116</v>
      </c>
      <c r="O3" s="11" t="s">
        <v>109</v>
      </c>
      <c r="P3" s="11" t="s">
        <v>120</v>
      </c>
      <c r="U3" s="9"/>
      <c r="W3" s="9"/>
    </row>
    <row r="4" spans="2:23" x14ac:dyDescent="0.35">
      <c r="D4" s="22" t="s">
        <v>118</v>
      </c>
      <c r="E4" s="23">
        <v>0.03</v>
      </c>
      <c r="F4" s="23">
        <v>0.02</v>
      </c>
      <c r="G4" s="23">
        <v>0.04</v>
      </c>
      <c r="H4" s="23">
        <v>0.03</v>
      </c>
      <c r="I4" s="23">
        <v>-0.05</v>
      </c>
      <c r="J4" s="23">
        <v>-0.05</v>
      </c>
      <c r="K4" s="23">
        <v>-0.02</v>
      </c>
      <c r="L4" s="23">
        <v>-0.04</v>
      </c>
      <c r="M4" s="23">
        <v>-0.1</v>
      </c>
      <c r="N4" s="23">
        <v>-0.05</v>
      </c>
      <c r="O4" s="23">
        <v>0.03</v>
      </c>
      <c r="P4" s="23">
        <v>-0.05</v>
      </c>
      <c r="U4" s="9"/>
      <c r="V4" s="9"/>
      <c r="W4" s="9"/>
    </row>
    <row r="5" spans="2:23" x14ac:dyDescent="0.35">
      <c r="D5" s="24" t="s">
        <v>117</v>
      </c>
      <c r="E5" s="25">
        <v>1</v>
      </c>
      <c r="F5" s="25">
        <v>0.5</v>
      </c>
      <c r="G5" s="25">
        <v>0.85</v>
      </c>
      <c r="H5" s="25">
        <v>0.9</v>
      </c>
      <c r="I5" s="25">
        <v>0.5</v>
      </c>
      <c r="J5" s="25">
        <v>0.66</v>
      </c>
      <c r="K5" s="25">
        <v>0.25</v>
      </c>
      <c r="L5" s="25">
        <v>0.5</v>
      </c>
      <c r="M5" s="25">
        <v>0.33</v>
      </c>
      <c r="N5" s="25">
        <v>0.2</v>
      </c>
      <c r="O5" s="25">
        <v>0.75</v>
      </c>
      <c r="P5" s="25">
        <v>0.5</v>
      </c>
      <c r="R5" s="9"/>
      <c r="S5" s="9"/>
      <c r="U5" s="9"/>
      <c r="V5" s="9"/>
      <c r="W5" s="9"/>
    </row>
    <row r="6" spans="2:23" x14ac:dyDescent="0.35"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R6" s="9"/>
      <c r="S6" s="9"/>
      <c r="T6" s="11" t="s">
        <v>110</v>
      </c>
      <c r="U6" s="9"/>
      <c r="V6" s="9"/>
      <c r="W6" s="9"/>
    </row>
    <row r="7" spans="2:23" ht="32" x14ac:dyDescent="0.35">
      <c r="B7" s="17" t="s">
        <v>97</v>
      </c>
      <c r="C7" s="18" t="s">
        <v>111</v>
      </c>
      <c r="D7" s="18" t="s">
        <v>115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4" t="s">
        <v>112</v>
      </c>
      <c r="R7" s="14" t="s">
        <v>115</v>
      </c>
      <c r="S7" s="11"/>
      <c r="T7" s="12">
        <v>0.9</v>
      </c>
      <c r="U7" s="11" t="s">
        <v>119</v>
      </c>
      <c r="V7" s="9"/>
      <c r="W7" s="9"/>
    </row>
    <row r="8" spans="2:23" ht="58" x14ac:dyDescent="0.35">
      <c r="B8" s="19" t="s">
        <v>113</v>
      </c>
      <c r="C8" s="20">
        <v>120</v>
      </c>
      <c r="D8" s="21">
        <f>C8/365.25</f>
        <v>0.32854209445585214</v>
      </c>
      <c r="E8" s="11">
        <f>$C8*(E$4*E$5)</f>
        <v>3.5999999999999996</v>
      </c>
      <c r="F8" s="11">
        <f t="shared" ref="F8:I9" si="0">$C8*(F$4*F$5)</f>
        <v>1.2</v>
      </c>
      <c r="G8" s="11">
        <f t="shared" si="0"/>
        <v>4.08</v>
      </c>
      <c r="H8" s="11">
        <f t="shared" si="0"/>
        <v>3.2399999999999998</v>
      </c>
      <c r="I8" s="11">
        <f t="shared" si="0"/>
        <v>-3</v>
      </c>
      <c r="J8" s="11">
        <v>0</v>
      </c>
      <c r="K8" s="11">
        <f t="shared" ref="K8:P9" si="1">$C8*(K$4*K$5)</f>
        <v>-0.6</v>
      </c>
      <c r="L8" s="11">
        <f t="shared" si="1"/>
        <v>-2.4</v>
      </c>
      <c r="M8" s="11">
        <f t="shared" si="1"/>
        <v>-3.96</v>
      </c>
      <c r="N8" s="11">
        <f t="shared" si="1"/>
        <v>-1.2000000000000002</v>
      </c>
      <c r="O8" s="11">
        <f t="shared" si="1"/>
        <v>2.6999999999999997</v>
      </c>
      <c r="P8" s="11">
        <f t="shared" si="1"/>
        <v>-3</v>
      </c>
      <c r="Q8" s="11">
        <f>C8+SUM(E8:P8)</f>
        <v>120.66</v>
      </c>
      <c r="R8" s="13">
        <f>Q8/365.25</f>
        <v>0.33034907597535934</v>
      </c>
      <c r="S8" s="13"/>
      <c r="T8" s="16">
        <f>R8/$T$7</f>
        <v>0.36705452886151035</v>
      </c>
      <c r="U8" s="13">
        <f>T8-D8</f>
        <v>3.8512434405658214E-2</v>
      </c>
      <c r="V8" s="9"/>
      <c r="W8" s="9"/>
    </row>
    <row r="9" spans="2:23" s="9" customFormat="1" ht="43.5" x14ac:dyDescent="0.35">
      <c r="B9" s="19" t="s">
        <v>121</v>
      </c>
      <c r="C9" s="20">
        <v>28</v>
      </c>
      <c r="D9" s="21">
        <f>C9/365.25</f>
        <v>7.665982203969883E-2</v>
      </c>
      <c r="E9" s="11">
        <f t="shared" ref="E9" si="2">$C9*(E$4*E$5)</f>
        <v>0.84</v>
      </c>
      <c r="F9" s="11">
        <f t="shared" si="0"/>
        <v>0.28000000000000003</v>
      </c>
      <c r="G9" s="11">
        <f t="shared" si="0"/>
        <v>0.95200000000000007</v>
      </c>
      <c r="H9" s="11">
        <v>0</v>
      </c>
      <c r="I9" s="11">
        <v>0</v>
      </c>
      <c r="J9" s="11">
        <f t="shared" ref="J9" si="3">$C9*(J$4*J$5)</f>
        <v>-0.92400000000000004</v>
      </c>
      <c r="K9" s="11">
        <f t="shared" si="1"/>
        <v>-0.14000000000000001</v>
      </c>
      <c r="L9" s="11">
        <f t="shared" si="1"/>
        <v>-0.56000000000000005</v>
      </c>
      <c r="M9" s="11">
        <v>0</v>
      </c>
      <c r="N9" s="11">
        <f t="shared" si="1"/>
        <v>-0.28000000000000003</v>
      </c>
      <c r="O9" s="11">
        <f t="shared" si="1"/>
        <v>0.63</v>
      </c>
      <c r="P9" s="11">
        <f>$C9*(P$4*P$5)</f>
        <v>-0.70000000000000007</v>
      </c>
      <c r="Q9" s="11">
        <f>C9+SUM(E9:P9)</f>
        <v>28.097999999999999</v>
      </c>
      <c r="R9" s="13">
        <f>Q9/365.25</f>
        <v>7.6928131416837783E-2</v>
      </c>
      <c r="S9" s="11"/>
      <c r="T9" s="16">
        <f>R9/$T$7</f>
        <v>8.5475701574264207E-2</v>
      </c>
      <c r="U9" s="13">
        <f>T9-D9</f>
        <v>8.8158795345653768E-3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</vt:lpstr>
      <vt:lpstr>work_eg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Andrew (NHS MIDLANDS AND LANCASHIRE COMMISSIONING SUPPORT UNIT)</dc:creator>
  <cp:lastModifiedBy>Andrew Hood (Strategy Unit, hosted by ML)</cp:lastModifiedBy>
  <dcterms:created xsi:type="dcterms:W3CDTF">2024-09-13T13:25:45Z</dcterms:created>
  <dcterms:modified xsi:type="dcterms:W3CDTF">2024-10-09T16:21:10Z</dcterms:modified>
</cp:coreProperties>
</file>