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NamedRange17">Sheet1!$A$33:$A$34</definedName>
    <definedName name="NamedRange4">Sheet1!$A$7:$G$7</definedName>
    <definedName name="NamedRange9">Sheet1!$A$19:$A$20</definedName>
    <definedName name="NamedRange3">Sheet1!$A$5:$A$6</definedName>
    <definedName name="NamedRange15">Sheet1!$A$29:$G$31</definedName>
    <definedName name="NamedRange5">Sheet1!$A$8:$G$11</definedName>
    <definedName name="NamedRange22">Sheet1!$B$40:$G$40</definedName>
    <definedName name="NamedRange18">Sheet1!$A$35:$G$35</definedName>
    <definedName name="NamedRange21">Sheet1!$A$39:$G$39</definedName>
    <definedName name="NamedRange2">Sheet1!$B$4:$G$6</definedName>
    <definedName name="NamedRange19">Sheet1!$B$36:$G$38</definedName>
    <definedName name="NamedRange14">Sheet1!$A$28</definedName>
    <definedName name="NamedRange6">Sheet1!$A$10</definedName>
    <definedName name="NamedRange20">Sheet1!$A$37:$A$38</definedName>
    <definedName name="NamedRange11">Sheet1!$B$22:$G$24</definedName>
    <definedName name="NamedRange8">Sheet1!$B$18:$G$20</definedName>
    <definedName name="NamedRange16">Sheet1!$B$32:$G$34</definedName>
    <definedName name="NamedRange1">Sheet1!$A$3:$G$3</definedName>
    <definedName name="NamedRange13">Sheet1!$B$26:$G$28</definedName>
    <definedName name="NamedRange7">Sheet1!$A$11:$G$17</definedName>
    <definedName name="NamedRange12">Sheet1!$A$23:$G$25</definedName>
    <definedName name="NamedRange10">Sheet1!$A$21:$G$21</definedName>
  </definedNames>
  <calcPr/>
</workbook>
</file>

<file path=xl/sharedStrings.xml><?xml version="1.0" encoding="utf-8"?>
<sst xmlns="http://schemas.openxmlformats.org/spreadsheetml/2006/main" count="75" uniqueCount="73">
  <si>
    <t>775pro</t>
  </si>
  <si>
    <t>Motor Used</t>
  </si>
  <si>
    <t>CTRE Magnetic Encoder (absolute/pulse width)</t>
  </si>
  <si>
    <t>Encoder Used</t>
  </si>
  <si>
    <t>12.6.2. Motion Magic Closed-Loop Walkthrough – Collect Sensor Data – Java</t>
  </si>
  <si>
    <t>Enter User Data</t>
  </si>
  <si>
    <t>units per 100ms</t>
  </si>
  <si>
    <t>Returned Data</t>
  </si>
  <si>
    <t>Rev per 100ms</t>
  </si>
  <si>
    <t>Feedback Native Units</t>
  </si>
  <si>
    <t>RPM</t>
  </si>
  <si>
    <t>Sanity check (Motor RPM)</t>
  </si>
  <si>
    <t>Motor RPM</t>
  </si>
  <si>
    <t>Sport 57</t>
  </si>
  <si>
    <t>lower chain to Upper</t>
  </si>
  <si>
    <t>10 turn Pot</t>
  </si>
  <si>
    <t>Gear Box ~ratio*</t>
  </si>
  <si>
    <t>* at the encoder</t>
  </si>
  <si>
    <t>80 : 1   X</t>
  </si>
  <si>
    <t>28 : 22</t>
  </si>
  <si>
    <t xml:space="preserve"> X  10</t>
  </si>
  <si>
    <t>~ mesured RPM</t>
  </si>
  <si>
    <t>F-gain = (100% X 1023) / units per 100ms</t>
  </si>
  <si>
    <t xml:space="preserve"> =~1024</t>
  </si>
  <si>
    <t>Initial Cruise-Velocity (arbitrarily% * units per 100ms)</t>
  </si>
  <si>
    <t>% of the top speed.</t>
  </si>
  <si>
    <t>Initial Cruise Velocity</t>
  </si>
  <si>
    <t>Warning Value is Greater than mesured max</t>
  </si>
  <si>
    <t>Initial acceleration value (arbitrarily acceleration is in terms of change in velocity per second</t>
  </si>
  <si>
    <t>Sec</t>
  </si>
  <si>
    <t>Initial acceleration</t>
  </si>
  <si>
    <t>Given an error</t>
  </si>
  <si>
    <t>% of motor output can start typically at 10%</t>
  </si>
  <si>
    <t>P-gain = (% motor output X 1023) / (error)</t>
  </si>
  <si>
    <t>Sanity check (error * P-gain) / % motor = 1023</t>
  </si>
  <si>
    <t xml:space="preserve"> =~1023</t>
  </si>
  <si>
    <t>*Tune P-Gain</t>
  </si>
  <si>
    <t>Final P-gain Value</t>
  </si>
  <si>
    <t>D-gain can start typically at 10 X P-gain</t>
  </si>
  <si>
    <t>D-Gain</t>
  </si>
  <si>
    <t>I-gain if required start ~.001</t>
  </si>
  <si>
    <t>Motor Specifications</t>
  </si>
  <si>
    <t>All specifications listed at 12V based on empirical testing by VEX Robotics, "combined motor" specs calculated using Paul Copioli's "Useful Calculations" spreadsheet.</t>
  </si>
  <si>
    <t>For testing details refer to: motors.vex.com</t>
  </si>
  <si>
    <t>Free Speed (RPM)</t>
  </si>
  <si>
    <t>Stall Torque (N-m)</t>
  </si>
  <si>
    <t>Stall Current (Amp)</t>
  </si>
  <si>
    <t>Free Current (Amp)</t>
  </si>
  <si>
    <t>Power (W)</t>
  </si>
  <si>
    <t>CIM</t>
  </si>
  <si>
    <t>Quadrature Encoder : US Digital 1024 CPR</t>
  </si>
  <si>
    <t>(Talon SRX / CANifer counts every edge)</t>
  </si>
  <si>
    <t>Mini CIM</t>
  </si>
  <si>
    <t>CTRE Magnetic Encoder (relative/quadrature)</t>
  </si>
  <si>
    <t>BAG Motor</t>
  </si>
  <si>
    <t>Any pulse width encoded position</t>
  </si>
  <si>
    <t>represents 100% duty cycle</t>
  </si>
  <si>
    <t>AM 775</t>
  </si>
  <si>
    <t>AndyMark CIMcoder</t>
  </si>
  <si>
    <t xml:space="preserve"> (because 20 pulses =&gt; 80 edges)</t>
  </si>
  <si>
    <t>AM 9015</t>
  </si>
  <si>
    <t>Analog</t>
  </si>
  <si>
    <t>1 CIM + 1 Mini CIM (Copioli)</t>
  </si>
  <si>
    <t>ArmBot RS7</t>
  </si>
  <si>
    <t xml:space="preserve"> (because 12 pulses =&gt; 48 edges)</t>
  </si>
  <si>
    <t>1 CIM + 2 Mini CIM (Copioli)</t>
  </si>
  <si>
    <t>Falcon 500 Intergrated Encoder</t>
  </si>
  <si>
    <t>2 CIM + 1 Mini CIM (Copioli)</t>
  </si>
  <si>
    <t>BB RS-775-18</t>
  </si>
  <si>
    <t>BB RS-550</t>
  </si>
  <si>
    <t>RedLine</t>
  </si>
  <si>
    <t>Boch Seat Motor</t>
  </si>
  <si>
    <t>Falcon500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</si>
</sst>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u/>
      <sz val="14.0"/>
      <color rgb="FF0000FF"/>
      <name val="Arial"/>
    </font>
    <font>
      <name val="Arial"/>
    </font>
    <font/>
    <font>
      <u/>
      <color rgb="FF0000FF"/>
      <name val="Arial"/>
    </font>
    <font>
      <color rgb="FFFFFFFF"/>
      <name val="Arial"/>
    </font>
    <font>
      <color rgb="FF000000"/>
      <name val="Arial"/>
    </font>
    <font>
      <b/>
      <sz val="12.0"/>
      <color rgb="FFC0504D"/>
      <name val="Arial"/>
    </font>
    <font>
      <b/>
      <sz val="8.0"/>
      <color rgb="FFC0504D"/>
      <name val="Arial"/>
    </font>
    <font>
      <b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7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5" fontId="2" numFmtId="1" xfId="0" applyAlignment="1" applyFont="1" applyNumberFormat="1">
      <alignment horizontal="right" readingOrder="0" shrinkToFit="0" vertical="bottom" wrapText="0"/>
    </xf>
    <xf borderId="0" fillId="6" fontId="2" numFmtId="0" xfId="0" applyAlignment="1" applyFill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7" fontId="2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readingOrder="0" shrinkToFit="0" vertical="bottom" wrapText="0"/>
    </xf>
    <xf borderId="0" fillId="6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2" numFmtId="9" xfId="0" applyAlignment="1" applyFont="1" applyNumberFormat="1">
      <alignment horizontal="right" readingOrder="0" shrinkToFit="0" vertical="bottom" wrapText="0"/>
    </xf>
    <xf borderId="0" fillId="8" fontId="2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right" readingOrder="0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4" fillId="0" fontId="6" numFmtId="2" xfId="0" applyAlignment="1" applyBorder="1" applyFont="1" applyNumberFormat="1">
      <alignment horizontal="center" vertical="bottom"/>
    </xf>
    <xf borderId="3" fillId="0" fontId="3" numFmtId="0" xfId="0" applyAlignment="1" applyBorder="1" applyFont="1">
      <alignment readingOrder="0"/>
    </xf>
    <xf borderId="3" fillId="9" fontId="6" numFmtId="0" xfId="0" applyAlignment="1" applyBorder="1" applyFill="1" applyFont="1">
      <alignment horizontal="left" readingOrder="0"/>
    </xf>
    <xf borderId="5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6" fillId="0" fontId="6" numFmtId="2" xfId="0" applyAlignment="1" applyBorder="1" applyFont="1" applyNumberFormat="1">
      <alignment horizontal="center" vertical="bottom"/>
    </xf>
    <xf borderId="3" fillId="0" fontId="3" numFmtId="0" xfId="0" applyBorder="1" applyFont="1"/>
    <xf borderId="5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5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right" shrinkToFit="0" vertical="bottom" wrapText="0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3.75"/>
    <col customWidth="1" min="10" max="10" width="15.88"/>
  </cols>
  <sheetData>
    <row r="1">
      <c r="A1" s="1" t="str">
        <f>HYPERLINK("https://phoenix-documentation.readthedocs.io/en/latest/ch16_ClosedLoop.html#calculating-feed-forward-gain-kf","https://phoenix-documentation.readthedocs.io/en/latest/ch16_ClosedLoop.html#calculating-feed-forward-gain-kf")</f>
        <v>https://phoenix-documentation.readthedocs.io/en/latest/ch16_ClosedLoop.html#calculating-feed-forward-gain-kf</v>
      </c>
    </row>
    <row r="2">
      <c r="A2" s="2" t="s">
        <v>0</v>
      </c>
      <c r="B2" s="3" t="s">
        <v>1</v>
      </c>
      <c r="C2" s="2" t="s">
        <v>2</v>
      </c>
      <c r="D2" s="3" t="s">
        <v>3</v>
      </c>
      <c r="E2" s="4"/>
      <c r="F2" s="4"/>
      <c r="G2" s="4"/>
      <c r="H2" s="5"/>
      <c r="I2" s="6"/>
      <c r="J2" s="6"/>
      <c r="K2" s="5"/>
    </row>
    <row r="3">
      <c r="A3" s="4" t="s">
        <v>4</v>
      </c>
      <c r="H3" s="5"/>
      <c r="I3" s="6" t="s">
        <v>5</v>
      </c>
      <c r="K3" s="5"/>
    </row>
    <row r="4">
      <c r="A4" s="7">
        <v>113300.0</v>
      </c>
      <c r="B4" s="8" t="s">
        <v>6</v>
      </c>
      <c r="D4" s="5"/>
      <c r="E4" s="5"/>
      <c r="F4" s="5"/>
      <c r="G4" s="5"/>
      <c r="H4" s="5"/>
      <c r="I4" s="9" t="s">
        <v>7</v>
      </c>
      <c r="K4" s="5"/>
    </row>
    <row r="5">
      <c r="A5" s="10">
        <f>A4/C5</f>
        <v>27.66113281</v>
      </c>
      <c r="B5" s="8" t="s">
        <v>8</v>
      </c>
      <c r="C5" s="11">
        <f>VLOOKUP(C2,Sheet2!I5:J20,2,FALSE)</f>
        <v>4096</v>
      </c>
      <c r="D5" s="8" t="s">
        <v>9</v>
      </c>
      <c r="E5" s="5"/>
      <c r="F5" s="5"/>
      <c r="G5" s="5"/>
      <c r="H5" s="5"/>
      <c r="K5" s="5"/>
    </row>
    <row r="6">
      <c r="A6" s="12">
        <f>A5*600</f>
        <v>16596.67969</v>
      </c>
      <c r="B6" s="9" t="s">
        <v>10</v>
      </c>
      <c r="C6" s="5"/>
      <c r="D6" s="5"/>
      <c r="E6" s="5"/>
      <c r="F6" s="5"/>
      <c r="G6" s="5"/>
      <c r="H6" s="5"/>
      <c r="I6" s="5"/>
      <c r="J6" s="5"/>
      <c r="K6" s="5"/>
    </row>
    <row r="7">
      <c r="A7" s="13" t="s">
        <v>11</v>
      </c>
      <c r="H7" s="5"/>
      <c r="I7" s="5"/>
      <c r="J7" s="5"/>
      <c r="K7" s="5"/>
    </row>
    <row r="8">
      <c r="A8" s="9">
        <f>VLOOKUP(A2,Sheet2!B5:G20,2,FALSE)</f>
        <v>18730</v>
      </c>
      <c r="B8" s="8" t="s">
        <v>12</v>
      </c>
      <c r="H8" s="5"/>
      <c r="I8" s="14" t="s">
        <v>13</v>
      </c>
      <c r="J8" s="14" t="s">
        <v>14</v>
      </c>
      <c r="K8" s="14" t="s">
        <v>15</v>
      </c>
      <c r="L8" s="15"/>
    </row>
    <row r="9">
      <c r="A9" s="6">
        <v>1.0</v>
      </c>
      <c r="B9" s="8" t="s">
        <v>16</v>
      </c>
      <c r="C9" s="16" t="s">
        <v>17</v>
      </c>
      <c r="H9" s="5"/>
      <c r="I9" s="14" t="s">
        <v>18</v>
      </c>
      <c r="J9" s="17" t="s">
        <v>19</v>
      </c>
      <c r="K9" s="14" t="s">
        <v>20</v>
      </c>
      <c r="L9" s="15"/>
    </row>
    <row r="10">
      <c r="A10" s="9">
        <f>A8/A9</f>
        <v>18730</v>
      </c>
      <c r="B10" s="9" t="s">
        <v>21</v>
      </c>
      <c r="C10" s="5"/>
      <c r="H10" s="5"/>
      <c r="I10" s="14">
        <v>80.0</v>
      </c>
      <c r="J10" s="15">
        <f>28/22</f>
        <v>1.272727273</v>
      </c>
      <c r="K10" s="14">
        <v>10.0</v>
      </c>
      <c r="L10" s="15">
        <f>I10*J10*K10</f>
        <v>1018.181818</v>
      </c>
    </row>
    <row r="11">
      <c r="A11" s="18" t="str">
        <f>HYPERLINK("https://phoenix-documentation.readthedocs.io/en/latest/ch16_ClosedLoop.html#how-to-calculate-kf","12.6.3. Motion Magic Closed-Loop Walkthrough – Calculate F-Gain – Java")</f>
        <v>12.6.3. Motion Magic Closed-Loop Walkthrough – Calculate F-Gain – Java</v>
      </c>
      <c r="H11" s="5"/>
      <c r="I11" s="5"/>
      <c r="J11" s="5"/>
      <c r="K11" s="5"/>
    </row>
    <row r="12">
      <c r="A12" s="11">
        <f>(100%*1023)/A4</f>
        <v>0.009029126214</v>
      </c>
      <c r="B12" s="9" t="s">
        <v>22</v>
      </c>
      <c r="F12" s="5"/>
      <c r="G12" s="5"/>
      <c r="H12" s="5"/>
      <c r="I12" s="5"/>
      <c r="J12" s="5"/>
      <c r="K12" s="5"/>
    </row>
    <row r="13">
      <c r="A13" s="13"/>
      <c r="H13" s="5"/>
      <c r="I13" s="5"/>
      <c r="J13" s="5"/>
      <c r="K13" s="5"/>
    </row>
    <row r="14">
      <c r="A14" s="5"/>
      <c r="B14" s="5"/>
      <c r="C14" s="19">
        <f>A12*A4</f>
        <v>1023</v>
      </c>
      <c r="D14" s="13" t="s">
        <v>23</v>
      </c>
      <c r="E14" s="5"/>
      <c r="F14" s="5"/>
      <c r="G14" s="5"/>
      <c r="H14" s="5"/>
      <c r="I14" s="5"/>
      <c r="J14" s="5"/>
      <c r="K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>
      <c r="A16" s="18" t="str">
        <f>HYPERLINK("https://phoenix-documentation.readthedocs.io/en/latest/ch16_ClosedLoop.html#setting-motion-magic-cruise-velocity-and-acceleration","12.6.4. Motion Magic Closed-Loop Walkthrough – Initial Cruise-Velocity/Acceleration – Java")</f>
        <v>12.6.4. Motion Magic Closed-Loop Walkthrough – Initial Cruise-Velocity/Acceleration – Java</v>
      </c>
      <c r="H16" s="5"/>
      <c r="I16" s="5"/>
      <c r="J16" s="8"/>
      <c r="K16" s="8"/>
    </row>
    <row r="17">
      <c r="A17" s="4" t="s">
        <v>24</v>
      </c>
      <c r="H17" s="5"/>
      <c r="I17" s="5"/>
      <c r="J17" s="5"/>
      <c r="K17" s="8"/>
    </row>
    <row r="18">
      <c r="A18" s="7">
        <v>0.4</v>
      </c>
      <c r="B18" s="8" t="s">
        <v>25</v>
      </c>
      <c r="D18" s="5"/>
      <c r="E18" s="5"/>
      <c r="F18" s="5"/>
      <c r="G18" s="5"/>
      <c r="H18" s="5"/>
      <c r="I18" s="5"/>
      <c r="J18" s="5"/>
      <c r="K18" s="5"/>
    </row>
    <row r="19">
      <c r="A19" s="12">
        <f>A18*A4</f>
        <v>45320</v>
      </c>
      <c r="B19" s="9" t="s">
        <v>26</v>
      </c>
      <c r="D19" s="20" t="s">
        <v>27</v>
      </c>
      <c r="H19" s="5"/>
      <c r="I19" s="5"/>
      <c r="J19" s="5"/>
      <c r="K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>
      <c r="A21" s="4" t="s">
        <v>28</v>
      </c>
      <c r="H21" s="5"/>
      <c r="I21" s="5"/>
      <c r="J21" s="5"/>
      <c r="K21" s="5"/>
    </row>
    <row r="22">
      <c r="A22" s="7">
        <v>1.0</v>
      </c>
      <c r="B22" s="8" t="s">
        <v>29</v>
      </c>
      <c r="C22" s="5"/>
      <c r="D22" s="5"/>
      <c r="E22" s="5"/>
      <c r="F22" s="5"/>
      <c r="G22" s="5"/>
      <c r="H22" s="5"/>
      <c r="I22" s="5"/>
      <c r="J22" s="5"/>
      <c r="K22" s="5"/>
    </row>
    <row r="23">
      <c r="A23" s="11">
        <f>(A19/(A22*A19))*A19</f>
        <v>45320</v>
      </c>
      <c r="B23" s="9" t="s">
        <v>30</v>
      </c>
      <c r="D23" s="5"/>
      <c r="E23" s="5"/>
      <c r="F23" s="5"/>
      <c r="G23" s="5"/>
      <c r="H23" s="5"/>
      <c r="I23" s="5"/>
      <c r="J23" s="5"/>
      <c r="K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>
      <c r="A25" s="18" t="str">
        <f>HYPERLINK("https://phoenix-documentation.readthedocs.io/en/latest/ch16_ClosedLoop.html#dialing-kp","12.6.5. Motion Magic Closed-Loop Walkthrough – P-Gain – Java")</f>
        <v>12.6.5. Motion Magic Closed-Loop Walkthrough – P-Gain – Java</v>
      </c>
      <c r="H25" s="5"/>
      <c r="I25" s="5"/>
      <c r="J25" s="5"/>
      <c r="K25" s="5"/>
    </row>
    <row r="26">
      <c r="A26" s="7">
        <v>60304.0</v>
      </c>
      <c r="B26" s="8" t="s">
        <v>31</v>
      </c>
      <c r="C26" s="5"/>
      <c r="D26" s="5"/>
      <c r="E26" s="5"/>
      <c r="F26" s="5"/>
      <c r="G26" s="5"/>
      <c r="H26" s="5"/>
      <c r="I26" s="5"/>
      <c r="J26" s="5"/>
      <c r="K26" s="5"/>
    </row>
    <row r="27">
      <c r="A27" s="21">
        <v>0.1</v>
      </c>
      <c r="B27" s="8" t="s">
        <v>32</v>
      </c>
      <c r="E27" s="5"/>
      <c r="F27" s="5"/>
      <c r="G27" s="5"/>
      <c r="H27" s="5"/>
      <c r="I27" s="5"/>
      <c r="J27" s="5"/>
      <c r="K27" s="5"/>
    </row>
    <row r="28">
      <c r="A28" s="11">
        <f>(A27*1023)/ABS(A26)</f>
        <v>0.001696404882</v>
      </c>
      <c r="B28" s="9" t="s">
        <v>33</v>
      </c>
      <c r="F28" s="5"/>
      <c r="G28" s="5"/>
      <c r="H28" s="5"/>
      <c r="I28" s="5"/>
      <c r="J28" s="5"/>
      <c r="K28" s="5"/>
    </row>
    <row r="29">
      <c r="A29" s="13" t="s">
        <v>34</v>
      </c>
      <c r="H29" s="5"/>
      <c r="I29" s="5"/>
      <c r="J29" s="5"/>
      <c r="K29" s="5"/>
    </row>
    <row r="30">
      <c r="A30" s="5"/>
      <c r="B30" s="5"/>
      <c r="C30" s="19">
        <f>(A26*A28)/A27</f>
        <v>1023</v>
      </c>
      <c r="D30" s="13" t="s">
        <v>35</v>
      </c>
      <c r="E30" s="5"/>
      <c r="F30" s="5"/>
      <c r="G30" s="5"/>
      <c r="H30" s="5"/>
      <c r="I30" s="5"/>
      <c r="J30" s="5"/>
      <c r="K30" s="5"/>
    </row>
    <row r="31">
      <c r="A31" s="22" t="s">
        <v>36</v>
      </c>
      <c r="C31" s="5"/>
      <c r="D31" s="5"/>
      <c r="E31" s="5"/>
      <c r="F31" s="5"/>
      <c r="G31" s="5"/>
      <c r="H31" s="5"/>
      <c r="I31" s="5"/>
      <c r="J31" s="5"/>
      <c r="K31" s="5"/>
    </row>
    <row r="32">
      <c r="A32" s="7">
        <v>0.01</v>
      </c>
      <c r="B32" s="8" t="s">
        <v>37</v>
      </c>
      <c r="D32" s="5"/>
      <c r="E32" s="5"/>
      <c r="F32" s="5"/>
      <c r="G32" s="5"/>
      <c r="H32" s="5"/>
      <c r="I32" s="5"/>
      <c r="J32" s="5"/>
      <c r="K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>
      <c r="A35" s="18" t="str">
        <f>HYPERLINK("https://phoenix-documentation.readthedocs.io/en/latest/ch16_ClosedLoop.html#dialing-kd","12.6.6. Motion Magic Closed-Loop Walkthrough – D-Gain – Java")</f>
        <v>12.6.6. Motion Magic Closed-Loop Walkthrough – D-Gain – Java</v>
      </c>
      <c r="H35" s="5"/>
      <c r="I35" s="5"/>
      <c r="J35" s="5"/>
      <c r="K35" s="5"/>
    </row>
    <row r="36">
      <c r="A36" s="7">
        <v>10.0</v>
      </c>
      <c r="B36" s="8" t="s">
        <v>38</v>
      </c>
      <c r="F36" s="5"/>
      <c r="G36" s="5"/>
      <c r="H36" s="5"/>
      <c r="I36" s="5"/>
      <c r="J36" s="5"/>
      <c r="K36" s="5"/>
    </row>
    <row r="37">
      <c r="A37" s="11">
        <f>A36*A32</f>
        <v>0.1</v>
      </c>
      <c r="B37" s="9" t="s">
        <v>39</v>
      </c>
      <c r="C37" s="5"/>
      <c r="D37" s="5"/>
      <c r="E37" s="5"/>
      <c r="F37" s="5"/>
      <c r="G37" s="5"/>
      <c r="H37" s="5"/>
      <c r="I37" s="5"/>
      <c r="J37" s="5"/>
      <c r="K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>
      <c r="A39" s="18" t="str">
        <f>HYPERLINK("https://phoenix-documentation.readthedocs.io/en/latest/ch16_ClosedLoop.html#dialing-ki","12.6.7. Motion Magic Closed-Loop Walkthrough – I-Gain – Java")</f>
        <v>12.6.7. Motion Magic Closed-Loop Walkthrough – I-Gain – Java</v>
      </c>
      <c r="H39" s="5"/>
      <c r="I39" s="5"/>
      <c r="J39" s="5"/>
      <c r="K39" s="5"/>
    </row>
    <row r="40">
      <c r="A40" s="7">
        <v>0.001</v>
      </c>
      <c r="B40" s="8" t="s">
        <v>40</v>
      </c>
      <c r="D40" s="5"/>
      <c r="E40" s="5"/>
      <c r="F40" s="5"/>
      <c r="G40" s="5"/>
      <c r="H40" s="5"/>
      <c r="I40" s="5"/>
      <c r="J40" s="5"/>
      <c r="K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</sheetData>
  <mergeCells count="26">
    <mergeCell ref="A1:P1"/>
    <mergeCell ref="A3:G3"/>
    <mergeCell ref="I3:J3"/>
    <mergeCell ref="I4:J4"/>
    <mergeCell ref="I5:J5"/>
    <mergeCell ref="A7:G7"/>
    <mergeCell ref="A11:G11"/>
    <mergeCell ref="B19:C19"/>
    <mergeCell ref="B23:C23"/>
    <mergeCell ref="B12:E12"/>
    <mergeCell ref="A13:G13"/>
    <mergeCell ref="A16:G16"/>
    <mergeCell ref="A17:G17"/>
    <mergeCell ref="B18:C18"/>
    <mergeCell ref="D19:G19"/>
    <mergeCell ref="A21:G21"/>
    <mergeCell ref="B36:E36"/>
    <mergeCell ref="A39:G39"/>
    <mergeCell ref="B40:C40"/>
    <mergeCell ref="A25:G25"/>
    <mergeCell ref="B27:D27"/>
    <mergeCell ref="B28:E28"/>
    <mergeCell ref="A29:G29"/>
    <mergeCell ref="A31:B31"/>
    <mergeCell ref="B32:C32"/>
    <mergeCell ref="A35:G35"/>
  </mergeCells>
  <conditionalFormatting sqref="A19:D19">
    <cfRule type="expression" dxfId="0" priority="1">
      <formula>$A$19&gt;$A$4</formula>
    </cfRule>
  </conditionalFormatting>
  <dataValidations>
    <dataValidation type="list" allowBlank="1" sqref="A2">
      <formula1>Sheet2!$B$5:$B$20</formula1>
    </dataValidation>
    <dataValidation type="list" allowBlank="1" sqref="C2">
      <formula1>Sheet2!$I$5:$I$20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3" max="3" width="14.88"/>
    <col customWidth="1" min="4" max="4" width="15.0"/>
    <col customWidth="1" min="5" max="6" width="15.88"/>
    <col customWidth="1" min="7" max="7" width="9.0"/>
    <col customWidth="1" min="9" max="9" width="35.25"/>
    <col customWidth="1" min="10" max="10" width="4.63"/>
    <col customWidth="1" min="11" max="11" width="30.5"/>
    <col customWidth="1" min="13" max="13" width="17.88"/>
  </cols>
  <sheetData>
    <row r="1">
      <c r="A1" s="23"/>
      <c r="B1" s="24" t="s">
        <v>41</v>
      </c>
      <c r="C1" s="23"/>
      <c r="D1" s="23"/>
      <c r="E1" s="23"/>
      <c r="F1" s="23"/>
      <c r="G1" s="23"/>
      <c r="H1" s="23"/>
    </row>
    <row r="2">
      <c r="A2" s="23"/>
      <c r="B2" s="25" t="s">
        <v>42</v>
      </c>
    </row>
    <row r="3">
      <c r="A3" s="23"/>
      <c r="B3" s="25" t="s">
        <v>43</v>
      </c>
      <c r="C3" s="23"/>
      <c r="D3" s="23"/>
      <c r="E3" s="23"/>
      <c r="F3" s="23"/>
      <c r="G3" s="23"/>
      <c r="H3" s="23"/>
    </row>
    <row r="4">
      <c r="A4" s="26"/>
      <c r="B4" s="27"/>
      <c r="C4" s="28" t="s">
        <v>44</v>
      </c>
      <c r="D4" s="28" t="s">
        <v>45</v>
      </c>
      <c r="E4" s="28" t="s">
        <v>46</v>
      </c>
      <c r="F4" s="28" t="s">
        <v>47</v>
      </c>
      <c r="G4" s="28" t="s">
        <v>48</v>
      </c>
      <c r="H4" s="26"/>
    </row>
    <row r="5">
      <c r="A5" s="23"/>
      <c r="B5" s="29" t="s">
        <v>49</v>
      </c>
      <c r="C5" s="30">
        <v>5330.0</v>
      </c>
      <c r="D5" s="31">
        <v>2.41</v>
      </c>
      <c r="E5" s="31">
        <v>131.0</v>
      </c>
      <c r="F5" s="31">
        <v>2.7</v>
      </c>
      <c r="G5" s="32">
        <f t="shared" ref="G5:G20" si="1">C5/2*(1/60*2*PI())*D5/2</f>
        <v>336.2891676</v>
      </c>
      <c r="H5" s="23"/>
      <c r="I5" s="33" t="s">
        <v>50</v>
      </c>
      <c r="J5" s="33">
        <v>4096.0</v>
      </c>
      <c r="K5" s="34" t="s">
        <v>51</v>
      </c>
    </row>
    <row r="6">
      <c r="A6" s="23"/>
      <c r="B6" s="29" t="s">
        <v>52</v>
      </c>
      <c r="C6" s="35">
        <v>5840.0</v>
      </c>
      <c r="D6" s="36">
        <v>1.41</v>
      </c>
      <c r="E6" s="36">
        <v>89.0</v>
      </c>
      <c r="F6" s="36">
        <v>3.0</v>
      </c>
      <c r="G6" s="37">
        <f t="shared" si="1"/>
        <v>215.5760879</v>
      </c>
      <c r="H6" s="23"/>
      <c r="I6" s="33" t="s">
        <v>53</v>
      </c>
      <c r="J6" s="33">
        <v>4096.0</v>
      </c>
      <c r="K6" s="38"/>
    </row>
    <row r="7">
      <c r="A7" s="23"/>
      <c r="B7" s="29" t="s">
        <v>54</v>
      </c>
      <c r="C7" s="35">
        <v>13180.0</v>
      </c>
      <c r="D7" s="36">
        <v>0.43</v>
      </c>
      <c r="E7" s="36">
        <v>53.0</v>
      </c>
      <c r="F7" s="36">
        <v>1.8</v>
      </c>
      <c r="G7" s="37">
        <f t="shared" si="1"/>
        <v>148.372185</v>
      </c>
      <c r="H7" s="23"/>
      <c r="I7" s="33" t="s">
        <v>2</v>
      </c>
      <c r="J7" s="33">
        <v>4096.0</v>
      </c>
      <c r="K7" s="38"/>
    </row>
    <row r="8">
      <c r="A8" s="23"/>
      <c r="B8" s="29" t="s">
        <v>0</v>
      </c>
      <c r="C8" s="39">
        <v>18730.0</v>
      </c>
      <c r="D8" s="40">
        <v>0.71</v>
      </c>
      <c r="E8" s="40">
        <v>134.0</v>
      </c>
      <c r="F8" s="40">
        <v>0.7</v>
      </c>
      <c r="G8" s="37">
        <f t="shared" si="1"/>
        <v>348.1486799</v>
      </c>
      <c r="H8" s="41"/>
      <c r="I8" s="33" t="s">
        <v>55</v>
      </c>
      <c r="J8" s="33">
        <v>4096.0</v>
      </c>
      <c r="K8" s="34" t="s">
        <v>56</v>
      </c>
    </row>
    <row r="9">
      <c r="A9" s="23"/>
      <c r="B9" s="29" t="s">
        <v>57</v>
      </c>
      <c r="C9" s="39">
        <v>5800.0</v>
      </c>
      <c r="D9" s="40">
        <v>0.28</v>
      </c>
      <c r="E9" s="40">
        <v>18.0</v>
      </c>
      <c r="F9" s="40">
        <v>1.6</v>
      </c>
      <c r="G9" s="37">
        <f t="shared" si="1"/>
        <v>42.51622058</v>
      </c>
      <c r="H9" s="23"/>
      <c r="I9" s="33" t="s">
        <v>58</v>
      </c>
      <c r="J9" s="33">
        <v>80.0</v>
      </c>
      <c r="K9" s="33" t="s">
        <v>59</v>
      </c>
    </row>
    <row r="10">
      <c r="A10" s="23"/>
      <c r="B10" s="29" t="s">
        <v>60</v>
      </c>
      <c r="C10" s="39">
        <v>14270.0</v>
      </c>
      <c r="D10" s="40">
        <v>0.36</v>
      </c>
      <c r="E10" s="40">
        <v>71.0</v>
      </c>
      <c r="F10" s="40">
        <v>3.7</v>
      </c>
      <c r="G10" s="37">
        <f t="shared" si="1"/>
        <v>134.4915815</v>
      </c>
      <c r="H10" s="23"/>
      <c r="I10" s="33" t="s">
        <v>61</v>
      </c>
      <c r="J10" s="33">
        <v>1024.0</v>
      </c>
      <c r="K10" s="38"/>
    </row>
    <row r="11">
      <c r="A11" s="23"/>
      <c r="B11" s="29" t="s">
        <v>62</v>
      </c>
      <c r="C11" s="39">
        <v>5508.0</v>
      </c>
      <c r="D11" s="40">
        <v>3.82</v>
      </c>
      <c r="E11" s="40">
        <v>220.0</v>
      </c>
      <c r="F11" s="40">
        <v>8.16</v>
      </c>
      <c r="G11" s="37">
        <f t="shared" si="1"/>
        <v>550.8405727</v>
      </c>
      <c r="H11" s="23"/>
      <c r="I11" s="33" t="s">
        <v>63</v>
      </c>
      <c r="J11" s="33">
        <v>48.0</v>
      </c>
      <c r="K11" s="33" t="s">
        <v>64</v>
      </c>
    </row>
    <row r="12">
      <c r="A12" s="23"/>
      <c r="B12" s="29" t="s">
        <v>65</v>
      </c>
      <c r="C12" s="39">
        <v>5593.0</v>
      </c>
      <c r="D12" s="40">
        <v>5.23</v>
      </c>
      <c r="E12" s="40">
        <v>309.0</v>
      </c>
      <c r="F12" s="40">
        <v>9.62</v>
      </c>
      <c r="G12" s="37">
        <f t="shared" si="1"/>
        <v>765.7995994</v>
      </c>
      <c r="H12" s="23"/>
      <c r="I12" s="33" t="s">
        <v>66</v>
      </c>
      <c r="J12" s="33">
        <v>2056.0</v>
      </c>
      <c r="K12" s="38"/>
    </row>
    <row r="13">
      <c r="A13" s="42"/>
      <c r="B13" s="29" t="s">
        <v>67</v>
      </c>
      <c r="C13" s="39">
        <v>5437.0</v>
      </c>
      <c r="D13" s="40">
        <v>6.23</v>
      </c>
      <c r="E13" s="40">
        <v>351.0</v>
      </c>
      <c r="F13" s="40">
        <v>9.15</v>
      </c>
      <c r="G13" s="37">
        <f t="shared" si="1"/>
        <v>886.7802381</v>
      </c>
      <c r="H13" s="42"/>
      <c r="I13" s="38"/>
      <c r="J13" s="38"/>
      <c r="K13" s="38"/>
    </row>
    <row r="14">
      <c r="A14" s="42"/>
      <c r="B14" s="29" t="s">
        <v>68</v>
      </c>
      <c r="C14" s="39">
        <v>13050.0</v>
      </c>
      <c r="D14" s="40">
        <v>0.72</v>
      </c>
      <c r="E14" s="40">
        <v>97.0</v>
      </c>
      <c r="F14" s="40">
        <v>2.7</v>
      </c>
      <c r="G14" s="37">
        <f t="shared" si="1"/>
        <v>245.9867048</v>
      </c>
      <c r="H14" s="42"/>
      <c r="I14" s="38"/>
      <c r="J14" s="38"/>
      <c r="K14" s="38"/>
    </row>
    <row r="15">
      <c r="A15" s="42"/>
      <c r="B15" s="29" t="s">
        <v>69</v>
      </c>
      <c r="C15" s="39">
        <v>19000.0</v>
      </c>
      <c r="D15" s="40">
        <v>0.38</v>
      </c>
      <c r="E15" s="40">
        <v>84.0</v>
      </c>
      <c r="F15" s="40">
        <v>0.4</v>
      </c>
      <c r="G15" s="37">
        <f t="shared" si="1"/>
        <v>189.019158</v>
      </c>
      <c r="H15" s="42"/>
      <c r="I15" s="38"/>
      <c r="J15" s="38"/>
      <c r="K15" s="38"/>
    </row>
    <row r="16">
      <c r="A16" s="42"/>
      <c r="B16" s="29" t="s">
        <v>70</v>
      </c>
      <c r="C16" s="39">
        <v>21020.0</v>
      </c>
      <c r="D16" s="40">
        <v>0.7</v>
      </c>
      <c r="E16" s="40">
        <v>130.12</v>
      </c>
      <c r="F16" s="40">
        <v>3.81</v>
      </c>
      <c r="G16" s="37">
        <f t="shared" si="1"/>
        <v>385.2116192</v>
      </c>
      <c r="H16" s="42"/>
      <c r="I16" s="38"/>
      <c r="J16" s="38"/>
      <c r="K16" s="38"/>
    </row>
    <row r="17">
      <c r="A17" s="42"/>
      <c r="B17" s="43" t="s">
        <v>71</v>
      </c>
      <c r="C17" s="39">
        <v>24.0</v>
      </c>
      <c r="D17" s="40">
        <v>22.0</v>
      </c>
      <c r="E17" s="40">
        <v>12.0</v>
      </c>
      <c r="F17" s="40">
        <v>3.0</v>
      </c>
      <c r="G17" s="37">
        <f t="shared" si="1"/>
        <v>13.82300768</v>
      </c>
      <c r="H17" s="42"/>
      <c r="I17" s="38"/>
      <c r="J17" s="38"/>
      <c r="K17" s="38"/>
    </row>
    <row r="18">
      <c r="A18" s="42"/>
      <c r="B18" s="43" t="s">
        <v>72</v>
      </c>
      <c r="C18" s="44">
        <v>6380.0</v>
      </c>
      <c r="D18" s="45">
        <v>4.69</v>
      </c>
      <c r="E18" s="45">
        <v>257.0</v>
      </c>
      <c r="F18" s="45">
        <v>1.5</v>
      </c>
      <c r="G18" s="37">
        <f t="shared" si="1"/>
        <v>783.3613642</v>
      </c>
      <c r="H18" s="42"/>
      <c r="I18" s="38"/>
      <c r="J18" s="38"/>
      <c r="K18" s="38"/>
    </row>
    <row r="19">
      <c r="A19" s="42"/>
      <c r="B19" s="46"/>
      <c r="C19" s="47"/>
      <c r="D19" s="48"/>
      <c r="E19" s="48"/>
      <c r="F19" s="48"/>
      <c r="G19" s="37">
        <f t="shared" si="1"/>
        <v>0</v>
      </c>
      <c r="H19" s="42"/>
      <c r="I19" s="38"/>
      <c r="J19" s="38"/>
      <c r="K19" s="38"/>
    </row>
    <row r="20">
      <c r="A20" s="42"/>
      <c r="B20" s="27"/>
      <c r="C20" s="47"/>
      <c r="D20" s="48"/>
      <c r="E20" s="48"/>
      <c r="F20" s="48"/>
      <c r="G20" s="37">
        <f t="shared" si="1"/>
        <v>0</v>
      </c>
      <c r="H20" s="42"/>
      <c r="I20" s="38"/>
      <c r="J20" s="38"/>
      <c r="K20" s="38"/>
    </row>
    <row r="21">
      <c r="A21" s="42"/>
      <c r="B21" s="46"/>
      <c r="C21" s="42"/>
      <c r="D21" s="42"/>
      <c r="E21" s="42"/>
      <c r="F21" s="42"/>
      <c r="G21" s="42"/>
      <c r="H21" s="42"/>
    </row>
    <row r="22">
      <c r="A22" s="42"/>
      <c r="B22" s="46"/>
      <c r="C22" s="42"/>
      <c r="D22" s="42"/>
      <c r="E22" s="42"/>
      <c r="F22" s="42"/>
      <c r="G22" s="42"/>
      <c r="H22" s="42"/>
    </row>
    <row r="23">
      <c r="A23" s="42"/>
      <c r="B23" s="46"/>
      <c r="C23" s="42"/>
      <c r="D23" s="42"/>
      <c r="E23" s="42"/>
      <c r="F23" s="42"/>
      <c r="G23" s="42"/>
      <c r="H23" s="42"/>
    </row>
    <row r="24">
      <c r="A24" s="42"/>
      <c r="B24" s="46"/>
      <c r="C24" s="42"/>
      <c r="D24" s="42"/>
      <c r="E24" s="42"/>
      <c r="F24" s="42"/>
      <c r="G24" s="42"/>
      <c r="H24" s="42"/>
    </row>
    <row r="25">
      <c r="A25" s="42"/>
      <c r="B25" s="46"/>
      <c r="C25" s="42"/>
      <c r="D25" s="42"/>
      <c r="E25" s="42"/>
      <c r="F25" s="42"/>
      <c r="G25" s="42"/>
      <c r="H25" s="42"/>
    </row>
    <row r="26">
      <c r="A26" s="42"/>
      <c r="B26" s="42"/>
    </row>
    <row r="27">
      <c r="A27" s="42"/>
      <c r="B27" s="42"/>
    </row>
    <row r="28">
      <c r="A28" s="42"/>
      <c r="B28" s="42"/>
    </row>
    <row r="29">
      <c r="A29" s="42"/>
      <c r="B29" s="42"/>
    </row>
    <row r="30">
      <c r="A30" s="42"/>
      <c r="B30" s="42"/>
    </row>
    <row r="31">
      <c r="A31" s="42"/>
      <c r="B31" s="42"/>
    </row>
    <row r="32">
      <c r="A32" s="42"/>
      <c r="B32" s="42"/>
    </row>
    <row r="33">
      <c r="A33" s="42"/>
      <c r="B33" s="42"/>
    </row>
    <row r="34">
      <c r="A34" s="42"/>
      <c r="B34" s="42"/>
    </row>
    <row r="35">
      <c r="A35" s="42"/>
      <c r="B35" s="42"/>
    </row>
    <row r="36">
      <c r="A36" s="42"/>
      <c r="B36" s="42"/>
    </row>
    <row r="37">
      <c r="A37" s="42"/>
      <c r="B37" s="42"/>
    </row>
    <row r="38">
      <c r="A38" s="42"/>
      <c r="B38" s="42"/>
    </row>
    <row r="39">
      <c r="A39" s="42"/>
      <c r="B39" s="42"/>
    </row>
    <row r="40">
      <c r="A40" s="42"/>
      <c r="B40" s="42"/>
    </row>
    <row r="41">
      <c r="A41" s="42"/>
      <c r="B41" s="42"/>
    </row>
    <row r="42">
      <c r="A42" s="42"/>
      <c r="B42" s="42"/>
    </row>
    <row r="43">
      <c r="A43" s="42"/>
      <c r="B43" s="42"/>
    </row>
    <row r="44">
      <c r="A44" s="42"/>
      <c r="B44" s="42"/>
    </row>
    <row r="45">
      <c r="A45" s="42"/>
      <c r="B45" s="42"/>
    </row>
    <row r="46">
      <c r="A46" s="42"/>
      <c r="B46" s="42"/>
    </row>
    <row r="47">
      <c r="A47" s="42"/>
      <c r="B47" s="42"/>
    </row>
    <row r="48">
      <c r="A48" s="42"/>
      <c r="B48" s="42"/>
    </row>
    <row r="49">
      <c r="A49" s="42"/>
      <c r="B49" s="42"/>
    </row>
    <row r="50">
      <c r="A50" s="42"/>
      <c r="B50" s="42"/>
    </row>
    <row r="51">
      <c r="A51" s="42"/>
      <c r="B51" s="42"/>
    </row>
    <row r="52">
      <c r="A52" s="42"/>
      <c r="B52" s="42"/>
    </row>
    <row r="53">
      <c r="A53" s="42"/>
      <c r="B53" s="42"/>
    </row>
    <row r="54">
      <c r="A54" s="42"/>
      <c r="B54" s="42"/>
    </row>
    <row r="55">
      <c r="A55" s="42"/>
      <c r="B55" s="42"/>
    </row>
    <row r="56">
      <c r="A56" s="42"/>
      <c r="B56" s="42"/>
    </row>
    <row r="57">
      <c r="A57" s="42"/>
      <c r="B57" s="42"/>
    </row>
    <row r="58">
      <c r="A58" s="42"/>
      <c r="B58" s="42"/>
    </row>
    <row r="59">
      <c r="A59" s="42"/>
      <c r="B59" s="42"/>
    </row>
    <row r="60">
      <c r="A60" s="42"/>
      <c r="B60" s="42"/>
    </row>
    <row r="61">
      <c r="A61" s="42"/>
      <c r="B61" s="42"/>
    </row>
    <row r="62">
      <c r="A62" s="42"/>
      <c r="B62" s="42"/>
    </row>
    <row r="63">
      <c r="A63" s="42"/>
      <c r="B63" s="42"/>
    </row>
    <row r="64">
      <c r="A64" s="42"/>
      <c r="B64" s="42"/>
    </row>
    <row r="65">
      <c r="A65" s="42"/>
      <c r="B65" s="42"/>
    </row>
    <row r="66">
      <c r="A66" s="42"/>
      <c r="B66" s="42"/>
    </row>
    <row r="67">
      <c r="A67" s="42"/>
      <c r="B67" s="42"/>
    </row>
    <row r="68">
      <c r="A68" s="42"/>
      <c r="B68" s="42"/>
    </row>
    <row r="69">
      <c r="A69" s="42"/>
      <c r="B69" s="42"/>
    </row>
    <row r="70">
      <c r="A70" s="42"/>
      <c r="B70" s="42"/>
    </row>
    <row r="71">
      <c r="A71" s="42"/>
      <c r="B71" s="42"/>
    </row>
    <row r="72">
      <c r="A72" s="42"/>
      <c r="B72" s="42"/>
    </row>
    <row r="73">
      <c r="A73" s="42"/>
      <c r="B73" s="42"/>
    </row>
    <row r="74">
      <c r="A74" s="42"/>
      <c r="B74" s="42"/>
    </row>
    <row r="75">
      <c r="A75" s="42"/>
      <c r="B75" s="42"/>
    </row>
    <row r="76">
      <c r="A76" s="42"/>
      <c r="B76" s="42"/>
    </row>
    <row r="77">
      <c r="A77" s="42"/>
      <c r="B77" s="42"/>
    </row>
    <row r="78">
      <c r="A78" s="42"/>
      <c r="B78" s="42"/>
    </row>
    <row r="79">
      <c r="A79" s="42"/>
      <c r="B79" s="42"/>
    </row>
    <row r="80">
      <c r="A80" s="42"/>
      <c r="B80" s="42"/>
    </row>
    <row r="81">
      <c r="A81" s="42"/>
      <c r="B81" s="42"/>
    </row>
    <row r="82">
      <c r="A82" s="42"/>
      <c r="B82" s="42"/>
    </row>
    <row r="83">
      <c r="A83" s="42"/>
      <c r="B83" s="42"/>
    </row>
    <row r="84">
      <c r="A84" s="42"/>
      <c r="B84" s="42"/>
    </row>
    <row r="85">
      <c r="A85" s="42"/>
      <c r="B85" s="42"/>
    </row>
    <row r="86">
      <c r="A86" s="42"/>
      <c r="B86" s="42"/>
    </row>
    <row r="87">
      <c r="A87" s="42"/>
      <c r="B87" s="42"/>
    </row>
    <row r="88">
      <c r="A88" s="42"/>
      <c r="B88" s="42"/>
    </row>
    <row r="89">
      <c r="A89" s="42"/>
      <c r="B89" s="42"/>
    </row>
    <row r="90">
      <c r="A90" s="42"/>
      <c r="B90" s="42"/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6"/>
      <c r="C124" s="42"/>
      <c r="D124" s="42"/>
      <c r="E124" s="42"/>
      <c r="F124" s="42"/>
      <c r="G124" s="42"/>
      <c r="H124" s="42"/>
    </row>
    <row r="125">
      <c r="A125" s="42"/>
      <c r="B125" s="46"/>
      <c r="C125" s="42"/>
      <c r="D125" s="42"/>
      <c r="E125" s="42"/>
      <c r="F125" s="42"/>
      <c r="G125" s="42"/>
      <c r="H125" s="42"/>
    </row>
    <row r="126">
      <c r="A126" s="42"/>
      <c r="B126" s="46"/>
      <c r="C126" s="42"/>
      <c r="D126" s="42"/>
      <c r="E126" s="42"/>
      <c r="F126" s="42"/>
      <c r="G126" s="42"/>
      <c r="H126" s="42"/>
    </row>
    <row r="127">
      <c r="A127" s="42"/>
      <c r="B127" s="46"/>
      <c r="C127" s="42"/>
      <c r="D127" s="42"/>
      <c r="E127" s="42"/>
      <c r="F127" s="42"/>
      <c r="G127" s="42"/>
      <c r="H127" s="42"/>
    </row>
    <row r="128">
      <c r="A128" s="42"/>
      <c r="B128" s="46"/>
      <c r="C128" s="42"/>
      <c r="D128" s="42"/>
      <c r="E128" s="42"/>
      <c r="F128" s="42"/>
      <c r="G128" s="42"/>
      <c r="H128" s="42"/>
    </row>
    <row r="129">
      <c r="A129" s="42"/>
      <c r="B129" s="46"/>
      <c r="C129" s="42"/>
      <c r="D129" s="42"/>
      <c r="E129" s="42"/>
      <c r="F129" s="42"/>
      <c r="G129" s="42"/>
      <c r="H129" s="42"/>
    </row>
    <row r="130">
      <c r="A130" s="42"/>
      <c r="B130" s="46"/>
      <c r="C130" s="42"/>
      <c r="D130" s="42"/>
      <c r="E130" s="42"/>
      <c r="F130" s="42"/>
      <c r="G130" s="42"/>
      <c r="H130" s="42"/>
    </row>
    <row r="131">
      <c r="A131" s="42"/>
      <c r="B131" s="46"/>
      <c r="C131" s="42"/>
      <c r="D131" s="42"/>
      <c r="E131" s="42"/>
      <c r="F131" s="42"/>
      <c r="G131" s="42"/>
      <c r="H131" s="42"/>
    </row>
    <row r="132">
      <c r="A132" s="42"/>
      <c r="B132" s="46"/>
      <c r="C132" s="42"/>
      <c r="D132" s="42"/>
      <c r="E132" s="42"/>
      <c r="F132" s="42"/>
      <c r="G132" s="42"/>
      <c r="H132" s="42"/>
    </row>
    <row r="133">
      <c r="A133" s="42"/>
      <c r="B133" s="46"/>
      <c r="C133" s="42"/>
      <c r="D133" s="42"/>
      <c r="E133" s="42"/>
      <c r="F133" s="42"/>
      <c r="G133" s="42"/>
      <c r="H133" s="42"/>
    </row>
    <row r="134">
      <c r="A134" s="42"/>
      <c r="B134" s="46"/>
      <c r="C134" s="42"/>
      <c r="D134" s="42"/>
      <c r="E134" s="42"/>
      <c r="F134" s="42"/>
      <c r="G134" s="42"/>
      <c r="H134" s="42"/>
    </row>
    <row r="135">
      <c r="A135" s="42"/>
      <c r="B135" s="46"/>
      <c r="C135" s="42"/>
      <c r="D135" s="42"/>
      <c r="E135" s="42"/>
      <c r="F135" s="42"/>
      <c r="G135" s="42"/>
      <c r="H135" s="42"/>
    </row>
    <row r="136">
      <c r="A136" s="42"/>
      <c r="B136" s="46"/>
      <c r="C136" s="42"/>
      <c r="D136" s="42"/>
      <c r="E136" s="42"/>
      <c r="F136" s="42"/>
      <c r="G136" s="42"/>
      <c r="H136" s="42"/>
    </row>
    <row r="137">
      <c r="A137" s="42"/>
      <c r="B137" s="46"/>
      <c r="C137" s="42"/>
      <c r="D137" s="42"/>
      <c r="E137" s="42"/>
      <c r="F137" s="42"/>
      <c r="G137" s="42"/>
      <c r="H137" s="42"/>
    </row>
    <row r="138">
      <c r="A138" s="42"/>
      <c r="B138" s="46"/>
      <c r="C138" s="42"/>
      <c r="D138" s="42"/>
      <c r="E138" s="42"/>
      <c r="F138" s="42"/>
      <c r="G138" s="42"/>
      <c r="H138" s="42"/>
    </row>
    <row r="139">
      <c r="A139" s="42"/>
      <c r="B139" s="46"/>
      <c r="C139" s="42"/>
      <c r="D139" s="42"/>
      <c r="E139" s="42"/>
      <c r="F139" s="42"/>
      <c r="G139" s="42"/>
      <c r="H139" s="42"/>
    </row>
    <row r="140">
      <c r="A140" s="42"/>
      <c r="B140" s="46"/>
      <c r="C140" s="42"/>
      <c r="D140" s="42"/>
      <c r="E140" s="42"/>
      <c r="F140" s="42"/>
      <c r="G140" s="42"/>
      <c r="H140" s="42"/>
    </row>
    <row r="141">
      <c r="A141" s="42"/>
      <c r="B141" s="46"/>
      <c r="C141" s="42"/>
      <c r="D141" s="42"/>
      <c r="E141" s="42"/>
      <c r="F141" s="42"/>
      <c r="G141" s="42"/>
      <c r="H141" s="42"/>
    </row>
    <row r="142">
      <c r="A142" s="42"/>
      <c r="B142" s="46"/>
      <c r="C142" s="42"/>
      <c r="D142" s="42"/>
      <c r="E142" s="42"/>
      <c r="F142" s="42"/>
      <c r="G142" s="42"/>
      <c r="H142" s="42"/>
    </row>
    <row r="143">
      <c r="A143" s="42"/>
      <c r="B143" s="46"/>
      <c r="C143" s="42"/>
      <c r="D143" s="42"/>
      <c r="E143" s="42"/>
      <c r="F143" s="42"/>
      <c r="G143" s="42"/>
      <c r="H143" s="42"/>
    </row>
    <row r="144">
      <c r="A144" s="42"/>
      <c r="B144" s="46"/>
      <c r="C144" s="42"/>
      <c r="D144" s="42"/>
      <c r="E144" s="42"/>
      <c r="F144" s="42"/>
      <c r="G144" s="42"/>
      <c r="H144" s="42"/>
    </row>
    <row r="145">
      <c r="A145" s="42"/>
      <c r="B145" s="46"/>
      <c r="C145" s="42"/>
      <c r="D145" s="42"/>
      <c r="E145" s="42"/>
      <c r="F145" s="42"/>
      <c r="G145" s="42"/>
      <c r="H145" s="42"/>
    </row>
    <row r="146">
      <c r="A146" s="42"/>
      <c r="B146" s="46"/>
      <c r="C146" s="42"/>
      <c r="D146" s="42"/>
      <c r="E146" s="42"/>
      <c r="F146" s="42"/>
      <c r="G146" s="42"/>
      <c r="H146" s="42"/>
    </row>
    <row r="147">
      <c r="A147" s="42"/>
      <c r="B147" s="46"/>
      <c r="C147" s="42"/>
      <c r="D147" s="42"/>
      <c r="E147" s="42"/>
      <c r="F147" s="42"/>
      <c r="G147" s="42"/>
      <c r="H147" s="42"/>
    </row>
    <row r="148">
      <c r="A148" s="42"/>
      <c r="B148" s="46"/>
      <c r="C148" s="42"/>
      <c r="D148" s="42"/>
      <c r="E148" s="42"/>
      <c r="F148" s="42"/>
      <c r="G148" s="42"/>
      <c r="H148" s="42"/>
    </row>
    <row r="149">
      <c r="A149" s="42"/>
      <c r="B149" s="46"/>
      <c r="C149" s="42"/>
      <c r="D149" s="42"/>
      <c r="E149" s="42"/>
      <c r="F149" s="42"/>
      <c r="G149" s="42"/>
      <c r="H149" s="42"/>
    </row>
    <row r="150">
      <c r="A150" s="42"/>
      <c r="B150" s="46"/>
      <c r="C150" s="42"/>
      <c r="D150" s="42"/>
      <c r="E150" s="42"/>
      <c r="F150" s="42"/>
      <c r="G150" s="42"/>
      <c r="H150" s="42"/>
    </row>
    <row r="151">
      <c r="A151" s="42"/>
      <c r="B151" s="46"/>
      <c r="C151" s="42"/>
      <c r="D151" s="42"/>
      <c r="E151" s="42"/>
      <c r="F151" s="42"/>
      <c r="G151" s="42"/>
      <c r="H151" s="42"/>
    </row>
    <row r="152">
      <c r="A152" s="42"/>
      <c r="B152" s="46"/>
      <c r="C152" s="42"/>
      <c r="D152" s="42"/>
      <c r="E152" s="42"/>
      <c r="F152" s="42"/>
      <c r="G152" s="42"/>
      <c r="H152" s="42"/>
    </row>
    <row r="153">
      <c r="A153" s="42"/>
      <c r="B153" s="46"/>
      <c r="C153" s="42"/>
      <c r="D153" s="42"/>
      <c r="E153" s="42"/>
      <c r="F153" s="42"/>
      <c r="G153" s="42"/>
      <c r="H153" s="42"/>
    </row>
    <row r="154">
      <c r="A154" s="42"/>
      <c r="B154" s="46"/>
      <c r="C154" s="42"/>
      <c r="D154" s="42"/>
      <c r="E154" s="42"/>
      <c r="F154" s="42"/>
      <c r="G154" s="42"/>
      <c r="H154" s="42"/>
    </row>
    <row r="155">
      <c r="A155" s="42"/>
      <c r="B155" s="46"/>
      <c r="C155" s="42"/>
      <c r="D155" s="42"/>
      <c r="E155" s="42"/>
      <c r="F155" s="42"/>
      <c r="G155" s="42"/>
      <c r="H155" s="42"/>
    </row>
    <row r="156">
      <c r="A156" s="42"/>
      <c r="B156" s="46"/>
      <c r="C156" s="42"/>
      <c r="D156" s="42"/>
      <c r="E156" s="42"/>
      <c r="F156" s="42"/>
      <c r="G156" s="42"/>
      <c r="H156" s="42"/>
    </row>
    <row r="157">
      <c r="A157" s="42"/>
      <c r="B157" s="46"/>
      <c r="C157" s="42"/>
      <c r="D157" s="42"/>
      <c r="E157" s="42"/>
      <c r="F157" s="42"/>
      <c r="G157" s="42"/>
      <c r="H157" s="42"/>
    </row>
    <row r="158">
      <c r="A158" s="42"/>
      <c r="B158" s="46"/>
      <c r="C158" s="42"/>
      <c r="D158" s="42"/>
      <c r="E158" s="42"/>
      <c r="F158" s="42"/>
      <c r="G158" s="42"/>
      <c r="H158" s="42"/>
    </row>
    <row r="159">
      <c r="A159" s="42"/>
      <c r="B159" s="46"/>
      <c r="C159" s="42"/>
      <c r="D159" s="42"/>
      <c r="E159" s="42"/>
      <c r="F159" s="42"/>
      <c r="G159" s="42"/>
      <c r="H159" s="42"/>
    </row>
    <row r="160">
      <c r="A160" s="42"/>
      <c r="B160" s="46"/>
      <c r="C160" s="42"/>
      <c r="D160" s="42"/>
      <c r="E160" s="42"/>
      <c r="F160" s="42"/>
      <c r="G160" s="42"/>
      <c r="H160" s="42"/>
    </row>
    <row r="161">
      <c r="A161" s="42"/>
      <c r="B161" s="46"/>
      <c r="C161" s="42"/>
      <c r="D161" s="42"/>
      <c r="E161" s="42"/>
      <c r="F161" s="42"/>
      <c r="G161" s="42"/>
      <c r="H161" s="42"/>
    </row>
    <row r="162">
      <c r="A162" s="42"/>
      <c r="B162" s="46"/>
      <c r="C162" s="42"/>
      <c r="D162" s="42"/>
      <c r="E162" s="42"/>
      <c r="F162" s="42"/>
      <c r="G162" s="42"/>
      <c r="H162" s="42"/>
    </row>
    <row r="163">
      <c r="A163" s="42"/>
      <c r="B163" s="46"/>
      <c r="C163" s="42"/>
      <c r="D163" s="42"/>
      <c r="E163" s="42"/>
      <c r="F163" s="42"/>
      <c r="G163" s="42"/>
      <c r="H163" s="42"/>
    </row>
    <row r="164">
      <c r="A164" s="42"/>
      <c r="B164" s="46"/>
      <c r="C164" s="42"/>
      <c r="D164" s="42"/>
      <c r="E164" s="42"/>
      <c r="F164" s="42"/>
      <c r="G164" s="42"/>
      <c r="H164" s="42"/>
    </row>
    <row r="165">
      <c r="A165" s="42"/>
      <c r="B165" s="46"/>
      <c r="C165" s="42"/>
      <c r="D165" s="42"/>
      <c r="E165" s="42"/>
      <c r="F165" s="42"/>
      <c r="G165" s="42"/>
      <c r="H165" s="42"/>
    </row>
    <row r="166">
      <c r="A166" s="42"/>
      <c r="B166" s="46"/>
      <c r="C166" s="42"/>
      <c r="D166" s="42"/>
      <c r="E166" s="42"/>
      <c r="F166" s="42"/>
      <c r="G166" s="42"/>
      <c r="H166" s="42"/>
    </row>
    <row r="167">
      <c r="A167" s="42"/>
      <c r="B167" s="46"/>
      <c r="C167" s="42"/>
      <c r="D167" s="42"/>
      <c r="E167" s="42"/>
      <c r="F167" s="42"/>
      <c r="G167" s="42"/>
      <c r="H167" s="42"/>
    </row>
    <row r="168">
      <c r="A168" s="42"/>
      <c r="B168" s="46"/>
      <c r="C168" s="42"/>
      <c r="D168" s="42"/>
      <c r="E168" s="42"/>
      <c r="F168" s="42"/>
      <c r="G168" s="42"/>
      <c r="H168" s="42"/>
    </row>
    <row r="169">
      <c r="A169" s="42"/>
      <c r="B169" s="46"/>
      <c r="C169" s="42"/>
      <c r="D169" s="42"/>
      <c r="E169" s="42"/>
      <c r="F169" s="42"/>
      <c r="G169" s="42"/>
      <c r="H169" s="42"/>
    </row>
    <row r="170">
      <c r="A170" s="42"/>
      <c r="B170" s="46"/>
      <c r="C170" s="42"/>
      <c r="D170" s="42"/>
      <c r="E170" s="42"/>
      <c r="F170" s="42"/>
      <c r="G170" s="42"/>
      <c r="H170" s="42"/>
    </row>
    <row r="171">
      <c r="A171" s="42"/>
      <c r="B171" s="46"/>
      <c r="C171" s="42"/>
      <c r="D171" s="42"/>
      <c r="E171" s="42"/>
      <c r="F171" s="42"/>
      <c r="G171" s="42"/>
      <c r="H171" s="42"/>
    </row>
    <row r="172">
      <c r="A172" s="42"/>
      <c r="B172" s="46"/>
      <c r="C172" s="42"/>
      <c r="D172" s="42"/>
      <c r="E172" s="42"/>
      <c r="F172" s="42"/>
      <c r="G172" s="42"/>
      <c r="H172" s="42"/>
    </row>
    <row r="173">
      <c r="A173" s="42"/>
      <c r="B173" s="46"/>
      <c r="C173" s="42"/>
      <c r="D173" s="42"/>
      <c r="E173" s="42"/>
      <c r="F173" s="42"/>
      <c r="G173" s="42"/>
      <c r="H173" s="42"/>
    </row>
    <row r="174">
      <c r="A174" s="42"/>
      <c r="B174" s="46"/>
      <c r="C174" s="42"/>
      <c r="D174" s="42"/>
      <c r="E174" s="42"/>
      <c r="F174" s="42"/>
      <c r="G174" s="42"/>
      <c r="H174" s="42"/>
    </row>
    <row r="175">
      <c r="A175" s="42"/>
      <c r="B175" s="46"/>
      <c r="C175" s="42"/>
      <c r="D175" s="42"/>
      <c r="E175" s="42"/>
      <c r="F175" s="42"/>
      <c r="G175" s="42"/>
      <c r="H175" s="42"/>
    </row>
    <row r="176">
      <c r="A176" s="42"/>
      <c r="B176" s="46"/>
      <c r="C176" s="42"/>
      <c r="D176" s="42"/>
      <c r="E176" s="42"/>
      <c r="F176" s="42"/>
      <c r="G176" s="42"/>
      <c r="H176" s="42"/>
    </row>
    <row r="177">
      <c r="A177" s="42"/>
      <c r="B177" s="46"/>
      <c r="C177" s="42"/>
      <c r="D177" s="42"/>
      <c r="E177" s="42"/>
      <c r="F177" s="42"/>
      <c r="G177" s="42"/>
      <c r="H177" s="42"/>
    </row>
    <row r="178">
      <c r="A178" s="42"/>
      <c r="B178" s="46"/>
      <c r="C178" s="42"/>
      <c r="D178" s="42"/>
      <c r="E178" s="42"/>
      <c r="F178" s="42"/>
      <c r="G178" s="42"/>
      <c r="H178" s="42"/>
    </row>
    <row r="179">
      <c r="A179" s="42"/>
      <c r="B179" s="46"/>
      <c r="C179" s="42"/>
      <c r="D179" s="42"/>
      <c r="E179" s="42"/>
      <c r="F179" s="42"/>
      <c r="G179" s="42"/>
      <c r="H179" s="42"/>
    </row>
    <row r="180">
      <c r="A180" s="42"/>
      <c r="B180" s="46"/>
      <c r="C180" s="42"/>
      <c r="D180" s="42"/>
      <c r="E180" s="42"/>
      <c r="F180" s="42"/>
      <c r="G180" s="42"/>
      <c r="H180" s="42"/>
    </row>
    <row r="181">
      <c r="A181" s="42"/>
      <c r="B181" s="46"/>
      <c r="C181" s="42"/>
      <c r="D181" s="42"/>
      <c r="E181" s="42"/>
      <c r="F181" s="42"/>
      <c r="G181" s="42"/>
      <c r="H181" s="42"/>
    </row>
    <row r="182">
      <c r="A182" s="42"/>
      <c r="B182" s="46"/>
      <c r="C182" s="42"/>
      <c r="D182" s="42"/>
      <c r="E182" s="42"/>
      <c r="F182" s="42"/>
      <c r="G182" s="42"/>
      <c r="H182" s="42"/>
    </row>
    <row r="183">
      <c r="A183" s="42"/>
      <c r="B183" s="46"/>
      <c r="C183" s="42"/>
      <c r="D183" s="42"/>
      <c r="E183" s="42"/>
      <c r="F183" s="42"/>
      <c r="G183" s="42"/>
      <c r="H183" s="42"/>
    </row>
    <row r="184">
      <c r="A184" s="42"/>
      <c r="B184" s="46"/>
      <c r="C184" s="42"/>
      <c r="D184" s="42"/>
      <c r="E184" s="42"/>
      <c r="F184" s="42"/>
      <c r="G184" s="42"/>
      <c r="H184" s="42"/>
    </row>
    <row r="185">
      <c r="A185" s="42"/>
      <c r="B185" s="46"/>
      <c r="C185" s="42"/>
      <c r="D185" s="42"/>
      <c r="E185" s="42"/>
      <c r="F185" s="42"/>
      <c r="G185" s="42"/>
      <c r="H185" s="42"/>
    </row>
    <row r="186">
      <c r="A186" s="42"/>
      <c r="B186" s="46"/>
      <c r="C186" s="42"/>
      <c r="D186" s="42"/>
      <c r="E186" s="42"/>
      <c r="F186" s="42"/>
      <c r="G186" s="42"/>
      <c r="H186" s="42"/>
    </row>
    <row r="187">
      <c r="A187" s="42"/>
      <c r="B187" s="46"/>
      <c r="C187" s="42"/>
      <c r="D187" s="42"/>
      <c r="E187" s="42"/>
      <c r="F187" s="42"/>
      <c r="G187" s="42"/>
      <c r="H187" s="42"/>
    </row>
    <row r="188">
      <c r="A188" s="42"/>
      <c r="B188" s="46"/>
      <c r="C188" s="42"/>
      <c r="D188" s="42"/>
      <c r="E188" s="42"/>
      <c r="F188" s="42"/>
      <c r="G188" s="42"/>
      <c r="H188" s="42"/>
    </row>
    <row r="189">
      <c r="A189" s="42"/>
      <c r="B189" s="46"/>
      <c r="C189" s="42"/>
      <c r="D189" s="42"/>
      <c r="E189" s="42"/>
      <c r="F189" s="42"/>
      <c r="G189" s="42"/>
      <c r="H189" s="42"/>
    </row>
    <row r="190">
      <c r="A190" s="42"/>
      <c r="B190" s="46"/>
      <c r="C190" s="42"/>
      <c r="D190" s="42"/>
      <c r="E190" s="42"/>
      <c r="F190" s="42"/>
      <c r="G190" s="42"/>
      <c r="H190" s="42"/>
    </row>
    <row r="191">
      <c r="A191" s="42"/>
      <c r="B191" s="46"/>
      <c r="C191" s="42"/>
      <c r="D191" s="42"/>
      <c r="E191" s="42"/>
      <c r="F191" s="42"/>
      <c r="G191" s="42"/>
      <c r="H191" s="42"/>
    </row>
    <row r="192">
      <c r="A192" s="42"/>
      <c r="B192" s="46"/>
      <c r="C192" s="42"/>
      <c r="D192" s="42"/>
      <c r="E192" s="42"/>
      <c r="F192" s="42"/>
      <c r="G192" s="42"/>
      <c r="H192" s="42"/>
    </row>
    <row r="193">
      <c r="A193" s="42"/>
      <c r="B193" s="46"/>
      <c r="C193" s="42"/>
      <c r="D193" s="42"/>
      <c r="E193" s="42"/>
      <c r="F193" s="42"/>
      <c r="G193" s="42"/>
      <c r="H193" s="42"/>
    </row>
    <row r="194">
      <c r="A194" s="42"/>
      <c r="B194" s="46"/>
      <c r="C194" s="42"/>
      <c r="D194" s="42"/>
      <c r="E194" s="42"/>
      <c r="F194" s="42"/>
      <c r="G194" s="42"/>
      <c r="H194" s="42"/>
    </row>
    <row r="195">
      <c r="A195" s="42"/>
      <c r="B195" s="46"/>
      <c r="C195" s="42"/>
      <c r="D195" s="42"/>
      <c r="E195" s="42"/>
      <c r="F195" s="42"/>
      <c r="G195" s="42"/>
      <c r="H195" s="42"/>
    </row>
    <row r="196">
      <c r="A196" s="42"/>
      <c r="B196" s="46"/>
      <c r="C196" s="42"/>
      <c r="D196" s="42"/>
      <c r="E196" s="42"/>
      <c r="F196" s="42"/>
      <c r="G196" s="42"/>
      <c r="H196" s="42"/>
    </row>
    <row r="197">
      <c r="A197" s="42"/>
      <c r="B197" s="46"/>
      <c r="C197" s="42"/>
      <c r="D197" s="42"/>
      <c r="E197" s="42"/>
      <c r="F197" s="42"/>
      <c r="G197" s="42"/>
      <c r="H197" s="42"/>
    </row>
    <row r="198">
      <c r="A198" s="42"/>
      <c r="B198" s="46"/>
      <c r="C198" s="42"/>
      <c r="D198" s="42"/>
      <c r="E198" s="42"/>
      <c r="F198" s="42"/>
      <c r="G198" s="42"/>
      <c r="H198" s="42"/>
    </row>
    <row r="199">
      <c r="A199" s="42"/>
      <c r="B199" s="46"/>
      <c r="C199" s="42"/>
      <c r="D199" s="42"/>
      <c r="E199" s="42"/>
      <c r="F199" s="42"/>
      <c r="G199" s="42"/>
      <c r="H199" s="42"/>
    </row>
    <row r="200">
      <c r="A200" s="42"/>
      <c r="B200" s="46"/>
      <c r="C200" s="42"/>
      <c r="D200" s="42"/>
      <c r="E200" s="42"/>
      <c r="F200" s="42"/>
      <c r="G200" s="42"/>
      <c r="H200" s="42"/>
    </row>
    <row r="201">
      <c r="A201" s="42"/>
      <c r="B201" s="46"/>
      <c r="C201" s="42"/>
      <c r="D201" s="42"/>
      <c r="E201" s="42"/>
      <c r="F201" s="42"/>
      <c r="G201" s="42"/>
      <c r="H201" s="42"/>
    </row>
    <row r="202">
      <c r="A202" s="42"/>
      <c r="B202" s="46"/>
      <c r="C202" s="42"/>
      <c r="D202" s="42"/>
      <c r="E202" s="42"/>
      <c r="F202" s="42"/>
      <c r="G202" s="42"/>
      <c r="H202" s="42"/>
    </row>
    <row r="203">
      <c r="A203" s="42"/>
      <c r="B203" s="46"/>
      <c r="C203" s="42"/>
      <c r="D203" s="42"/>
      <c r="E203" s="42"/>
      <c r="F203" s="42"/>
      <c r="G203" s="42"/>
      <c r="H203" s="42"/>
    </row>
    <row r="204">
      <c r="A204" s="42"/>
      <c r="B204" s="46"/>
      <c r="C204" s="42"/>
      <c r="D204" s="42"/>
      <c r="E204" s="42"/>
      <c r="F204" s="42"/>
      <c r="G204" s="42"/>
      <c r="H204" s="42"/>
    </row>
    <row r="205">
      <c r="A205" s="42"/>
      <c r="B205" s="46"/>
      <c r="C205" s="42"/>
      <c r="D205" s="42"/>
      <c r="E205" s="42"/>
      <c r="F205" s="42"/>
      <c r="G205" s="42"/>
      <c r="H205" s="42"/>
    </row>
    <row r="206">
      <c r="A206" s="42"/>
      <c r="B206" s="46"/>
      <c r="C206" s="42"/>
      <c r="D206" s="42"/>
      <c r="E206" s="42"/>
      <c r="F206" s="42"/>
      <c r="G206" s="42"/>
      <c r="H206" s="42"/>
    </row>
    <row r="207">
      <c r="A207" s="42"/>
      <c r="B207" s="46"/>
      <c r="C207" s="42"/>
      <c r="D207" s="42"/>
      <c r="E207" s="42"/>
      <c r="F207" s="42"/>
      <c r="G207" s="42"/>
      <c r="H207" s="42"/>
    </row>
    <row r="208">
      <c r="A208" s="42"/>
      <c r="B208" s="46"/>
      <c r="C208" s="42"/>
      <c r="D208" s="42"/>
      <c r="E208" s="42"/>
      <c r="F208" s="42"/>
      <c r="G208" s="42"/>
      <c r="H208" s="42"/>
    </row>
    <row r="209">
      <c r="A209" s="42"/>
      <c r="B209" s="46"/>
      <c r="C209" s="42"/>
      <c r="D209" s="42"/>
      <c r="E209" s="42"/>
      <c r="F209" s="42"/>
      <c r="G209" s="42"/>
      <c r="H209" s="42"/>
    </row>
    <row r="210">
      <c r="A210" s="42"/>
      <c r="B210" s="46"/>
      <c r="C210" s="42"/>
      <c r="D210" s="42"/>
      <c r="E210" s="42"/>
      <c r="F210" s="42"/>
      <c r="G210" s="42"/>
      <c r="H210" s="42"/>
    </row>
    <row r="211">
      <c r="A211" s="42"/>
      <c r="B211" s="46"/>
      <c r="C211" s="42"/>
      <c r="D211" s="42"/>
      <c r="E211" s="42"/>
      <c r="F211" s="42"/>
      <c r="G211" s="42"/>
      <c r="H211" s="42"/>
    </row>
    <row r="212">
      <c r="A212" s="42"/>
      <c r="B212" s="46"/>
      <c r="C212" s="42"/>
      <c r="D212" s="42"/>
      <c r="E212" s="42"/>
      <c r="F212" s="42"/>
      <c r="G212" s="42"/>
      <c r="H212" s="42"/>
    </row>
    <row r="213">
      <c r="A213" s="42"/>
      <c r="B213" s="46"/>
      <c r="C213" s="42"/>
      <c r="D213" s="42"/>
      <c r="E213" s="42"/>
      <c r="F213" s="42"/>
      <c r="G213" s="42"/>
      <c r="H213" s="42"/>
    </row>
    <row r="214">
      <c r="A214" s="42"/>
      <c r="B214" s="46"/>
      <c r="C214" s="42"/>
      <c r="D214" s="42"/>
      <c r="E214" s="42"/>
      <c r="F214" s="42"/>
      <c r="G214" s="42"/>
      <c r="H214" s="42"/>
    </row>
    <row r="215">
      <c r="A215" s="42"/>
      <c r="B215" s="46"/>
      <c r="C215" s="42"/>
      <c r="D215" s="42"/>
      <c r="E215" s="42"/>
      <c r="F215" s="42"/>
      <c r="G215" s="42"/>
      <c r="H215" s="42"/>
    </row>
    <row r="216">
      <c r="A216" s="42"/>
      <c r="B216" s="46"/>
      <c r="C216" s="42"/>
      <c r="D216" s="42"/>
      <c r="E216" s="42"/>
      <c r="F216" s="42"/>
      <c r="G216" s="42"/>
      <c r="H216" s="42"/>
    </row>
    <row r="217">
      <c r="A217" s="42"/>
      <c r="B217" s="46"/>
      <c r="C217" s="42"/>
      <c r="D217" s="42"/>
      <c r="E217" s="42"/>
      <c r="F217" s="42"/>
      <c r="G217" s="42"/>
      <c r="H217" s="42"/>
    </row>
    <row r="218">
      <c r="A218" s="42"/>
      <c r="B218" s="46"/>
      <c r="C218" s="42"/>
      <c r="D218" s="42"/>
      <c r="E218" s="42"/>
      <c r="F218" s="42"/>
      <c r="G218" s="42"/>
      <c r="H218" s="42"/>
    </row>
    <row r="219">
      <c r="A219" s="42"/>
      <c r="B219" s="46"/>
      <c r="C219" s="42"/>
      <c r="D219" s="42"/>
      <c r="E219" s="42"/>
      <c r="F219" s="42"/>
      <c r="G219" s="42"/>
      <c r="H219" s="42"/>
    </row>
    <row r="220">
      <c r="A220" s="42"/>
      <c r="B220" s="46"/>
      <c r="C220" s="42"/>
      <c r="D220" s="42"/>
      <c r="E220" s="42"/>
      <c r="F220" s="42"/>
      <c r="G220" s="42"/>
      <c r="H220" s="42"/>
    </row>
    <row r="221">
      <c r="A221" s="42"/>
      <c r="B221" s="46"/>
      <c r="C221" s="42"/>
      <c r="D221" s="42"/>
      <c r="E221" s="42"/>
      <c r="F221" s="42"/>
      <c r="G221" s="42"/>
      <c r="H221" s="42"/>
    </row>
    <row r="222">
      <c r="A222" s="42"/>
      <c r="B222" s="46"/>
      <c r="C222" s="42"/>
      <c r="D222" s="42"/>
      <c r="E222" s="42"/>
      <c r="F222" s="42"/>
      <c r="G222" s="42"/>
      <c r="H222" s="42"/>
    </row>
    <row r="223">
      <c r="A223" s="42"/>
      <c r="B223" s="46"/>
      <c r="C223" s="42"/>
      <c r="D223" s="42"/>
      <c r="E223" s="42"/>
      <c r="F223" s="42"/>
      <c r="G223" s="42"/>
      <c r="H223" s="42"/>
    </row>
    <row r="224">
      <c r="A224" s="42"/>
      <c r="B224" s="46"/>
      <c r="C224" s="42"/>
      <c r="D224" s="42"/>
      <c r="E224" s="42"/>
      <c r="F224" s="42"/>
      <c r="G224" s="42"/>
      <c r="H224" s="42"/>
    </row>
    <row r="225">
      <c r="A225" s="42"/>
      <c r="B225" s="46"/>
      <c r="C225" s="42"/>
      <c r="D225" s="42"/>
      <c r="E225" s="42"/>
      <c r="F225" s="42"/>
      <c r="G225" s="42"/>
      <c r="H225" s="42"/>
    </row>
    <row r="226">
      <c r="A226" s="42"/>
      <c r="B226" s="46"/>
      <c r="C226" s="42"/>
      <c r="D226" s="42"/>
      <c r="E226" s="42"/>
      <c r="F226" s="42"/>
      <c r="G226" s="42"/>
      <c r="H226" s="42"/>
    </row>
    <row r="227">
      <c r="A227" s="42"/>
      <c r="B227" s="46"/>
      <c r="C227" s="42"/>
      <c r="D227" s="42"/>
      <c r="E227" s="42"/>
      <c r="F227" s="42"/>
      <c r="G227" s="42"/>
      <c r="H227" s="42"/>
    </row>
    <row r="228">
      <c r="A228" s="42"/>
      <c r="B228" s="46"/>
      <c r="C228" s="42"/>
      <c r="D228" s="42"/>
      <c r="E228" s="42"/>
      <c r="F228" s="42"/>
      <c r="G228" s="42"/>
      <c r="H228" s="42"/>
    </row>
    <row r="229">
      <c r="A229" s="42"/>
      <c r="B229" s="46"/>
      <c r="C229" s="42"/>
      <c r="D229" s="42"/>
      <c r="E229" s="42"/>
      <c r="F229" s="42"/>
      <c r="G229" s="42"/>
      <c r="H229" s="42"/>
    </row>
    <row r="230">
      <c r="A230" s="42"/>
      <c r="B230" s="46"/>
      <c r="C230" s="42"/>
      <c r="D230" s="42"/>
      <c r="E230" s="42"/>
      <c r="F230" s="42"/>
      <c r="G230" s="42"/>
      <c r="H230" s="42"/>
    </row>
    <row r="231">
      <c r="A231" s="42"/>
      <c r="B231" s="46"/>
      <c r="C231" s="42"/>
      <c r="D231" s="42"/>
      <c r="E231" s="42"/>
      <c r="F231" s="42"/>
      <c r="G231" s="42"/>
      <c r="H231" s="42"/>
    </row>
    <row r="232">
      <c r="A232" s="42"/>
      <c r="B232" s="46"/>
      <c r="C232" s="42"/>
      <c r="D232" s="42"/>
      <c r="E232" s="42"/>
      <c r="F232" s="42"/>
      <c r="G232" s="42"/>
      <c r="H232" s="42"/>
    </row>
    <row r="233">
      <c r="A233" s="42"/>
      <c r="B233" s="46"/>
      <c r="C233" s="42"/>
      <c r="D233" s="42"/>
      <c r="E233" s="42"/>
      <c r="F233" s="42"/>
      <c r="G233" s="42"/>
      <c r="H233" s="42"/>
    </row>
    <row r="234">
      <c r="A234" s="42"/>
      <c r="B234" s="46"/>
      <c r="C234" s="42"/>
      <c r="D234" s="42"/>
      <c r="E234" s="42"/>
      <c r="F234" s="42"/>
      <c r="G234" s="42"/>
      <c r="H234" s="42"/>
    </row>
    <row r="235">
      <c r="A235" s="42"/>
      <c r="B235" s="46"/>
      <c r="C235" s="42"/>
      <c r="D235" s="42"/>
      <c r="E235" s="42"/>
      <c r="F235" s="42"/>
      <c r="G235" s="42"/>
      <c r="H235" s="42"/>
    </row>
    <row r="236">
      <c r="A236" s="42"/>
      <c r="B236" s="46"/>
      <c r="C236" s="42"/>
      <c r="D236" s="42"/>
      <c r="E236" s="42"/>
      <c r="F236" s="42"/>
      <c r="G236" s="42"/>
      <c r="H236" s="42"/>
    </row>
    <row r="237">
      <c r="A237" s="42"/>
      <c r="B237" s="46"/>
      <c r="C237" s="42"/>
      <c r="D237" s="42"/>
      <c r="E237" s="42"/>
      <c r="F237" s="42"/>
      <c r="G237" s="42"/>
      <c r="H237" s="42"/>
    </row>
    <row r="238">
      <c r="A238" s="42"/>
      <c r="B238" s="46"/>
      <c r="C238" s="42"/>
      <c r="D238" s="42"/>
      <c r="E238" s="42"/>
      <c r="F238" s="42"/>
      <c r="G238" s="42"/>
      <c r="H238" s="42"/>
    </row>
    <row r="239">
      <c r="A239" s="42"/>
      <c r="B239" s="46"/>
      <c r="C239" s="42"/>
      <c r="D239" s="42"/>
      <c r="E239" s="42"/>
      <c r="F239" s="42"/>
      <c r="G239" s="42"/>
      <c r="H239" s="42"/>
    </row>
    <row r="240">
      <c r="A240" s="42"/>
      <c r="B240" s="46"/>
      <c r="C240" s="42"/>
      <c r="D240" s="42"/>
      <c r="E240" s="42"/>
      <c r="F240" s="42"/>
      <c r="G240" s="42"/>
      <c r="H240" s="42"/>
    </row>
    <row r="241">
      <c r="A241" s="42"/>
      <c r="B241" s="46"/>
      <c r="C241" s="42"/>
      <c r="D241" s="42"/>
      <c r="E241" s="42"/>
      <c r="F241" s="42"/>
      <c r="G241" s="42"/>
      <c r="H241" s="42"/>
    </row>
    <row r="242">
      <c r="A242" s="42"/>
      <c r="B242" s="46"/>
      <c r="C242" s="42"/>
      <c r="D242" s="42"/>
      <c r="E242" s="42"/>
      <c r="F242" s="42"/>
      <c r="G242" s="42"/>
      <c r="H242" s="42"/>
    </row>
    <row r="243">
      <c r="A243" s="42"/>
      <c r="B243" s="46"/>
      <c r="C243" s="42"/>
      <c r="D243" s="42"/>
      <c r="E243" s="42"/>
      <c r="F243" s="42"/>
      <c r="G243" s="42"/>
      <c r="H243" s="42"/>
    </row>
    <row r="244">
      <c r="A244" s="42"/>
      <c r="B244" s="46"/>
      <c r="C244" s="42"/>
      <c r="D244" s="42"/>
      <c r="E244" s="42"/>
      <c r="F244" s="42"/>
      <c r="G244" s="42"/>
      <c r="H244" s="42"/>
    </row>
    <row r="245">
      <c r="A245" s="42"/>
      <c r="B245" s="46"/>
      <c r="C245" s="42"/>
      <c r="D245" s="42"/>
      <c r="E245" s="42"/>
      <c r="F245" s="42"/>
      <c r="G245" s="42"/>
      <c r="H245" s="42"/>
    </row>
    <row r="246">
      <c r="A246" s="42"/>
      <c r="B246" s="46"/>
      <c r="C246" s="42"/>
      <c r="D246" s="42"/>
      <c r="E246" s="42"/>
      <c r="F246" s="42"/>
      <c r="G246" s="42"/>
      <c r="H246" s="42"/>
    </row>
    <row r="247">
      <c r="A247" s="42"/>
      <c r="B247" s="46"/>
      <c r="C247" s="42"/>
      <c r="D247" s="42"/>
      <c r="E247" s="42"/>
      <c r="F247" s="42"/>
      <c r="G247" s="42"/>
      <c r="H247" s="42"/>
    </row>
    <row r="248">
      <c r="A248" s="42"/>
      <c r="B248" s="46"/>
      <c r="C248" s="42"/>
      <c r="D248" s="42"/>
      <c r="E248" s="42"/>
      <c r="F248" s="42"/>
      <c r="G248" s="42"/>
      <c r="H248" s="42"/>
    </row>
    <row r="249">
      <c r="A249" s="42"/>
      <c r="B249" s="46"/>
      <c r="C249" s="42"/>
      <c r="D249" s="42"/>
      <c r="E249" s="42"/>
      <c r="F249" s="42"/>
      <c r="G249" s="42"/>
      <c r="H249" s="42"/>
    </row>
    <row r="250">
      <c r="A250" s="42"/>
      <c r="B250" s="46"/>
      <c r="C250" s="42"/>
      <c r="D250" s="42"/>
      <c r="E250" s="42"/>
      <c r="F250" s="42"/>
      <c r="G250" s="42"/>
      <c r="H250" s="42"/>
    </row>
    <row r="251">
      <c r="A251" s="42"/>
      <c r="B251" s="46"/>
      <c r="C251" s="42"/>
      <c r="D251" s="42"/>
      <c r="E251" s="42"/>
      <c r="F251" s="42"/>
      <c r="G251" s="42"/>
      <c r="H251" s="42"/>
    </row>
    <row r="252">
      <c r="A252" s="42"/>
      <c r="B252" s="46"/>
      <c r="C252" s="42"/>
      <c r="D252" s="42"/>
      <c r="E252" s="42"/>
      <c r="F252" s="42"/>
      <c r="G252" s="42"/>
      <c r="H252" s="42"/>
    </row>
    <row r="253">
      <c r="A253" s="42"/>
      <c r="B253" s="46"/>
      <c r="C253" s="42"/>
      <c r="D253" s="42"/>
      <c r="E253" s="42"/>
      <c r="F253" s="42"/>
      <c r="G253" s="42"/>
      <c r="H253" s="42"/>
    </row>
    <row r="254">
      <c r="A254" s="42"/>
      <c r="B254" s="46"/>
      <c r="C254" s="42"/>
      <c r="D254" s="42"/>
      <c r="E254" s="42"/>
      <c r="F254" s="42"/>
      <c r="G254" s="42"/>
      <c r="H254" s="42"/>
    </row>
    <row r="255">
      <c r="A255" s="42"/>
      <c r="B255" s="46"/>
      <c r="C255" s="42"/>
      <c r="D255" s="42"/>
      <c r="E255" s="42"/>
      <c r="F255" s="42"/>
      <c r="G255" s="42"/>
      <c r="H255" s="42"/>
    </row>
    <row r="256">
      <c r="A256" s="42"/>
      <c r="B256" s="46"/>
      <c r="C256" s="42"/>
      <c r="D256" s="42"/>
      <c r="E256" s="42"/>
      <c r="F256" s="42"/>
      <c r="G256" s="42"/>
      <c r="H256" s="42"/>
    </row>
    <row r="257">
      <c r="A257" s="42"/>
      <c r="B257" s="46"/>
      <c r="C257" s="42"/>
      <c r="D257" s="42"/>
      <c r="E257" s="42"/>
      <c r="F257" s="42"/>
      <c r="G257" s="42"/>
      <c r="H257" s="42"/>
    </row>
    <row r="258">
      <c r="A258" s="42"/>
      <c r="B258" s="46"/>
      <c r="C258" s="42"/>
      <c r="D258" s="42"/>
      <c r="E258" s="42"/>
      <c r="F258" s="42"/>
      <c r="G258" s="42"/>
      <c r="H258" s="42"/>
    </row>
    <row r="259">
      <c r="A259" s="42"/>
      <c r="B259" s="46"/>
      <c r="C259" s="42"/>
      <c r="D259" s="42"/>
      <c r="E259" s="42"/>
      <c r="F259" s="42"/>
      <c r="G259" s="42"/>
      <c r="H259" s="42"/>
    </row>
    <row r="260">
      <c r="A260" s="42"/>
      <c r="B260" s="46"/>
      <c r="C260" s="42"/>
      <c r="D260" s="42"/>
      <c r="E260" s="42"/>
      <c r="F260" s="42"/>
      <c r="G260" s="42"/>
      <c r="H260" s="42"/>
    </row>
    <row r="261">
      <c r="A261" s="42"/>
      <c r="B261" s="46"/>
      <c r="C261" s="42"/>
      <c r="D261" s="42"/>
      <c r="E261" s="42"/>
      <c r="F261" s="42"/>
      <c r="G261" s="42"/>
      <c r="H261" s="42"/>
    </row>
    <row r="262">
      <c r="A262" s="42"/>
      <c r="B262" s="46"/>
      <c r="C262" s="42"/>
      <c r="D262" s="42"/>
      <c r="E262" s="42"/>
      <c r="F262" s="42"/>
      <c r="G262" s="42"/>
      <c r="H262" s="42"/>
    </row>
    <row r="263">
      <c r="A263" s="42"/>
      <c r="B263" s="46"/>
      <c r="C263" s="42"/>
      <c r="D263" s="42"/>
      <c r="E263" s="42"/>
      <c r="F263" s="42"/>
      <c r="G263" s="42"/>
      <c r="H263" s="42"/>
    </row>
    <row r="264">
      <c r="A264" s="42"/>
      <c r="B264" s="46"/>
      <c r="C264" s="42"/>
      <c r="D264" s="42"/>
      <c r="E264" s="42"/>
      <c r="F264" s="42"/>
      <c r="G264" s="42"/>
      <c r="H264" s="42"/>
    </row>
    <row r="265">
      <c r="A265" s="42"/>
      <c r="B265" s="46"/>
      <c r="C265" s="42"/>
      <c r="D265" s="42"/>
      <c r="E265" s="42"/>
      <c r="F265" s="42"/>
      <c r="G265" s="42"/>
      <c r="H265" s="42"/>
    </row>
    <row r="266">
      <c r="A266" s="42"/>
      <c r="B266" s="46"/>
      <c r="C266" s="42"/>
      <c r="D266" s="42"/>
      <c r="E266" s="42"/>
      <c r="F266" s="42"/>
      <c r="G266" s="42"/>
      <c r="H266" s="42"/>
    </row>
    <row r="267">
      <c r="A267" s="42"/>
      <c r="B267" s="46"/>
      <c r="C267" s="42"/>
      <c r="D267" s="42"/>
      <c r="E267" s="42"/>
      <c r="F267" s="42"/>
      <c r="G267" s="42"/>
      <c r="H267" s="42"/>
    </row>
    <row r="268">
      <c r="A268" s="42"/>
      <c r="B268" s="46"/>
      <c r="C268" s="42"/>
      <c r="D268" s="42"/>
      <c r="E268" s="42"/>
      <c r="F268" s="42"/>
      <c r="G268" s="42"/>
      <c r="H268" s="42"/>
    </row>
    <row r="269">
      <c r="A269" s="42"/>
      <c r="B269" s="46"/>
      <c r="C269" s="42"/>
      <c r="D269" s="42"/>
      <c r="E269" s="42"/>
      <c r="F269" s="42"/>
      <c r="G269" s="42"/>
      <c r="H269" s="42"/>
    </row>
    <row r="270">
      <c r="A270" s="42"/>
      <c r="B270" s="46"/>
      <c r="C270" s="42"/>
      <c r="D270" s="42"/>
      <c r="E270" s="42"/>
      <c r="F270" s="42"/>
      <c r="G270" s="42"/>
      <c r="H270" s="42"/>
    </row>
    <row r="271">
      <c r="A271" s="42"/>
      <c r="B271" s="46"/>
      <c r="C271" s="42"/>
      <c r="D271" s="42"/>
      <c r="E271" s="42"/>
      <c r="F271" s="42"/>
      <c r="G271" s="42"/>
      <c r="H271" s="42"/>
    </row>
    <row r="272">
      <c r="A272" s="42"/>
      <c r="B272" s="46"/>
      <c r="C272" s="42"/>
      <c r="D272" s="42"/>
      <c r="E272" s="42"/>
      <c r="F272" s="42"/>
      <c r="G272" s="42"/>
      <c r="H272" s="42"/>
    </row>
    <row r="273">
      <c r="A273" s="42"/>
      <c r="B273" s="46"/>
      <c r="C273" s="42"/>
      <c r="D273" s="42"/>
      <c r="E273" s="42"/>
      <c r="F273" s="42"/>
      <c r="G273" s="42"/>
      <c r="H273" s="42"/>
    </row>
    <row r="274">
      <c r="A274" s="42"/>
      <c r="B274" s="46"/>
      <c r="C274" s="42"/>
      <c r="D274" s="42"/>
      <c r="E274" s="42"/>
      <c r="F274" s="42"/>
      <c r="G274" s="42"/>
      <c r="H274" s="42"/>
    </row>
    <row r="275">
      <c r="A275" s="42"/>
      <c r="B275" s="46"/>
      <c r="C275" s="42"/>
      <c r="D275" s="42"/>
      <c r="E275" s="42"/>
      <c r="F275" s="42"/>
      <c r="G275" s="42"/>
      <c r="H275" s="42"/>
    </row>
    <row r="276">
      <c r="A276" s="42"/>
      <c r="B276" s="46"/>
      <c r="C276" s="42"/>
      <c r="D276" s="42"/>
      <c r="E276" s="42"/>
      <c r="F276" s="42"/>
      <c r="G276" s="42"/>
      <c r="H276" s="42"/>
    </row>
    <row r="277">
      <c r="A277" s="42"/>
      <c r="B277" s="46"/>
      <c r="C277" s="42"/>
      <c r="D277" s="42"/>
      <c r="E277" s="42"/>
      <c r="F277" s="42"/>
      <c r="G277" s="42"/>
      <c r="H277" s="42"/>
    </row>
  </sheetData>
  <mergeCells count="1">
    <mergeCell ref="B2:H2"/>
  </mergeCells>
  <drawing r:id="rId1"/>
</worksheet>
</file>